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bmaillou/Dropbox/Older-Tree Study Barnard/BarnardTrees/Jupyter Notebooks/Paper_Submission_Python_Script/DataFiles/"/>
    </mc:Choice>
  </mc:AlternateContent>
  <xr:revisionPtr revIDLastSave="0" documentId="13_ncr:1_{B1A75ADD-90A7-6646-ADCB-1DA129AA0D92}" xr6:coauthVersionLast="47" xr6:coauthVersionMax="47" xr10:uidLastSave="{00000000-0000-0000-0000-000000000000}"/>
  <bookViews>
    <workbookView xWindow="0" yWindow="460" windowWidth="28800" windowHeight="16160" activeTab="1" xr2:uid="{00000000-000D-0000-FFFF-FFFF00000000}"/>
  </bookViews>
  <sheets>
    <sheet name="Sheet1" sheetId="1" r:id="rId1"/>
    <sheet name="Terryanne" sheetId="4" r:id="rId2"/>
    <sheet name="Sheet3" sheetId="9" r:id="rId3"/>
    <sheet name="NYC Data" sheetId="6" r:id="rId4"/>
    <sheet name="ClareData" sheetId="3" r:id="rId5"/>
    <sheet name="TreeLocations" sheetId="2" r:id="rId6"/>
    <sheet name="bins" sheetId="5" r:id="rId7"/>
    <sheet name="Sheet2" sheetId="7" r:id="rId8"/>
    <sheet name="citizenscience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4" l="1"/>
  <c r="T9" i="7"/>
  <c r="T10" i="7"/>
  <c r="B4" i="9" l="1"/>
  <c r="B5" i="9" s="1"/>
  <c r="B6" i="9" s="1"/>
  <c r="B7" i="9" s="1"/>
  <c r="B8" i="9" s="1"/>
  <c r="B9" i="9" s="1"/>
  <c r="B10" i="9" s="1"/>
  <c r="B11" i="9" s="1"/>
  <c r="B12" i="9" s="1"/>
  <c r="B13" i="9" s="1"/>
  <c r="I5" i="8" l="1"/>
  <c r="I4" i="8"/>
  <c r="I3" i="8"/>
  <c r="T12" i="7"/>
  <c r="T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4" i="7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" i="3"/>
  <c r="B3" i="5"/>
  <c r="B4" i="5" s="1"/>
  <c r="H3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" i="3"/>
  <c r="B5" i="5" l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D5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BJM</author>
  </authors>
  <commentList>
    <comment ref="A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BJM:</t>
        </r>
        <r>
          <rPr>
            <sz val="9"/>
            <color indexed="81"/>
            <rFont val="Tahoma"/>
            <family val="2"/>
          </rPr>
          <t xml:space="preserve">
This doesn't match the database which has it at 9inches
</t>
        </r>
      </text>
    </comment>
  </commentList>
</comments>
</file>

<file path=xl/sharedStrings.xml><?xml version="1.0" encoding="utf-8"?>
<sst xmlns="http://schemas.openxmlformats.org/spreadsheetml/2006/main" count="1006" uniqueCount="385">
  <si>
    <t>21a</t>
  </si>
  <si>
    <t>21b</t>
  </si>
  <si>
    <t>CampusTree</t>
  </si>
  <si>
    <t>Lat</t>
  </si>
  <si>
    <t>Long</t>
  </si>
  <si>
    <t>Species</t>
  </si>
  <si>
    <t>Origin</t>
  </si>
  <si>
    <t>Pin Oak</t>
  </si>
  <si>
    <t>Native</t>
  </si>
  <si>
    <t>Red Oak</t>
  </si>
  <si>
    <t>Elm</t>
  </si>
  <si>
    <t>London Plane</t>
  </si>
  <si>
    <t>Non-Native</t>
  </si>
  <si>
    <t>Chinese Scholar Tree</t>
  </si>
  <si>
    <t>Shingle Oak</t>
  </si>
  <si>
    <t>Scarlet Oak</t>
  </si>
  <si>
    <t>Ginko</t>
  </si>
  <si>
    <t>Sweet Gum</t>
  </si>
  <si>
    <t>Rosaceae</t>
  </si>
  <si>
    <t>Large Oak</t>
  </si>
  <si>
    <t>ImageFile1</t>
  </si>
  <si>
    <t>images/treetypes/London Plane Tree.JPG</t>
  </si>
  <si>
    <t>images/treetypes/Pin Oak.JPG</t>
  </si>
  <si>
    <t>images/treetypes/Red Oak.JPG</t>
  </si>
  <si>
    <t>images/treetypes/Rosaceae.JPG</t>
  </si>
  <si>
    <t>images/treetypes/Scarlet Oak.JPG</t>
  </si>
  <si>
    <t>images/treetypes/Shingle Oak.JPG</t>
  </si>
  <si>
    <t>images/treetypes/Sweetgum.JPG</t>
  </si>
  <si>
    <t>images/treetypes/Barnard Seal.jpg</t>
  </si>
  <si>
    <t>color</t>
  </si>
  <si>
    <t>red</t>
  </si>
  <si>
    <t>images/treetypes/Chinese Scholar Tree.JPG</t>
  </si>
  <si>
    <t>images/treetypes/Ginkgo.JPG</t>
  </si>
  <si>
    <t>lightgray</t>
  </si>
  <si>
    <t>black</t>
  </si>
  <si>
    <t>blue</t>
  </si>
  <si>
    <t>green</t>
  </si>
  <si>
    <t>lightgreen</t>
  </si>
  <si>
    <t>purple</t>
  </si>
  <si>
    <t>beige</t>
  </si>
  <si>
    <t>pink</t>
  </si>
  <si>
    <t>lightblue</t>
  </si>
  <si>
    <t>51b</t>
  </si>
  <si>
    <t>50b</t>
  </si>
  <si>
    <t>Address</t>
  </si>
  <si>
    <t>Tree#</t>
  </si>
  <si>
    <t>DBH_cm_2005</t>
  </si>
  <si>
    <t>DBH_cm_2015</t>
  </si>
  <si>
    <t>DBH_cm 2018</t>
  </si>
  <si>
    <t>TreePitAream2</t>
  </si>
  <si>
    <t>Guard</t>
  </si>
  <si>
    <t>Builtup</t>
  </si>
  <si>
    <t>Planted</t>
  </si>
  <si>
    <t>Milch</t>
  </si>
  <si>
    <t>245 west 104 street</t>
  </si>
  <si>
    <t>912 amsterdam avenue</t>
  </si>
  <si>
    <t>943 amsterdam avenue</t>
  </si>
  <si>
    <t>207 west 106 street</t>
  </si>
  <si>
    <t>206 west 106 street</t>
  </si>
  <si>
    <t>215 west 106 street</t>
  </si>
  <si>
    <t>217 west 106 street</t>
  </si>
  <si>
    <t>246 west 106 street</t>
  </si>
  <si>
    <t>936 west end avenue</t>
  </si>
  <si>
    <t>312 west 107 street</t>
  </si>
  <si>
    <t>211 west 107 street</t>
  </si>
  <si>
    <t>207 west 107 street</t>
  </si>
  <si>
    <t>964 amsterdam avenue</t>
  </si>
  <si>
    <t>971 amsterdram avenue</t>
  </si>
  <si>
    <t>985 amsterdam avenue</t>
  </si>
  <si>
    <t>211 west 108 street</t>
  </si>
  <si>
    <t>241 west 108 street</t>
  </si>
  <si>
    <t>300 west 108 street</t>
  </si>
  <si>
    <t>312 west 109 street</t>
  </si>
  <si>
    <t>244 west 109 street</t>
  </si>
  <si>
    <t>210 west 109 street</t>
  </si>
  <si>
    <t>206 west 109 street</t>
  </si>
  <si>
    <t>204 west 109 street</t>
  </si>
  <si>
    <t>2869 broadway</t>
  </si>
  <si>
    <t>616 west 114 street</t>
  </si>
  <si>
    <t>604 west 115 street</t>
  </si>
  <si>
    <t>DBH_in_2005</t>
  </si>
  <si>
    <t>DBH_in_2018</t>
  </si>
  <si>
    <t>missing</t>
  </si>
  <si>
    <t>NYC_Tree_id_online</t>
  </si>
  <si>
    <t>NYC_tree_id_database</t>
  </si>
  <si>
    <t>notes: some Claremont trees have</t>
  </si>
  <si>
    <t>new tree number</t>
  </si>
  <si>
    <t>old tree number</t>
  </si>
  <si>
    <t>trees on BWAY</t>
  </si>
  <si>
    <t>pin oak</t>
  </si>
  <si>
    <t>starting on corner</t>
  </si>
  <si>
    <t>red oak</t>
  </si>
  <si>
    <t>recording errors have been fixed</t>
  </si>
  <si>
    <t>of BWAY &amp; 120</t>
  </si>
  <si>
    <t>for claremont measurements</t>
  </si>
  <si>
    <t xml:space="preserve">they had been entered in the reverse order </t>
  </si>
  <si>
    <t>elm</t>
  </si>
  <si>
    <t>on the block or on wrong line</t>
  </si>
  <si>
    <t>hopefully the new number system</t>
  </si>
  <si>
    <t>will keep it simple going forward</t>
  </si>
  <si>
    <t>bad shape</t>
  </si>
  <si>
    <t>Chinese Scholar</t>
  </si>
  <si>
    <t>tree on 116th start</t>
  </si>
  <si>
    <t>shingle oak</t>
  </si>
  <si>
    <t>on BWAY corner</t>
  </si>
  <si>
    <t>scarlet oak</t>
  </si>
  <si>
    <t>CL116-1</t>
  </si>
  <si>
    <t>ginkgo</t>
  </si>
  <si>
    <t>CL116-2</t>
  </si>
  <si>
    <t>CL116-3</t>
  </si>
  <si>
    <t>sweet gum</t>
  </si>
  <si>
    <t>CL116-4</t>
  </si>
  <si>
    <t>CL116-5</t>
  </si>
  <si>
    <t>CL116-6</t>
  </si>
  <si>
    <t>CL116-7</t>
  </si>
  <si>
    <t>CL116-8</t>
  </si>
  <si>
    <t>CL116-9</t>
  </si>
  <si>
    <t>CL116-10</t>
  </si>
  <si>
    <t>CL116-11</t>
  </si>
  <si>
    <t>CL116-12</t>
  </si>
  <si>
    <t>CL116-13</t>
  </si>
  <si>
    <t>CL116-14</t>
  </si>
  <si>
    <t>CL116-15</t>
  </si>
  <si>
    <t>CL116-16</t>
  </si>
  <si>
    <t>M1</t>
  </si>
  <si>
    <t>M2</t>
  </si>
  <si>
    <t>M3</t>
  </si>
  <si>
    <t>measure below the branch fork</t>
  </si>
  <si>
    <t>M4</t>
  </si>
  <si>
    <t>M5</t>
  </si>
  <si>
    <t>new in 2021</t>
  </si>
  <si>
    <t>CL120-7</t>
  </si>
  <si>
    <t>CL120-6</t>
  </si>
  <si>
    <t>CL120-5</t>
  </si>
  <si>
    <t>CL120-4</t>
  </si>
  <si>
    <t>CL120-3</t>
  </si>
  <si>
    <t>CL120-2</t>
  </si>
  <si>
    <t>CL120-1 on corner</t>
  </si>
  <si>
    <t>52a</t>
  </si>
  <si>
    <t xml:space="preserve">trees inside </t>
  </si>
  <si>
    <t>52b</t>
  </si>
  <si>
    <t>Roseaceae</t>
  </si>
  <si>
    <t>campus</t>
  </si>
  <si>
    <t>Linden/basswood</t>
  </si>
  <si>
    <t>maggie</t>
  </si>
  <si>
    <t>old maggie GONE</t>
  </si>
  <si>
    <t>large oak</t>
  </si>
  <si>
    <t>species</t>
  </si>
  <si>
    <t>new</t>
  </si>
  <si>
    <t>skip</t>
  </si>
  <si>
    <t>count</t>
  </si>
  <si>
    <t>NYCtree_id</t>
  </si>
  <si>
    <t>76699-maybe</t>
  </si>
  <si>
    <t>Is tree 5 en elm european hornbeam</t>
  </si>
  <si>
    <t>DBH_15</t>
  </si>
  <si>
    <t>postcode</t>
  </si>
  <si>
    <t>address</t>
  </si>
  <si>
    <t>spc_common</t>
  </si>
  <si>
    <t>index_05</t>
  </si>
  <si>
    <t>OBJECTID_05</t>
  </si>
  <si>
    <t>cen_year_05</t>
  </si>
  <si>
    <t>tree_dbh_05</t>
  </si>
  <si>
    <t>tree_loc_05</t>
  </si>
  <si>
    <t>pit_type_05</t>
  </si>
  <si>
    <t>soil_lvl_05</t>
  </si>
  <si>
    <t>status_05</t>
  </si>
  <si>
    <t>vert_other_05</t>
  </si>
  <si>
    <t>vert_pgrd_05</t>
  </si>
  <si>
    <t>vert_tgrd_05</t>
  </si>
  <si>
    <t>vert_wall_05</t>
  </si>
  <si>
    <t>horz_blck_05</t>
  </si>
  <si>
    <t>horz_grate_05</t>
  </si>
  <si>
    <t>horz_plant_05</t>
  </si>
  <si>
    <t>horz_other_05</t>
  </si>
  <si>
    <t>sidw_crack_05</t>
  </si>
  <si>
    <t>sidw_raise_05</t>
  </si>
  <si>
    <t>wire_htap_05</t>
  </si>
  <si>
    <t>wire_prime_05</t>
  </si>
  <si>
    <t>wire_2nd_05</t>
  </si>
  <si>
    <t>wire_other_05</t>
  </si>
  <si>
    <t>inf_canopy_05</t>
  </si>
  <si>
    <t>inf_guard_05</t>
  </si>
  <si>
    <t>inf_wires_05</t>
  </si>
  <si>
    <t>inf_paving_05</t>
  </si>
  <si>
    <t>inf_outlet_05</t>
  </si>
  <si>
    <t>inf_shoes_05</t>
  </si>
  <si>
    <t>inf_lights_05</t>
  </si>
  <si>
    <t>inf_other_05</t>
  </si>
  <si>
    <t>trunk_dmg_05</t>
  </si>
  <si>
    <t>zip_city_05</t>
  </si>
  <si>
    <t>cb_num_05</t>
  </si>
  <si>
    <t>borocode_05</t>
  </si>
  <si>
    <t>boroname_05</t>
  </si>
  <si>
    <t>cncldist_05</t>
  </si>
  <si>
    <t>st_assem_05</t>
  </si>
  <si>
    <t>st_senate_05</t>
  </si>
  <si>
    <t>nta_05</t>
  </si>
  <si>
    <t>nta_name_05</t>
  </si>
  <si>
    <t>boro_ct_05</t>
  </si>
  <si>
    <t>state_05</t>
  </si>
  <si>
    <t>latitude_05</t>
  </si>
  <si>
    <t>longitude_05</t>
  </si>
  <si>
    <t>x_sp_05</t>
  </si>
  <si>
    <t>y_sp_05</t>
  </si>
  <si>
    <t>objectid_1_05</t>
  </si>
  <si>
    <t>census tract_05</t>
  </si>
  <si>
    <t>bin_05</t>
  </si>
  <si>
    <t>bbl_05</t>
  </si>
  <si>
    <t>Location 1_05</t>
  </si>
  <si>
    <t>index_15</t>
  </si>
  <si>
    <t>tree_id_15</t>
  </si>
  <si>
    <t>block_id_15</t>
  </si>
  <si>
    <t>created_at_15</t>
  </si>
  <si>
    <t>tree_dbh_15</t>
  </si>
  <si>
    <t>stump_diam_15</t>
  </si>
  <si>
    <t>curb_loc_15</t>
  </si>
  <si>
    <t>status_15</t>
  </si>
  <si>
    <t>health_15</t>
  </si>
  <si>
    <t>steward_15</t>
  </si>
  <si>
    <t>guards_15</t>
  </si>
  <si>
    <t>sidewalk_15</t>
  </si>
  <si>
    <t>user_type_15</t>
  </si>
  <si>
    <t>problems_15</t>
  </si>
  <si>
    <t>root_stone_15</t>
  </si>
  <si>
    <t>root_grate_15</t>
  </si>
  <si>
    <t>root_other_15</t>
  </si>
  <si>
    <t>trunk_wire_15</t>
  </si>
  <si>
    <t>trnk_light_15</t>
  </si>
  <si>
    <t>trnk_other_15</t>
  </si>
  <si>
    <t>brch_light_15</t>
  </si>
  <si>
    <t>brch_shoe_15</t>
  </si>
  <si>
    <t>brch_other_15</t>
  </si>
  <si>
    <t>zip_city_15</t>
  </si>
  <si>
    <t>borocode_15</t>
  </si>
  <si>
    <t>borough_15</t>
  </si>
  <si>
    <t>cncldist_15</t>
  </si>
  <si>
    <t>nta_15</t>
  </si>
  <si>
    <t>nta_name_15</t>
  </si>
  <si>
    <t>boro_ct_15</t>
  </si>
  <si>
    <t>latitude_15</t>
  </si>
  <si>
    <t>longitude_15</t>
  </si>
  <si>
    <t>x_sp_15</t>
  </si>
  <si>
    <t>y_sp_15</t>
  </si>
  <si>
    <t>census tract_15</t>
  </si>
  <si>
    <t>bin_15</t>
  </si>
  <si>
    <t>bbl_15</t>
  </si>
  <si>
    <t>growth</t>
  </si>
  <si>
    <t>POP_DEN</t>
  </si>
  <si>
    <t>ZONE_CATE</t>
  </si>
  <si>
    <t>ZoneDist1</t>
  </si>
  <si>
    <t>LandUse</t>
  </si>
  <si>
    <t>LotArea</t>
  </si>
  <si>
    <t>BldgArea</t>
  </si>
  <si>
    <t>ComArea</t>
  </si>
  <si>
    <t>ResArea</t>
  </si>
  <si>
    <t>OfficeArea</t>
  </si>
  <si>
    <t>RetailArea</t>
  </si>
  <si>
    <t>GarageArea</t>
  </si>
  <si>
    <t>StrgeArea</t>
  </si>
  <si>
    <t>FactryArea</t>
  </si>
  <si>
    <t>OtherArea</t>
  </si>
  <si>
    <t>NumBldgs</t>
  </si>
  <si>
    <t>BuiltFAR</t>
  </si>
  <si>
    <t>RPL_THEME1</t>
  </si>
  <si>
    <t>RPL_THEME2</t>
  </si>
  <si>
    <t>RPL_THEME3</t>
  </si>
  <si>
    <t>RPL_THEME4</t>
  </si>
  <si>
    <t>RPL_THEMES</t>
  </si>
  <si>
    <t>CompassA</t>
  </si>
  <si>
    <t>ST_WIDTH</t>
  </si>
  <si>
    <t>RW_TYPE</t>
  </si>
  <si>
    <t>3000 broadway</t>
  </si>
  <si>
    <t>london planetree</t>
  </si>
  <si>
    <t>Front</t>
  </si>
  <si>
    <t>Sidewalk Pit</t>
  </si>
  <si>
    <t>Below</t>
  </si>
  <si>
    <t>Good</t>
  </si>
  <si>
    <t>No</t>
  </si>
  <si>
    <t>None</t>
  </si>
  <si>
    <t>New York</t>
  </si>
  <si>
    <t>Manhattan</t>
  </si>
  <si>
    <t>MN09</t>
  </si>
  <si>
    <t>Morningside Heights</t>
  </si>
  <si>
    <t>1,020,300</t>
  </si>
  <si>
    <t>994,505</t>
  </si>
  <si>
    <t>234,125</t>
  </si>
  <si>
    <t>24,488</t>
  </si>
  <si>
    <t>(40.80928888, -73.96295511)</t>
  </si>
  <si>
    <t>10/16/2015</t>
  </si>
  <si>
    <t>OnCurb</t>
  </si>
  <si>
    <t>Alive</t>
  </si>
  <si>
    <t>1or2</t>
  </si>
  <si>
    <t>NoDamage</t>
  </si>
  <si>
    <t>Volunteer</t>
  </si>
  <si>
    <t>1,020,500</t>
  </si>
  <si>
    <t>994,440.2303</t>
  </si>
  <si>
    <t>234,120.6883</t>
  </si>
  <si>
    <t>203</t>
  </si>
  <si>
    <t>R</t>
  </si>
  <si>
    <t>R8</t>
  </si>
  <si>
    <t>8</t>
  </si>
  <si>
    <t>DBH_05</t>
  </si>
  <si>
    <t>Total_stew</t>
  </si>
  <si>
    <t>Temp_Wet_C</t>
  </si>
  <si>
    <t>MC_Wet</t>
  </si>
  <si>
    <t>Temp_Dry</t>
  </si>
  <si>
    <t>MC_Dry</t>
  </si>
  <si>
    <t>MC_Field_oven</t>
  </si>
  <si>
    <t>pH_field</t>
  </si>
  <si>
    <t>ph_dried</t>
  </si>
  <si>
    <t>coductivity</t>
  </si>
  <si>
    <t>conductivity_filtered</t>
  </si>
  <si>
    <t>conductivty_sieve</t>
  </si>
  <si>
    <t>DBH_in_2015</t>
  </si>
  <si>
    <t>branch cut</t>
  </si>
  <si>
    <t>odd trunk</t>
  </si>
  <si>
    <t>tree removed</t>
  </si>
  <si>
    <t>UseMe</t>
  </si>
  <si>
    <t>'littleleaf linden'</t>
  </si>
  <si>
    <t>'london planetree'</t>
  </si>
  <si>
    <t xml:space="preserve"> 'honeylocust'</t>
  </si>
  <si>
    <t xml:space="preserve"> 'callery pear'</t>
  </si>
  <si>
    <t xml:space="preserve"> 'pin oak'</t>
  </si>
  <si>
    <t xml:space="preserve">  'ginkgo'</t>
  </si>
  <si>
    <t xml:space="preserve"> 'red maple'</t>
  </si>
  <si>
    <t xml:space="preserve"> 'silver maple'</t>
  </si>
  <si>
    <t xml:space="preserve"> 'japanese zelkova'</t>
  </si>
  <si>
    <t xml:space="preserve"> 'sweetgum'</t>
  </si>
  <si>
    <t xml:space="preserve"> 'silver linden'</t>
  </si>
  <si>
    <t xml:space="preserve"> 'northern red oak'</t>
  </si>
  <si>
    <t xml:space="preserve"> 'norway maple'</t>
  </si>
  <si>
    <t xml:space="preserve"> 'green ash'</t>
  </si>
  <si>
    <t xml:space="preserve"> 'Other'</t>
  </si>
  <si>
    <t xml:space="preserve"> 'american linden'</t>
  </si>
  <si>
    <t>Staten Island</t>
  </si>
  <si>
    <t>Brooklyn</t>
  </si>
  <si>
    <t>Bronx</t>
  </si>
  <si>
    <t>Queens</t>
  </si>
  <si>
    <t>SUM</t>
  </si>
  <si>
    <t>AIC</t>
  </si>
  <si>
    <t>BIC</t>
  </si>
  <si>
    <t>Model</t>
  </si>
  <si>
    <t>'growth ~tree_dbh_05'</t>
  </si>
  <si>
    <t>adj r2</t>
  </si>
  <si>
    <t>'growth ~tree_dbh_05+C(spc_common)'</t>
  </si>
  <si>
    <t xml:space="preserve">'growth ~tree_dbh_05+C(spc_common)+C(LandUse)' </t>
  </si>
  <si>
    <t>'growth ~tree_dbh_05+C(borough_15)+C(steward_15)+C(guards_15)\</t>
  </si>
  <si>
    <t xml:space="preserve">            +C(curb_loc_15)+C(spc_common)+C(LandUse)+C(roadside_location)\</t>
  </si>
  <si>
    <t xml:space="preserve">            +C(sidewalk_15)+C(root_blocked)+C(trunk_altered)\</t>
  </si>
  <si>
    <t xml:space="preserve">            +C(branch_problems)\</t>
  </si>
  <si>
    <t xml:space="preserve">            +pop_density+ST_WIDTH+ACS_Vulnerability'</t>
  </si>
  <si>
    <t>formula='growth ~tree_dbh_05+pop_density+C(spc_common)+C(LandUse)'</t>
  </si>
  <si>
    <t xml:space="preserve">'growth ~tree_dbh_05+C(borough_15)+pop_density+C(spc_common)+C(LandUse)' </t>
  </si>
  <si>
    <t>Lower</t>
  </si>
  <si>
    <t>Same</t>
  </si>
  <si>
    <t>Higher</t>
  </si>
  <si>
    <t>Tree Counts Staff</t>
  </si>
  <si>
    <t>Overall</t>
  </si>
  <si>
    <t>By Species</t>
  </si>
  <si>
    <t>NYC Parks Staff</t>
  </si>
  <si>
    <t>ref</t>
  </si>
  <si>
    <t xml:space="preserve">ref </t>
  </si>
  <si>
    <t>Anova Group</t>
  </si>
  <si>
    <t>a</t>
  </si>
  <si>
    <t>b</t>
  </si>
  <si>
    <t>Growth rate (in/yr)</t>
  </si>
  <si>
    <t>mortality</t>
  </si>
  <si>
    <t>rate</t>
  </si>
  <si>
    <t xml:space="preserve">year </t>
  </si>
  <si>
    <t>growth ~tree_dbh_05+C(spc_common)+C(Borough_15)+C(LandUSE)'</t>
  </si>
  <si>
    <t>growth ~tree_dbh_05+C(spc_common)+C(borough_!5)'</t>
  </si>
  <si>
    <t>Location</t>
  </si>
  <si>
    <t>116th</t>
  </si>
  <si>
    <t>117th</t>
  </si>
  <si>
    <t>118th</t>
  </si>
  <si>
    <t>119th</t>
  </si>
  <si>
    <t>120th</t>
  </si>
  <si>
    <t>121st</t>
  </si>
  <si>
    <t>122nd</t>
  </si>
  <si>
    <t>123rd</t>
  </si>
  <si>
    <t>Claremont</t>
  </si>
  <si>
    <t>Inside</t>
  </si>
  <si>
    <t>Broadway</t>
  </si>
  <si>
    <t>did not use because new in 2018</t>
  </si>
  <si>
    <t>did not use because new in 2018,measure below the branch fork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</si>
</sst>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0.000E+00"/>
    <numFmt numFmtId="166" formatCode="0.000"/>
  </numFmts>
  <fonts count="19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rgb="FFFF0000"/>
      <name val="Calibri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color rgb="FFFF0000"/>
      <name val="Arial"/>
      <family val="2"/>
    </font>
    <font>
      <sz val="10"/>
      <color rgb="FF000000"/>
      <name val="Roboto"/>
    </font>
    <font>
      <b/>
      <sz val="12"/>
      <name val="宋体"/>
      <family val="3"/>
      <charset val="134"/>
    </font>
    <font>
      <sz val="9"/>
      <color rgb="FF000000"/>
      <name val="Arial"/>
      <family val="2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6E6E6"/>
        <bgColor rgb="FFE6E6E6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55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6" borderId="3">
      <alignment horizontal="left"/>
    </xf>
  </cellStyleXfs>
  <cellXfs count="6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17" fontId="0" fillId="0" borderId="0" xfId="0" applyNumberFormat="1"/>
    <xf numFmtId="0" fontId="3" fillId="0" borderId="0" xfId="0" applyFont="1"/>
    <xf numFmtId="0" fontId="4" fillId="0" borderId="0" xfId="1"/>
    <xf numFmtId="0" fontId="1" fillId="0" borderId="0" xfId="1" applyFont="1"/>
    <xf numFmtId="0" fontId="2" fillId="0" borderId="0" xfId="1" applyFont="1" applyAlignment="1">
      <alignment horizontal="right"/>
    </xf>
    <xf numFmtId="0" fontId="2" fillId="0" borderId="0" xfId="1" applyFont="1"/>
    <xf numFmtId="0" fontId="4" fillId="0" borderId="0" xfId="0" applyFont="1"/>
    <xf numFmtId="0" fontId="7" fillId="0" borderId="0" xfId="0" applyFont="1"/>
    <xf numFmtId="0" fontId="12" fillId="0" borderId="0" xfId="1" applyFont="1"/>
    <xf numFmtId="0" fontId="4" fillId="2" borderId="0" xfId="1" applyFill="1"/>
    <xf numFmtId="0" fontId="2" fillId="2" borderId="0" xfId="1" applyFont="1" applyFill="1" applyAlignment="1">
      <alignment horizontal="right"/>
    </xf>
    <xf numFmtId="0" fontId="3" fillId="2" borderId="0" xfId="1" applyFont="1" applyFill="1"/>
    <xf numFmtId="0" fontId="1" fillId="2" borderId="0" xfId="1" applyFont="1" applyFill="1"/>
    <xf numFmtId="0" fontId="4" fillId="2" borderId="1" xfId="1" applyFill="1" applyBorder="1" applyAlignment="1">
      <alignment horizontal="right" wrapText="1"/>
    </xf>
    <xf numFmtId="0" fontId="4" fillId="3" borderId="0" xfId="1" applyFill="1"/>
    <xf numFmtId="0" fontId="2" fillId="3" borderId="0" xfId="1" applyFont="1" applyFill="1" applyAlignment="1">
      <alignment horizontal="right"/>
    </xf>
    <xf numFmtId="0" fontId="3" fillId="3" borderId="0" xfId="1" applyFont="1" applyFill="1"/>
    <xf numFmtId="0" fontId="1" fillId="3" borderId="0" xfId="1" applyFont="1" applyFill="1"/>
    <xf numFmtId="0" fontId="4" fillId="3" borderId="1" xfId="1" applyFill="1" applyBorder="1" applyAlignment="1">
      <alignment horizontal="right" wrapText="1"/>
    </xf>
    <xf numFmtId="0" fontId="2" fillId="3" borderId="0" xfId="1" applyFont="1" applyFill="1"/>
    <xf numFmtId="0" fontId="4" fillId="4" borderId="0" xfId="1" applyFill="1"/>
    <xf numFmtId="0" fontId="2" fillId="4" borderId="0" xfId="1" applyFont="1" applyFill="1" applyAlignment="1">
      <alignment horizontal="right"/>
    </xf>
    <xf numFmtId="0" fontId="11" fillId="4" borderId="0" xfId="1" applyFont="1" applyFill="1" applyAlignment="1">
      <alignment horizontal="right"/>
    </xf>
    <xf numFmtId="0" fontId="1" fillId="4" borderId="0" xfId="1" applyFont="1" applyFill="1"/>
    <xf numFmtId="0" fontId="4" fillId="4" borderId="1" xfId="1" applyFill="1" applyBorder="1" applyAlignment="1">
      <alignment horizontal="right" wrapText="1"/>
    </xf>
    <xf numFmtId="0" fontId="4" fillId="4" borderId="1" xfId="1" applyFill="1" applyBorder="1" applyAlignment="1">
      <alignment wrapText="1"/>
    </xf>
    <xf numFmtId="0" fontId="4" fillId="4" borderId="0" xfId="1" applyFill="1" applyAlignment="1">
      <alignment horizontal="left"/>
    </xf>
    <xf numFmtId="0" fontId="13" fillId="4" borderId="0" xfId="1" applyFont="1" applyFill="1"/>
    <xf numFmtId="0" fontId="4" fillId="5" borderId="0" xfId="1" applyFill="1"/>
    <xf numFmtId="0" fontId="2" fillId="5" borderId="0" xfId="1" applyFont="1" applyFill="1" applyAlignment="1">
      <alignment horizontal="right"/>
    </xf>
    <xf numFmtId="0" fontId="4" fillId="5" borderId="1" xfId="1" applyFill="1" applyBorder="1" applyAlignment="1">
      <alignment horizontal="right" wrapText="1"/>
    </xf>
    <xf numFmtId="0" fontId="3" fillId="5" borderId="0" xfId="1" applyFont="1" applyFill="1"/>
    <xf numFmtId="0" fontId="1" fillId="5" borderId="0" xfId="1" applyFont="1" applyFill="1"/>
    <xf numFmtId="0" fontId="4" fillId="5" borderId="2" xfId="1" applyFill="1" applyBorder="1" applyAlignment="1">
      <alignment horizontal="right" wrapText="1"/>
    </xf>
    <xf numFmtId="0" fontId="8" fillId="5" borderId="0" xfId="1" applyFont="1" applyFill="1"/>
    <xf numFmtId="0" fontId="8" fillId="5" borderId="1" xfId="1" applyFont="1" applyFill="1" applyBorder="1" applyAlignment="1">
      <alignment horizontal="right" wrapText="1"/>
    </xf>
    <xf numFmtId="0" fontId="4" fillId="5" borderId="0" xfId="1" applyFill="1" applyAlignment="1">
      <alignment horizontal="right" wrapText="1"/>
    </xf>
    <xf numFmtId="0" fontId="11" fillId="5" borderId="0" xfId="1" applyFont="1" applyFill="1" applyAlignment="1">
      <alignment horizontal="right"/>
    </xf>
    <xf numFmtId="164" fontId="4" fillId="0" borderId="0" xfId="1" applyNumberFormat="1"/>
    <xf numFmtId="164" fontId="1" fillId="0" borderId="0" xfId="1" applyNumberFormat="1" applyFont="1"/>
    <xf numFmtId="0" fontId="14" fillId="6" borderId="3" xfId="54">
      <alignment horizontal="left"/>
    </xf>
    <xf numFmtId="0" fontId="4" fillId="2" borderId="0" xfId="1" applyFill="1" applyAlignment="1">
      <alignment horizontal="right" wrapText="1"/>
    </xf>
    <xf numFmtId="0" fontId="4" fillId="3" borderId="0" xfId="1" applyFill="1" applyAlignment="1">
      <alignment horizontal="right" wrapText="1"/>
    </xf>
    <xf numFmtId="0" fontId="8" fillId="5" borderId="0" xfId="1" applyFont="1" applyFill="1" applyAlignment="1">
      <alignment horizontal="right" wrapText="1"/>
    </xf>
    <xf numFmtId="0" fontId="4" fillId="4" borderId="0" xfId="0" applyFont="1" applyFill="1" applyAlignment="1">
      <alignment horizontal="right" wrapText="1"/>
    </xf>
    <xf numFmtId="0" fontId="4" fillId="4" borderId="0" xfId="0" applyFont="1" applyFill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15" fillId="0" borderId="0" xfId="0" applyFont="1"/>
    <xf numFmtId="165" fontId="15" fillId="0" borderId="0" xfId="0" applyNumberFormat="1" applyFont="1"/>
    <xf numFmtId="166" fontId="0" fillId="0" borderId="0" xfId="0" applyNumberFormat="1"/>
    <xf numFmtId="165" fontId="0" fillId="0" borderId="0" xfId="0" applyNumberFormat="1"/>
    <xf numFmtId="3" fontId="16" fillId="0" borderId="0" xfId="0" applyNumberFormat="1" applyFont="1" applyAlignment="1">
      <alignment horizontal="center" vertical="center" wrapText="1"/>
    </xf>
    <xf numFmtId="3" fontId="17" fillId="0" borderId="0" xfId="0" applyNumberFormat="1" applyFont="1" applyAlignment="1">
      <alignment horizontal="center" vertical="center" wrapText="1"/>
    </xf>
    <xf numFmtId="2" fontId="0" fillId="0" borderId="0" xfId="0" applyNumberFormat="1"/>
    <xf numFmtId="0" fontId="0" fillId="0" borderId="0" xfId="0" quotePrefix="1" applyAlignment="1">
      <alignment horizontal="right"/>
    </xf>
    <xf numFmtId="166" fontId="15" fillId="0" borderId="0" xfId="0" applyNumberFormat="1" applyFont="1"/>
  </cellXfs>
  <cellStyles count="5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Normal" xfId="0" builtinId="0"/>
    <cellStyle name="Normal 2" xfId="1" xr:uid="{00000000-0005-0000-0000-000035000000}"/>
    <cellStyle name="Style0" xfId="54" xr:uid="{00000000-0005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27</xdr:row>
      <xdr:rowOff>114298</xdr:rowOff>
    </xdr:from>
    <xdr:to>
      <xdr:col>27</xdr:col>
      <xdr:colOff>381000</xdr:colOff>
      <xdr:row>65</xdr:row>
      <xdr:rowOff>152399</xdr:rowOff>
    </xdr:to>
    <xdr:pic>
      <xdr:nvPicPr>
        <xdr:cNvPr id="2" name="officeArt objec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58" t="-154" r="-535" b="-154"/>
        <a:stretch/>
      </xdr:blipFill>
      <xdr:spPr>
        <a:xfrm>
          <a:off x="219075" y="4486273"/>
          <a:ext cx="17935575" cy="619125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workbookViewId="0">
      <selection activeCell="G5" sqref="G5"/>
    </sheetView>
  </sheetViews>
  <sheetFormatPr baseColWidth="10" defaultColWidth="14.5" defaultRowHeight="15.75" customHeight="1"/>
  <cols>
    <col min="2" max="2" width="18.33203125" customWidth="1"/>
  </cols>
  <sheetData>
    <row r="1" spans="1:5" ht="15.75" customHeight="1">
      <c r="A1" t="s">
        <v>2</v>
      </c>
      <c r="B1" s="4">
        <v>42309</v>
      </c>
      <c r="C1" s="4">
        <v>42675</v>
      </c>
      <c r="D1" s="4">
        <v>43040</v>
      </c>
      <c r="E1" s="4">
        <v>43405</v>
      </c>
    </row>
    <row r="2" spans="1:5" ht="15.75" customHeight="1">
      <c r="A2" s="2">
        <v>1</v>
      </c>
      <c r="B2">
        <v>14.87</v>
      </c>
      <c r="C2" s="5">
        <v>15.1</v>
      </c>
      <c r="D2" s="1">
        <v>15.2</v>
      </c>
      <c r="E2" s="11">
        <v>15.483333333333334</v>
      </c>
    </row>
    <row r="3" spans="1:5" ht="15">
      <c r="A3" s="2">
        <v>2</v>
      </c>
      <c r="B3">
        <v>16.7</v>
      </c>
      <c r="C3" s="5">
        <v>17.2</v>
      </c>
      <c r="D3" s="1">
        <v>17.38</v>
      </c>
      <c r="E3" s="11">
        <v>18.033333333333335</v>
      </c>
    </row>
    <row r="4" spans="1:5" ht="15">
      <c r="A4" s="2">
        <v>3</v>
      </c>
      <c r="B4">
        <v>15.62</v>
      </c>
      <c r="C4" s="5">
        <v>15.85</v>
      </c>
      <c r="D4" s="1">
        <v>16.100000000000001</v>
      </c>
      <c r="E4" s="11">
        <v>16.666666666666668</v>
      </c>
    </row>
    <row r="5" spans="1:5" ht="15">
      <c r="A5" s="2">
        <v>4</v>
      </c>
      <c r="C5" s="5">
        <v>15.5</v>
      </c>
      <c r="D5" s="1">
        <v>15.59</v>
      </c>
      <c r="E5" s="11">
        <v>16.233333333333334</v>
      </c>
    </row>
    <row r="6" spans="1:5" ht="15">
      <c r="A6" s="2">
        <v>5</v>
      </c>
      <c r="B6">
        <v>5.26</v>
      </c>
      <c r="C6" s="5">
        <v>5.6</v>
      </c>
      <c r="D6" s="1">
        <v>6.35</v>
      </c>
      <c r="E6" s="11">
        <v>6.6166666666666671</v>
      </c>
    </row>
    <row r="7" spans="1:5" ht="15">
      <c r="A7" s="2">
        <v>6</v>
      </c>
      <c r="B7">
        <v>12.98</v>
      </c>
      <c r="C7" s="5">
        <v>13.1</v>
      </c>
      <c r="D7" s="1">
        <v>13.27</v>
      </c>
      <c r="E7" s="11">
        <v>13.623333333333333</v>
      </c>
    </row>
    <row r="8" spans="1:5" ht="15">
      <c r="A8" s="2">
        <v>7</v>
      </c>
      <c r="B8">
        <v>5.76</v>
      </c>
      <c r="C8" s="5">
        <v>6</v>
      </c>
      <c r="D8" s="1">
        <v>6.45</v>
      </c>
      <c r="E8" s="11">
        <v>7.0100000000000007</v>
      </c>
    </row>
    <row r="9" spans="1:5" ht="15">
      <c r="A9" s="2">
        <v>8</v>
      </c>
      <c r="B9">
        <v>5.12</v>
      </c>
      <c r="C9" s="5">
        <v>5.35</v>
      </c>
      <c r="D9" s="1">
        <v>5.68</v>
      </c>
      <c r="E9" s="11">
        <v>6.2033333333333331</v>
      </c>
    </row>
    <row r="10" spans="1:5" ht="15">
      <c r="A10" s="2">
        <v>9</v>
      </c>
      <c r="B10">
        <v>5.66</v>
      </c>
      <c r="C10" s="5">
        <v>5.85</v>
      </c>
      <c r="D10" s="1">
        <v>6.25</v>
      </c>
      <c r="E10" s="11">
        <v>6.78</v>
      </c>
    </row>
    <row r="11" spans="1:5" ht="15">
      <c r="A11" s="2">
        <v>10</v>
      </c>
      <c r="B11">
        <v>5.33</v>
      </c>
      <c r="C11" s="5">
        <v>5.6</v>
      </c>
      <c r="D11" s="1">
        <v>5.95</v>
      </c>
      <c r="E11" s="11">
        <v>6.52</v>
      </c>
    </row>
    <row r="12" spans="1:5" ht="15">
      <c r="A12" s="2">
        <v>11</v>
      </c>
      <c r="B12">
        <v>8.7100000000000009</v>
      </c>
      <c r="C12" s="5">
        <v>19.87</v>
      </c>
      <c r="D12" s="1">
        <v>19.98</v>
      </c>
      <c r="E12" s="11">
        <v>19.696666666666669</v>
      </c>
    </row>
    <row r="13" spans="1:5" ht="15">
      <c r="A13" s="2">
        <v>12</v>
      </c>
      <c r="B13">
        <v>3.7</v>
      </c>
      <c r="C13" s="5">
        <v>3.82</v>
      </c>
      <c r="D13" s="1">
        <v>4.0199999999999996</v>
      </c>
      <c r="E13" s="11">
        <v>4.3266666666666671</v>
      </c>
    </row>
    <row r="14" spans="1:5" ht="15">
      <c r="A14" s="2">
        <v>13</v>
      </c>
      <c r="B14">
        <v>10.6</v>
      </c>
      <c r="C14" s="5">
        <v>10.61</v>
      </c>
      <c r="D14" s="1">
        <v>10.795</v>
      </c>
      <c r="E14" s="11">
        <v>11.049999999999999</v>
      </c>
    </row>
    <row r="15" spans="1:5" ht="15">
      <c r="A15" s="2">
        <v>14</v>
      </c>
      <c r="B15">
        <v>11.91</v>
      </c>
      <c r="C15" s="5">
        <v>12.1</v>
      </c>
      <c r="D15" s="1">
        <v>12.22</v>
      </c>
      <c r="E15" s="11">
        <v>12.44</v>
      </c>
    </row>
    <row r="16" spans="1:5" ht="15">
      <c r="A16" s="2">
        <v>15</v>
      </c>
      <c r="B16">
        <v>7</v>
      </c>
      <c r="C16" s="5">
        <v>7.06</v>
      </c>
      <c r="D16" s="1">
        <v>7.1349999999999998</v>
      </c>
      <c r="E16" s="11">
        <v>7.2833333333333341</v>
      </c>
    </row>
    <row r="17" spans="1:5" ht="15">
      <c r="A17" s="2">
        <v>16</v>
      </c>
      <c r="B17">
        <v>8.89</v>
      </c>
      <c r="C17" s="5">
        <v>8.9600000000000009</v>
      </c>
      <c r="D17" s="1">
        <v>9.1300000000000008</v>
      </c>
      <c r="E17" s="11">
        <v>9.3066666666666666</v>
      </c>
    </row>
    <row r="18" spans="1:5" ht="15">
      <c r="A18" s="2">
        <v>17</v>
      </c>
      <c r="B18">
        <v>16.600000000000001</v>
      </c>
      <c r="C18" s="5">
        <v>16.57</v>
      </c>
      <c r="D18" s="1">
        <v>16.39</v>
      </c>
      <c r="E18" s="11">
        <v>16.58666666666667</v>
      </c>
    </row>
    <row r="19" spans="1:5" ht="15">
      <c r="A19" s="2">
        <v>18</v>
      </c>
      <c r="C19" s="5"/>
      <c r="D19" s="1">
        <v>3.4</v>
      </c>
      <c r="E19" s="11">
        <v>6.06</v>
      </c>
    </row>
    <row r="20" spans="1:5" ht="15">
      <c r="A20" s="2">
        <v>19</v>
      </c>
      <c r="B20">
        <v>4.8899999999999997</v>
      </c>
      <c r="C20" s="5">
        <v>5.3</v>
      </c>
      <c r="D20" s="1">
        <v>5.66</v>
      </c>
      <c r="E20" s="11">
        <v>3.64</v>
      </c>
    </row>
    <row r="21" spans="1:5" ht="15">
      <c r="A21" s="2">
        <v>20</v>
      </c>
      <c r="B21">
        <v>3.34</v>
      </c>
      <c r="C21" s="5">
        <v>3.44</v>
      </c>
      <c r="D21" s="1">
        <v>3.56</v>
      </c>
      <c r="E21" s="11">
        <v>4.2399999999999993</v>
      </c>
    </row>
    <row r="22" spans="1:5" ht="15">
      <c r="A22" s="3" t="s">
        <v>0</v>
      </c>
      <c r="B22">
        <v>3.68</v>
      </c>
      <c r="C22" s="5">
        <v>3.79</v>
      </c>
      <c r="D22" s="1">
        <v>4.05</v>
      </c>
      <c r="E22" s="11">
        <v>4.1766666666666667</v>
      </c>
    </row>
    <row r="23" spans="1:5" ht="15">
      <c r="A23" s="3" t="s">
        <v>1</v>
      </c>
      <c r="B23">
        <v>3.44</v>
      </c>
      <c r="C23" s="5">
        <v>3.71</v>
      </c>
      <c r="D23" s="1">
        <v>3.87</v>
      </c>
      <c r="E23" s="11"/>
    </row>
    <row r="24" spans="1:5" ht="15">
      <c r="A24" s="2">
        <v>22</v>
      </c>
      <c r="B24">
        <v>4.46</v>
      </c>
      <c r="C24" s="5">
        <v>4.93</v>
      </c>
      <c r="D24" s="1">
        <v>5.32</v>
      </c>
      <c r="E24" s="11">
        <v>5.7666666666666666</v>
      </c>
    </row>
    <row r="25" spans="1:5" ht="15">
      <c r="A25" s="2">
        <v>23</v>
      </c>
      <c r="B25">
        <v>3.09</v>
      </c>
      <c r="C25" s="5">
        <v>3.3</v>
      </c>
      <c r="D25" s="1">
        <v>3.45</v>
      </c>
      <c r="E25" s="11">
        <v>3.7666666666666671</v>
      </c>
    </row>
    <row r="26" spans="1:5" ht="15">
      <c r="A26" s="2">
        <v>24</v>
      </c>
      <c r="B26">
        <v>2.66</v>
      </c>
      <c r="C26" s="5">
        <v>2.89</v>
      </c>
      <c r="D26" s="1">
        <v>3</v>
      </c>
      <c r="E26" s="11">
        <v>3.08</v>
      </c>
    </row>
    <row r="27" spans="1:5" ht="15">
      <c r="A27" s="2">
        <v>25</v>
      </c>
      <c r="B27">
        <v>4.38</v>
      </c>
      <c r="C27" s="5">
        <v>4.78</v>
      </c>
      <c r="D27" s="1">
        <v>4.9800000000000004</v>
      </c>
      <c r="E27" s="11">
        <v>5.3299999999999992</v>
      </c>
    </row>
    <row r="28" spans="1:5" ht="15">
      <c r="A28" s="2">
        <v>26</v>
      </c>
      <c r="B28">
        <v>4.3899999999999997</v>
      </c>
      <c r="C28" s="5">
        <v>4.63</v>
      </c>
      <c r="D28" s="1">
        <v>4.92</v>
      </c>
      <c r="E28" s="11">
        <v>5.3033333333333337</v>
      </c>
    </row>
    <row r="29" spans="1:5" ht="15">
      <c r="A29" s="2">
        <v>27</v>
      </c>
      <c r="B29">
        <v>8.73</v>
      </c>
      <c r="C29" s="5">
        <v>8.74</v>
      </c>
      <c r="D29" s="1">
        <v>8.74</v>
      </c>
      <c r="E29" s="11">
        <v>8.7533333333333339</v>
      </c>
    </row>
    <row r="30" spans="1:5" ht="15">
      <c r="A30" s="2">
        <v>28</v>
      </c>
      <c r="B30">
        <v>6.09</v>
      </c>
      <c r="C30" s="5">
        <v>6.35</v>
      </c>
      <c r="D30" s="1">
        <v>6.9</v>
      </c>
      <c r="E30" s="11">
        <v>7.169999999999999</v>
      </c>
    </row>
    <row r="31" spans="1:5" ht="15">
      <c r="A31" s="2">
        <v>29</v>
      </c>
      <c r="B31">
        <v>4.4000000000000004</v>
      </c>
      <c r="C31" s="5">
        <v>4.5</v>
      </c>
      <c r="D31" s="1">
        <v>4.66</v>
      </c>
      <c r="E31" s="11">
        <v>4.95</v>
      </c>
    </row>
    <row r="32" spans="1:5" ht="15">
      <c r="A32" s="2">
        <v>30</v>
      </c>
      <c r="B32">
        <v>8.9700000000000006</v>
      </c>
      <c r="C32" s="5">
        <v>8.9</v>
      </c>
      <c r="D32" s="1">
        <v>8.9</v>
      </c>
      <c r="E32" s="11">
        <v>9.1133333333333351</v>
      </c>
    </row>
    <row r="33" spans="1:5" ht="15">
      <c r="A33" s="2">
        <v>31</v>
      </c>
      <c r="B33">
        <v>4.7699999999999996</v>
      </c>
      <c r="C33" s="5">
        <v>5</v>
      </c>
      <c r="D33" s="1">
        <v>5.37</v>
      </c>
      <c r="E33" s="11">
        <v>5.8</v>
      </c>
    </row>
    <row r="34" spans="1:5" ht="15">
      <c r="A34" s="2">
        <v>32</v>
      </c>
      <c r="B34">
        <v>4.41</v>
      </c>
      <c r="C34" s="5">
        <v>4.63</v>
      </c>
      <c r="D34" s="1">
        <v>4.82</v>
      </c>
      <c r="E34" s="11">
        <v>5.13</v>
      </c>
    </row>
    <row r="35" spans="1:5" ht="15">
      <c r="A35" s="2">
        <v>33</v>
      </c>
      <c r="B35">
        <v>4.24</v>
      </c>
      <c r="C35" s="5">
        <v>4.38</v>
      </c>
      <c r="D35" s="1">
        <v>4.67</v>
      </c>
      <c r="E35" s="11">
        <v>5.09</v>
      </c>
    </row>
    <row r="36" spans="1:5" ht="15">
      <c r="A36" s="2">
        <v>34</v>
      </c>
      <c r="B36">
        <v>4.28</v>
      </c>
      <c r="C36" s="5">
        <v>4.3600000000000003</v>
      </c>
      <c r="D36" s="1">
        <v>4.6900000000000004</v>
      </c>
      <c r="E36" s="11">
        <v>5.16</v>
      </c>
    </row>
    <row r="37" spans="1:5" ht="15">
      <c r="A37" s="2">
        <v>35</v>
      </c>
      <c r="B37">
        <v>8.14</v>
      </c>
      <c r="C37" s="5">
        <v>8.1999999999999993</v>
      </c>
      <c r="D37" s="1">
        <v>8.68</v>
      </c>
      <c r="E37" s="11">
        <v>9.1866666666666656</v>
      </c>
    </row>
    <row r="38" spans="1:5" ht="15">
      <c r="A38" s="2">
        <v>36</v>
      </c>
      <c r="C38" s="5"/>
      <c r="E38" s="11">
        <v>5.21</v>
      </c>
    </row>
    <row r="39" spans="1:5" ht="15">
      <c r="A39" s="2">
        <v>37</v>
      </c>
      <c r="B39">
        <v>4.51</v>
      </c>
      <c r="C39" s="5">
        <v>4.8</v>
      </c>
      <c r="E39" s="11">
        <v>5.45</v>
      </c>
    </row>
    <row r="40" spans="1:5" ht="15">
      <c r="A40" s="2">
        <v>38</v>
      </c>
      <c r="B40">
        <v>9.2799999999999994</v>
      </c>
      <c r="C40" s="5">
        <v>9.6</v>
      </c>
      <c r="E40" s="11">
        <v>10.193333333333333</v>
      </c>
    </row>
    <row r="41" spans="1:5" ht="15">
      <c r="A41" s="2">
        <v>39</v>
      </c>
      <c r="B41">
        <v>3.31</v>
      </c>
      <c r="C41" s="5">
        <v>3.55</v>
      </c>
      <c r="E41" s="11">
        <v>3.8566666666666669</v>
      </c>
    </row>
    <row r="42" spans="1:5" ht="15">
      <c r="A42" s="2">
        <v>40</v>
      </c>
      <c r="E42" s="11"/>
    </row>
    <row r="43" spans="1:5" ht="15">
      <c r="A43" s="2">
        <v>41</v>
      </c>
      <c r="E43" s="11">
        <v>4.9433333333333342</v>
      </c>
    </row>
    <row r="44" spans="1:5" ht="15">
      <c r="A44" s="2">
        <v>42</v>
      </c>
      <c r="E44" s="11">
        <v>2.0533333333333332</v>
      </c>
    </row>
    <row r="45" spans="1:5" ht="15">
      <c r="A45" s="2">
        <v>43</v>
      </c>
      <c r="E45" s="11">
        <v>3.0866666666666664</v>
      </c>
    </row>
    <row r="46" spans="1:5" ht="15">
      <c r="A46" s="2">
        <v>44</v>
      </c>
      <c r="E46" s="11">
        <v>1.9733333333333334</v>
      </c>
    </row>
    <row r="47" spans="1:5" ht="15">
      <c r="A47" s="2">
        <v>45</v>
      </c>
      <c r="B47">
        <v>6.1</v>
      </c>
      <c r="C47">
        <v>6.24</v>
      </c>
      <c r="D47" s="1">
        <v>6.48</v>
      </c>
      <c r="E47" s="11">
        <v>1.96</v>
      </c>
    </row>
    <row r="48" spans="1:5" ht="15">
      <c r="A48" s="2">
        <v>46</v>
      </c>
      <c r="B48">
        <v>9.83</v>
      </c>
      <c r="C48">
        <v>9.86</v>
      </c>
      <c r="D48" s="1">
        <v>9.9</v>
      </c>
      <c r="E48" s="11">
        <v>1.99</v>
      </c>
    </row>
    <row r="49" spans="1:5" ht="15">
      <c r="A49" s="2">
        <v>47</v>
      </c>
      <c r="B49">
        <v>10</v>
      </c>
      <c r="C49">
        <v>10.050000000000001</v>
      </c>
      <c r="D49" s="1">
        <v>10.1</v>
      </c>
      <c r="E49" s="11">
        <v>6.3933333333333335</v>
      </c>
    </row>
    <row r="50" spans="1:5" ht="15">
      <c r="A50" s="2">
        <v>48</v>
      </c>
      <c r="B50">
        <v>15.27</v>
      </c>
      <c r="C50">
        <v>15.31</v>
      </c>
      <c r="D50" s="1">
        <v>15.35</v>
      </c>
      <c r="E50" s="11">
        <v>9.706666666666667</v>
      </c>
    </row>
    <row r="51" spans="1:5" ht="15">
      <c r="A51" s="2">
        <v>49</v>
      </c>
      <c r="B51">
        <v>12.39</v>
      </c>
      <c r="C51">
        <v>12.8</v>
      </c>
      <c r="D51" s="1">
        <v>13.09</v>
      </c>
      <c r="E51" s="11">
        <v>9.7966666666666651</v>
      </c>
    </row>
    <row r="52" spans="1:5" ht="15">
      <c r="A52" s="2">
        <v>50</v>
      </c>
      <c r="B52">
        <v>8.77</v>
      </c>
      <c r="C52">
        <v>9.01</v>
      </c>
      <c r="D52" s="1">
        <v>9.49</v>
      </c>
      <c r="E52" s="11">
        <v>14.63</v>
      </c>
    </row>
    <row r="53" spans="1:5" ht="15">
      <c r="A53" s="2" t="s">
        <v>43</v>
      </c>
      <c r="D53" s="1"/>
      <c r="E53" s="11">
        <v>13.83</v>
      </c>
    </row>
    <row r="54" spans="1:5" ht="15">
      <c r="A54" s="2">
        <v>51</v>
      </c>
      <c r="B54">
        <v>6.68</v>
      </c>
      <c r="C54">
        <v>6.74</v>
      </c>
      <c r="D54" s="1">
        <v>6.75</v>
      </c>
      <c r="E54" s="11">
        <v>8.3266666666666662</v>
      </c>
    </row>
    <row r="55" spans="1:5" ht="15">
      <c r="A55" s="2" t="s">
        <v>42</v>
      </c>
      <c r="D55" s="1"/>
      <c r="E55" s="11">
        <v>7.5333333333333341</v>
      </c>
    </row>
    <row r="56" spans="1:5" ht="15">
      <c r="A56" s="2">
        <v>52</v>
      </c>
      <c r="B56">
        <v>6.29</v>
      </c>
      <c r="C56">
        <v>6.63</v>
      </c>
      <c r="D56" s="1">
        <v>3.98</v>
      </c>
      <c r="E56" s="11">
        <v>7.1499999999999995</v>
      </c>
    </row>
    <row r="57" spans="1:5" ht="15">
      <c r="A57" s="2">
        <v>53</v>
      </c>
      <c r="B57">
        <v>5.82</v>
      </c>
      <c r="C57">
        <v>6.17</v>
      </c>
      <c r="D57" s="1">
        <v>6.09</v>
      </c>
      <c r="E57" s="11">
        <v>6.9233333333333329</v>
      </c>
    </row>
    <row r="58" spans="1:5" ht="15">
      <c r="A58" s="2">
        <v>54</v>
      </c>
      <c r="B58">
        <v>12.15</v>
      </c>
      <c r="C58">
        <v>12.37</v>
      </c>
      <c r="D58" s="1">
        <v>6.7</v>
      </c>
      <c r="E58" s="11">
        <v>10.226666666666668</v>
      </c>
    </row>
    <row r="59" spans="1:5" ht="15">
      <c r="A59" s="2">
        <v>55</v>
      </c>
      <c r="B59">
        <v>6.24</v>
      </c>
      <c r="C59">
        <v>6.33</v>
      </c>
      <c r="D59" s="1">
        <v>6.57</v>
      </c>
      <c r="E59" s="11">
        <v>6.5</v>
      </c>
    </row>
    <row r="60" spans="1:5" ht="15">
      <c r="A60" s="2">
        <v>56</v>
      </c>
      <c r="B60">
        <v>5.9</v>
      </c>
      <c r="C60">
        <v>6.37</v>
      </c>
      <c r="D60" s="1">
        <v>6.47</v>
      </c>
      <c r="E60" s="11">
        <v>5.3866666666666667</v>
      </c>
    </row>
    <row r="61" spans="1:5" ht="15">
      <c r="A61" s="2">
        <v>57</v>
      </c>
      <c r="B61">
        <v>4.5999999999999996</v>
      </c>
      <c r="C61">
        <v>4.7</v>
      </c>
      <c r="D61" s="1">
        <v>4.9000000000000004</v>
      </c>
      <c r="E61" s="11">
        <v>5.003333333333333</v>
      </c>
    </row>
    <row r="62" spans="1:5" ht="15">
      <c r="A62" s="2">
        <v>58</v>
      </c>
      <c r="B62">
        <v>27.28</v>
      </c>
      <c r="C62">
        <v>28</v>
      </c>
      <c r="D62" s="1">
        <v>29.41</v>
      </c>
      <c r="E62" s="11">
        <v>25.659999999999997</v>
      </c>
    </row>
    <row r="63" spans="1:5" ht="15">
      <c r="A63" s="2">
        <v>59</v>
      </c>
      <c r="B63">
        <v>30.35</v>
      </c>
      <c r="C63">
        <v>30.51</v>
      </c>
      <c r="D63" s="1">
        <v>31.34</v>
      </c>
      <c r="E63" s="11">
        <v>26.493333333333336</v>
      </c>
    </row>
    <row r="64" spans="1:5" ht="15">
      <c r="A64" s="2">
        <v>60</v>
      </c>
      <c r="B64">
        <v>18.97</v>
      </c>
      <c r="C64">
        <v>20.03</v>
      </c>
      <c r="D64" s="1">
        <v>19.93</v>
      </c>
      <c r="E64" s="11">
        <v>15.826666666666668</v>
      </c>
    </row>
    <row r="65" spans="1:5" ht="15">
      <c r="A65" s="2">
        <v>61</v>
      </c>
      <c r="B65">
        <v>17.579999999999998</v>
      </c>
      <c r="C65">
        <v>17.8</v>
      </c>
      <c r="D65" s="1">
        <v>18.25</v>
      </c>
      <c r="E65" s="11">
        <v>17.610000000000003</v>
      </c>
    </row>
    <row r="66" spans="1:5" ht="15">
      <c r="A66" s="2">
        <v>62</v>
      </c>
      <c r="B66">
        <v>24.18</v>
      </c>
      <c r="C66">
        <v>24.93</v>
      </c>
      <c r="D66" s="1">
        <v>25.59</v>
      </c>
      <c r="E66" s="11">
        <v>23.196666666666669</v>
      </c>
    </row>
    <row r="67" spans="1:5" ht="15">
      <c r="A67" s="2">
        <v>63</v>
      </c>
      <c r="B67">
        <v>10.93</v>
      </c>
      <c r="C67">
        <v>11.59</v>
      </c>
      <c r="D67" s="1">
        <v>12.4</v>
      </c>
      <c r="E67" s="11">
        <v>11.93</v>
      </c>
    </row>
    <row r="68" spans="1:5" ht="15">
      <c r="A68" s="2">
        <v>64</v>
      </c>
      <c r="D68" s="1">
        <v>5.72</v>
      </c>
      <c r="E68" s="11">
        <v>5.7166666666666659</v>
      </c>
    </row>
    <row r="69" spans="1:5" ht="15">
      <c r="A69" s="2">
        <v>65</v>
      </c>
      <c r="D69" s="1">
        <v>0.31</v>
      </c>
      <c r="E69" s="11" t="e">
        <v>#DIV/0!</v>
      </c>
    </row>
    <row r="70" spans="1:5" ht="15">
      <c r="A70" s="2">
        <v>66</v>
      </c>
      <c r="D70" s="1"/>
      <c r="E70" s="11" t="e">
        <v>#DIV/0!</v>
      </c>
    </row>
    <row r="71" spans="1:5" ht="15">
      <c r="A71" s="2">
        <v>67</v>
      </c>
      <c r="B71">
        <v>24.2</v>
      </c>
      <c r="C71">
        <v>25.1</v>
      </c>
      <c r="D71" s="1">
        <v>25.12</v>
      </c>
      <c r="E71" s="11">
        <v>25.616666666666664</v>
      </c>
    </row>
    <row r="72" spans="1:5" ht="15">
      <c r="A72" s="2">
        <v>68</v>
      </c>
      <c r="B72">
        <v>28.65</v>
      </c>
      <c r="C72">
        <v>29.5</v>
      </c>
      <c r="D72" s="1">
        <v>29.29</v>
      </c>
      <c r="E72" s="11">
        <v>30.366666666666664</v>
      </c>
    </row>
    <row r="73" spans="1:5" ht="15">
      <c r="A73" s="2">
        <v>69</v>
      </c>
      <c r="B73">
        <v>23.46</v>
      </c>
      <c r="C73">
        <v>24.2</v>
      </c>
      <c r="D73" s="1">
        <v>24.44</v>
      </c>
      <c r="E73" s="11">
        <v>25.766666666666669</v>
      </c>
    </row>
    <row r="74" spans="1:5" ht="15">
      <c r="A74" s="2">
        <v>70</v>
      </c>
      <c r="B74">
        <v>15.2</v>
      </c>
      <c r="C74">
        <v>15.35</v>
      </c>
      <c r="D74" s="1">
        <v>15.52</v>
      </c>
      <c r="E74" s="11">
        <v>15.810000000000002</v>
      </c>
    </row>
    <row r="75" spans="1:5" ht="15.75" customHeight="1">
      <c r="A75" s="2"/>
    </row>
  </sheetData>
  <printOptions headings="1"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9"/>
  <sheetViews>
    <sheetView tabSelected="1" topLeftCell="B65" zoomScale="120" zoomScaleNormal="120" workbookViewId="0">
      <selection activeCell="J59" sqref="J59"/>
    </sheetView>
  </sheetViews>
  <sheetFormatPr baseColWidth="10" defaultColWidth="11.6640625" defaultRowHeight="13"/>
  <cols>
    <col min="1" max="2" width="15.33203125" customWidth="1"/>
    <col min="6" max="18" width="11.6640625" customWidth="1"/>
    <col min="24" max="24" width="40.1640625" customWidth="1"/>
  </cols>
  <sheetData>
    <row r="1" spans="1:25" ht="14" thickBot="1">
      <c r="A1" s="6" t="s">
        <v>86</v>
      </c>
      <c r="B1" s="6" t="s">
        <v>371</v>
      </c>
      <c r="C1" s="7" t="s">
        <v>87</v>
      </c>
      <c r="D1" s="12" t="s">
        <v>147</v>
      </c>
      <c r="E1" s="12" t="s">
        <v>151</v>
      </c>
      <c r="F1" s="12" t="s">
        <v>317</v>
      </c>
      <c r="G1" t="s">
        <v>301</v>
      </c>
      <c r="H1" s="12" t="s">
        <v>154</v>
      </c>
      <c r="I1" s="42">
        <v>42309</v>
      </c>
      <c r="J1" s="42">
        <v>42675</v>
      </c>
      <c r="K1" s="42">
        <v>43040</v>
      </c>
      <c r="L1" s="42">
        <v>43422</v>
      </c>
      <c r="M1" s="42">
        <v>43647</v>
      </c>
      <c r="N1" s="42">
        <v>44154</v>
      </c>
      <c r="O1" s="42">
        <v>44307</v>
      </c>
      <c r="P1" s="43">
        <v>44357</v>
      </c>
      <c r="Q1" s="43">
        <v>44368</v>
      </c>
      <c r="R1" s="6" t="s">
        <v>85</v>
      </c>
      <c r="S1" t="s">
        <v>2</v>
      </c>
      <c r="T1" s="7" t="s">
        <v>5</v>
      </c>
      <c r="U1" s="7" t="s">
        <v>6</v>
      </c>
      <c r="V1" s="7" t="s">
        <v>3</v>
      </c>
      <c r="W1" s="7" t="s">
        <v>4</v>
      </c>
      <c r="X1" s="7" t="s">
        <v>20</v>
      </c>
      <c r="Y1" s="7" t="s">
        <v>29</v>
      </c>
    </row>
    <row r="2" spans="1:25" ht="16" thickBot="1">
      <c r="A2" s="13" t="s">
        <v>88</v>
      </c>
      <c r="B2" s="13" t="s">
        <v>382</v>
      </c>
      <c r="C2" s="14">
        <v>1</v>
      </c>
      <c r="D2" s="14" t="s">
        <v>89</v>
      </c>
      <c r="E2" s="14">
        <v>338579</v>
      </c>
      <c r="F2" s="14" t="b">
        <v>1</v>
      </c>
      <c r="H2" s="14">
        <v>15</v>
      </c>
      <c r="I2" s="13">
        <v>14.87</v>
      </c>
      <c r="J2" s="15">
        <v>15.1</v>
      </c>
      <c r="K2" s="16">
        <v>15.2</v>
      </c>
      <c r="L2" s="13">
        <v>15.483333333333334</v>
      </c>
      <c r="M2" s="13">
        <v>15.5</v>
      </c>
      <c r="N2" s="13">
        <v>15.75</v>
      </c>
      <c r="O2" s="13">
        <v>15.86</v>
      </c>
      <c r="P2" s="17"/>
      <c r="Q2" s="45"/>
      <c r="R2" s="6"/>
      <c r="S2" s="8">
        <v>1</v>
      </c>
      <c r="T2" s="6" t="s">
        <v>7</v>
      </c>
      <c r="U2" s="6" t="s">
        <v>8</v>
      </c>
      <c r="V2" s="6">
        <v>40.810513999999998</v>
      </c>
      <c r="W2" s="6">
        <v>-73.962235000000007</v>
      </c>
      <c r="X2" s="10" t="s">
        <v>22</v>
      </c>
      <c r="Y2" s="10" t="s">
        <v>36</v>
      </c>
    </row>
    <row r="3" spans="1:25" ht="16" thickBot="1">
      <c r="A3" s="13" t="s">
        <v>90</v>
      </c>
      <c r="B3" s="13" t="s">
        <v>382</v>
      </c>
      <c r="C3" s="14">
        <v>2</v>
      </c>
      <c r="D3" s="14" t="s">
        <v>91</v>
      </c>
      <c r="E3" s="14">
        <v>338578</v>
      </c>
      <c r="F3" s="14" t="b">
        <v>1</v>
      </c>
      <c r="H3" s="14">
        <v>17</v>
      </c>
      <c r="I3" s="13">
        <v>16.7</v>
      </c>
      <c r="J3" s="15">
        <v>17.2</v>
      </c>
      <c r="K3" s="16">
        <v>17.38</v>
      </c>
      <c r="L3" s="13">
        <v>18.033333333333335</v>
      </c>
      <c r="M3" s="13">
        <v>18.850000000000001</v>
      </c>
      <c r="N3" s="13">
        <v>18</v>
      </c>
      <c r="O3" s="13">
        <v>18.2</v>
      </c>
      <c r="P3" s="17"/>
      <c r="Q3" s="45"/>
      <c r="R3" s="6" t="s">
        <v>92</v>
      </c>
      <c r="S3" s="8">
        <v>2</v>
      </c>
      <c r="T3" s="6" t="s">
        <v>9</v>
      </c>
      <c r="U3" s="6" t="s">
        <v>8</v>
      </c>
      <c r="V3" s="6">
        <v>40.810440999999997</v>
      </c>
      <c r="W3" s="6">
        <v>-73.962298000000004</v>
      </c>
      <c r="X3" s="10" t="s">
        <v>23</v>
      </c>
      <c r="Y3" s="10" t="s">
        <v>37</v>
      </c>
    </row>
    <row r="4" spans="1:25" ht="16" thickBot="1">
      <c r="A4" s="13" t="s">
        <v>93</v>
      </c>
      <c r="B4" s="13" t="s">
        <v>382</v>
      </c>
      <c r="C4" s="14">
        <v>3</v>
      </c>
      <c r="D4" s="14" t="s">
        <v>91</v>
      </c>
      <c r="E4" s="14">
        <v>338577</v>
      </c>
      <c r="F4" s="14" t="b">
        <v>1</v>
      </c>
      <c r="H4" s="14">
        <v>15</v>
      </c>
      <c r="I4" s="13">
        <v>15.62</v>
      </c>
      <c r="J4" s="15">
        <v>15.85</v>
      </c>
      <c r="K4" s="16">
        <v>16.100000000000001</v>
      </c>
      <c r="L4" s="13">
        <v>16.666666666666668</v>
      </c>
      <c r="M4" s="13">
        <v>16.649999999999999</v>
      </c>
      <c r="N4" s="13">
        <v>16.84</v>
      </c>
      <c r="O4" s="13">
        <v>16.89</v>
      </c>
      <c r="P4" s="17"/>
      <c r="Q4" s="45"/>
      <c r="R4" s="6" t="s">
        <v>94</v>
      </c>
      <c r="S4" s="8">
        <v>3</v>
      </c>
      <c r="T4" s="6" t="s">
        <v>9</v>
      </c>
      <c r="U4" s="6" t="s">
        <v>8</v>
      </c>
      <c r="V4" s="6">
        <v>40.810355000000001</v>
      </c>
      <c r="W4" s="6">
        <v>-73.962367</v>
      </c>
      <c r="X4" s="10" t="s">
        <v>23</v>
      </c>
      <c r="Y4" s="10" t="s">
        <v>37</v>
      </c>
    </row>
    <row r="5" spans="1:25" ht="16" thickBot="1">
      <c r="A5" s="13"/>
      <c r="B5" s="13" t="s">
        <v>382</v>
      </c>
      <c r="C5" s="14">
        <v>4</v>
      </c>
      <c r="D5" s="14" t="s">
        <v>91</v>
      </c>
      <c r="E5" s="14">
        <v>338576</v>
      </c>
      <c r="F5" s="14" t="b">
        <v>1</v>
      </c>
      <c r="H5" s="14">
        <v>15</v>
      </c>
      <c r="I5" s="13">
        <v>15.27</v>
      </c>
      <c r="J5" s="15">
        <v>15.5</v>
      </c>
      <c r="K5" s="16">
        <v>15.59</v>
      </c>
      <c r="L5" s="13">
        <v>16.233333333333334</v>
      </c>
      <c r="M5" s="13">
        <v>16.3</v>
      </c>
      <c r="N5" s="13">
        <v>16.59</v>
      </c>
      <c r="O5" s="13">
        <v>16.670000000000002</v>
      </c>
      <c r="P5" s="17"/>
      <c r="Q5" s="45"/>
      <c r="R5" s="6" t="s">
        <v>95</v>
      </c>
      <c r="S5" s="8">
        <v>4</v>
      </c>
      <c r="T5" s="6" t="s">
        <v>9</v>
      </c>
      <c r="U5" s="6" t="s">
        <v>8</v>
      </c>
      <c r="V5" s="6">
        <v>40.810122</v>
      </c>
      <c r="W5" s="6">
        <v>-73.962518000000003</v>
      </c>
      <c r="X5" s="10" t="s">
        <v>23</v>
      </c>
      <c r="Y5" s="10" t="s">
        <v>37</v>
      </c>
    </row>
    <row r="6" spans="1:25" ht="16" thickBot="1">
      <c r="A6" s="13"/>
      <c r="B6" s="13" t="s">
        <v>382</v>
      </c>
      <c r="C6" s="14">
        <v>5</v>
      </c>
      <c r="D6" s="14" t="s">
        <v>96</v>
      </c>
      <c r="E6" s="14">
        <v>338575</v>
      </c>
      <c r="F6" s="14" t="b">
        <v>1</v>
      </c>
      <c r="H6" s="14">
        <v>4</v>
      </c>
      <c r="I6" s="13">
        <v>5.26</v>
      </c>
      <c r="J6" s="15">
        <v>5.6</v>
      </c>
      <c r="K6" s="16">
        <v>6.35</v>
      </c>
      <c r="L6" s="13">
        <v>6.6166666666666671</v>
      </c>
      <c r="M6" s="13">
        <v>7.1</v>
      </c>
      <c r="N6" s="13">
        <v>7.2</v>
      </c>
      <c r="O6" s="13">
        <v>7.45</v>
      </c>
      <c r="P6" s="17"/>
      <c r="Q6" s="45"/>
      <c r="R6" s="6" t="s">
        <v>97</v>
      </c>
      <c r="S6" s="8">
        <v>6</v>
      </c>
      <c r="T6" s="6" t="s">
        <v>9</v>
      </c>
      <c r="U6" s="6" t="s">
        <v>8</v>
      </c>
      <c r="V6" s="6">
        <v>40.809963000000003</v>
      </c>
      <c r="W6" s="6">
        <v>-73.962629000000007</v>
      </c>
      <c r="X6" s="10" t="s">
        <v>23</v>
      </c>
      <c r="Y6" s="10" t="s">
        <v>37</v>
      </c>
    </row>
    <row r="7" spans="1:25" ht="16" thickBot="1">
      <c r="A7" s="13"/>
      <c r="B7" s="13" t="s">
        <v>382</v>
      </c>
      <c r="C7" s="14">
        <v>6</v>
      </c>
      <c r="D7" s="14" t="s">
        <v>91</v>
      </c>
      <c r="E7" s="14">
        <v>338574</v>
      </c>
      <c r="F7" s="14" t="b">
        <v>1</v>
      </c>
      <c r="H7" s="14">
        <v>13</v>
      </c>
      <c r="I7" s="13">
        <v>12.98</v>
      </c>
      <c r="J7" s="15">
        <v>13.1</v>
      </c>
      <c r="K7" s="16">
        <v>13.27</v>
      </c>
      <c r="L7" s="13">
        <v>13.623333333333333</v>
      </c>
      <c r="M7" s="13">
        <v>14.15</v>
      </c>
      <c r="N7" s="13">
        <v>14.79</v>
      </c>
      <c r="O7" s="13">
        <v>14.22</v>
      </c>
      <c r="P7" s="17"/>
      <c r="Q7" s="45"/>
      <c r="R7" s="6" t="s">
        <v>98</v>
      </c>
      <c r="S7" s="8"/>
      <c r="T7" s="6"/>
      <c r="U7" s="6"/>
      <c r="V7" s="6"/>
      <c r="W7" s="6"/>
      <c r="X7" s="10"/>
      <c r="Y7" s="10"/>
    </row>
    <row r="8" spans="1:25" ht="16" thickBot="1">
      <c r="A8" s="13"/>
      <c r="B8" s="13" t="s">
        <v>382</v>
      </c>
      <c r="C8" s="14">
        <v>7</v>
      </c>
      <c r="D8" s="14" t="s">
        <v>11</v>
      </c>
      <c r="E8" s="14">
        <v>338573</v>
      </c>
      <c r="F8" s="14" t="b">
        <v>1</v>
      </c>
      <c r="H8" s="14">
        <v>6</v>
      </c>
      <c r="I8" s="13">
        <v>5.76</v>
      </c>
      <c r="J8" s="15">
        <v>6</v>
      </c>
      <c r="K8" s="16">
        <v>6.45</v>
      </c>
      <c r="L8" s="13">
        <v>7.0100000000000007</v>
      </c>
      <c r="M8" s="13">
        <v>7.15</v>
      </c>
      <c r="N8" s="13">
        <v>7.31</v>
      </c>
      <c r="O8" s="13">
        <v>7.7</v>
      </c>
      <c r="P8" s="17"/>
      <c r="Q8" s="45"/>
      <c r="R8" s="6" t="s">
        <v>99</v>
      </c>
      <c r="S8" s="8">
        <v>7</v>
      </c>
      <c r="T8" s="6" t="s">
        <v>11</v>
      </c>
      <c r="U8" s="6" t="s">
        <v>12</v>
      </c>
      <c r="V8" s="6">
        <v>40.809857000000001</v>
      </c>
      <c r="W8" s="6">
        <v>-73.962705</v>
      </c>
      <c r="X8" s="10" t="s">
        <v>21</v>
      </c>
      <c r="Y8" s="10" t="s">
        <v>35</v>
      </c>
    </row>
    <row r="9" spans="1:25" ht="16" thickBot="1">
      <c r="A9" s="13"/>
      <c r="B9" s="13" t="s">
        <v>382</v>
      </c>
      <c r="C9" s="14">
        <v>8</v>
      </c>
      <c r="D9" s="14" t="s">
        <v>11</v>
      </c>
      <c r="E9" s="14">
        <v>338572</v>
      </c>
      <c r="F9" s="14" t="b">
        <v>1</v>
      </c>
      <c r="H9" s="14">
        <v>5</v>
      </c>
      <c r="I9" s="13">
        <v>5.12</v>
      </c>
      <c r="J9" s="15">
        <v>5.35</v>
      </c>
      <c r="K9" s="16">
        <v>5.68</v>
      </c>
      <c r="L9" s="13">
        <v>6.05</v>
      </c>
      <c r="M9" s="13">
        <v>6.12</v>
      </c>
      <c r="N9" s="13">
        <v>6.32</v>
      </c>
      <c r="O9" s="13">
        <v>6.66</v>
      </c>
      <c r="P9" s="17"/>
      <c r="Q9" s="45"/>
      <c r="R9" s="6" t="s">
        <v>153</v>
      </c>
      <c r="S9" s="8">
        <v>8</v>
      </c>
      <c r="T9" s="6" t="s">
        <v>11</v>
      </c>
      <c r="U9" s="6" t="s">
        <v>12</v>
      </c>
      <c r="V9" s="6">
        <v>40.809747000000002</v>
      </c>
      <c r="W9" s="6">
        <v>-73.962785999999994</v>
      </c>
      <c r="X9" s="10" t="s">
        <v>21</v>
      </c>
      <c r="Y9" s="10" t="s">
        <v>35</v>
      </c>
    </row>
    <row r="10" spans="1:25" ht="16" thickBot="1">
      <c r="A10" s="13"/>
      <c r="B10" s="13" t="s">
        <v>382</v>
      </c>
      <c r="C10" s="14">
        <v>9</v>
      </c>
      <c r="D10" s="14" t="s">
        <v>11</v>
      </c>
      <c r="E10" s="14">
        <v>338571</v>
      </c>
      <c r="F10" s="14" t="b">
        <v>1</v>
      </c>
      <c r="H10" s="14">
        <v>6</v>
      </c>
      <c r="I10" s="13">
        <v>5.66</v>
      </c>
      <c r="J10" s="15">
        <v>5.85</v>
      </c>
      <c r="K10" s="16">
        <v>6.25</v>
      </c>
      <c r="L10" s="13">
        <v>6.78</v>
      </c>
      <c r="M10" s="13">
        <v>6.88</v>
      </c>
      <c r="N10" s="13">
        <v>7.09</v>
      </c>
      <c r="O10" s="13">
        <v>7.44</v>
      </c>
      <c r="P10" s="17"/>
      <c r="Q10" s="45"/>
      <c r="R10" s="6"/>
      <c r="S10" s="8">
        <v>9</v>
      </c>
      <c r="T10" s="6" t="s">
        <v>11</v>
      </c>
      <c r="U10" s="6" t="s">
        <v>12</v>
      </c>
      <c r="V10" s="6">
        <v>40.809654000000002</v>
      </c>
      <c r="W10" s="6">
        <v>-73.962860000000006</v>
      </c>
      <c r="X10" s="10" t="s">
        <v>21</v>
      </c>
      <c r="Y10" s="10" t="s">
        <v>35</v>
      </c>
    </row>
    <row r="11" spans="1:25" ht="16" thickBot="1">
      <c r="A11" s="13"/>
      <c r="B11" s="13" t="s">
        <v>382</v>
      </c>
      <c r="C11" s="14">
        <v>10</v>
      </c>
      <c r="D11" s="14" t="s">
        <v>11</v>
      </c>
      <c r="E11" s="14">
        <v>338570</v>
      </c>
      <c r="F11" s="14" t="b">
        <v>1</v>
      </c>
      <c r="H11" s="14">
        <v>5</v>
      </c>
      <c r="I11" s="13">
        <v>5.33</v>
      </c>
      <c r="J11" s="15">
        <v>5.6</v>
      </c>
      <c r="K11" s="16">
        <v>5.95</v>
      </c>
      <c r="L11" s="13">
        <v>6.52</v>
      </c>
      <c r="M11" s="13">
        <v>6.75</v>
      </c>
      <c r="N11" s="13">
        <v>6.89</v>
      </c>
      <c r="O11" s="13">
        <v>7.29</v>
      </c>
      <c r="P11" s="17"/>
      <c r="Q11" s="45"/>
      <c r="R11" s="6"/>
      <c r="S11" s="8">
        <v>10</v>
      </c>
      <c r="T11" s="6" t="s">
        <v>11</v>
      </c>
      <c r="U11" s="6" t="s">
        <v>12</v>
      </c>
      <c r="V11" s="6">
        <v>40.809547999999999</v>
      </c>
      <c r="W11" s="6">
        <v>-73.962935999999999</v>
      </c>
      <c r="X11" s="10" t="s">
        <v>21</v>
      </c>
      <c r="Y11" s="10" t="s">
        <v>35</v>
      </c>
    </row>
    <row r="12" spans="1:25" ht="16" thickBot="1">
      <c r="A12" s="13"/>
      <c r="B12" s="13" t="s">
        <v>382</v>
      </c>
      <c r="C12" s="14">
        <v>11</v>
      </c>
      <c r="D12" s="14" t="s">
        <v>11</v>
      </c>
      <c r="E12" s="14">
        <v>338569</v>
      </c>
      <c r="F12" s="14" t="b">
        <v>1</v>
      </c>
      <c r="G12">
        <v>16</v>
      </c>
      <c r="H12" s="14">
        <v>20</v>
      </c>
      <c r="I12" s="13"/>
      <c r="J12" s="15">
        <v>19.87</v>
      </c>
      <c r="K12" s="16">
        <v>19.98</v>
      </c>
      <c r="L12" s="13">
        <v>20.09</v>
      </c>
      <c r="M12" s="13">
        <v>20.2</v>
      </c>
      <c r="N12" s="13">
        <v>20.170000000000002</v>
      </c>
      <c r="O12" s="13">
        <v>19.940000000000001</v>
      </c>
      <c r="P12" s="17"/>
      <c r="Q12" s="45"/>
      <c r="R12" s="6"/>
      <c r="S12" s="8">
        <v>11</v>
      </c>
      <c r="T12" s="6" t="s">
        <v>11</v>
      </c>
      <c r="U12" s="6" t="s">
        <v>12</v>
      </c>
      <c r="V12" s="6">
        <v>40.809345999999998</v>
      </c>
      <c r="W12" s="6">
        <v>-73.963085000000007</v>
      </c>
      <c r="X12" s="10" t="s">
        <v>21</v>
      </c>
      <c r="Y12" s="10" t="s">
        <v>35</v>
      </c>
    </row>
    <row r="13" spans="1:25" ht="16" thickBot="1">
      <c r="A13" s="13"/>
      <c r="B13" s="13" t="s">
        <v>382</v>
      </c>
      <c r="C13" s="14">
        <v>12</v>
      </c>
      <c r="D13" s="14" t="s">
        <v>11</v>
      </c>
      <c r="E13" s="14">
        <v>338568</v>
      </c>
      <c r="F13" s="14" t="b">
        <v>1</v>
      </c>
      <c r="H13" s="14">
        <v>4</v>
      </c>
      <c r="I13" s="13">
        <v>3.7</v>
      </c>
      <c r="J13" s="15">
        <v>3.82</v>
      </c>
      <c r="K13" s="16">
        <v>4.0199999999999996</v>
      </c>
      <c r="L13" s="13">
        <v>4.3266666666666671</v>
      </c>
      <c r="M13" s="13">
        <v>4.54</v>
      </c>
      <c r="N13" s="13">
        <v>4.78</v>
      </c>
      <c r="O13" s="13">
        <v>5.23</v>
      </c>
      <c r="P13" s="17"/>
      <c r="Q13" s="45"/>
      <c r="R13" s="6"/>
      <c r="S13" s="8">
        <v>12</v>
      </c>
      <c r="T13" s="6" t="s">
        <v>11</v>
      </c>
      <c r="U13" s="6" t="s">
        <v>12</v>
      </c>
      <c r="V13" s="6">
        <v>40.809255</v>
      </c>
      <c r="W13" s="6">
        <v>-73.963155</v>
      </c>
      <c r="X13" s="10" t="s">
        <v>21</v>
      </c>
      <c r="Y13" s="10" t="s">
        <v>35</v>
      </c>
    </row>
    <row r="14" spans="1:25" ht="16" thickBot="1">
      <c r="A14" s="13"/>
      <c r="B14" s="13" t="s">
        <v>382</v>
      </c>
      <c r="C14" s="14">
        <v>13</v>
      </c>
      <c r="D14" s="14" t="s">
        <v>91</v>
      </c>
      <c r="E14" s="14">
        <v>338567</v>
      </c>
      <c r="F14" s="14" t="b">
        <v>1</v>
      </c>
      <c r="H14" s="14">
        <v>11</v>
      </c>
      <c r="I14" s="13">
        <v>10.6</v>
      </c>
      <c r="J14" s="15">
        <v>10.61</v>
      </c>
      <c r="K14" s="16">
        <v>10.795</v>
      </c>
      <c r="L14" s="13">
        <v>11.049999999999999</v>
      </c>
      <c r="M14" s="13">
        <v>11.3</v>
      </c>
      <c r="N14" s="13">
        <v>11.3</v>
      </c>
      <c r="O14" s="13">
        <v>11.4</v>
      </c>
      <c r="P14" s="17"/>
      <c r="Q14" s="45"/>
      <c r="R14" s="6"/>
      <c r="S14" s="8">
        <v>13</v>
      </c>
      <c r="T14" s="6" t="s">
        <v>9</v>
      </c>
      <c r="U14" s="6" t="s">
        <v>8</v>
      </c>
      <c r="V14" s="6">
        <v>40.809176999999998</v>
      </c>
      <c r="W14" s="6">
        <v>-73.963207999999995</v>
      </c>
      <c r="X14" s="10" t="s">
        <v>23</v>
      </c>
      <c r="Y14" s="10" t="s">
        <v>37</v>
      </c>
    </row>
    <row r="15" spans="1:25" ht="16" thickBot="1">
      <c r="A15" s="13"/>
      <c r="B15" s="13" t="s">
        <v>382</v>
      </c>
      <c r="C15" s="14">
        <v>14</v>
      </c>
      <c r="D15" s="14" t="s">
        <v>101</v>
      </c>
      <c r="E15" s="14">
        <v>338566</v>
      </c>
      <c r="F15" s="14" t="b">
        <v>1</v>
      </c>
      <c r="H15" s="14">
        <v>12</v>
      </c>
      <c r="I15" s="13">
        <v>11.91</v>
      </c>
      <c r="J15" s="15">
        <v>12.1</v>
      </c>
      <c r="K15" s="16">
        <v>12.22</v>
      </c>
      <c r="L15" s="13">
        <v>12.44</v>
      </c>
      <c r="M15" s="13">
        <v>12.6</v>
      </c>
      <c r="N15" s="13">
        <v>12.8</v>
      </c>
      <c r="O15" s="13">
        <v>13.14</v>
      </c>
      <c r="P15" s="17"/>
      <c r="Q15" s="45"/>
      <c r="R15" s="6"/>
      <c r="S15" s="8">
        <v>14</v>
      </c>
      <c r="T15" s="6" t="s">
        <v>13</v>
      </c>
      <c r="U15" s="6" t="s">
        <v>12</v>
      </c>
      <c r="V15" s="6">
        <v>40.809055999999998</v>
      </c>
      <c r="W15" s="6">
        <v>-73.963292999999993</v>
      </c>
      <c r="X15" s="10" t="s">
        <v>31</v>
      </c>
      <c r="Y15" s="10" t="s">
        <v>33</v>
      </c>
    </row>
    <row r="16" spans="1:25" ht="16" thickBot="1">
      <c r="A16" s="13"/>
      <c r="B16" s="13" t="s">
        <v>382</v>
      </c>
      <c r="C16" s="14">
        <v>15</v>
      </c>
      <c r="D16" s="14" t="s">
        <v>11</v>
      </c>
      <c r="E16" s="14">
        <v>338565</v>
      </c>
      <c r="F16" s="14" t="b">
        <v>1</v>
      </c>
      <c r="H16" s="14">
        <v>7</v>
      </c>
      <c r="I16" s="13">
        <v>7</v>
      </c>
      <c r="J16" s="15">
        <v>7.06</v>
      </c>
      <c r="K16" s="16">
        <v>7.1349999999999998</v>
      </c>
      <c r="L16" s="13">
        <v>7.2833333333333341</v>
      </c>
      <c r="M16" s="13">
        <v>7.36</v>
      </c>
      <c r="N16" s="13">
        <v>7.44</v>
      </c>
      <c r="O16" s="13">
        <v>7.69</v>
      </c>
      <c r="P16" s="17"/>
      <c r="Q16" s="45"/>
      <c r="R16" s="6"/>
      <c r="S16" s="8">
        <v>15</v>
      </c>
      <c r="T16" s="6" t="s">
        <v>11</v>
      </c>
      <c r="U16" s="6" t="s">
        <v>12</v>
      </c>
      <c r="V16" s="6">
        <v>40.808756000000002</v>
      </c>
      <c r="W16" s="6">
        <v>-73.963513000000006</v>
      </c>
      <c r="X16" s="10" t="s">
        <v>21</v>
      </c>
      <c r="Y16" s="10" t="s">
        <v>35</v>
      </c>
    </row>
    <row r="17" spans="1:25" ht="16" thickBot="1">
      <c r="A17" s="13"/>
      <c r="B17" s="13" t="s">
        <v>382</v>
      </c>
      <c r="C17" s="14">
        <v>16</v>
      </c>
      <c r="D17" s="14" t="s">
        <v>11</v>
      </c>
      <c r="E17" s="14">
        <v>338564</v>
      </c>
      <c r="F17" s="14" t="b">
        <v>1</v>
      </c>
      <c r="H17" s="14">
        <v>9</v>
      </c>
      <c r="I17" s="13">
        <v>8.89</v>
      </c>
      <c r="J17" s="15">
        <v>8.9600000000000009</v>
      </c>
      <c r="K17" s="16">
        <v>9.1300000000000008</v>
      </c>
      <c r="L17" s="13">
        <v>9.3066666666666666</v>
      </c>
      <c r="M17" s="13">
        <v>9.5</v>
      </c>
      <c r="N17" s="13">
        <v>9.57</v>
      </c>
      <c r="O17" s="13">
        <v>9.6999999999999993</v>
      </c>
      <c r="P17" s="17"/>
      <c r="Q17" s="45"/>
      <c r="R17" s="6"/>
      <c r="S17" s="8">
        <v>16</v>
      </c>
      <c r="T17" s="6" t="s">
        <v>11</v>
      </c>
      <c r="U17" s="6" t="s">
        <v>12</v>
      </c>
      <c r="V17" s="6">
        <v>40.808684999999997</v>
      </c>
      <c r="W17" s="6">
        <v>-73.963570000000004</v>
      </c>
      <c r="X17" s="10" t="s">
        <v>21</v>
      </c>
      <c r="Y17" s="10" t="s">
        <v>35</v>
      </c>
    </row>
    <row r="18" spans="1:25" ht="16" thickBot="1">
      <c r="A18" s="13"/>
      <c r="B18" s="13" t="s">
        <v>382</v>
      </c>
      <c r="C18" s="14">
        <v>17</v>
      </c>
      <c r="D18" s="14" t="s">
        <v>11</v>
      </c>
      <c r="E18" s="14">
        <v>338563</v>
      </c>
      <c r="F18" s="14" t="b">
        <v>1</v>
      </c>
      <c r="H18" s="14">
        <v>16</v>
      </c>
      <c r="I18" s="13">
        <v>16.600000000000001</v>
      </c>
      <c r="J18" s="15">
        <v>16.57</v>
      </c>
      <c r="K18" s="16">
        <v>16.39</v>
      </c>
      <c r="L18" s="13">
        <v>16.58666666666667</v>
      </c>
      <c r="M18" s="13">
        <v>17.100000000000001</v>
      </c>
      <c r="N18" s="13">
        <v>16.78</v>
      </c>
      <c r="O18" s="13"/>
      <c r="P18" s="17"/>
      <c r="Q18" s="45"/>
      <c r="R18" s="6"/>
      <c r="S18" s="8">
        <v>17</v>
      </c>
      <c r="T18" s="6" t="s">
        <v>11</v>
      </c>
      <c r="U18" s="6" t="s">
        <v>12</v>
      </c>
      <c r="V18" s="6">
        <v>40.808557999999998</v>
      </c>
      <c r="W18" s="6">
        <v>-73.963651999999996</v>
      </c>
      <c r="X18" s="10" t="s">
        <v>21</v>
      </c>
      <c r="Y18" s="10" t="s">
        <v>35</v>
      </c>
    </row>
    <row r="19" spans="1:25" ht="16" thickBot="1">
      <c r="A19" s="18" t="s">
        <v>102</v>
      </c>
      <c r="B19" s="18" t="s">
        <v>372</v>
      </c>
      <c r="C19" s="19">
        <v>18</v>
      </c>
      <c r="D19" s="19" t="s">
        <v>103</v>
      </c>
      <c r="E19" s="19">
        <v>76210</v>
      </c>
      <c r="F19" s="14" t="b">
        <v>1</v>
      </c>
      <c r="H19" s="19">
        <v>5</v>
      </c>
      <c r="I19" s="18">
        <v>4.8899999999999997</v>
      </c>
      <c r="J19" s="20">
        <v>5.3</v>
      </c>
      <c r="K19" s="21">
        <v>5.66</v>
      </c>
      <c r="L19" s="18">
        <v>6.06</v>
      </c>
      <c r="M19" s="18">
        <v>6.46</v>
      </c>
      <c r="N19" s="18">
        <v>6.53</v>
      </c>
      <c r="O19" s="18">
        <v>6.74</v>
      </c>
      <c r="P19" s="22"/>
      <c r="Q19" s="46"/>
      <c r="R19" s="6"/>
      <c r="S19" s="8">
        <v>18</v>
      </c>
      <c r="T19" s="6"/>
      <c r="U19" s="6"/>
      <c r="V19" s="6"/>
      <c r="W19" s="6"/>
      <c r="X19" s="10" t="s">
        <v>28</v>
      </c>
      <c r="Y19" s="10" t="s">
        <v>34</v>
      </c>
    </row>
    <row r="20" spans="1:25" ht="16" thickBot="1">
      <c r="A20" s="18" t="s">
        <v>104</v>
      </c>
      <c r="B20" s="18" t="s">
        <v>373</v>
      </c>
      <c r="C20" s="19">
        <v>19</v>
      </c>
      <c r="D20" s="19" t="s">
        <v>103</v>
      </c>
      <c r="E20" s="19">
        <v>76211</v>
      </c>
      <c r="F20" s="14" t="b">
        <v>1</v>
      </c>
      <c r="H20" s="19">
        <v>4</v>
      </c>
      <c r="I20" s="18">
        <v>3.34</v>
      </c>
      <c r="J20" s="20">
        <v>3.44</v>
      </c>
      <c r="K20" s="21">
        <v>3.56</v>
      </c>
      <c r="L20" s="18">
        <v>3.64</v>
      </c>
      <c r="M20" s="18">
        <v>3.85</v>
      </c>
      <c r="N20" s="18">
        <v>3.89</v>
      </c>
      <c r="O20" s="18">
        <v>4.04</v>
      </c>
      <c r="P20" s="22"/>
      <c r="Q20" s="46"/>
      <c r="R20" s="6"/>
      <c r="S20" s="8">
        <v>19</v>
      </c>
      <c r="T20" s="6" t="s">
        <v>14</v>
      </c>
      <c r="U20" s="6" t="s">
        <v>8</v>
      </c>
      <c r="V20" s="6">
        <v>40.808163</v>
      </c>
      <c r="W20" s="6">
        <v>-73.964232999999993</v>
      </c>
      <c r="X20" s="10" t="s">
        <v>26</v>
      </c>
      <c r="Y20" s="10" t="s">
        <v>40</v>
      </c>
    </row>
    <row r="21" spans="1:25" ht="16" thickBot="1">
      <c r="A21" s="18"/>
      <c r="B21" s="18" t="s">
        <v>374</v>
      </c>
      <c r="C21" s="19">
        <v>20</v>
      </c>
      <c r="D21" s="19" t="s">
        <v>103</v>
      </c>
      <c r="E21" s="19">
        <v>76212</v>
      </c>
      <c r="F21" s="14" t="b">
        <v>1</v>
      </c>
      <c r="H21" s="19">
        <v>4</v>
      </c>
      <c r="I21" s="18">
        <v>3.68</v>
      </c>
      <c r="J21" s="20">
        <v>3.79</v>
      </c>
      <c r="K21" s="21">
        <v>4.05</v>
      </c>
      <c r="L21" s="18">
        <v>4.2399999999999993</v>
      </c>
      <c r="M21" s="18">
        <v>4.49</v>
      </c>
      <c r="N21" s="18">
        <v>4.54</v>
      </c>
      <c r="O21" s="18">
        <v>4.71</v>
      </c>
      <c r="P21" s="22"/>
      <c r="Q21" s="46"/>
      <c r="R21" s="6"/>
      <c r="S21" s="8">
        <v>20</v>
      </c>
      <c r="T21" s="6" t="s">
        <v>14</v>
      </c>
      <c r="U21" s="6" t="s">
        <v>8</v>
      </c>
      <c r="V21" s="6">
        <v>40.808188999999999</v>
      </c>
      <c r="W21" s="6">
        <v>-73.964304999999996</v>
      </c>
      <c r="X21" s="10" t="s">
        <v>26</v>
      </c>
      <c r="Y21" s="10" t="s">
        <v>40</v>
      </c>
    </row>
    <row r="22" spans="1:25" ht="16" thickBot="1">
      <c r="A22" s="18"/>
      <c r="B22" s="18" t="s">
        <v>375</v>
      </c>
      <c r="C22" s="23">
        <v>21</v>
      </c>
      <c r="D22" s="23" t="s">
        <v>89</v>
      </c>
      <c r="E22" s="23">
        <v>76213</v>
      </c>
      <c r="F22" s="14" t="b">
        <v>1</v>
      </c>
      <c r="H22" s="23">
        <v>4</v>
      </c>
      <c r="I22" s="18">
        <v>3.44</v>
      </c>
      <c r="J22" s="20">
        <v>3.71</v>
      </c>
      <c r="K22" s="21">
        <v>3.87</v>
      </c>
      <c r="L22" s="18">
        <v>4.1766666666666667</v>
      </c>
      <c r="M22" s="18">
        <v>4.3499999999999996</v>
      </c>
      <c r="N22" s="18">
        <v>4.55</v>
      </c>
      <c r="O22" s="18">
        <v>4.72</v>
      </c>
      <c r="P22" s="22"/>
      <c r="Q22" s="46"/>
      <c r="R22" s="6"/>
      <c r="S22" s="9" t="s">
        <v>1</v>
      </c>
      <c r="T22" s="6" t="s">
        <v>7</v>
      </c>
      <c r="U22" s="6" t="s">
        <v>8</v>
      </c>
      <c r="V22" s="6">
        <v>40.808245999999997</v>
      </c>
      <c r="W22" s="6">
        <v>-73.964444</v>
      </c>
      <c r="X22" s="10" t="s">
        <v>22</v>
      </c>
      <c r="Y22" s="10" t="s">
        <v>36</v>
      </c>
    </row>
    <row r="23" spans="1:25" ht="16" thickBot="1">
      <c r="A23" s="18"/>
      <c r="B23" s="18" t="s">
        <v>376</v>
      </c>
      <c r="C23" s="23">
        <v>22</v>
      </c>
      <c r="D23" s="23" t="s">
        <v>105</v>
      </c>
      <c r="E23" s="23">
        <v>76214</v>
      </c>
      <c r="F23" s="14" t="b">
        <v>1</v>
      </c>
      <c r="H23" s="23">
        <v>4</v>
      </c>
      <c r="I23" s="18">
        <v>4.46</v>
      </c>
      <c r="J23" s="20">
        <v>4.93</v>
      </c>
      <c r="K23" s="21">
        <v>5.32</v>
      </c>
      <c r="L23" s="18">
        <v>5.7666666666666702</v>
      </c>
      <c r="M23" s="18">
        <v>6.15</v>
      </c>
      <c r="N23" s="18">
        <v>6.32</v>
      </c>
      <c r="O23" s="18">
        <v>6.63</v>
      </c>
      <c r="P23" s="22"/>
      <c r="Q23" s="46"/>
      <c r="R23" s="6"/>
      <c r="S23" s="8">
        <v>22</v>
      </c>
      <c r="T23" s="6" t="s">
        <v>15</v>
      </c>
      <c r="U23" s="6" t="s">
        <v>8</v>
      </c>
      <c r="V23" s="6">
        <v>40.808287999999997</v>
      </c>
      <c r="W23" s="6">
        <v>-73.964544000000004</v>
      </c>
      <c r="X23" s="10" t="s">
        <v>25</v>
      </c>
      <c r="Y23" s="10" t="s">
        <v>39</v>
      </c>
    </row>
    <row r="24" spans="1:25" ht="16" thickBot="1">
      <c r="A24" s="18"/>
      <c r="B24" s="18" t="s">
        <v>377</v>
      </c>
      <c r="C24" s="19">
        <v>23</v>
      </c>
      <c r="D24" s="23" t="s">
        <v>105</v>
      </c>
      <c r="E24" s="23">
        <v>76215</v>
      </c>
      <c r="F24" s="14" t="b">
        <v>1</v>
      </c>
      <c r="H24" s="23">
        <v>3</v>
      </c>
      <c r="I24" s="18">
        <v>3.09</v>
      </c>
      <c r="J24" s="20">
        <v>3.3</v>
      </c>
      <c r="K24" s="21">
        <v>3.45</v>
      </c>
      <c r="L24" s="18">
        <v>3.7666666666666671</v>
      </c>
      <c r="M24" s="18">
        <v>3.8</v>
      </c>
      <c r="N24" s="18">
        <v>3.87</v>
      </c>
      <c r="O24" s="18">
        <v>4.1100000000000003</v>
      </c>
      <c r="P24" s="22"/>
      <c r="Q24" s="46"/>
      <c r="R24" s="6"/>
      <c r="S24" s="8">
        <v>23</v>
      </c>
      <c r="T24" s="6" t="s">
        <v>15</v>
      </c>
      <c r="U24" s="6" t="s">
        <v>8</v>
      </c>
      <c r="V24" s="6">
        <v>40.808329000000001</v>
      </c>
      <c r="W24" s="6">
        <v>-73.964644000000007</v>
      </c>
      <c r="X24" s="10" t="s">
        <v>25</v>
      </c>
      <c r="Y24" s="10" t="s">
        <v>39</v>
      </c>
    </row>
    <row r="25" spans="1:25" ht="16" thickBot="1">
      <c r="A25" s="18"/>
      <c r="B25" s="18" t="s">
        <v>378</v>
      </c>
      <c r="C25" s="19">
        <v>24</v>
      </c>
      <c r="D25" s="23" t="s">
        <v>105</v>
      </c>
      <c r="E25" s="23">
        <v>76216</v>
      </c>
      <c r="F25" s="14" t="b">
        <v>1</v>
      </c>
      <c r="H25" s="23">
        <v>3</v>
      </c>
      <c r="I25" s="18">
        <v>2.66</v>
      </c>
      <c r="J25" s="20">
        <v>2.89</v>
      </c>
      <c r="K25" s="21">
        <v>3</v>
      </c>
      <c r="L25" s="18">
        <v>3.08</v>
      </c>
      <c r="M25" s="18">
        <v>3.16</v>
      </c>
      <c r="N25" s="18">
        <v>3.3</v>
      </c>
      <c r="O25" s="18">
        <v>3.3</v>
      </c>
      <c r="P25" s="22"/>
      <c r="Q25" s="46"/>
      <c r="R25" s="6"/>
      <c r="S25" s="8">
        <v>24</v>
      </c>
      <c r="T25" s="6" t="s">
        <v>15</v>
      </c>
      <c r="U25" s="6" t="s">
        <v>8</v>
      </c>
      <c r="V25" s="6">
        <v>40.808357999999998</v>
      </c>
      <c r="W25" s="6">
        <v>-73.964712000000006</v>
      </c>
      <c r="X25" s="10" t="s">
        <v>25</v>
      </c>
      <c r="Y25" s="10" t="s">
        <v>39</v>
      </c>
    </row>
    <row r="26" spans="1:25" ht="16" thickBot="1">
      <c r="A26" s="18"/>
      <c r="B26" s="18" t="s">
        <v>379</v>
      </c>
      <c r="C26" s="19">
        <v>25</v>
      </c>
      <c r="D26" s="19" t="s">
        <v>103</v>
      </c>
      <c r="E26" s="19">
        <v>76217</v>
      </c>
      <c r="F26" s="14" t="b">
        <v>1</v>
      </c>
      <c r="H26" s="19">
        <v>4</v>
      </c>
      <c r="I26" s="18">
        <v>4.38</v>
      </c>
      <c r="J26" s="20">
        <v>4.78</v>
      </c>
      <c r="K26" s="21">
        <v>4.9800000000000004</v>
      </c>
      <c r="L26" s="18">
        <v>5.3299999999999992</v>
      </c>
      <c r="M26" s="18">
        <v>5.67</v>
      </c>
      <c r="N26" s="18">
        <v>5.66</v>
      </c>
      <c r="O26" s="18">
        <v>6.14</v>
      </c>
      <c r="P26" s="22"/>
      <c r="Q26" s="46"/>
      <c r="R26" s="6"/>
      <c r="S26" s="8">
        <v>25</v>
      </c>
      <c r="T26" s="6" t="s">
        <v>14</v>
      </c>
      <c r="U26" s="6" t="s">
        <v>8</v>
      </c>
      <c r="V26" s="6">
        <v>40.808394999999997</v>
      </c>
      <c r="W26" s="6">
        <v>-73.964808000000005</v>
      </c>
      <c r="X26" s="10" t="s">
        <v>26</v>
      </c>
      <c r="Y26" s="10" t="s">
        <v>40</v>
      </c>
    </row>
    <row r="27" spans="1:25" ht="16" thickBot="1">
      <c r="A27" s="32" t="s">
        <v>106</v>
      </c>
      <c r="B27" s="32" t="s">
        <v>380</v>
      </c>
      <c r="C27" s="33">
        <v>26</v>
      </c>
      <c r="D27" s="33" t="s">
        <v>107</v>
      </c>
      <c r="E27" s="33">
        <v>76686</v>
      </c>
      <c r="F27" s="14" t="b">
        <v>0</v>
      </c>
      <c r="H27" s="33">
        <v>4</v>
      </c>
      <c r="I27" s="32"/>
      <c r="J27" s="32"/>
      <c r="K27" s="32"/>
      <c r="L27" s="32">
        <v>5.36</v>
      </c>
      <c r="M27" s="32"/>
      <c r="N27" s="32">
        <v>5.8</v>
      </c>
      <c r="O27" s="32">
        <v>6.36</v>
      </c>
      <c r="P27" s="34">
        <v>6.5</v>
      </c>
      <c r="Q27" s="40"/>
      <c r="R27" s="6"/>
      <c r="S27" s="8">
        <v>26</v>
      </c>
      <c r="T27" s="6" t="s">
        <v>16</v>
      </c>
      <c r="U27" s="6" t="s">
        <v>12</v>
      </c>
      <c r="V27" s="6">
        <v>40.808495999999998</v>
      </c>
      <c r="W27" s="6">
        <v>-73.964862999999994</v>
      </c>
      <c r="X27" s="10" t="s">
        <v>32</v>
      </c>
      <c r="Y27" s="10" t="s">
        <v>30</v>
      </c>
    </row>
    <row r="28" spans="1:25" ht="16" thickBot="1">
      <c r="A28" s="32" t="s">
        <v>108</v>
      </c>
      <c r="B28" s="32" t="s">
        <v>380</v>
      </c>
      <c r="C28" s="33">
        <v>27</v>
      </c>
      <c r="D28" s="33" t="s">
        <v>107</v>
      </c>
      <c r="E28" s="33">
        <v>76687</v>
      </c>
      <c r="F28" s="14" t="b">
        <v>1</v>
      </c>
      <c r="H28" s="33">
        <v>9</v>
      </c>
      <c r="I28" s="32">
        <v>8.73</v>
      </c>
      <c r="J28" s="35">
        <v>8.74</v>
      </c>
      <c r="K28" s="36">
        <v>8.74</v>
      </c>
      <c r="L28" s="32">
        <v>8.74</v>
      </c>
      <c r="M28" s="32">
        <v>8.7799999999999994</v>
      </c>
      <c r="N28" s="32">
        <v>8.75</v>
      </c>
      <c r="O28" s="32">
        <v>8.73</v>
      </c>
      <c r="P28" s="34">
        <v>8.6999999999999993</v>
      </c>
      <c r="Q28" s="40"/>
      <c r="R28" s="6"/>
      <c r="S28" s="8">
        <v>27</v>
      </c>
      <c r="T28" s="6" t="s">
        <v>16</v>
      </c>
      <c r="U28" s="6" t="s">
        <v>12</v>
      </c>
      <c r="V28" s="6">
        <v>40.808554000000001</v>
      </c>
      <c r="W28" s="6">
        <v>-73.964821000000001</v>
      </c>
      <c r="X28" s="10" t="s">
        <v>32</v>
      </c>
      <c r="Y28" s="10" t="s">
        <v>30</v>
      </c>
    </row>
    <row r="29" spans="1:25" ht="16" thickBot="1">
      <c r="A29" s="32" t="s">
        <v>109</v>
      </c>
      <c r="B29" s="32" t="s">
        <v>380</v>
      </c>
      <c r="C29" s="33">
        <v>28</v>
      </c>
      <c r="D29" s="33" t="s">
        <v>110</v>
      </c>
      <c r="E29" s="33">
        <v>76688</v>
      </c>
      <c r="F29" s="14" t="b">
        <v>1</v>
      </c>
      <c r="H29" s="33">
        <v>6</v>
      </c>
      <c r="I29" s="32">
        <v>6.09</v>
      </c>
      <c r="J29" s="35">
        <v>6.35</v>
      </c>
      <c r="K29" s="36">
        <v>6.9</v>
      </c>
      <c r="L29" s="32">
        <v>7.34</v>
      </c>
      <c r="M29" s="32"/>
      <c r="N29" s="32">
        <v>7.7</v>
      </c>
      <c r="O29" s="32">
        <v>8.09</v>
      </c>
      <c r="P29" s="34">
        <v>8.08</v>
      </c>
      <c r="Q29" s="40"/>
      <c r="R29" s="6" t="s">
        <v>100</v>
      </c>
      <c r="S29" s="8">
        <v>28</v>
      </c>
      <c r="T29" s="6" t="s">
        <v>17</v>
      </c>
      <c r="U29" s="6" t="s">
        <v>8</v>
      </c>
      <c r="V29" s="6">
        <v>40.808661000000001</v>
      </c>
      <c r="W29" s="6">
        <v>-73.964747000000003</v>
      </c>
      <c r="X29" s="10" t="s">
        <v>27</v>
      </c>
      <c r="Y29" s="10" t="s">
        <v>41</v>
      </c>
    </row>
    <row r="30" spans="1:25" ht="16" thickBot="1">
      <c r="A30" s="32" t="s">
        <v>111</v>
      </c>
      <c r="B30" s="32" t="s">
        <v>380</v>
      </c>
      <c r="C30" s="33">
        <v>29</v>
      </c>
      <c r="D30" s="33" t="s">
        <v>107</v>
      </c>
      <c r="E30" s="33">
        <v>76689</v>
      </c>
      <c r="F30" s="14" t="b">
        <v>1</v>
      </c>
      <c r="H30" s="33">
        <v>4</v>
      </c>
      <c r="I30" s="32">
        <v>4.3899999999999997</v>
      </c>
      <c r="J30" s="35">
        <v>4.63</v>
      </c>
      <c r="K30" s="36">
        <v>4.92</v>
      </c>
      <c r="L30" s="32">
        <v>5.33</v>
      </c>
      <c r="M30" s="32"/>
      <c r="N30" s="32">
        <v>5.38</v>
      </c>
      <c r="O30" s="32">
        <v>5.57</v>
      </c>
      <c r="P30" s="34">
        <v>5.65</v>
      </c>
      <c r="Q30" s="40"/>
      <c r="R30" s="6"/>
      <c r="S30" s="8">
        <v>29</v>
      </c>
      <c r="T30" s="6" t="s">
        <v>16</v>
      </c>
      <c r="U30" s="6" t="s">
        <v>12</v>
      </c>
      <c r="V30" s="6">
        <v>40.808695999999998</v>
      </c>
      <c r="W30" s="6">
        <v>-73.964721999999995</v>
      </c>
      <c r="X30" s="10" t="s">
        <v>32</v>
      </c>
      <c r="Y30" s="10" t="s">
        <v>30</v>
      </c>
    </row>
    <row r="31" spans="1:25" ht="16" thickBot="1">
      <c r="A31" s="32" t="s">
        <v>112</v>
      </c>
      <c r="B31" s="32" t="s">
        <v>380</v>
      </c>
      <c r="C31" s="33">
        <v>30</v>
      </c>
      <c r="D31" s="33" t="s">
        <v>107</v>
      </c>
      <c r="E31" s="33">
        <v>76690</v>
      </c>
      <c r="F31" s="14" t="b">
        <v>1</v>
      </c>
      <c r="H31" s="33">
        <v>9</v>
      </c>
      <c r="I31" s="32">
        <v>8.9700000000000006</v>
      </c>
      <c r="J31" s="35">
        <v>8.9</v>
      </c>
      <c r="K31" s="36">
        <v>8.9</v>
      </c>
      <c r="L31" s="32">
        <v>9.07</v>
      </c>
      <c r="M31" s="32">
        <v>9.16</v>
      </c>
      <c r="N31" s="32">
        <v>9.19</v>
      </c>
      <c r="O31" s="32">
        <v>9.24</v>
      </c>
      <c r="P31" s="34">
        <v>9.19</v>
      </c>
      <c r="Q31" s="40"/>
      <c r="R31" s="6"/>
      <c r="S31" s="8">
        <v>30</v>
      </c>
      <c r="T31" s="6" t="s">
        <v>16</v>
      </c>
      <c r="U31" s="6" t="s">
        <v>12</v>
      </c>
      <c r="V31" s="6">
        <v>40.808750000000003</v>
      </c>
      <c r="W31" s="6">
        <v>-73.964678000000006</v>
      </c>
      <c r="X31" s="10" t="s">
        <v>32</v>
      </c>
      <c r="Y31" s="10" t="s">
        <v>30</v>
      </c>
    </row>
    <row r="32" spans="1:25" ht="16" thickBot="1">
      <c r="A32" s="32" t="s">
        <v>113</v>
      </c>
      <c r="B32" s="32" t="s">
        <v>380</v>
      </c>
      <c r="C32" s="33">
        <v>31</v>
      </c>
      <c r="D32" s="33" t="s">
        <v>107</v>
      </c>
      <c r="E32" s="33">
        <v>76691</v>
      </c>
      <c r="F32" s="14" t="b">
        <v>1</v>
      </c>
      <c r="H32" s="33">
        <v>4</v>
      </c>
      <c r="I32" s="32">
        <v>4.7699999999999996</v>
      </c>
      <c r="J32" s="35">
        <v>5</v>
      </c>
      <c r="K32" s="36">
        <v>5.37</v>
      </c>
      <c r="L32" s="32">
        <v>5.82</v>
      </c>
      <c r="M32" s="32">
        <v>6</v>
      </c>
      <c r="N32" s="32">
        <v>6.18</v>
      </c>
      <c r="O32" s="32">
        <v>6.53</v>
      </c>
      <c r="P32" s="34">
        <v>6.59</v>
      </c>
      <c r="Q32" s="40"/>
      <c r="R32" s="6"/>
      <c r="S32" s="8">
        <v>31</v>
      </c>
      <c r="T32" s="6" t="s">
        <v>16</v>
      </c>
      <c r="U32" s="6" t="s">
        <v>12</v>
      </c>
      <c r="V32" s="6">
        <v>40.808846000000003</v>
      </c>
      <c r="W32" s="6">
        <v>-73.964612000000002</v>
      </c>
      <c r="X32" s="10" t="s">
        <v>32</v>
      </c>
      <c r="Y32" s="10" t="s">
        <v>30</v>
      </c>
    </row>
    <row r="33" spans="1:25" ht="16" thickBot="1">
      <c r="A33" s="32" t="s">
        <v>114</v>
      </c>
      <c r="B33" s="32" t="s">
        <v>380</v>
      </c>
      <c r="C33" s="33">
        <v>32</v>
      </c>
      <c r="D33" s="33" t="s">
        <v>107</v>
      </c>
      <c r="E33" s="33">
        <v>76692</v>
      </c>
      <c r="F33" s="14" t="b">
        <v>1</v>
      </c>
      <c r="H33" s="33">
        <v>4</v>
      </c>
      <c r="I33" s="32">
        <v>4.51</v>
      </c>
      <c r="J33" s="35">
        <v>4.8</v>
      </c>
      <c r="K33" s="32"/>
      <c r="L33" s="32">
        <v>5.38</v>
      </c>
      <c r="M33" s="32"/>
      <c r="N33" s="32">
        <v>5.72</v>
      </c>
      <c r="O33" s="32">
        <v>5.8</v>
      </c>
      <c r="P33" s="37">
        <v>5.87</v>
      </c>
      <c r="Q33" s="40"/>
      <c r="R33" s="6"/>
      <c r="S33" s="8">
        <v>32</v>
      </c>
      <c r="T33" s="6" t="s">
        <v>16</v>
      </c>
      <c r="U33" s="6" t="s">
        <v>12</v>
      </c>
      <c r="V33" s="6">
        <v>40.808937</v>
      </c>
      <c r="W33" s="6">
        <v>-73.964551999999998</v>
      </c>
      <c r="X33" s="10" t="s">
        <v>32</v>
      </c>
      <c r="Y33" s="10" t="s">
        <v>30</v>
      </c>
    </row>
    <row r="34" spans="1:25" ht="16" thickBot="1">
      <c r="A34" s="32" t="s">
        <v>115</v>
      </c>
      <c r="B34" s="32" t="s">
        <v>380</v>
      </c>
      <c r="C34" s="33">
        <v>33</v>
      </c>
      <c r="D34" s="33" t="s">
        <v>107</v>
      </c>
      <c r="E34" s="33">
        <v>76693</v>
      </c>
      <c r="F34" s="14" t="b">
        <v>1</v>
      </c>
      <c r="H34" s="33">
        <v>4</v>
      </c>
      <c r="I34" s="32">
        <v>4.41</v>
      </c>
      <c r="J34" s="35">
        <v>4.63</v>
      </c>
      <c r="K34" s="36">
        <v>4.82</v>
      </c>
      <c r="L34" s="32">
        <v>5.14</v>
      </c>
      <c r="M34" s="32"/>
      <c r="N34" s="32">
        <v>5.49</v>
      </c>
      <c r="O34" s="32">
        <v>5.68</v>
      </c>
      <c r="P34" s="34">
        <v>5.91</v>
      </c>
      <c r="Q34" s="40"/>
      <c r="R34" s="6"/>
      <c r="S34" s="8">
        <v>33</v>
      </c>
      <c r="T34" s="6" t="s">
        <v>16</v>
      </c>
      <c r="U34" s="6" t="s">
        <v>12</v>
      </c>
      <c r="V34" s="6">
        <v>40.809024000000001</v>
      </c>
      <c r="W34" s="6">
        <v>-73.964482000000004</v>
      </c>
      <c r="X34" s="10" t="s">
        <v>32</v>
      </c>
      <c r="Y34" s="10" t="s">
        <v>30</v>
      </c>
    </row>
    <row r="35" spans="1:25" ht="16" thickBot="1">
      <c r="A35" s="32" t="s">
        <v>116</v>
      </c>
      <c r="B35" s="32" t="s">
        <v>380</v>
      </c>
      <c r="C35" s="33">
        <v>34</v>
      </c>
      <c r="D35" s="33" t="s">
        <v>107</v>
      </c>
      <c r="E35" s="33">
        <v>76694</v>
      </c>
      <c r="F35" s="14" t="b">
        <v>1</v>
      </c>
      <c r="H35" s="33">
        <v>4</v>
      </c>
      <c r="I35" s="32">
        <v>4.24</v>
      </c>
      <c r="J35" s="35">
        <v>4.38</v>
      </c>
      <c r="K35" s="36">
        <v>4.67</v>
      </c>
      <c r="L35" s="32">
        <v>5.1100000000000003</v>
      </c>
      <c r="M35" s="32">
        <v>5.3</v>
      </c>
      <c r="N35" s="32">
        <v>5.44</v>
      </c>
      <c r="O35" s="32">
        <v>5.75</v>
      </c>
      <c r="P35" s="34">
        <v>5.75</v>
      </c>
      <c r="Q35" s="40"/>
      <c r="R35" s="6"/>
      <c r="S35" s="8">
        <v>34</v>
      </c>
      <c r="T35" s="6" t="s">
        <v>16</v>
      </c>
      <c r="U35" s="6" t="s">
        <v>12</v>
      </c>
      <c r="V35" s="6">
        <v>40.809066999999999</v>
      </c>
      <c r="W35" s="6">
        <v>-73.964451999999994</v>
      </c>
      <c r="X35" s="10" t="s">
        <v>32</v>
      </c>
      <c r="Y35" s="10" t="s">
        <v>30</v>
      </c>
    </row>
    <row r="36" spans="1:25" ht="16" thickBot="1">
      <c r="A36" s="32" t="s">
        <v>117</v>
      </c>
      <c r="B36" s="32" t="s">
        <v>380</v>
      </c>
      <c r="C36" s="33">
        <v>35</v>
      </c>
      <c r="D36" s="33" t="s">
        <v>110</v>
      </c>
      <c r="E36" s="33">
        <v>76695</v>
      </c>
      <c r="F36" s="14" t="b">
        <v>1</v>
      </c>
      <c r="H36" s="33">
        <v>8</v>
      </c>
      <c r="I36" s="32">
        <v>8.14</v>
      </c>
      <c r="J36" s="35">
        <v>8.1999999999999993</v>
      </c>
      <c r="K36" s="36">
        <v>8.68</v>
      </c>
      <c r="L36" s="32">
        <v>9.16</v>
      </c>
      <c r="M36" s="32"/>
      <c r="N36" s="32">
        <v>9.7100000000000009</v>
      </c>
      <c r="O36" s="32">
        <v>10.06</v>
      </c>
      <c r="P36" s="34">
        <v>10.119999999999999</v>
      </c>
      <c r="Q36" s="40"/>
      <c r="R36" s="6"/>
      <c r="S36" s="8">
        <v>35</v>
      </c>
      <c r="T36" s="6" t="s">
        <v>17</v>
      </c>
      <c r="U36" s="6" t="s">
        <v>8</v>
      </c>
      <c r="V36" s="6">
        <v>40.809117000000001</v>
      </c>
      <c r="W36" s="6">
        <v>-73.964408000000006</v>
      </c>
      <c r="X36" s="10" t="s">
        <v>27</v>
      </c>
      <c r="Y36" s="10" t="s">
        <v>41</v>
      </c>
    </row>
    <row r="37" spans="1:25" ht="16" thickBot="1">
      <c r="A37" s="32" t="s">
        <v>118</v>
      </c>
      <c r="B37" s="32" t="s">
        <v>380</v>
      </c>
      <c r="C37" s="33">
        <v>36</v>
      </c>
      <c r="D37" s="33" t="s">
        <v>107</v>
      </c>
      <c r="E37" s="33">
        <v>76696</v>
      </c>
      <c r="F37" s="14" t="b">
        <v>1</v>
      </c>
      <c r="H37" s="33">
        <v>4</v>
      </c>
      <c r="I37" s="32">
        <v>4.28</v>
      </c>
      <c r="J37" s="35">
        <v>4.3600000000000003</v>
      </c>
      <c r="K37" s="36">
        <v>4.6900000000000004</v>
      </c>
      <c r="L37" s="32">
        <v>5.1100000000000003</v>
      </c>
      <c r="M37" s="32">
        <v>5.3</v>
      </c>
      <c r="N37" s="34">
        <v>5.37</v>
      </c>
      <c r="O37" s="32">
        <v>6.06</v>
      </c>
      <c r="P37" s="34">
        <v>6.15</v>
      </c>
      <c r="Q37" s="40"/>
      <c r="R37" s="6"/>
    </row>
    <row r="38" spans="1:25" ht="16" thickBot="1">
      <c r="A38" s="32" t="s">
        <v>119</v>
      </c>
      <c r="B38" s="32" t="s">
        <v>380</v>
      </c>
      <c r="C38" s="33">
        <v>37</v>
      </c>
      <c r="D38" s="33" t="s">
        <v>107</v>
      </c>
      <c r="E38" s="33">
        <v>76697</v>
      </c>
      <c r="F38" s="14" t="b">
        <v>0</v>
      </c>
      <c r="H38" s="33">
        <v>4</v>
      </c>
      <c r="I38" s="32"/>
      <c r="J38" s="35"/>
      <c r="K38" s="32"/>
      <c r="L38" s="32">
        <v>5.18</v>
      </c>
      <c r="M38" s="32"/>
      <c r="N38" s="32">
        <v>5.64</v>
      </c>
      <c r="O38" s="32">
        <v>6.03</v>
      </c>
      <c r="P38" s="34">
        <v>6.1</v>
      </c>
      <c r="Q38" s="40"/>
      <c r="R38" s="6"/>
      <c r="S38" s="8"/>
      <c r="T38" s="6"/>
      <c r="U38" s="6"/>
      <c r="V38" s="6"/>
      <c r="W38" s="6"/>
      <c r="X38" s="10"/>
      <c r="Y38" s="10"/>
    </row>
    <row r="39" spans="1:25" ht="16" thickBot="1">
      <c r="A39" s="32" t="s">
        <v>120</v>
      </c>
      <c r="B39" s="32" t="s">
        <v>380</v>
      </c>
      <c r="C39" s="33">
        <v>38</v>
      </c>
      <c r="D39" s="33" t="s">
        <v>107</v>
      </c>
      <c r="E39" s="33">
        <v>76698</v>
      </c>
      <c r="F39" s="14" t="b">
        <v>1</v>
      </c>
      <c r="H39" s="33">
        <v>9</v>
      </c>
      <c r="I39" s="32">
        <v>9.2799999999999994</v>
      </c>
      <c r="J39" s="35">
        <v>9.6</v>
      </c>
      <c r="K39" s="32"/>
      <c r="L39" s="32">
        <v>10.24</v>
      </c>
      <c r="M39" s="32"/>
      <c r="N39" s="32">
        <v>10.53</v>
      </c>
      <c r="O39" s="32">
        <v>10.9</v>
      </c>
      <c r="P39" s="34">
        <v>10.95</v>
      </c>
      <c r="Q39" s="40"/>
      <c r="R39" s="6"/>
      <c r="S39" s="8"/>
      <c r="T39" s="6"/>
      <c r="U39" s="6"/>
      <c r="V39" s="6"/>
      <c r="W39" s="6"/>
      <c r="X39" s="10"/>
      <c r="Y39" s="10"/>
    </row>
    <row r="40" spans="1:25" ht="16" thickBot="1">
      <c r="A40" s="32" t="s">
        <v>121</v>
      </c>
      <c r="B40" s="32" t="s">
        <v>380</v>
      </c>
      <c r="C40" s="33">
        <v>39</v>
      </c>
      <c r="D40" s="33" t="s">
        <v>107</v>
      </c>
      <c r="E40" s="33" t="s">
        <v>152</v>
      </c>
      <c r="F40" s="14" t="b">
        <v>0</v>
      </c>
      <c r="H40" s="33">
        <v>3</v>
      </c>
      <c r="I40" s="32"/>
      <c r="J40" s="32"/>
      <c r="K40" s="32"/>
      <c r="L40" s="38">
        <v>5</v>
      </c>
      <c r="M40" s="38"/>
      <c r="N40" s="38">
        <v>5.13</v>
      </c>
      <c r="O40" s="38">
        <v>4.1900000000000004</v>
      </c>
      <c r="P40" s="39">
        <v>4.28</v>
      </c>
      <c r="Q40" s="47"/>
      <c r="R40" s="6"/>
      <c r="S40" s="8"/>
      <c r="T40" s="6"/>
      <c r="U40" s="6"/>
      <c r="V40" s="6"/>
      <c r="W40" s="6"/>
      <c r="X40" s="10"/>
      <c r="Y40" s="10"/>
    </row>
    <row r="41" spans="1:25" ht="16" thickBot="1">
      <c r="A41" s="32" t="s">
        <v>122</v>
      </c>
      <c r="B41" s="32" t="s">
        <v>380</v>
      </c>
      <c r="C41" s="33">
        <v>40</v>
      </c>
      <c r="D41" s="33" t="s">
        <v>107</v>
      </c>
      <c r="E41" s="33" t="s">
        <v>148</v>
      </c>
      <c r="F41" s="14" t="b">
        <v>0</v>
      </c>
      <c r="H41" s="33"/>
      <c r="I41" s="32"/>
      <c r="J41" s="35"/>
      <c r="K41" s="32"/>
      <c r="L41" s="32">
        <v>1.69</v>
      </c>
      <c r="M41" s="32"/>
      <c r="N41" s="32">
        <v>1.78</v>
      </c>
      <c r="O41" s="32">
        <v>1.74</v>
      </c>
      <c r="P41" s="34">
        <v>1.72</v>
      </c>
      <c r="Q41" s="40"/>
      <c r="R41" s="6" t="s">
        <v>383</v>
      </c>
      <c r="S41" s="8"/>
      <c r="T41" s="6"/>
      <c r="U41" s="6"/>
      <c r="V41" s="6"/>
      <c r="W41" s="6"/>
      <c r="X41" s="10"/>
      <c r="Y41" s="10"/>
    </row>
    <row r="42" spans="1:25" ht="16" thickBot="1">
      <c r="A42" s="32" t="s">
        <v>123</v>
      </c>
      <c r="B42" s="32" t="s">
        <v>380</v>
      </c>
      <c r="C42" s="33">
        <v>41</v>
      </c>
      <c r="D42" s="33" t="s">
        <v>107</v>
      </c>
      <c r="E42" s="33" t="s">
        <v>148</v>
      </c>
      <c r="F42" s="14" t="b">
        <v>1</v>
      </c>
      <c r="H42" s="33"/>
      <c r="I42" s="32">
        <v>4.4000000000000004</v>
      </c>
      <c r="J42" s="35">
        <v>4.5</v>
      </c>
      <c r="K42" s="36">
        <v>4.66</v>
      </c>
      <c r="L42" s="32">
        <v>4.93</v>
      </c>
      <c r="M42" s="32">
        <v>5.2</v>
      </c>
      <c r="N42" s="32">
        <v>5.35</v>
      </c>
      <c r="O42" s="32">
        <v>5.5</v>
      </c>
      <c r="P42" s="34">
        <v>5.62</v>
      </c>
      <c r="Q42" s="40"/>
      <c r="R42" s="6"/>
      <c r="S42" s="8"/>
      <c r="T42" s="6"/>
      <c r="U42" s="6"/>
      <c r="V42" s="6"/>
      <c r="W42" s="6"/>
      <c r="X42" s="10"/>
      <c r="Y42" s="10"/>
    </row>
    <row r="43" spans="1:25" ht="16" thickBot="1">
      <c r="A43" s="32" t="s">
        <v>124</v>
      </c>
      <c r="B43" s="32" t="s">
        <v>380</v>
      </c>
      <c r="C43" s="33">
        <v>42</v>
      </c>
      <c r="D43" s="33" t="s">
        <v>107</v>
      </c>
      <c r="E43" s="33" t="s">
        <v>148</v>
      </c>
      <c r="F43" s="14" t="b">
        <v>0</v>
      </c>
      <c r="H43" s="33"/>
      <c r="I43" s="32"/>
      <c r="J43" s="32"/>
      <c r="K43" s="32"/>
      <c r="L43" s="32">
        <v>1.9</v>
      </c>
      <c r="M43" s="32"/>
      <c r="N43" s="32">
        <v>1.99</v>
      </c>
      <c r="O43" s="32">
        <v>1.98</v>
      </c>
      <c r="P43" s="34">
        <v>2.1</v>
      </c>
      <c r="Q43" s="40"/>
      <c r="R43" s="6" t="s">
        <v>383</v>
      </c>
      <c r="S43" s="8"/>
      <c r="T43" s="6"/>
      <c r="U43" s="6"/>
      <c r="V43" s="6"/>
      <c r="W43" s="6"/>
      <c r="X43" s="10"/>
      <c r="Y43" s="10"/>
    </row>
    <row r="44" spans="1:25" ht="16" thickBot="1">
      <c r="A44" s="32" t="s">
        <v>125</v>
      </c>
      <c r="B44" s="32" t="s">
        <v>380</v>
      </c>
      <c r="C44" s="33">
        <v>43</v>
      </c>
      <c r="D44" s="33" t="s">
        <v>107</v>
      </c>
      <c r="E44" s="33" t="s">
        <v>148</v>
      </c>
      <c r="F44" s="14" t="b">
        <v>0</v>
      </c>
      <c r="H44" s="33"/>
      <c r="I44" s="32"/>
      <c r="J44" s="32"/>
      <c r="K44" s="32"/>
      <c r="L44" s="32">
        <v>2.04</v>
      </c>
      <c r="M44" s="32"/>
      <c r="N44" s="32">
        <v>3</v>
      </c>
      <c r="O44" s="32">
        <v>2.54</v>
      </c>
      <c r="P44" s="34">
        <v>2.7</v>
      </c>
      <c r="Q44" s="40"/>
      <c r="R44" s="6" t="s">
        <v>383</v>
      </c>
      <c r="S44" s="8"/>
      <c r="T44" s="6"/>
      <c r="U44" s="6"/>
      <c r="V44" s="6"/>
      <c r="W44" s="6"/>
      <c r="X44" s="10"/>
      <c r="Y44" s="10"/>
    </row>
    <row r="45" spans="1:25" ht="16" thickBot="1">
      <c r="A45" s="32" t="s">
        <v>126</v>
      </c>
      <c r="B45" s="32" t="s">
        <v>380</v>
      </c>
      <c r="C45" s="33">
        <v>44</v>
      </c>
      <c r="D45" s="33" t="s">
        <v>107</v>
      </c>
      <c r="E45" s="33" t="s">
        <v>148</v>
      </c>
      <c r="F45" s="14" t="b">
        <v>0</v>
      </c>
      <c r="H45" s="33"/>
      <c r="I45" s="32"/>
      <c r="J45" s="32"/>
      <c r="K45" s="32"/>
      <c r="L45" s="32">
        <v>1.95</v>
      </c>
      <c r="M45" s="32"/>
      <c r="N45" s="32">
        <v>2</v>
      </c>
      <c r="O45" s="32">
        <v>2.2999999999999998</v>
      </c>
      <c r="P45" s="34">
        <v>2.3199999999999998</v>
      </c>
      <c r="Q45" s="40"/>
      <c r="R45" s="6" t="s">
        <v>384</v>
      </c>
      <c r="S45" s="8"/>
      <c r="T45" s="6"/>
      <c r="U45" s="6"/>
      <c r="V45" s="6"/>
      <c r="W45" s="6"/>
      <c r="X45" s="10"/>
      <c r="Y45" s="10"/>
    </row>
    <row r="46" spans="1:25" ht="16" thickBot="1">
      <c r="A46" s="32" t="s">
        <v>128</v>
      </c>
      <c r="B46" s="32" t="s">
        <v>380</v>
      </c>
      <c r="C46" s="33">
        <v>45</v>
      </c>
      <c r="D46" s="33" t="s">
        <v>107</v>
      </c>
      <c r="E46" s="33" t="s">
        <v>148</v>
      </c>
      <c r="F46" s="14" t="b">
        <v>0</v>
      </c>
      <c r="H46" s="33"/>
      <c r="I46" s="32"/>
      <c r="J46" s="32"/>
      <c r="K46" s="32"/>
      <c r="L46" s="32">
        <v>1.95</v>
      </c>
      <c r="M46" s="32"/>
      <c r="N46" s="32">
        <v>2</v>
      </c>
      <c r="O46" s="32">
        <v>2.09</v>
      </c>
      <c r="P46" s="34">
        <v>2.12</v>
      </c>
      <c r="Q46" s="40"/>
      <c r="R46" s="6" t="s">
        <v>383</v>
      </c>
      <c r="S46" s="8">
        <v>45</v>
      </c>
      <c r="T46" s="6" t="s">
        <v>17</v>
      </c>
      <c r="U46" s="6" t="s">
        <v>8</v>
      </c>
      <c r="V46" s="6">
        <v>40.810130999999998</v>
      </c>
      <c r="W46" s="6">
        <v>-73.963683000000003</v>
      </c>
      <c r="X46" s="10" t="s">
        <v>27</v>
      </c>
      <c r="Y46" s="10" t="s">
        <v>41</v>
      </c>
    </row>
    <row r="47" spans="1:25" ht="15">
      <c r="A47" s="32" t="s">
        <v>129</v>
      </c>
      <c r="B47" s="32" t="s">
        <v>380</v>
      </c>
      <c r="C47" s="33" t="s">
        <v>148</v>
      </c>
      <c r="D47" s="33" t="s">
        <v>107</v>
      </c>
      <c r="E47" s="33" t="s">
        <v>148</v>
      </c>
      <c r="F47" s="14" t="b">
        <v>0</v>
      </c>
      <c r="H47" s="33"/>
      <c r="I47" s="32"/>
      <c r="J47" s="32"/>
      <c r="K47" s="32"/>
      <c r="L47" s="32"/>
      <c r="M47" s="32"/>
      <c r="N47" s="32"/>
      <c r="O47" s="32">
        <v>2.21</v>
      </c>
      <c r="P47" s="40">
        <v>2.2999999999999998</v>
      </c>
      <c r="Q47" s="40"/>
      <c r="R47" s="6" t="s">
        <v>130</v>
      </c>
      <c r="S47" s="8"/>
      <c r="T47" s="6"/>
      <c r="U47" s="6"/>
      <c r="V47" s="6"/>
      <c r="W47" s="6"/>
      <c r="X47" s="10"/>
      <c r="Y47" s="10"/>
    </row>
    <row r="48" spans="1:25" ht="16" thickBot="1">
      <c r="A48" s="32" t="s">
        <v>131</v>
      </c>
      <c r="B48" s="32" t="s">
        <v>380</v>
      </c>
      <c r="C48" s="33">
        <v>46</v>
      </c>
      <c r="D48" s="33" t="s">
        <v>110</v>
      </c>
      <c r="E48" s="33">
        <v>76707</v>
      </c>
      <c r="F48" s="14" t="b">
        <v>0</v>
      </c>
      <c r="H48" s="33">
        <v>6</v>
      </c>
      <c r="I48" s="32"/>
      <c r="J48" s="32"/>
      <c r="K48" s="32"/>
      <c r="L48" s="32">
        <v>6.55</v>
      </c>
      <c r="M48" s="32">
        <v>6.7450000000000001</v>
      </c>
      <c r="N48" s="32">
        <v>6.89</v>
      </c>
      <c r="O48" s="32">
        <v>6.85</v>
      </c>
      <c r="P48" s="40">
        <v>6.89</v>
      </c>
      <c r="Q48" s="40"/>
      <c r="S48" s="8">
        <v>46</v>
      </c>
      <c r="T48" s="6" t="s">
        <v>16</v>
      </c>
      <c r="U48" s="6" t="s">
        <v>12</v>
      </c>
      <c r="V48" s="6">
        <v>40.810218999999996</v>
      </c>
      <c r="W48" s="6">
        <v>-73.963605999999999</v>
      </c>
      <c r="X48" s="10" t="s">
        <v>32</v>
      </c>
      <c r="Y48" s="10" t="s">
        <v>30</v>
      </c>
    </row>
    <row r="49" spans="1:25" ht="16" thickBot="1">
      <c r="A49" s="32" t="s">
        <v>132</v>
      </c>
      <c r="B49" s="32" t="s">
        <v>380</v>
      </c>
      <c r="C49" s="33">
        <v>47</v>
      </c>
      <c r="D49" s="33" t="s">
        <v>107</v>
      </c>
      <c r="E49" s="33">
        <v>76708</v>
      </c>
      <c r="F49" s="14" t="b">
        <v>0</v>
      </c>
      <c r="H49" s="33">
        <v>10</v>
      </c>
      <c r="I49" s="32"/>
      <c r="J49" s="32"/>
      <c r="K49" s="32"/>
      <c r="L49" s="32">
        <v>9.9</v>
      </c>
      <c r="M49" s="32">
        <v>10.164999999999999</v>
      </c>
      <c r="N49" s="32">
        <v>10.029999999999999</v>
      </c>
      <c r="O49" s="32">
        <v>9.83</v>
      </c>
      <c r="P49" s="34">
        <v>9.85</v>
      </c>
      <c r="Q49" s="40"/>
      <c r="S49" s="8">
        <v>47</v>
      </c>
      <c r="T49" s="6" t="s">
        <v>16</v>
      </c>
      <c r="U49" s="6" t="s">
        <v>12</v>
      </c>
      <c r="V49" s="6">
        <v>40.810304000000002</v>
      </c>
      <c r="W49" s="6">
        <v>-73.963545999999994</v>
      </c>
      <c r="X49" s="10" t="s">
        <v>32</v>
      </c>
      <c r="Y49" s="10" t="s">
        <v>30</v>
      </c>
    </row>
    <row r="50" spans="1:25" ht="16" thickBot="1">
      <c r="A50" s="32" t="s">
        <v>133</v>
      </c>
      <c r="B50" s="32" t="s">
        <v>380</v>
      </c>
      <c r="C50" s="33">
        <v>48</v>
      </c>
      <c r="D50" s="33" t="s">
        <v>107</v>
      </c>
      <c r="E50" s="33">
        <v>76709</v>
      </c>
      <c r="F50" s="14" t="b">
        <v>0</v>
      </c>
      <c r="H50" s="33">
        <v>10</v>
      </c>
      <c r="I50" s="32"/>
      <c r="J50" s="32"/>
      <c r="K50" s="32"/>
      <c r="L50" s="32">
        <v>9.85</v>
      </c>
      <c r="M50" s="32">
        <v>10.135</v>
      </c>
      <c r="N50" s="32">
        <v>10.17</v>
      </c>
      <c r="O50" s="32">
        <v>10.119999999999999</v>
      </c>
      <c r="P50" s="34">
        <v>10.130000000000001</v>
      </c>
      <c r="Q50" s="40"/>
      <c r="S50" s="8">
        <v>48</v>
      </c>
      <c r="T50" s="6" t="s">
        <v>16</v>
      </c>
      <c r="U50" s="6" t="s">
        <v>12</v>
      </c>
      <c r="V50" s="6">
        <v>40.810536999999997</v>
      </c>
      <c r="W50" s="6">
        <v>-73.963380999999998</v>
      </c>
      <c r="X50" s="10" t="s">
        <v>32</v>
      </c>
      <c r="Y50" s="10" t="s">
        <v>30</v>
      </c>
    </row>
    <row r="51" spans="1:25" ht="16" thickBot="1">
      <c r="A51" s="32" t="s">
        <v>134</v>
      </c>
      <c r="B51" s="32" t="s">
        <v>380</v>
      </c>
      <c r="C51" s="33">
        <v>49</v>
      </c>
      <c r="D51" s="33" t="s">
        <v>107</v>
      </c>
      <c r="E51" s="33">
        <v>76710</v>
      </c>
      <c r="F51" s="14" t="b">
        <v>0</v>
      </c>
      <c r="H51" s="33">
        <v>15</v>
      </c>
      <c r="I51" s="32"/>
      <c r="J51" s="32"/>
      <c r="K51" s="36"/>
      <c r="L51" s="32">
        <v>15.47</v>
      </c>
      <c r="M51" s="32">
        <v>15.55</v>
      </c>
      <c r="N51" s="32">
        <v>15.79</v>
      </c>
      <c r="O51" s="34">
        <v>15.86</v>
      </c>
      <c r="P51" s="32">
        <v>15.86</v>
      </c>
      <c r="Q51" s="32"/>
      <c r="S51" s="8">
        <v>49</v>
      </c>
      <c r="T51" s="6" t="s">
        <v>16</v>
      </c>
      <c r="U51" s="6" t="s">
        <v>12</v>
      </c>
      <c r="V51" s="6">
        <v>40.810597000000001</v>
      </c>
      <c r="W51" s="6">
        <v>-73.963337999999993</v>
      </c>
      <c r="X51" s="10" t="s">
        <v>32</v>
      </c>
      <c r="Y51" s="10" t="s">
        <v>30</v>
      </c>
    </row>
    <row r="52" spans="1:25" ht="16" thickBot="1">
      <c r="A52" s="32" t="s">
        <v>135</v>
      </c>
      <c r="B52" s="32" t="s">
        <v>380</v>
      </c>
      <c r="C52" s="33">
        <v>50</v>
      </c>
      <c r="D52" s="33" t="s">
        <v>107</v>
      </c>
      <c r="E52" s="33">
        <v>76711</v>
      </c>
      <c r="F52" s="14" t="b">
        <v>0</v>
      </c>
      <c r="H52" s="33">
        <v>12</v>
      </c>
      <c r="I52" s="32"/>
      <c r="J52" s="32"/>
      <c r="K52" s="32"/>
      <c r="L52" s="32">
        <v>13.28</v>
      </c>
      <c r="M52" s="32">
        <v>13.696</v>
      </c>
      <c r="N52" s="32">
        <v>13.79</v>
      </c>
      <c r="O52" s="32">
        <v>14.04</v>
      </c>
      <c r="P52" s="32">
        <v>14.04</v>
      </c>
      <c r="Q52" s="32"/>
      <c r="S52" s="8">
        <v>50</v>
      </c>
      <c r="T52" s="6" t="s">
        <v>16</v>
      </c>
      <c r="U52" s="6" t="s">
        <v>12</v>
      </c>
      <c r="V52" s="6">
        <v>40.810702999999997</v>
      </c>
      <c r="W52" s="6">
        <v>-73.963263999999995</v>
      </c>
      <c r="X52" s="10" t="s">
        <v>32</v>
      </c>
      <c r="Y52" s="10" t="s">
        <v>30</v>
      </c>
    </row>
    <row r="53" spans="1:25" ht="16" thickBot="1">
      <c r="A53" s="32" t="s">
        <v>136</v>
      </c>
      <c r="B53" s="32" t="s">
        <v>380</v>
      </c>
      <c r="C53" s="33">
        <v>51</v>
      </c>
      <c r="D53" s="33" t="s">
        <v>107</v>
      </c>
      <c r="E53" s="33">
        <v>76712</v>
      </c>
      <c r="F53" s="14" t="b">
        <v>0</v>
      </c>
      <c r="H53" s="33">
        <v>9</v>
      </c>
      <c r="I53" s="32"/>
      <c r="J53" s="32"/>
      <c r="K53" s="36"/>
      <c r="L53" s="32">
        <v>10.09</v>
      </c>
      <c r="M53" s="32">
        <v>10.41</v>
      </c>
      <c r="N53" s="32">
        <v>10.54</v>
      </c>
      <c r="O53" s="32">
        <v>11.04</v>
      </c>
      <c r="P53" s="34">
        <v>11.1</v>
      </c>
      <c r="Q53" s="40"/>
      <c r="S53" s="8">
        <v>51</v>
      </c>
      <c r="T53" s="6" t="s">
        <v>16</v>
      </c>
      <c r="U53" s="6" t="s">
        <v>12</v>
      </c>
      <c r="V53" s="6">
        <v>40.810830000000003</v>
      </c>
      <c r="W53" s="6">
        <v>-73.963170000000005</v>
      </c>
      <c r="X53" s="10" t="s">
        <v>32</v>
      </c>
      <c r="Y53" s="10" t="s">
        <v>30</v>
      </c>
    </row>
    <row r="54" spans="1:25" ht="16" thickBot="1">
      <c r="A54" s="32" t="s">
        <v>137</v>
      </c>
      <c r="B54" s="32" t="s">
        <v>380</v>
      </c>
      <c r="C54" s="33" t="s">
        <v>138</v>
      </c>
      <c r="D54" s="41" t="s">
        <v>107</v>
      </c>
      <c r="E54" s="41">
        <v>76713</v>
      </c>
      <c r="F54" s="14" t="b">
        <v>0</v>
      </c>
      <c r="H54" s="41">
        <v>7</v>
      </c>
      <c r="I54" s="32"/>
      <c r="J54" s="32"/>
      <c r="K54" s="36"/>
      <c r="L54" s="32">
        <v>6.79</v>
      </c>
      <c r="M54" s="32">
        <v>6.84</v>
      </c>
      <c r="N54" s="32">
        <v>6.89</v>
      </c>
      <c r="O54" s="32">
        <v>6.85</v>
      </c>
      <c r="P54" s="34">
        <v>6.88</v>
      </c>
      <c r="Q54" s="40"/>
    </row>
    <row r="55" spans="1:25" ht="16" thickBot="1">
      <c r="A55" s="24" t="s">
        <v>139</v>
      </c>
      <c r="B55" s="24" t="s">
        <v>381</v>
      </c>
      <c r="C55" s="25" t="s">
        <v>140</v>
      </c>
      <c r="D55" s="26" t="s">
        <v>141</v>
      </c>
      <c r="E55" s="26"/>
      <c r="F55" s="14" t="b">
        <v>1</v>
      </c>
      <c r="H55" s="26"/>
      <c r="I55" s="24">
        <v>6.29</v>
      </c>
      <c r="J55" s="24">
        <v>6.63</v>
      </c>
      <c r="K55" s="27">
        <v>3.98</v>
      </c>
      <c r="L55" s="24">
        <v>7.15</v>
      </c>
      <c r="M55" s="24"/>
      <c r="N55" s="24">
        <v>7.55</v>
      </c>
      <c r="O55" s="24"/>
      <c r="P55" s="28"/>
      <c r="Q55" s="48">
        <v>8.0500000000000007</v>
      </c>
      <c r="S55" s="8">
        <v>52</v>
      </c>
      <c r="T55" s="6" t="s">
        <v>18</v>
      </c>
      <c r="U55" s="6" t="s">
        <v>12</v>
      </c>
      <c r="V55" s="6">
        <v>40.810330999999998</v>
      </c>
      <c r="W55" s="6">
        <v>-73.963307999999998</v>
      </c>
      <c r="X55" s="10" t="s">
        <v>24</v>
      </c>
      <c r="Y55" s="10" t="s">
        <v>38</v>
      </c>
    </row>
    <row r="56" spans="1:25" ht="16" thickBot="1">
      <c r="A56" s="24" t="s">
        <v>142</v>
      </c>
      <c r="B56" s="24" t="s">
        <v>381</v>
      </c>
      <c r="C56" s="25">
        <v>53</v>
      </c>
      <c r="D56" s="26" t="s">
        <v>141</v>
      </c>
      <c r="E56" s="26"/>
      <c r="F56" s="14" t="b">
        <v>1</v>
      </c>
      <c r="H56" s="26"/>
      <c r="I56" s="24">
        <v>5.82</v>
      </c>
      <c r="J56" s="24">
        <v>6.17</v>
      </c>
      <c r="K56" s="27">
        <v>6.09</v>
      </c>
      <c r="L56" s="24">
        <v>6.82</v>
      </c>
      <c r="M56" s="24"/>
      <c r="N56" s="24">
        <v>6.89</v>
      </c>
      <c r="O56" s="24"/>
      <c r="P56" s="28"/>
      <c r="Q56" s="48">
        <v>7.28</v>
      </c>
      <c r="S56" s="8">
        <v>53</v>
      </c>
      <c r="T56" s="6" t="s">
        <v>18</v>
      </c>
      <c r="U56" s="6" t="s">
        <v>12</v>
      </c>
      <c r="V56" s="6">
        <v>40.810296999999998</v>
      </c>
      <c r="W56" s="6">
        <v>-73.963221000000004</v>
      </c>
      <c r="X56" s="10" t="s">
        <v>24</v>
      </c>
      <c r="Y56" s="10" t="s">
        <v>38</v>
      </c>
    </row>
    <row r="57" spans="1:25" ht="16" thickBot="1">
      <c r="A57" s="24"/>
      <c r="B57" s="24" t="s">
        <v>381</v>
      </c>
      <c r="C57" s="25">
        <v>54</v>
      </c>
      <c r="D57" s="26" t="s">
        <v>141</v>
      </c>
      <c r="E57" s="26"/>
      <c r="F57" s="14" t="b">
        <v>0</v>
      </c>
      <c r="H57" s="26"/>
      <c r="I57" s="24">
        <v>12.15</v>
      </c>
      <c r="J57" s="24">
        <v>12.37</v>
      </c>
      <c r="K57" s="27">
        <v>12.56</v>
      </c>
      <c r="L57" s="24">
        <v>13.31</v>
      </c>
      <c r="M57" s="24"/>
      <c r="N57" s="28">
        <v>13.79</v>
      </c>
      <c r="O57" s="24"/>
      <c r="P57" s="28"/>
      <c r="Q57" s="48"/>
      <c r="R57" t="s">
        <v>314</v>
      </c>
      <c r="S57" s="8">
        <v>54</v>
      </c>
      <c r="T57" s="6" t="s">
        <v>18</v>
      </c>
      <c r="U57" s="6" t="s">
        <v>12</v>
      </c>
      <c r="V57" s="6">
        <v>40.810271999999998</v>
      </c>
      <c r="W57" s="6">
        <v>-73.963145999999995</v>
      </c>
      <c r="X57" s="10" t="s">
        <v>24</v>
      </c>
      <c r="Y57" s="10" t="s">
        <v>38</v>
      </c>
    </row>
    <row r="58" spans="1:25" ht="16" thickBot="1">
      <c r="A58" s="24"/>
      <c r="B58" s="24" t="s">
        <v>381</v>
      </c>
      <c r="C58" s="25">
        <v>55</v>
      </c>
      <c r="D58" s="26" t="s">
        <v>141</v>
      </c>
      <c r="E58" s="26"/>
      <c r="F58" s="14" t="b">
        <v>0</v>
      </c>
      <c r="H58" s="26"/>
      <c r="I58" s="24">
        <v>6.24</v>
      </c>
      <c r="J58" s="24">
        <v>6.33</v>
      </c>
      <c r="K58" s="27">
        <v>6.57</v>
      </c>
      <c r="L58" s="24">
        <v>6.61</v>
      </c>
      <c r="M58" s="24"/>
      <c r="N58" s="28">
        <v>6.69</v>
      </c>
      <c r="O58" s="24"/>
      <c r="P58" s="28"/>
      <c r="Q58" s="48"/>
      <c r="R58" t="s">
        <v>314</v>
      </c>
      <c r="S58" s="8">
        <v>55</v>
      </c>
      <c r="T58" s="6" t="s">
        <v>18</v>
      </c>
      <c r="U58" s="6" t="s">
        <v>12</v>
      </c>
      <c r="V58" s="6">
        <v>40.810156999999997</v>
      </c>
      <c r="W58" s="6">
        <v>-73.962880999999996</v>
      </c>
      <c r="X58" s="10" t="s">
        <v>24</v>
      </c>
      <c r="Y58" s="10" t="s">
        <v>38</v>
      </c>
    </row>
    <row r="59" spans="1:25" ht="16" thickBot="1">
      <c r="A59" s="24"/>
      <c r="B59" s="24" t="s">
        <v>381</v>
      </c>
      <c r="C59" s="25">
        <v>56</v>
      </c>
      <c r="D59" s="26" t="s">
        <v>141</v>
      </c>
      <c r="E59" s="26"/>
      <c r="F59" s="14" t="b">
        <v>0</v>
      </c>
      <c r="H59" s="26"/>
      <c r="I59" s="24">
        <v>5.9</v>
      </c>
      <c r="J59" s="24">
        <v>6.37</v>
      </c>
      <c r="K59" s="27">
        <v>6.47</v>
      </c>
      <c r="L59" s="24">
        <v>6.5</v>
      </c>
      <c r="M59" s="24"/>
      <c r="N59" s="24">
        <v>6.58</v>
      </c>
      <c r="O59" s="24"/>
      <c r="P59" s="28"/>
      <c r="Q59" s="48"/>
      <c r="R59" t="s">
        <v>314</v>
      </c>
      <c r="S59" s="8">
        <v>56</v>
      </c>
      <c r="T59" s="6" t="s">
        <v>18</v>
      </c>
      <c r="U59" s="6" t="s">
        <v>12</v>
      </c>
      <c r="V59" s="6">
        <v>40.810124999999999</v>
      </c>
      <c r="W59" s="6">
        <v>-73.962785999999994</v>
      </c>
      <c r="X59" s="10" t="s">
        <v>24</v>
      </c>
      <c r="Y59" s="10" t="s">
        <v>38</v>
      </c>
    </row>
    <row r="60" spans="1:25" ht="16" thickBot="1">
      <c r="A60" s="24"/>
      <c r="B60" s="24" t="s">
        <v>381</v>
      </c>
      <c r="C60" s="25">
        <v>57</v>
      </c>
      <c r="D60" s="26" t="s">
        <v>141</v>
      </c>
      <c r="E60" s="26"/>
      <c r="F60" s="14" t="b">
        <v>1</v>
      </c>
      <c r="H60" s="26"/>
      <c r="I60" s="24">
        <v>4.5999999999999996</v>
      </c>
      <c r="J60" s="24">
        <v>4.7</v>
      </c>
      <c r="K60" s="27">
        <v>4.9000000000000004</v>
      </c>
      <c r="L60" s="24">
        <v>5.01</v>
      </c>
      <c r="M60" s="24"/>
      <c r="N60" s="24">
        <v>5.18</v>
      </c>
      <c r="O60" s="24"/>
      <c r="P60" s="28"/>
      <c r="Q60" s="48">
        <v>5.25</v>
      </c>
      <c r="S60" s="8">
        <v>57</v>
      </c>
      <c r="T60" s="6" t="s">
        <v>18</v>
      </c>
      <c r="U60" s="6" t="s">
        <v>12</v>
      </c>
      <c r="V60" s="6">
        <v>40.810088</v>
      </c>
      <c r="W60" s="6">
        <v>-73.962697000000006</v>
      </c>
      <c r="X60" s="10" t="s">
        <v>24</v>
      </c>
      <c r="Y60" s="10" t="s">
        <v>38</v>
      </c>
    </row>
    <row r="61" spans="1:25" ht="16" thickBot="1">
      <c r="A61" s="24"/>
      <c r="B61" s="24" t="s">
        <v>381</v>
      </c>
      <c r="C61" s="25">
        <v>58</v>
      </c>
      <c r="D61" s="26" t="s">
        <v>141</v>
      </c>
      <c r="E61" s="26"/>
      <c r="F61" s="14" t="b">
        <v>0</v>
      </c>
      <c r="H61" s="26"/>
      <c r="I61" s="24">
        <v>27.28</v>
      </c>
      <c r="J61" s="24">
        <v>28</v>
      </c>
      <c r="K61" s="27">
        <v>29.41</v>
      </c>
      <c r="L61" s="24">
        <v>28.4</v>
      </c>
      <c r="M61" s="24"/>
      <c r="N61" s="24"/>
      <c r="O61" s="24"/>
      <c r="P61" s="29"/>
      <c r="Q61" s="49"/>
      <c r="R61" t="s">
        <v>314</v>
      </c>
      <c r="S61" s="8">
        <v>58</v>
      </c>
      <c r="T61" s="6" t="s">
        <v>18</v>
      </c>
      <c r="U61" s="6" t="s">
        <v>12</v>
      </c>
      <c r="V61" s="6">
        <v>40.810457</v>
      </c>
      <c r="W61" s="6">
        <v>-73.962965999999994</v>
      </c>
      <c r="X61" s="10" t="s">
        <v>24</v>
      </c>
      <c r="Y61" s="10" t="s">
        <v>38</v>
      </c>
    </row>
    <row r="62" spans="1:25" ht="16" thickBot="1">
      <c r="A62" s="24"/>
      <c r="B62" s="24" t="s">
        <v>381</v>
      </c>
      <c r="C62" s="25">
        <v>59</v>
      </c>
      <c r="D62" s="26" t="s">
        <v>141</v>
      </c>
      <c r="E62" s="26"/>
      <c r="F62" s="14" t="b">
        <v>0</v>
      </c>
      <c r="H62" s="26"/>
      <c r="I62" s="24">
        <v>30.35</v>
      </c>
      <c r="J62" s="24">
        <v>30.51</v>
      </c>
      <c r="K62" s="27">
        <v>31.34</v>
      </c>
      <c r="L62" s="24">
        <v>28.03</v>
      </c>
      <c r="M62" s="24"/>
      <c r="N62" s="24"/>
      <c r="O62" s="24"/>
      <c r="P62" s="29"/>
      <c r="Q62" s="49"/>
      <c r="R62" t="s">
        <v>314</v>
      </c>
      <c r="S62" s="8">
        <v>59</v>
      </c>
      <c r="T62" s="6" t="s">
        <v>18</v>
      </c>
      <c r="U62" s="6" t="s">
        <v>12</v>
      </c>
      <c r="V62" s="6">
        <v>40.810400999999999</v>
      </c>
      <c r="W62" s="6">
        <v>-73.962996000000004</v>
      </c>
      <c r="X62" s="10" t="s">
        <v>24</v>
      </c>
      <c r="Y62" s="10" t="s">
        <v>38</v>
      </c>
    </row>
    <row r="63" spans="1:25" ht="16" thickBot="1">
      <c r="A63" s="24"/>
      <c r="B63" s="24" t="s">
        <v>381</v>
      </c>
      <c r="C63" s="25">
        <v>60</v>
      </c>
      <c r="D63" s="26" t="s">
        <v>141</v>
      </c>
      <c r="E63" s="26"/>
      <c r="F63" s="14" t="b">
        <v>0</v>
      </c>
      <c r="H63" s="26"/>
      <c r="I63" s="24">
        <v>18.97</v>
      </c>
      <c r="J63" s="24">
        <v>20.03</v>
      </c>
      <c r="K63" s="27">
        <v>19.93</v>
      </c>
      <c r="L63" s="24">
        <v>20.22</v>
      </c>
      <c r="M63" s="24"/>
      <c r="N63" s="30"/>
      <c r="O63" s="24"/>
      <c r="P63" s="29"/>
      <c r="Q63" s="49"/>
      <c r="R63" t="s">
        <v>314</v>
      </c>
      <c r="S63" s="8">
        <v>60</v>
      </c>
      <c r="T63" s="6" t="s">
        <v>18</v>
      </c>
      <c r="U63" s="6" t="s">
        <v>12</v>
      </c>
      <c r="V63" s="6">
        <v>40.810326000000003</v>
      </c>
      <c r="W63" s="6">
        <v>-73.963043999999996</v>
      </c>
      <c r="X63" s="10" t="s">
        <v>24</v>
      </c>
      <c r="Y63" s="10" t="s">
        <v>38</v>
      </c>
    </row>
    <row r="64" spans="1:25" ht="16" thickBot="1">
      <c r="A64" s="24"/>
      <c r="B64" s="24" t="s">
        <v>381</v>
      </c>
      <c r="C64" s="25">
        <v>61</v>
      </c>
      <c r="D64" s="26" t="s">
        <v>141</v>
      </c>
      <c r="E64" s="26"/>
      <c r="F64" s="14" t="b">
        <v>0</v>
      </c>
      <c r="H64" s="26"/>
      <c r="I64" s="24">
        <v>17.579999999999998</v>
      </c>
      <c r="J64" s="24">
        <v>17.8</v>
      </c>
      <c r="K64" s="27">
        <v>18.25</v>
      </c>
      <c r="L64" s="24">
        <v>18.850000000000001</v>
      </c>
      <c r="M64" s="24"/>
      <c r="N64" s="30"/>
      <c r="O64" s="24"/>
      <c r="P64" s="29"/>
      <c r="Q64" s="49"/>
      <c r="R64" t="s">
        <v>315</v>
      </c>
      <c r="S64" s="8">
        <v>61</v>
      </c>
      <c r="T64" s="6" t="s">
        <v>18</v>
      </c>
      <c r="U64" s="6" t="s">
        <v>12</v>
      </c>
      <c r="V64" s="6">
        <v>40.810375000000001</v>
      </c>
      <c r="W64" s="6">
        <v>-73.962760000000003</v>
      </c>
      <c r="X64" s="10" t="s">
        <v>24</v>
      </c>
      <c r="Y64" s="10" t="s">
        <v>38</v>
      </c>
    </row>
    <row r="65" spans="1:25" ht="16" thickBot="1">
      <c r="A65" s="24"/>
      <c r="B65" s="24" t="s">
        <v>381</v>
      </c>
      <c r="C65" s="25">
        <v>62</v>
      </c>
      <c r="D65" s="26" t="s">
        <v>141</v>
      </c>
      <c r="E65" s="26"/>
      <c r="F65" s="14" t="b">
        <v>0</v>
      </c>
      <c r="H65" s="26"/>
      <c r="I65" s="24">
        <v>24.18</v>
      </c>
      <c r="J65" s="24">
        <v>24.93</v>
      </c>
      <c r="K65" s="27">
        <v>25.59</v>
      </c>
      <c r="L65" s="24">
        <v>25.63</v>
      </c>
      <c r="M65" s="24"/>
      <c r="N65" s="30"/>
      <c r="O65" s="24"/>
      <c r="P65" s="29"/>
      <c r="Q65" s="49"/>
      <c r="R65" t="s">
        <v>315</v>
      </c>
      <c r="S65" s="8">
        <v>62</v>
      </c>
      <c r="T65" s="6" t="s">
        <v>18</v>
      </c>
      <c r="U65" s="6" t="s">
        <v>12</v>
      </c>
      <c r="V65" s="6">
        <v>40.810315000000003</v>
      </c>
      <c r="W65" s="6">
        <v>-73.962799000000004</v>
      </c>
      <c r="X65" s="10" t="s">
        <v>24</v>
      </c>
      <c r="Y65" s="10" t="s">
        <v>38</v>
      </c>
    </row>
    <row r="66" spans="1:25" ht="16" thickBot="1">
      <c r="A66" s="24"/>
      <c r="B66" s="24" t="s">
        <v>381</v>
      </c>
      <c r="C66" s="25">
        <v>63</v>
      </c>
      <c r="D66" s="26" t="s">
        <v>141</v>
      </c>
      <c r="E66" s="26"/>
      <c r="F66" s="14" t="b">
        <v>1</v>
      </c>
      <c r="H66" s="26"/>
      <c r="I66" s="24">
        <v>10.93</v>
      </c>
      <c r="J66" s="24">
        <v>11.59</v>
      </c>
      <c r="K66" s="27">
        <v>12.04</v>
      </c>
      <c r="L66" s="24">
        <v>12.04</v>
      </c>
      <c r="M66" s="24"/>
      <c r="N66" s="31"/>
      <c r="O66" s="24"/>
      <c r="P66" s="29"/>
      <c r="Q66" s="49">
        <v>12.25</v>
      </c>
      <c r="S66" s="8">
        <v>63</v>
      </c>
      <c r="T66" s="6" t="s">
        <v>18</v>
      </c>
      <c r="U66" s="6" t="s">
        <v>12</v>
      </c>
      <c r="V66" s="6">
        <v>40.810248999999999</v>
      </c>
      <c r="W66" s="6">
        <v>-73.962853999999993</v>
      </c>
      <c r="X66" s="10" t="s">
        <v>24</v>
      </c>
      <c r="Y66" s="10" t="s">
        <v>38</v>
      </c>
    </row>
    <row r="67" spans="1:25" ht="16" thickBot="1">
      <c r="A67" s="24"/>
      <c r="B67" s="24" t="s">
        <v>381</v>
      </c>
      <c r="C67" s="25">
        <v>64</v>
      </c>
      <c r="D67" s="25" t="s">
        <v>143</v>
      </c>
      <c r="E67" s="25"/>
      <c r="F67" s="14" t="b">
        <v>0</v>
      </c>
      <c r="H67" s="25"/>
      <c r="I67" s="24"/>
      <c r="J67" s="24"/>
      <c r="K67" s="27">
        <v>5.72</v>
      </c>
      <c r="L67" s="24">
        <v>5.75</v>
      </c>
      <c r="M67" s="24"/>
      <c r="N67" s="24">
        <v>6.09</v>
      </c>
      <c r="O67" s="24"/>
      <c r="P67" s="28"/>
      <c r="Q67" s="48">
        <v>6.58</v>
      </c>
    </row>
    <row r="68" spans="1:25" ht="16" thickBot="1">
      <c r="A68" s="24"/>
      <c r="B68" s="24" t="s">
        <v>381</v>
      </c>
      <c r="C68" s="25">
        <v>65</v>
      </c>
      <c r="D68" s="25" t="s">
        <v>144</v>
      </c>
      <c r="E68" s="25"/>
      <c r="F68" s="14" t="b">
        <v>0</v>
      </c>
      <c r="H68" s="25"/>
      <c r="I68" s="24"/>
      <c r="J68" s="24"/>
      <c r="K68" s="27">
        <v>0.31</v>
      </c>
      <c r="L68" s="24"/>
      <c r="M68" s="24"/>
      <c r="N68" s="24"/>
      <c r="O68" s="24"/>
      <c r="P68" s="29"/>
      <c r="Q68" s="49">
        <v>1.89</v>
      </c>
      <c r="R68" t="s">
        <v>127</v>
      </c>
    </row>
    <row r="69" spans="1:25" ht="16" thickBot="1">
      <c r="A69" s="24"/>
      <c r="B69" s="24" t="s">
        <v>381</v>
      </c>
      <c r="C69" s="25">
        <v>66</v>
      </c>
      <c r="D69" s="25" t="s">
        <v>145</v>
      </c>
      <c r="E69" s="25"/>
      <c r="F69" s="14" t="b">
        <v>0</v>
      </c>
      <c r="H69" s="25"/>
      <c r="I69" s="24"/>
      <c r="J69" s="24"/>
      <c r="K69" s="27"/>
      <c r="L69" s="24"/>
      <c r="M69" s="24"/>
      <c r="N69" s="24"/>
      <c r="O69" s="24"/>
      <c r="P69" s="29"/>
      <c r="Q69" s="49"/>
    </row>
    <row r="70" spans="1:25" ht="16" thickBot="1">
      <c r="A70" s="24"/>
      <c r="B70" s="24" t="s">
        <v>381</v>
      </c>
      <c r="C70" s="25">
        <v>67</v>
      </c>
      <c r="D70" s="25" t="s">
        <v>146</v>
      </c>
      <c r="E70" s="25"/>
      <c r="F70" s="14" t="b">
        <v>1</v>
      </c>
      <c r="H70" s="25"/>
      <c r="I70" s="24">
        <v>24.2</v>
      </c>
      <c r="J70" s="24">
        <v>25.1</v>
      </c>
      <c r="K70" s="27">
        <v>25.12</v>
      </c>
      <c r="L70" s="24">
        <v>25.616666666666664</v>
      </c>
      <c r="M70" s="24"/>
      <c r="N70" s="24">
        <v>25.94</v>
      </c>
      <c r="O70" s="24"/>
      <c r="P70" s="29"/>
      <c r="Q70" s="49">
        <v>26.24</v>
      </c>
      <c r="S70" s="8">
        <v>67</v>
      </c>
      <c r="T70" s="6" t="s">
        <v>19</v>
      </c>
      <c r="U70" s="6" t="s">
        <v>8</v>
      </c>
      <c r="V70" s="6">
        <v>40.809218000000001</v>
      </c>
      <c r="W70" s="6">
        <v>-73.963351000000003</v>
      </c>
      <c r="X70" s="10" t="s">
        <v>28</v>
      </c>
      <c r="Y70" s="10" t="s">
        <v>34</v>
      </c>
    </row>
    <row r="71" spans="1:25" ht="16" thickBot="1">
      <c r="A71" s="24"/>
      <c r="B71" s="24" t="s">
        <v>381</v>
      </c>
      <c r="C71" s="25">
        <v>68</v>
      </c>
      <c r="D71" s="25" t="s">
        <v>146</v>
      </c>
      <c r="E71" s="25"/>
      <c r="F71" s="14" t="b">
        <v>1</v>
      </c>
      <c r="H71" s="25"/>
      <c r="I71" s="24">
        <v>28.65</v>
      </c>
      <c r="J71" s="24">
        <v>29.5</v>
      </c>
      <c r="K71" s="27">
        <v>29.29</v>
      </c>
      <c r="L71" s="24">
        <v>30.366666666666664</v>
      </c>
      <c r="M71" s="24"/>
      <c r="N71" s="24">
        <v>30.43</v>
      </c>
      <c r="O71" s="24"/>
      <c r="P71" s="28"/>
      <c r="Q71" s="48">
        <v>30.69</v>
      </c>
      <c r="S71" s="8">
        <v>68</v>
      </c>
      <c r="T71" s="6" t="s">
        <v>19</v>
      </c>
      <c r="U71" s="6" t="s">
        <v>8</v>
      </c>
      <c r="V71" s="6">
        <v>40.809055000000001</v>
      </c>
      <c r="W71" s="6">
        <v>-73.963489999999993</v>
      </c>
      <c r="X71" s="10" t="s">
        <v>28</v>
      </c>
      <c r="Y71" s="10" t="s">
        <v>34</v>
      </c>
    </row>
    <row r="72" spans="1:25" ht="16" thickBot="1">
      <c r="A72" s="24"/>
      <c r="B72" s="24" t="s">
        <v>381</v>
      </c>
      <c r="C72" s="25">
        <v>69</v>
      </c>
      <c r="D72" s="25" t="s">
        <v>146</v>
      </c>
      <c r="E72" s="25"/>
      <c r="F72" s="14" t="b">
        <v>1</v>
      </c>
      <c r="H72" s="25"/>
      <c r="I72" s="24">
        <v>23.46</v>
      </c>
      <c r="J72" s="24">
        <v>24.2</v>
      </c>
      <c r="K72" s="27">
        <v>24.44</v>
      </c>
      <c r="L72" s="24">
        <v>25.766666666666669</v>
      </c>
      <c r="M72" s="24"/>
      <c r="N72" s="24">
        <v>25.86</v>
      </c>
      <c r="O72" s="24"/>
      <c r="P72" s="28"/>
      <c r="Q72" s="48">
        <v>26</v>
      </c>
      <c r="S72" s="8">
        <v>69</v>
      </c>
      <c r="T72" s="6" t="s">
        <v>19</v>
      </c>
      <c r="U72" s="6" t="s">
        <v>8</v>
      </c>
      <c r="V72" s="6">
        <v>40.808844000000001</v>
      </c>
      <c r="W72" s="6">
        <v>-73.963561999999996</v>
      </c>
      <c r="X72" s="10" t="s">
        <v>28</v>
      </c>
      <c r="Y72" s="10" t="s">
        <v>34</v>
      </c>
    </row>
    <row r="73" spans="1:25" ht="16" thickBot="1">
      <c r="A73" s="24"/>
      <c r="B73" s="24" t="s">
        <v>381</v>
      </c>
      <c r="C73" s="25">
        <v>70</v>
      </c>
      <c r="D73" s="25" t="s">
        <v>146</v>
      </c>
      <c r="E73" s="25"/>
      <c r="F73" s="14" t="b">
        <v>0</v>
      </c>
      <c r="H73" s="25"/>
      <c r="I73" s="24">
        <v>15.2</v>
      </c>
      <c r="J73" s="24">
        <v>15.35</v>
      </c>
      <c r="K73" s="27">
        <v>15.52</v>
      </c>
      <c r="L73" s="24">
        <v>15.810000000000002</v>
      </c>
      <c r="M73" s="24"/>
      <c r="N73" s="24">
        <v>15.96</v>
      </c>
      <c r="O73" s="24"/>
      <c r="P73" s="28"/>
      <c r="Q73" s="48"/>
      <c r="R73" t="s">
        <v>316</v>
      </c>
      <c r="S73" s="8">
        <v>70</v>
      </c>
      <c r="T73" s="6" t="s">
        <v>19</v>
      </c>
      <c r="U73" s="6" t="s">
        <v>8</v>
      </c>
      <c r="V73" s="6">
        <v>40.808767000000003</v>
      </c>
      <c r="W73" s="6">
        <v>-73.963621000000003</v>
      </c>
      <c r="X73" s="10" t="s">
        <v>28</v>
      </c>
      <c r="Y73" s="10" t="s">
        <v>34</v>
      </c>
    </row>
    <row r="74" spans="1:25" ht="15">
      <c r="A74" s="6"/>
      <c r="B74" s="6"/>
      <c r="C74" s="8"/>
      <c r="D74" s="8"/>
      <c r="E74" s="8"/>
      <c r="F74" s="8"/>
      <c r="H74" s="8"/>
      <c r="I74" s="6"/>
      <c r="J74" s="6"/>
      <c r="K74" s="6"/>
      <c r="L74" s="6"/>
      <c r="M74" s="6"/>
      <c r="N74" s="6"/>
      <c r="O74" s="6"/>
      <c r="P74" s="6"/>
      <c r="Q74" s="6"/>
      <c r="S74" s="9" t="s">
        <v>0</v>
      </c>
      <c r="T74" s="6" t="s">
        <v>14</v>
      </c>
      <c r="U74" s="6" t="s">
        <v>8</v>
      </c>
      <c r="V74" s="6">
        <v>40.808219999999999</v>
      </c>
      <c r="W74" s="6">
        <v>-73.964387000000002</v>
      </c>
      <c r="X74" s="10" t="s">
        <v>26</v>
      </c>
      <c r="Y74" s="10" t="s">
        <v>40</v>
      </c>
    </row>
    <row r="75" spans="1:25">
      <c r="A75" s="6"/>
      <c r="B75" s="6"/>
      <c r="C75" s="6"/>
      <c r="D75" s="6"/>
      <c r="E75" s="6"/>
      <c r="F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1:25">
      <c r="A76" s="6"/>
      <c r="B76" s="6"/>
      <c r="C76" s="6"/>
      <c r="D76" s="6"/>
      <c r="E76" s="6"/>
      <c r="F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1:25">
      <c r="A77" s="6"/>
      <c r="B77" s="6"/>
      <c r="C77" s="6"/>
      <c r="D77" s="6"/>
      <c r="E77" s="6"/>
      <c r="F77" s="6">
        <f>COUNTIF(F2:F73,TRUE)</f>
        <v>44</v>
      </c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1:25">
      <c r="A78" s="6"/>
      <c r="B78" s="6"/>
      <c r="C78" s="6"/>
      <c r="D78" s="6"/>
      <c r="E78" s="6"/>
      <c r="F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1:25">
      <c r="A79" s="6"/>
      <c r="B79" s="6"/>
      <c r="C79" s="6"/>
      <c r="D79" s="6"/>
      <c r="E79" s="6"/>
      <c r="F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1:25">
      <c r="P80" s="6"/>
      <c r="Q80" s="6"/>
    </row>
    <row r="81" spans="16:17">
      <c r="P81" s="6"/>
      <c r="Q81" s="6"/>
    </row>
    <row r="82" spans="16:17">
      <c r="P82" s="6"/>
      <c r="Q82" s="6"/>
    </row>
    <row r="83" spans="16:17">
      <c r="P83" s="6"/>
      <c r="Q83" s="6"/>
    </row>
    <row r="85" spans="16:17">
      <c r="P85" s="6"/>
      <c r="Q85" s="6"/>
    </row>
    <row r="86" spans="16:17">
      <c r="P86" s="6"/>
      <c r="Q86" s="6"/>
    </row>
    <row r="87" spans="16:17">
      <c r="P87" s="6"/>
      <c r="Q87" s="6"/>
    </row>
    <row r="88" spans="16:17">
      <c r="P88" s="6"/>
      <c r="Q88" s="6"/>
    </row>
    <row r="89" spans="16:17">
      <c r="P89" s="6"/>
      <c r="Q89" s="6"/>
    </row>
    <row r="90" spans="16:17">
      <c r="P90" s="6"/>
      <c r="Q90" s="6"/>
    </row>
    <row r="91" spans="16:17">
      <c r="P91" s="6"/>
      <c r="Q91" s="6"/>
    </row>
    <row r="92" spans="16:17">
      <c r="P92" s="6"/>
      <c r="Q92" s="6"/>
    </row>
    <row r="93" spans="16:17">
      <c r="P93" s="6"/>
      <c r="Q93" s="6"/>
    </row>
    <row r="94" spans="16:17">
      <c r="P94" s="6"/>
      <c r="Q94" s="6"/>
    </row>
    <row r="95" spans="16:17">
      <c r="P95" s="6"/>
      <c r="Q95" s="6"/>
    </row>
    <row r="96" spans="16:17">
      <c r="P96" s="6"/>
      <c r="Q96" s="6"/>
    </row>
    <row r="97" spans="16:19" ht="15">
      <c r="P97" s="6"/>
      <c r="Q97" s="6"/>
      <c r="S97" s="2"/>
    </row>
    <row r="98" spans="16:19" ht="15">
      <c r="P98" s="6"/>
      <c r="Q98" s="6"/>
      <c r="S98" s="2"/>
    </row>
    <row r="99" spans="16:19" ht="15">
      <c r="P99" s="6"/>
      <c r="Q99" s="6"/>
      <c r="S99" s="2"/>
    </row>
    <row r="100" spans="16:19" ht="15">
      <c r="P100" s="6"/>
      <c r="Q100" s="6"/>
      <c r="S100" s="2"/>
    </row>
    <row r="101" spans="16:19" ht="15">
      <c r="P101" s="6"/>
      <c r="Q101" s="6"/>
      <c r="S101" s="2"/>
    </row>
    <row r="102" spans="16:19" ht="15">
      <c r="P102" s="6"/>
      <c r="Q102" s="6"/>
      <c r="S102" s="2"/>
    </row>
    <row r="103" spans="16:19" ht="15">
      <c r="P103" s="6"/>
      <c r="Q103" s="6"/>
      <c r="S103" s="2"/>
    </row>
    <row r="104" spans="16:19" ht="15">
      <c r="P104" s="6"/>
      <c r="Q104" s="6"/>
      <c r="S104" s="2"/>
    </row>
    <row r="105" spans="16:19" ht="15">
      <c r="P105" s="6"/>
      <c r="Q105" s="6"/>
      <c r="S105" s="2"/>
    </row>
    <row r="106" spans="16:19" ht="15">
      <c r="P106" s="6"/>
      <c r="Q106" s="6"/>
      <c r="S106" s="2"/>
    </row>
    <row r="107" spans="16:19" ht="15">
      <c r="P107" s="6"/>
      <c r="Q107" s="6"/>
      <c r="S107" s="2"/>
    </row>
    <row r="108" spans="16:19" ht="15">
      <c r="P108" s="6"/>
      <c r="Q108" s="6"/>
      <c r="S108" s="2"/>
    </row>
    <row r="109" spans="16:19" ht="15">
      <c r="P109" s="6"/>
      <c r="Q109" s="6"/>
      <c r="S109" s="2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A4" sqref="A4:B13"/>
    </sheetView>
  </sheetViews>
  <sheetFormatPr baseColWidth="10" defaultColWidth="8.83203125" defaultRowHeight="13"/>
  <sheetData>
    <row r="1" spans="1:4">
      <c r="A1" t="s">
        <v>366</v>
      </c>
      <c r="C1" t="s">
        <v>367</v>
      </c>
      <c r="D1">
        <v>4.4000000000000004</v>
      </c>
    </row>
    <row r="2" spans="1:4">
      <c r="A2" t="s">
        <v>368</v>
      </c>
    </row>
    <row r="3" spans="1:4">
      <c r="A3">
        <v>0</v>
      </c>
      <c r="B3">
        <v>100</v>
      </c>
    </row>
    <row r="4" spans="1:4">
      <c r="A4">
        <v>1</v>
      </c>
      <c r="B4">
        <f>B3*(1-$D$1/100)</f>
        <v>95.6</v>
      </c>
    </row>
    <row r="5" spans="1:4">
      <c r="A5">
        <v>2</v>
      </c>
      <c r="B5">
        <f t="shared" ref="B5:B13" si="0">B4*(1-$D$1/100)</f>
        <v>91.393599999999992</v>
      </c>
    </row>
    <row r="6" spans="1:4">
      <c r="A6">
        <v>3</v>
      </c>
      <c r="B6">
        <f t="shared" si="0"/>
        <v>87.372281599999994</v>
      </c>
    </row>
    <row r="7" spans="1:4">
      <c r="A7">
        <v>4</v>
      </c>
      <c r="B7">
        <f t="shared" si="0"/>
        <v>83.527901209599989</v>
      </c>
    </row>
    <row r="8" spans="1:4">
      <c r="A8">
        <v>5</v>
      </c>
      <c r="B8">
        <f t="shared" si="0"/>
        <v>79.852673556377582</v>
      </c>
    </row>
    <row r="9" spans="1:4">
      <c r="A9">
        <v>6</v>
      </c>
      <c r="B9">
        <f t="shared" si="0"/>
        <v>76.339155919896967</v>
      </c>
    </row>
    <row r="10" spans="1:4">
      <c r="A10">
        <v>7</v>
      </c>
      <c r="B10">
        <f t="shared" si="0"/>
        <v>72.980233059421494</v>
      </c>
    </row>
    <row r="11" spans="1:4">
      <c r="A11">
        <v>8</v>
      </c>
      <c r="B11">
        <f t="shared" si="0"/>
        <v>69.769102804806948</v>
      </c>
    </row>
    <row r="12" spans="1:4">
      <c r="A12">
        <v>9</v>
      </c>
      <c r="B12">
        <f t="shared" si="0"/>
        <v>66.699262281395434</v>
      </c>
    </row>
    <row r="13" spans="1:4">
      <c r="A13">
        <v>10</v>
      </c>
      <c r="B13">
        <f t="shared" si="0"/>
        <v>63.764494741014033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L2"/>
  <sheetViews>
    <sheetView workbookViewId="0">
      <selection activeCell="G2" sqref="G2"/>
    </sheetView>
  </sheetViews>
  <sheetFormatPr baseColWidth="10" defaultColWidth="8.83203125" defaultRowHeight="13"/>
  <sheetData>
    <row r="1" spans="1:116" ht="16" thickBot="1">
      <c r="A1" s="44" t="s">
        <v>155</v>
      </c>
      <c r="B1" s="44" t="s">
        <v>156</v>
      </c>
      <c r="C1" s="44" t="s">
        <v>157</v>
      </c>
      <c r="D1" s="44" t="s">
        <v>158</v>
      </c>
      <c r="E1" s="44" t="s">
        <v>159</v>
      </c>
      <c r="F1" s="44" t="s">
        <v>160</v>
      </c>
      <c r="G1" s="44" t="s">
        <v>161</v>
      </c>
      <c r="H1" s="44" t="s">
        <v>162</v>
      </c>
      <c r="I1" s="44" t="s">
        <v>163</v>
      </c>
      <c r="J1" s="44" t="s">
        <v>164</v>
      </c>
      <c r="K1" s="44" t="s">
        <v>165</v>
      </c>
      <c r="L1" s="44" t="s">
        <v>166</v>
      </c>
      <c r="M1" s="44" t="s">
        <v>167</v>
      </c>
      <c r="N1" s="44" t="s">
        <v>168</v>
      </c>
      <c r="O1" s="44" t="s">
        <v>169</v>
      </c>
      <c r="P1" s="44" t="s">
        <v>170</v>
      </c>
      <c r="Q1" s="44" t="s">
        <v>171</v>
      </c>
      <c r="R1" s="44" t="s">
        <v>172</v>
      </c>
      <c r="S1" s="44" t="s">
        <v>173</v>
      </c>
      <c r="T1" s="44" t="s">
        <v>174</v>
      </c>
      <c r="U1" s="44" t="s">
        <v>175</v>
      </c>
      <c r="V1" s="44" t="s">
        <v>176</v>
      </c>
      <c r="W1" s="44" t="s">
        <v>177</v>
      </c>
      <c r="X1" s="44" t="s">
        <v>178</v>
      </c>
      <c r="Y1" s="44" t="s">
        <v>179</v>
      </c>
      <c r="Z1" s="44" t="s">
        <v>180</v>
      </c>
      <c r="AA1" s="44" t="s">
        <v>181</v>
      </c>
      <c r="AB1" s="44" t="s">
        <v>182</v>
      </c>
      <c r="AC1" s="44" t="s">
        <v>183</v>
      </c>
      <c r="AD1" s="44" t="s">
        <v>184</v>
      </c>
      <c r="AE1" s="44" t="s">
        <v>185</v>
      </c>
      <c r="AF1" s="44" t="s">
        <v>186</v>
      </c>
      <c r="AG1" s="44" t="s">
        <v>187</v>
      </c>
      <c r="AH1" s="44" t="s">
        <v>188</v>
      </c>
      <c r="AI1" s="44" t="s">
        <v>189</v>
      </c>
      <c r="AJ1" s="44" t="s">
        <v>190</v>
      </c>
      <c r="AK1" s="44" t="s">
        <v>191</v>
      </c>
      <c r="AL1" s="44" t="s">
        <v>192</v>
      </c>
      <c r="AM1" s="44" t="s">
        <v>193</v>
      </c>
      <c r="AN1" s="44" t="s">
        <v>194</v>
      </c>
      <c r="AO1" s="44" t="s">
        <v>195</v>
      </c>
      <c r="AP1" s="44" t="s">
        <v>196</v>
      </c>
      <c r="AQ1" s="44" t="s">
        <v>197</v>
      </c>
      <c r="AR1" s="44" t="s">
        <v>198</v>
      </c>
      <c r="AS1" s="44" t="s">
        <v>199</v>
      </c>
      <c r="AT1" s="44" t="s">
        <v>200</v>
      </c>
      <c r="AU1" s="44" t="s">
        <v>201</v>
      </c>
      <c r="AV1" s="44" t="s">
        <v>202</v>
      </c>
      <c r="AW1" s="44" t="s">
        <v>203</v>
      </c>
      <c r="AX1" s="44" t="s">
        <v>204</v>
      </c>
      <c r="AY1" s="44" t="s">
        <v>205</v>
      </c>
      <c r="AZ1" s="44" t="s">
        <v>206</v>
      </c>
      <c r="BA1" s="44" t="s">
        <v>207</v>
      </c>
      <c r="BB1" s="44" t="s">
        <v>208</v>
      </c>
      <c r="BC1" s="44" t="s">
        <v>209</v>
      </c>
      <c r="BD1" s="44" t="s">
        <v>210</v>
      </c>
      <c r="BE1" s="44" t="s">
        <v>211</v>
      </c>
      <c r="BF1" s="44" t="s">
        <v>212</v>
      </c>
      <c r="BG1" s="44" t="s">
        <v>213</v>
      </c>
      <c r="BH1" s="44" t="s">
        <v>214</v>
      </c>
      <c r="BI1" s="44" t="s">
        <v>215</v>
      </c>
      <c r="BJ1" s="44" t="s">
        <v>216</v>
      </c>
      <c r="BK1" s="44" t="s">
        <v>217</v>
      </c>
      <c r="BL1" s="44" t="s">
        <v>218</v>
      </c>
      <c r="BM1" s="44" t="s">
        <v>219</v>
      </c>
      <c r="BN1" s="44" t="s">
        <v>220</v>
      </c>
      <c r="BO1" s="44" t="s">
        <v>221</v>
      </c>
      <c r="BP1" s="44" t="s">
        <v>222</v>
      </c>
      <c r="BQ1" s="44" t="s">
        <v>223</v>
      </c>
      <c r="BR1" s="44" t="s">
        <v>224</v>
      </c>
      <c r="BS1" s="44" t="s">
        <v>225</v>
      </c>
      <c r="BT1" s="44" t="s">
        <v>226</v>
      </c>
      <c r="BU1" s="44" t="s">
        <v>227</v>
      </c>
      <c r="BV1" s="44" t="s">
        <v>228</v>
      </c>
      <c r="BW1" s="44" t="s">
        <v>229</v>
      </c>
      <c r="BX1" s="44" t="s">
        <v>230</v>
      </c>
      <c r="BY1" s="44" t="s">
        <v>231</v>
      </c>
      <c r="BZ1" s="44" t="s">
        <v>232</v>
      </c>
      <c r="CA1" s="44" t="s">
        <v>233</v>
      </c>
      <c r="CB1" s="44" t="s">
        <v>234</v>
      </c>
      <c r="CC1" s="44" t="s">
        <v>235</v>
      </c>
      <c r="CD1" s="44" t="s">
        <v>236</v>
      </c>
      <c r="CE1" s="44" t="s">
        <v>237</v>
      </c>
      <c r="CF1" s="44" t="s">
        <v>238</v>
      </c>
      <c r="CG1" s="44" t="s">
        <v>239</v>
      </c>
      <c r="CH1" s="44" t="s">
        <v>240</v>
      </c>
      <c r="CI1" s="44" t="s">
        <v>241</v>
      </c>
      <c r="CJ1" s="44" t="s">
        <v>242</v>
      </c>
      <c r="CK1" s="44" t="s">
        <v>243</v>
      </c>
      <c r="CL1" s="44" t="s">
        <v>244</v>
      </c>
      <c r="CM1" s="44" t="s">
        <v>245</v>
      </c>
      <c r="CN1" s="44" t="s">
        <v>246</v>
      </c>
      <c r="CO1" s="44" t="s">
        <v>247</v>
      </c>
      <c r="CP1" s="44" t="s">
        <v>248</v>
      </c>
      <c r="CQ1" s="44" t="s">
        <v>249</v>
      </c>
      <c r="CR1" s="44" t="s">
        <v>250</v>
      </c>
      <c r="CS1" s="44" t="s">
        <v>251</v>
      </c>
      <c r="CT1" s="44" t="s">
        <v>252</v>
      </c>
      <c r="CU1" s="44" t="s">
        <v>253</v>
      </c>
      <c r="CV1" s="44" t="s">
        <v>254</v>
      </c>
      <c r="CW1" s="44" t="s">
        <v>255</v>
      </c>
      <c r="CX1" s="44" t="s">
        <v>256</v>
      </c>
      <c r="CY1" s="44" t="s">
        <v>257</v>
      </c>
      <c r="CZ1" s="44" t="s">
        <v>258</v>
      </c>
      <c r="DA1" s="44" t="s">
        <v>259</v>
      </c>
      <c r="DB1" s="44" t="s">
        <v>260</v>
      </c>
      <c r="DC1" s="44" t="s">
        <v>261</v>
      </c>
      <c r="DD1" s="44" t="s">
        <v>262</v>
      </c>
      <c r="DE1" s="44" t="s">
        <v>263</v>
      </c>
      <c r="DF1" s="44" t="s">
        <v>264</v>
      </c>
      <c r="DG1" s="44" t="s">
        <v>265</v>
      </c>
      <c r="DH1" s="44" t="s">
        <v>266</v>
      </c>
      <c r="DI1" s="44" t="s">
        <v>267</v>
      </c>
      <c r="DJ1" s="44" t="s">
        <v>268</v>
      </c>
      <c r="DK1" s="44" t="s">
        <v>269</v>
      </c>
      <c r="DL1" s="44" t="s">
        <v>270</v>
      </c>
    </row>
    <row r="2" spans="1:116">
      <c r="A2">
        <v>10027</v>
      </c>
      <c r="B2" t="s">
        <v>271</v>
      </c>
      <c r="C2" t="s">
        <v>272</v>
      </c>
      <c r="D2">
        <v>24700</v>
      </c>
      <c r="E2">
        <v>616861</v>
      </c>
      <c r="F2">
        <v>2005</v>
      </c>
      <c r="G2">
        <v>16</v>
      </c>
      <c r="H2" t="s">
        <v>273</v>
      </c>
      <c r="I2" t="s">
        <v>274</v>
      </c>
      <c r="J2" t="s">
        <v>275</v>
      </c>
      <c r="K2" t="s">
        <v>276</v>
      </c>
      <c r="L2" t="s">
        <v>277</v>
      </c>
      <c r="M2" t="s">
        <v>277</v>
      </c>
      <c r="N2" t="s">
        <v>277</v>
      </c>
      <c r="O2" t="s">
        <v>277</v>
      </c>
      <c r="P2" t="s">
        <v>277</v>
      </c>
      <c r="Q2" t="s">
        <v>277</v>
      </c>
      <c r="R2" t="s">
        <v>277</v>
      </c>
      <c r="S2" t="s">
        <v>277</v>
      </c>
      <c r="T2" t="s">
        <v>277</v>
      </c>
      <c r="U2" t="s">
        <v>277</v>
      </c>
      <c r="V2" t="s">
        <v>277</v>
      </c>
      <c r="W2" t="s">
        <v>277</v>
      </c>
      <c r="X2" t="s">
        <v>277</v>
      </c>
      <c r="Y2" t="s">
        <v>277</v>
      </c>
      <c r="Z2" t="s">
        <v>277</v>
      </c>
      <c r="AA2" t="s">
        <v>277</v>
      </c>
      <c r="AB2" t="s">
        <v>277</v>
      </c>
      <c r="AC2" t="s">
        <v>277</v>
      </c>
      <c r="AD2" t="s">
        <v>277</v>
      </c>
      <c r="AE2" t="s">
        <v>277</v>
      </c>
      <c r="AF2" t="s">
        <v>277</v>
      </c>
      <c r="AG2" t="s">
        <v>277</v>
      </c>
      <c r="AH2" t="s">
        <v>278</v>
      </c>
      <c r="AI2" t="s">
        <v>279</v>
      </c>
      <c r="AJ2">
        <v>109</v>
      </c>
      <c r="AK2">
        <v>1</v>
      </c>
      <c r="AL2" t="s">
        <v>280</v>
      </c>
      <c r="AM2">
        <v>7</v>
      </c>
      <c r="AN2">
        <v>69</v>
      </c>
      <c r="AO2">
        <v>30</v>
      </c>
      <c r="AP2" t="s">
        <v>281</v>
      </c>
      <c r="AQ2" t="s">
        <v>282</v>
      </c>
      <c r="AR2" t="s">
        <v>283</v>
      </c>
      <c r="AS2" t="s">
        <v>279</v>
      </c>
      <c r="AT2">
        <v>40.809288879999997</v>
      </c>
      <c r="AU2">
        <v>-73.962955109999996</v>
      </c>
      <c r="AV2" t="s">
        <v>284</v>
      </c>
      <c r="AW2" t="s">
        <v>285</v>
      </c>
      <c r="AX2" t="s">
        <v>286</v>
      </c>
      <c r="AY2">
        <v>203</v>
      </c>
      <c r="AZ2">
        <v>1084468</v>
      </c>
      <c r="BA2">
        <v>1019730001</v>
      </c>
      <c r="BB2" t="s">
        <v>287</v>
      </c>
      <c r="BC2">
        <v>144867</v>
      </c>
      <c r="BD2">
        <v>338569</v>
      </c>
      <c r="BE2">
        <v>108385</v>
      </c>
      <c r="BF2" t="s">
        <v>288</v>
      </c>
      <c r="BG2">
        <v>20</v>
      </c>
      <c r="BH2">
        <v>0</v>
      </c>
      <c r="BI2" t="s">
        <v>289</v>
      </c>
      <c r="BJ2" t="s">
        <v>290</v>
      </c>
      <c r="BK2" t="s">
        <v>276</v>
      </c>
      <c r="BL2" t="s">
        <v>291</v>
      </c>
      <c r="BM2" t="s">
        <v>278</v>
      </c>
      <c r="BN2" t="s">
        <v>292</v>
      </c>
      <c r="BO2" t="s">
        <v>293</v>
      </c>
      <c r="BP2" t="s">
        <v>278</v>
      </c>
      <c r="BQ2" t="s">
        <v>277</v>
      </c>
      <c r="BR2" t="s">
        <v>277</v>
      </c>
      <c r="BS2" t="s">
        <v>277</v>
      </c>
      <c r="BT2" t="s">
        <v>277</v>
      </c>
      <c r="BU2" t="s">
        <v>277</v>
      </c>
      <c r="BV2" t="s">
        <v>277</v>
      </c>
      <c r="BW2" t="s">
        <v>277</v>
      </c>
      <c r="BX2" t="s">
        <v>277</v>
      </c>
      <c r="BY2" t="s">
        <v>277</v>
      </c>
      <c r="BZ2" t="s">
        <v>279</v>
      </c>
      <c r="CA2">
        <v>1</v>
      </c>
      <c r="CB2" t="s">
        <v>280</v>
      </c>
      <c r="CC2">
        <v>7</v>
      </c>
      <c r="CD2" t="s">
        <v>281</v>
      </c>
      <c r="CE2" t="s">
        <v>282</v>
      </c>
      <c r="CF2" t="s">
        <v>294</v>
      </c>
      <c r="CG2">
        <v>40.809277119999997</v>
      </c>
      <c r="CH2">
        <v>-73.963189080000006</v>
      </c>
      <c r="CI2" t="s">
        <v>295</v>
      </c>
      <c r="CJ2" t="s">
        <v>296</v>
      </c>
      <c r="CK2" t="s">
        <v>297</v>
      </c>
      <c r="CL2">
        <v>1084468</v>
      </c>
      <c r="CM2">
        <v>1019730001</v>
      </c>
      <c r="CN2">
        <v>4</v>
      </c>
      <c r="CO2">
        <v>72079.664258054327</v>
      </c>
      <c r="CP2" t="s">
        <v>298</v>
      </c>
      <c r="CQ2" t="s">
        <v>299</v>
      </c>
      <c r="CR2" t="s">
        <v>300</v>
      </c>
      <c r="CS2">
        <v>151100</v>
      </c>
      <c r="CT2">
        <v>698122</v>
      </c>
      <c r="CU2">
        <v>675797</v>
      </c>
      <c r="CV2">
        <v>0</v>
      </c>
      <c r="CW2">
        <v>582510</v>
      </c>
      <c r="CX2">
        <v>0</v>
      </c>
      <c r="CY2">
        <v>0</v>
      </c>
      <c r="CZ2">
        <v>0</v>
      </c>
      <c r="DA2">
        <v>0</v>
      </c>
      <c r="DB2">
        <v>93287</v>
      </c>
      <c r="DC2">
        <v>7</v>
      </c>
      <c r="DD2">
        <v>4.62</v>
      </c>
      <c r="DE2">
        <v>0.22939999999999999</v>
      </c>
      <c r="DF2">
        <v>2.8299999999999999E-2</v>
      </c>
      <c r="DG2">
        <v>0.42759999999999998</v>
      </c>
      <c r="DH2">
        <v>0.86099999999999999</v>
      </c>
      <c r="DI2">
        <v>0.27550000000000002</v>
      </c>
      <c r="DJ2">
        <v>28.955539750187899</v>
      </c>
      <c r="DK2">
        <v>40</v>
      </c>
      <c r="DL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7"/>
  <sheetViews>
    <sheetView topLeftCell="A22" workbookViewId="0">
      <selection activeCell="J13" sqref="J13"/>
    </sheetView>
  </sheetViews>
  <sheetFormatPr baseColWidth="10" defaultColWidth="8.83203125" defaultRowHeight="13"/>
  <cols>
    <col min="1" max="1" width="28.83203125" customWidth="1"/>
  </cols>
  <sheetData>
    <row r="1" spans="1:26">
      <c r="A1" t="s">
        <v>44</v>
      </c>
      <c r="B1" t="s">
        <v>45</v>
      </c>
      <c r="C1" s="10" t="s">
        <v>83</v>
      </c>
      <c r="D1" s="10" t="s">
        <v>84</v>
      </c>
      <c r="E1" t="s">
        <v>46</v>
      </c>
      <c r="F1" s="10" t="s">
        <v>80</v>
      </c>
      <c r="G1" t="s">
        <v>47</v>
      </c>
      <c r="H1" t="s">
        <v>313</v>
      </c>
      <c r="I1" t="s">
        <v>48</v>
      </c>
      <c r="J1" s="10" t="s">
        <v>81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302</v>
      </c>
      <c r="Q1" t="s">
        <v>303</v>
      </c>
      <c r="R1" t="s">
        <v>304</v>
      </c>
      <c r="S1" t="s">
        <v>305</v>
      </c>
      <c r="T1" t="s">
        <v>306</v>
      </c>
      <c r="U1" t="s">
        <v>307</v>
      </c>
      <c r="V1" t="s">
        <v>308</v>
      </c>
      <c r="W1" t="s">
        <v>309</v>
      </c>
      <c r="X1" t="s">
        <v>310</v>
      </c>
      <c r="Y1" t="s">
        <v>311</v>
      </c>
      <c r="Z1" t="s">
        <v>312</v>
      </c>
    </row>
    <row r="2" spans="1:26">
      <c r="A2" t="s">
        <v>54</v>
      </c>
      <c r="B2">
        <v>1</v>
      </c>
      <c r="C2">
        <v>1396163</v>
      </c>
      <c r="D2">
        <v>264349</v>
      </c>
      <c r="E2">
        <v>22.86</v>
      </c>
      <c r="F2">
        <f>E2/2.54</f>
        <v>9</v>
      </c>
      <c r="G2">
        <v>25.4</v>
      </c>
      <c r="H2">
        <f>G2/2.54</f>
        <v>10</v>
      </c>
      <c r="I2">
        <v>26.5</v>
      </c>
      <c r="J2">
        <f>I2/2.54</f>
        <v>10.433070866141732</v>
      </c>
      <c r="K2">
        <v>1.25</v>
      </c>
      <c r="L2">
        <v>1</v>
      </c>
      <c r="M2">
        <v>1</v>
      </c>
      <c r="N2">
        <v>1</v>
      </c>
      <c r="O2">
        <v>1</v>
      </c>
      <c r="P2">
        <f>SUM(L2:O2)</f>
        <v>4</v>
      </c>
      <c r="Q2">
        <v>23</v>
      </c>
      <c r="R2">
        <v>21.8</v>
      </c>
      <c r="S2">
        <v>29</v>
      </c>
      <c r="T2">
        <v>21.9</v>
      </c>
      <c r="U2">
        <v>0.35060000000000002</v>
      </c>
      <c r="V2">
        <v>5.78</v>
      </c>
      <c r="W2">
        <v>5.48</v>
      </c>
      <c r="X2">
        <v>183</v>
      </c>
      <c r="Y2">
        <v>190</v>
      </c>
      <c r="Z2">
        <v>299</v>
      </c>
    </row>
    <row r="3" spans="1:26">
      <c r="A3" t="s">
        <v>55</v>
      </c>
      <c r="B3">
        <v>2</v>
      </c>
      <c r="C3">
        <v>1382384</v>
      </c>
      <c r="D3">
        <v>214263</v>
      </c>
      <c r="E3">
        <v>10.16</v>
      </c>
      <c r="F3">
        <f t="shared" ref="F3:H27" si="0">E3/2.54</f>
        <v>4</v>
      </c>
      <c r="G3">
        <v>20.3</v>
      </c>
      <c r="H3">
        <f t="shared" si="0"/>
        <v>7.9921259842519685</v>
      </c>
      <c r="I3">
        <v>22.4</v>
      </c>
      <c r="J3">
        <f t="shared" ref="J3" si="1">I3/2.54</f>
        <v>8.8188976377952741</v>
      </c>
      <c r="K3">
        <v>2.14</v>
      </c>
      <c r="L3">
        <v>1</v>
      </c>
      <c r="M3">
        <v>0</v>
      </c>
      <c r="N3">
        <v>0</v>
      </c>
      <c r="O3">
        <v>1</v>
      </c>
      <c r="P3">
        <f t="shared" ref="P3:P27" si="2">SUM(L3:O3)</f>
        <v>2</v>
      </c>
      <c r="Q3">
        <v>23.9</v>
      </c>
      <c r="R3">
        <v>16.2</v>
      </c>
      <c r="S3">
        <v>30.6</v>
      </c>
      <c r="T3">
        <v>20.9</v>
      </c>
      <c r="U3">
        <v>0.11396000000000001</v>
      </c>
      <c r="V3">
        <v>5.74</v>
      </c>
      <c r="W3">
        <v>5.58</v>
      </c>
      <c r="X3">
        <v>270</v>
      </c>
      <c r="Y3">
        <v>284</v>
      </c>
      <c r="Z3">
        <v>384</v>
      </c>
    </row>
    <row r="4" spans="1:26">
      <c r="A4" t="s">
        <v>56</v>
      </c>
      <c r="B4">
        <v>3</v>
      </c>
      <c r="C4">
        <v>1436842</v>
      </c>
      <c r="D4">
        <v>159233</v>
      </c>
      <c r="E4">
        <v>7.62</v>
      </c>
      <c r="F4">
        <f t="shared" si="0"/>
        <v>3</v>
      </c>
      <c r="G4">
        <v>15.2</v>
      </c>
      <c r="H4">
        <f t="shared" si="0"/>
        <v>5.984251968503937</v>
      </c>
      <c r="I4">
        <v>19</v>
      </c>
      <c r="J4">
        <f t="shared" ref="J4" si="3">I4/2.54</f>
        <v>7.4803149606299213</v>
      </c>
      <c r="K4">
        <v>1.41</v>
      </c>
      <c r="L4">
        <v>1</v>
      </c>
      <c r="M4">
        <v>0</v>
      </c>
      <c r="N4">
        <v>0</v>
      </c>
      <c r="O4">
        <v>0</v>
      </c>
      <c r="P4">
        <f t="shared" si="2"/>
        <v>1</v>
      </c>
      <c r="Q4">
        <v>25</v>
      </c>
      <c r="R4">
        <v>21.3</v>
      </c>
      <c r="S4">
        <v>32.200000000000003</v>
      </c>
      <c r="T4">
        <v>21.3</v>
      </c>
      <c r="U4">
        <v>0.20629</v>
      </c>
      <c r="V4">
        <v>6.48</v>
      </c>
      <c r="W4">
        <v>6.36</v>
      </c>
      <c r="X4">
        <v>510</v>
      </c>
      <c r="Y4">
        <v>460</v>
      </c>
      <c r="Z4">
        <v>553</v>
      </c>
    </row>
    <row r="5" spans="1:26">
      <c r="A5" t="s">
        <v>57</v>
      </c>
      <c r="B5">
        <v>4</v>
      </c>
      <c r="C5">
        <v>1052578</v>
      </c>
      <c r="D5">
        <v>140833</v>
      </c>
      <c r="E5">
        <v>25.4</v>
      </c>
      <c r="F5">
        <f t="shared" si="0"/>
        <v>10</v>
      </c>
      <c r="G5">
        <v>33</v>
      </c>
      <c r="H5">
        <f t="shared" si="0"/>
        <v>12.992125984251969</v>
      </c>
      <c r="I5">
        <v>36.799999999999997</v>
      </c>
      <c r="J5">
        <f t="shared" ref="J5" si="4">I5/2.54</f>
        <v>14.488188976377952</v>
      </c>
      <c r="K5">
        <v>3.1</v>
      </c>
      <c r="L5">
        <v>1</v>
      </c>
      <c r="M5">
        <v>1</v>
      </c>
      <c r="N5">
        <v>1</v>
      </c>
      <c r="O5">
        <v>0</v>
      </c>
      <c r="P5">
        <f t="shared" si="2"/>
        <v>3</v>
      </c>
      <c r="Q5">
        <v>24.8</v>
      </c>
      <c r="R5">
        <v>21.5</v>
      </c>
      <c r="S5">
        <v>30.3</v>
      </c>
      <c r="T5">
        <v>21.8</v>
      </c>
      <c r="U5">
        <v>0.42592999999999998</v>
      </c>
      <c r="V5">
        <v>5.95</v>
      </c>
      <c r="W5">
        <v>5.66</v>
      </c>
      <c r="X5">
        <v>329</v>
      </c>
      <c r="Y5">
        <v>302</v>
      </c>
      <c r="Z5">
        <v>363</v>
      </c>
    </row>
    <row r="6" spans="1:26">
      <c r="A6" t="s">
        <v>58</v>
      </c>
      <c r="B6">
        <v>5</v>
      </c>
      <c r="C6">
        <v>593587</v>
      </c>
      <c r="D6">
        <v>90904</v>
      </c>
      <c r="E6">
        <v>27.94</v>
      </c>
      <c r="F6">
        <f t="shared" si="0"/>
        <v>11</v>
      </c>
      <c r="G6">
        <v>33</v>
      </c>
      <c r="H6">
        <f t="shared" si="0"/>
        <v>12.992125984251969</v>
      </c>
      <c r="I6">
        <v>35.6</v>
      </c>
      <c r="J6">
        <f t="shared" ref="J6" si="5">I6/2.54</f>
        <v>14.015748031496063</v>
      </c>
      <c r="K6">
        <v>2.57</v>
      </c>
      <c r="L6">
        <v>1</v>
      </c>
      <c r="M6">
        <v>0</v>
      </c>
      <c r="N6">
        <v>0</v>
      </c>
      <c r="O6">
        <v>1</v>
      </c>
      <c r="P6">
        <f t="shared" si="2"/>
        <v>2</v>
      </c>
      <c r="Q6">
        <v>24</v>
      </c>
      <c r="R6">
        <v>21.8</v>
      </c>
      <c r="S6">
        <v>29.6</v>
      </c>
      <c r="T6">
        <v>20.2</v>
      </c>
      <c r="U6">
        <v>6.5079999999999999E-2</v>
      </c>
      <c r="V6">
        <v>6.19</v>
      </c>
      <c r="W6">
        <v>6.21</v>
      </c>
      <c r="X6">
        <v>680</v>
      </c>
      <c r="Y6">
        <v>599</v>
      </c>
      <c r="Z6">
        <v>348</v>
      </c>
    </row>
    <row r="7" spans="1:26">
      <c r="A7" t="s">
        <v>59</v>
      </c>
      <c r="B7">
        <v>6</v>
      </c>
      <c r="C7">
        <v>1052583</v>
      </c>
      <c r="D7">
        <v>140838</v>
      </c>
      <c r="E7">
        <v>25.4</v>
      </c>
      <c r="F7">
        <f t="shared" si="0"/>
        <v>10</v>
      </c>
      <c r="G7">
        <v>27.9</v>
      </c>
      <c r="H7">
        <f t="shared" si="0"/>
        <v>10.984251968503937</v>
      </c>
      <c r="I7">
        <v>29.9</v>
      </c>
      <c r="J7">
        <f t="shared" ref="J7" si="6">I7/2.54</f>
        <v>11.771653543307085</v>
      </c>
      <c r="K7">
        <v>1.4</v>
      </c>
      <c r="L7">
        <v>1</v>
      </c>
      <c r="M7">
        <v>1</v>
      </c>
      <c r="N7">
        <v>1</v>
      </c>
      <c r="O7">
        <v>1</v>
      </c>
      <c r="P7">
        <f t="shared" si="2"/>
        <v>4</v>
      </c>
      <c r="Q7">
        <v>23.2</v>
      </c>
      <c r="R7">
        <v>23.2</v>
      </c>
      <c r="S7">
        <v>27.9</v>
      </c>
      <c r="T7">
        <v>23.8</v>
      </c>
      <c r="U7">
        <v>0.49602000000000002</v>
      </c>
      <c r="V7">
        <v>6.51</v>
      </c>
      <c r="W7">
        <v>5.94</v>
      </c>
      <c r="X7">
        <v>662</v>
      </c>
      <c r="Y7">
        <v>516</v>
      </c>
      <c r="Z7">
        <v>653</v>
      </c>
    </row>
    <row r="8" spans="1:26">
      <c r="A8" t="s">
        <v>60</v>
      </c>
      <c r="B8">
        <v>7</v>
      </c>
      <c r="C8">
        <v>1052584</v>
      </c>
      <c r="D8">
        <v>140839</v>
      </c>
      <c r="E8">
        <v>10.16</v>
      </c>
      <c r="F8">
        <f t="shared" si="0"/>
        <v>4</v>
      </c>
      <c r="G8">
        <v>15.2</v>
      </c>
      <c r="H8">
        <f t="shared" si="0"/>
        <v>5.984251968503937</v>
      </c>
      <c r="I8">
        <v>16.600000000000001</v>
      </c>
      <c r="J8">
        <f t="shared" ref="J8" si="7">I8/2.54</f>
        <v>6.5354330708661426</v>
      </c>
      <c r="K8">
        <v>1.47</v>
      </c>
      <c r="L8">
        <v>1</v>
      </c>
      <c r="M8">
        <v>1</v>
      </c>
      <c r="N8">
        <v>1</v>
      </c>
      <c r="O8">
        <v>0</v>
      </c>
      <c r="P8">
        <f t="shared" si="2"/>
        <v>3</v>
      </c>
      <c r="Q8">
        <v>22.1</v>
      </c>
      <c r="R8">
        <v>22.1</v>
      </c>
      <c r="S8">
        <v>26.9</v>
      </c>
      <c r="T8">
        <v>24</v>
      </c>
      <c r="U8">
        <v>0.46468999999999999</v>
      </c>
      <c r="V8">
        <v>6.02</v>
      </c>
      <c r="W8">
        <v>5.84</v>
      </c>
      <c r="X8">
        <v>315</v>
      </c>
      <c r="Y8">
        <v>307</v>
      </c>
      <c r="Z8">
        <v>580</v>
      </c>
    </row>
    <row r="9" spans="1:26">
      <c r="A9" t="s">
        <v>61</v>
      </c>
      <c r="B9">
        <v>8</v>
      </c>
      <c r="C9">
        <v>593582</v>
      </c>
      <c r="D9">
        <v>90899</v>
      </c>
      <c r="E9">
        <v>30.48</v>
      </c>
      <c r="F9">
        <f t="shared" si="0"/>
        <v>12</v>
      </c>
      <c r="G9">
        <v>38.1</v>
      </c>
      <c r="H9">
        <f t="shared" si="0"/>
        <v>15</v>
      </c>
      <c r="I9">
        <v>38.799999999999997</v>
      </c>
      <c r="J9">
        <f t="shared" ref="J9" si="8">I9/2.54</f>
        <v>15.275590551181102</v>
      </c>
      <c r="K9">
        <v>1.84</v>
      </c>
      <c r="L9">
        <v>1</v>
      </c>
      <c r="M9">
        <v>0</v>
      </c>
      <c r="N9">
        <v>0</v>
      </c>
      <c r="O9">
        <v>1</v>
      </c>
      <c r="P9">
        <f t="shared" si="2"/>
        <v>2</v>
      </c>
      <c r="Q9">
        <v>23</v>
      </c>
      <c r="R9">
        <v>21</v>
      </c>
      <c r="S9">
        <v>28.1</v>
      </c>
      <c r="T9">
        <v>22</v>
      </c>
      <c r="U9">
        <v>0.15123</v>
      </c>
      <c r="V9">
        <v>6.29</v>
      </c>
      <c r="W9">
        <v>6</v>
      </c>
      <c r="X9">
        <v>794</v>
      </c>
      <c r="Y9">
        <v>856</v>
      </c>
      <c r="Z9">
        <v>656</v>
      </c>
    </row>
    <row r="10" spans="1:26">
      <c r="A10" t="s">
        <v>62</v>
      </c>
      <c r="B10">
        <v>9</v>
      </c>
      <c r="C10">
        <v>1383892</v>
      </c>
      <c r="D10">
        <v>217668</v>
      </c>
      <c r="E10">
        <v>15.24</v>
      </c>
      <c r="F10">
        <f t="shared" si="0"/>
        <v>6</v>
      </c>
      <c r="G10">
        <v>20.3</v>
      </c>
      <c r="H10">
        <f t="shared" si="0"/>
        <v>7.9921259842519685</v>
      </c>
      <c r="I10">
        <v>25.9</v>
      </c>
      <c r="J10">
        <f t="shared" ref="J10" si="9">I10/2.54</f>
        <v>10.196850393700787</v>
      </c>
      <c r="K10">
        <v>1.53</v>
      </c>
      <c r="L10">
        <v>1</v>
      </c>
      <c r="M10">
        <v>1</v>
      </c>
      <c r="N10">
        <v>1</v>
      </c>
      <c r="O10">
        <v>0</v>
      </c>
      <c r="P10">
        <f t="shared" si="2"/>
        <v>3</v>
      </c>
      <c r="Q10">
        <v>23.7</v>
      </c>
      <c r="R10">
        <v>22.1</v>
      </c>
      <c r="S10">
        <v>27.9</v>
      </c>
      <c r="T10">
        <v>22.3</v>
      </c>
      <c r="U10">
        <v>0.1032</v>
      </c>
      <c r="V10">
        <v>5.63</v>
      </c>
      <c r="W10">
        <v>5.57</v>
      </c>
      <c r="X10">
        <v>350</v>
      </c>
      <c r="Y10">
        <v>269</v>
      </c>
      <c r="Z10">
        <v>403</v>
      </c>
    </row>
    <row r="11" spans="1:26">
      <c r="A11" t="s">
        <v>63</v>
      </c>
      <c r="B11">
        <v>10</v>
      </c>
      <c r="C11">
        <v>2111885</v>
      </c>
      <c r="D11">
        <v>76676</v>
      </c>
      <c r="E11">
        <v>22.86</v>
      </c>
      <c r="F11">
        <f t="shared" si="0"/>
        <v>9</v>
      </c>
      <c r="G11">
        <v>33</v>
      </c>
      <c r="H11">
        <f t="shared" si="0"/>
        <v>12.992125984251969</v>
      </c>
      <c r="I11">
        <v>35.6</v>
      </c>
      <c r="J11">
        <f t="shared" ref="J11" si="10">I11/2.54</f>
        <v>14.015748031496063</v>
      </c>
      <c r="K11">
        <v>1.9</v>
      </c>
      <c r="L11">
        <v>1</v>
      </c>
      <c r="M11">
        <v>1</v>
      </c>
      <c r="N11">
        <v>1</v>
      </c>
      <c r="O11">
        <v>0</v>
      </c>
      <c r="P11">
        <f t="shared" si="2"/>
        <v>3</v>
      </c>
      <c r="Q11">
        <v>22.78</v>
      </c>
      <c r="R11">
        <v>22.8</v>
      </c>
      <c r="S11">
        <v>27.9</v>
      </c>
      <c r="T11">
        <v>22.9</v>
      </c>
      <c r="U11">
        <v>0.10213999999999999</v>
      </c>
      <c r="V11">
        <v>5.91</v>
      </c>
      <c r="W11">
        <v>5.89</v>
      </c>
      <c r="X11">
        <v>400</v>
      </c>
      <c r="Y11">
        <v>387</v>
      </c>
      <c r="Z11">
        <v>215</v>
      </c>
    </row>
    <row r="12" spans="1:26">
      <c r="A12" t="s">
        <v>64</v>
      </c>
      <c r="B12">
        <v>14</v>
      </c>
      <c r="C12">
        <v>594063</v>
      </c>
      <c r="D12">
        <v>98309</v>
      </c>
      <c r="E12">
        <v>22.86</v>
      </c>
      <c r="F12">
        <f t="shared" si="0"/>
        <v>9</v>
      </c>
      <c r="G12">
        <v>27.9</v>
      </c>
      <c r="H12">
        <f t="shared" si="0"/>
        <v>10.984251968503937</v>
      </c>
      <c r="I12">
        <v>29.5</v>
      </c>
      <c r="J12">
        <f t="shared" ref="J12" si="11">I12/2.54</f>
        <v>11.614173228346457</v>
      </c>
      <c r="K12">
        <v>1.03</v>
      </c>
      <c r="L12">
        <v>1</v>
      </c>
      <c r="M12">
        <v>1</v>
      </c>
      <c r="N12">
        <v>1</v>
      </c>
      <c r="O12">
        <v>1</v>
      </c>
      <c r="P12">
        <f t="shared" si="2"/>
        <v>4</v>
      </c>
      <c r="Q12">
        <v>23</v>
      </c>
      <c r="R12">
        <v>25.7</v>
      </c>
      <c r="S12">
        <v>27.1</v>
      </c>
      <c r="T12">
        <v>24.6</v>
      </c>
      <c r="U12">
        <v>0.31946000000000002</v>
      </c>
      <c r="V12">
        <v>6.73</v>
      </c>
      <c r="W12">
        <v>6.47</v>
      </c>
      <c r="X12">
        <v>539</v>
      </c>
      <c r="Y12">
        <v>649</v>
      </c>
      <c r="Z12">
        <v>727</v>
      </c>
    </row>
    <row r="13" spans="1:26">
      <c r="A13" s="10" t="s">
        <v>65</v>
      </c>
      <c r="B13">
        <v>15</v>
      </c>
      <c r="C13">
        <v>594061</v>
      </c>
      <c r="D13">
        <v>98306</v>
      </c>
      <c r="E13">
        <v>27.94</v>
      </c>
      <c r="F13">
        <f t="shared" si="0"/>
        <v>11</v>
      </c>
      <c r="G13">
        <v>33</v>
      </c>
      <c r="H13">
        <f t="shared" si="0"/>
        <v>12.992125984251969</v>
      </c>
      <c r="I13">
        <v>31.9</v>
      </c>
      <c r="J13">
        <f t="shared" ref="J13" si="12">I13/2.54</f>
        <v>12.559055118110235</v>
      </c>
      <c r="K13">
        <v>2.19</v>
      </c>
      <c r="L13">
        <v>1</v>
      </c>
      <c r="M13">
        <v>1</v>
      </c>
      <c r="N13">
        <v>1</v>
      </c>
      <c r="O13">
        <v>1</v>
      </c>
      <c r="P13">
        <f t="shared" si="2"/>
        <v>4</v>
      </c>
      <c r="Q13">
        <v>23.2</v>
      </c>
      <c r="R13">
        <v>26.5</v>
      </c>
      <c r="S13">
        <v>28</v>
      </c>
      <c r="T13">
        <v>25</v>
      </c>
      <c r="U13">
        <v>0.42698999999999998</v>
      </c>
      <c r="V13">
        <v>6.54</v>
      </c>
      <c r="W13">
        <v>6.61</v>
      </c>
      <c r="X13">
        <v>500</v>
      </c>
      <c r="Y13">
        <v>513</v>
      </c>
      <c r="Z13">
        <v>864</v>
      </c>
    </row>
    <row r="14" spans="1:26">
      <c r="A14" s="10" t="s">
        <v>66</v>
      </c>
      <c r="B14">
        <v>16</v>
      </c>
      <c r="C14">
        <v>594053</v>
      </c>
      <c r="D14">
        <v>98257</v>
      </c>
      <c r="E14">
        <v>33.020000000000003</v>
      </c>
      <c r="F14">
        <f t="shared" si="0"/>
        <v>13.000000000000002</v>
      </c>
      <c r="G14">
        <v>33</v>
      </c>
      <c r="H14">
        <f t="shared" si="0"/>
        <v>12.992125984251969</v>
      </c>
      <c r="I14">
        <v>35.200000000000003</v>
      </c>
      <c r="J14">
        <f t="shared" ref="J14" si="13">I14/2.54</f>
        <v>13.858267716535433</v>
      </c>
      <c r="K14">
        <v>2.72</v>
      </c>
      <c r="L14">
        <v>1</v>
      </c>
      <c r="M14">
        <v>0</v>
      </c>
      <c r="N14">
        <v>0</v>
      </c>
      <c r="O14">
        <v>0</v>
      </c>
      <c r="P14">
        <f t="shared" si="2"/>
        <v>1</v>
      </c>
      <c r="Q14">
        <v>22.9</v>
      </c>
      <c r="R14">
        <v>22.4</v>
      </c>
      <c r="S14">
        <v>30.3</v>
      </c>
      <c r="T14">
        <v>23.6</v>
      </c>
      <c r="U14">
        <v>0.29302</v>
      </c>
      <c r="V14">
        <v>6.53</v>
      </c>
      <c r="W14">
        <v>6.51</v>
      </c>
      <c r="X14">
        <v>546</v>
      </c>
      <c r="Y14">
        <v>539</v>
      </c>
      <c r="Z14">
        <v>835</v>
      </c>
    </row>
    <row r="15" spans="1:26">
      <c r="A15" s="10" t="s">
        <v>67</v>
      </c>
      <c r="B15">
        <v>17</v>
      </c>
      <c r="C15" s="10" t="s">
        <v>82</v>
      </c>
      <c r="D15">
        <v>158881</v>
      </c>
      <c r="E15">
        <v>30.48</v>
      </c>
      <c r="F15">
        <f t="shared" si="0"/>
        <v>12</v>
      </c>
      <c r="G15">
        <v>38.1</v>
      </c>
      <c r="H15">
        <f t="shared" si="0"/>
        <v>15</v>
      </c>
      <c r="I15">
        <v>39.6</v>
      </c>
      <c r="J15">
        <f t="shared" ref="J15" si="14">I15/2.54</f>
        <v>15.590551181102363</v>
      </c>
      <c r="K15">
        <v>5.8</v>
      </c>
      <c r="L15">
        <v>1</v>
      </c>
      <c r="M15">
        <v>0</v>
      </c>
      <c r="N15">
        <v>0</v>
      </c>
      <c r="O15">
        <v>1</v>
      </c>
      <c r="P15">
        <f t="shared" si="2"/>
        <v>2</v>
      </c>
      <c r="Q15">
        <v>23.2</v>
      </c>
      <c r="R15">
        <v>25.7</v>
      </c>
      <c r="S15">
        <v>28.4</v>
      </c>
      <c r="T15">
        <v>22.7</v>
      </c>
      <c r="U15">
        <v>0.17374999999999999</v>
      </c>
      <c r="V15">
        <v>6.9</v>
      </c>
      <c r="W15">
        <v>6.67</v>
      </c>
      <c r="X15">
        <v>623</v>
      </c>
      <c r="Y15">
        <v>613</v>
      </c>
      <c r="Z15">
        <v>415</v>
      </c>
    </row>
    <row r="16" spans="1:26">
      <c r="A16" s="10" t="s">
        <v>68</v>
      </c>
      <c r="B16">
        <v>18</v>
      </c>
      <c r="C16">
        <v>2127600</v>
      </c>
      <c r="D16">
        <v>222753</v>
      </c>
      <c r="E16">
        <v>10.16</v>
      </c>
      <c r="F16">
        <f t="shared" si="0"/>
        <v>4</v>
      </c>
      <c r="G16">
        <v>17.8</v>
      </c>
      <c r="H16">
        <f t="shared" si="0"/>
        <v>7.0078740157480315</v>
      </c>
      <c r="I16">
        <v>19.399999999999999</v>
      </c>
      <c r="J16">
        <f t="shared" ref="J16" si="15">I16/2.54</f>
        <v>7.6377952755905509</v>
      </c>
      <c r="K16">
        <v>3.62</v>
      </c>
      <c r="L16">
        <v>1</v>
      </c>
      <c r="M16">
        <v>1</v>
      </c>
      <c r="N16">
        <v>0</v>
      </c>
      <c r="O16">
        <v>1</v>
      </c>
      <c r="P16">
        <f t="shared" si="2"/>
        <v>3</v>
      </c>
      <c r="Q16">
        <v>22.8</v>
      </c>
      <c r="R16">
        <v>26</v>
      </c>
      <c r="S16">
        <v>28.4</v>
      </c>
      <c r="T16">
        <v>22.3</v>
      </c>
      <c r="U16">
        <v>0.14193</v>
      </c>
      <c r="V16">
        <v>6.44</v>
      </c>
      <c r="W16">
        <v>6.5</v>
      </c>
      <c r="X16">
        <v>528</v>
      </c>
      <c r="Y16">
        <v>511</v>
      </c>
      <c r="Z16">
        <v>371</v>
      </c>
    </row>
    <row r="17" spans="1:26">
      <c r="A17" s="10" t="s">
        <v>69</v>
      </c>
      <c r="B17">
        <v>19</v>
      </c>
      <c r="C17">
        <v>4686480</v>
      </c>
      <c r="D17">
        <v>281881</v>
      </c>
      <c r="E17">
        <v>22.86</v>
      </c>
      <c r="F17">
        <f t="shared" si="0"/>
        <v>9</v>
      </c>
      <c r="G17">
        <v>27.9</v>
      </c>
      <c r="H17">
        <f t="shared" si="0"/>
        <v>10.984251968503937</v>
      </c>
      <c r="I17">
        <v>32.9</v>
      </c>
      <c r="J17">
        <f t="shared" ref="J17" si="16">I17/2.54</f>
        <v>12.952755905511811</v>
      </c>
      <c r="K17">
        <v>2.25</v>
      </c>
      <c r="L17">
        <v>0</v>
      </c>
      <c r="M17">
        <v>0</v>
      </c>
      <c r="N17">
        <v>0</v>
      </c>
      <c r="O17">
        <v>0</v>
      </c>
      <c r="P17">
        <f t="shared" si="2"/>
        <v>0</v>
      </c>
      <c r="Q17">
        <v>26</v>
      </c>
      <c r="R17">
        <v>22.6</v>
      </c>
      <c r="S17">
        <v>30.7</v>
      </c>
      <c r="T17">
        <v>22.5</v>
      </c>
      <c r="U17">
        <v>2.538E-2</v>
      </c>
      <c r="V17">
        <v>6.32</v>
      </c>
      <c r="W17">
        <v>6.45</v>
      </c>
      <c r="X17">
        <v>1417</v>
      </c>
      <c r="Y17">
        <v>1378</v>
      </c>
      <c r="Z17">
        <v>648</v>
      </c>
    </row>
    <row r="18" spans="1:26">
      <c r="A18" s="10" t="s">
        <v>70</v>
      </c>
      <c r="B18">
        <v>20</v>
      </c>
      <c r="C18">
        <v>1399642</v>
      </c>
      <c r="D18">
        <v>281891</v>
      </c>
      <c r="E18">
        <v>20.32</v>
      </c>
      <c r="F18">
        <f t="shared" si="0"/>
        <v>8</v>
      </c>
      <c r="G18">
        <v>25.4</v>
      </c>
      <c r="H18">
        <f t="shared" si="0"/>
        <v>10</v>
      </c>
      <c r="I18">
        <v>25.9</v>
      </c>
      <c r="J18">
        <f t="shared" ref="J18" si="17">I18/2.54</f>
        <v>10.196850393700787</v>
      </c>
      <c r="K18">
        <v>2.38</v>
      </c>
      <c r="L18">
        <v>1</v>
      </c>
      <c r="M18">
        <v>1</v>
      </c>
      <c r="N18">
        <v>1</v>
      </c>
      <c r="O18">
        <v>1</v>
      </c>
      <c r="P18">
        <f t="shared" si="2"/>
        <v>4</v>
      </c>
      <c r="Q18">
        <v>23.5</v>
      </c>
      <c r="R18">
        <v>26.2</v>
      </c>
      <c r="S18">
        <v>28.2</v>
      </c>
      <c r="T18">
        <v>25</v>
      </c>
      <c r="U18">
        <v>0.57721</v>
      </c>
      <c r="V18">
        <v>5.98</v>
      </c>
      <c r="W18">
        <v>5.89</v>
      </c>
      <c r="X18">
        <v>258</v>
      </c>
      <c r="Y18">
        <v>241</v>
      </c>
      <c r="Z18">
        <v>491</v>
      </c>
    </row>
    <row r="19" spans="1:26">
      <c r="A19" s="10" t="s">
        <v>71</v>
      </c>
      <c r="B19">
        <v>21</v>
      </c>
      <c r="C19">
        <v>1384013</v>
      </c>
      <c r="D19">
        <v>217948</v>
      </c>
      <c r="E19">
        <v>17.78</v>
      </c>
      <c r="F19">
        <f t="shared" si="0"/>
        <v>7</v>
      </c>
      <c r="G19">
        <v>22.9</v>
      </c>
      <c r="H19">
        <f t="shared" si="0"/>
        <v>9.015748031496063</v>
      </c>
      <c r="I19">
        <v>21.8</v>
      </c>
      <c r="J19">
        <f t="shared" ref="J19" si="18">I19/2.54</f>
        <v>8.5826771653543314</v>
      </c>
      <c r="K19">
        <v>1.92</v>
      </c>
      <c r="L19">
        <v>1</v>
      </c>
      <c r="M19">
        <v>1</v>
      </c>
      <c r="N19">
        <v>1</v>
      </c>
      <c r="O19">
        <v>1</v>
      </c>
      <c r="P19">
        <f t="shared" si="2"/>
        <v>4</v>
      </c>
      <c r="Q19">
        <v>22.8</v>
      </c>
      <c r="R19">
        <v>22.8</v>
      </c>
      <c r="S19">
        <v>27.3</v>
      </c>
      <c r="T19">
        <v>23.1</v>
      </c>
      <c r="U19">
        <v>0.46675</v>
      </c>
      <c r="V19">
        <v>6.35</v>
      </c>
      <c r="W19">
        <v>6.17</v>
      </c>
      <c r="X19">
        <v>488</v>
      </c>
      <c r="Y19">
        <v>489</v>
      </c>
      <c r="Z19">
        <v>807</v>
      </c>
    </row>
    <row r="20" spans="1:26">
      <c r="A20" s="10" t="s">
        <v>72</v>
      </c>
      <c r="B20">
        <v>22</v>
      </c>
      <c r="C20">
        <v>1384134</v>
      </c>
      <c r="D20">
        <v>218304</v>
      </c>
      <c r="E20">
        <v>7.62</v>
      </c>
      <c r="F20">
        <f t="shared" si="0"/>
        <v>3</v>
      </c>
      <c r="G20">
        <v>12.7</v>
      </c>
      <c r="H20">
        <f t="shared" si="0"/>
        <v>5</v>
      </c>
      <c r="I20">
        <v>18.2</v>
      </c>
      <c r="J20">
        <f t="shared" ref="J20" si="19">I20/2.54</f>
        <v>7.1653543307086611</v>
      </c>
      <c r="K20">
        <v>2.34</v>
      </c>
      <c r="L20">
        <v>0</v>
      </c>
      <c r="M20">
        <v>0</v>
      </c>
      <c r="N20">
        <v>0</v>
      </c>
      <c r="O20">
        <v>0</v>
      </c>
      <c r="P20">
        <f t="shared" si="2"/>
        <v>0</v>
      </c>
      <c r="Q20">
        <v>23.2</v>
      </c>
      <c r="R20">
        <v>23.1</v>
      </c>
      <c r="S20">
        <v>29.5</v>
      </c>
      <c r="T20">
        <v>22.3</v>
      </c>
      <c r="U20">
        <v>0.10734</v>
      </c>
      <c r="V20">
        <v>6.4</v>
      </c>
      <c r="W20">
        <v>6.39</v>
      </c>
      <c r="X20">
        <v>470</v>
      </c>
      <c r="Y20">
        <v>377</v>
      </c>
      <c r="Z20">
        <v>466</v>
      </c>
    </row>
    <row r="21" spans="1:26">
      <c r="A21" s="10" t="s">
        <v>73</v>
      </c>
      <c r="B21">
        <v>23</v>
      </c>
      <c r="C21">
        <v>232009</v>
      </c>
      <c r="D21">
        <v>193101</v>
      </c>
      <c r="E21">
        <v>5.08</v>
      </c>
      <c r="F21">
        <f t="shared" si="0"/>
        <v>2</v>
      </c>
      <c r="G21">
        <v>15.2</v>
      </c>
      <c r="H21">
        <f t="shared" si="0"/>
        <v>5.984251968503937</v>
      </c>
      <c r="I21">
        <v>20.2</v>
      </c>
      <c r="J21">
        <f t="shared" ref="J21" si="20">I21/2.54</f>
        <v>7.9527559055118102</v>
      </c>
      <c r="K21">
        <v>3.75</v>
      </c>
      <c r="L21">
        <v>0</v>
      </c>
      <c r="M21">
        <v>0</v>
      </c>
      <c r="N21">
        <v>0</v>
      </c>
      <c r="O21">
        <v>0</v>
      </c>
      <c r="P21">
        <f t="shared" si="2"/>
        <v>0</v>
      </c>
      <c r="Q21">
        <v>23.7</v>
      </c>
      <c r="R21">
        <v>20.6</v>
      </c>
      <c r="S21">
        <v>29.5</v>
      </c>
      <c r="T21">
        <v>22.7</v>
      </c>
      <c r="U21">
        <v>1.4500000000000001E-2</v>
      </c>
      <c r="V21">
        <v>6.28</v>
      </c>
      <c r="W21">
        <v>6.54</v>
      </c>
      <c r="X21">
        <v>228</v>
      </c>
      <c r="Y21">
        <v>219</v>
      </c>
      <c r="Z21">
        <v>266</v>
      </c>
    </row>
    <row r="22" spans="1:26">
      <c r="A22" s="10" t="s">
        <v>74</v>
      </c>
      <c r="B22">
        <v>25</v>
      </c>
      <c r="C22">
        <v>1446293</v>
      </c>
      <c r="D22">
        <v>193111</v>
      </c>
      <c r="E22">
        <v>12.7</v>
      </c>
      <c r="F22">
        <f t="shared" si="0"/>
        <v>5</v>
      </c>
      <c r="G22">
        <v>22.9</v>
      </c>
      <c r="H22">
        <f t="shared" si="0"/>
        <v>9.015748031496063</v>
      </c>
      <c r="I22">
        <v>25.9</v>
      </c>
      <c r="J22">
        <f t="shared" ref="J22" si="21">I22/2.54</f>
        <v>10.196850393700787</v>
      </c>
      <c r="K22">
        <v>2.1800000000000002</v>
      </c>
      <c r="L22">
        <v>1</v>
      </c>
      <c r="M22">
        <v>0</v>
      </c>
      <c r="N22">
        <v>0</v>
      </c>
      <c r="O22">
        <v>0</v>
      </c>
      <c r="P22">
        <f t="shared" si="2"/>
        <v>1</v>
      </c>
      <c r="Q22">
        <v>23.3</v>
      </c>
      <c r="R22">
        <v>22.8</v>
      </c>
      <c r="S22">
        <v>29</v>
      </c>
      <c r="T22">
        <v>21.3</v>
      </c>
      <c r="U22">
        <v>3.2489999999999998E-2</v>
      </c>
      <c r="V22">
        <v>5.0199999999999996</v>
      </c>
      <c r="W22">
        <v>4.91</v>
      </c>
      <c r="X22">
        <v>223</v>
      </c>
      <c r="Y22">
        <v>214</v>
      </c>
      <c r="Z22">
        <v>92</v>
      </c>
    </row>
    <row r="23" spans="1:26">
      <c r="A23" s="10" t="s">
        <v>75</v>
      </c>
      <c r="B23">
        <v>26</v>
      </c>
      <c r="C23">
        <v>1446394</v>
      </c>
      <c r="D23">
        <v>193112</v>
      </c>
      <c r="E23">
        <v>5.08</v>
      </c>
      <c r="F23">
        <f t="shared" si="0"/>
        <v>2</v>
      </c>
      <c r="G23">
        <v>15.2</v>
      </c>
      <c r="H23">
        <f t="shared" si="0"/>
        <v>5.984251968503937</v>
      </c>
      <c r="I23">
        <v>18.2</v>
      </c>
      <c r="J23">
        <f t="shared" ref="J23" si="22">I23/2.54</f>
        <v>7.1653543307086611</v>
      </c>
      <c r="K23">
        <v>2.2400000000000002</v>
      </c>
      <c r="L23">
        <v>1</v>
      </c>
      <c r="M23">
        <v>0</v>
      </c>
      <c r="N23">
        <v>0</v>
      </c>
      <c r="O23">
        <v>0</v>
      </c>
      <c r="P23">
        <f t="shared" si="2"/>
        <v>1</v>
      </c>
      <c r="Q23">
        <v>22.5</v>
      </c>
      <c r="R23">
        <v>24.6</v>
      </c>
      <c r="S23">
        <v>28.2</v>
      </c>
      <c r="T23">
        <v>22.4</v>
      </c>
      <c r="U23">
        <v>8.5599999999999996E-2</v>
      </c>
      <c r="V23">
        <v>6.03</v>
      </c>
      <c r="W23">
        <v>6.06</v>
      </c>
      <c r="X23">
        <v>597</v>
      </c>
      <c r="Y23">
        <v>573</v>
      </c>
      <c r="Z23">
        <v>538</v>
      </c>
    </row>
    <row r="24" spans="1:26">
      <c r="A24" s="10" t="s">
        <v>76</v>
      </c>
      <c r="B24">
        <v>27</v>
      </c>
      <c r="C24">
        <v>1446295</v>
      </c>
      <c r="D24">
        <v>193113</v>
      </c>
      <c r="E24">
        <v>5.08</v>
      </c>
      <c r="F24">
        <f t="shared" si="0"/>
        <v>2</v>
      </c>
      <c r="G24">
        <v>17.8</v>
      </c>
      <c r="H24">
        <f t="shared" si="0"/>
        <v>7.0078740157480315</v>
      </c>
      <c r="I24">
        <v>21.8</v>
      </c>
      <c r="J24">
        <f t="shared" ref="J24" si="23">I24/2.54</f>
        <v>8.5826771653543314</v>
      </c>
      <c r="K24">
        <v>2.31</v>
      </c>
      <c r="L24">
        <v>1</v>
      </c>
      <c r="M24">
        <v>0</v>
      </c>
      <c r="N24">
        <v>1</v>
      </c>
      <c r="O24">
        <v>1</v>
      </c>
      <c r="P24">
        <f t="shared" si="2"/>
        <v>3</v>
      </c>
      <c r="Q24">
        <v>25.2</v>
      </c>
      <c r="R24">
        <v>22</v>
      </c>
      <c r="S24">
        <v>28.1</v>
      </c>
      <c r="T24">
        <v>22.4</v>
      </c>
      <c r="U24">
        <v>0.11549</v>
      </c>
      <c r="V24">
        <v>6.27</v>
      </c>
      <c r="W24">
        <v>6.22</v>
      </c>
      <c r="X24">
        <v>441</v>
      </c>
      <c r="Y24">
        <v>381</v>
      </c>
      <c r="Z24">
        <v>316</v>
      </c>
    </row>
    <row r="25" spans="1:26">
      <c r="A25" s="10" t="s">
        <v>77</v>
      </c>
      <c r="B25">
        <v>28</v>
      </c>
      <c r="C25">
        <v>1384090</v>
      </c>
      <c r="D25">
        <v>218187</v>
      </c>
      <c r="E25">
        <v>22.86</v>
      </c>
      <c r="F25">
        <f t="shared" si="0"/>
        <v>9</v>
      </c>
      <c r="G25">
        <v>20.3</v>
      </c>
      <c r="H25">
        <f t="shared" si="0"/>
        <v>7.9921259842519685</v>
      </c>
      <c r="I25">
        <v>25.9</v>
      </c>
      <c r="J25">
        <f t="shared" ref="J25" si="24">I25/2.54</f>
        <v>10.196850393700787</v>
      </c>
      <c r="K25">
        <v>2.21</v>
      </c>
      <c r="L25">
        <v>0</v>
      </c>
      <c r="M25">
        <v>1</v>
      </c>
      <c r="N25">
        <v>0</v>
      </c>
      <c r="O25">
        <v>0</v>
      </c>
      <c r="P25">
        <f t="shared" si="2"/>
        <v>1</v>
      </c>
      <c r="Q25">
        <v>22</v>
      </c>
      <c r="R25">
        <v>21.9</v>
      </c>
      <c r="S25">
        <v>30.4</v>
      </c>
      <c r="T25">
        <v>22.2</v>
      </c>
      <c r="U25">
        <v>2.8729999999999999E-2</v>
      </c>
      <c r="V25">
        <v>6.58</v>
      </c>
      <c r="W25">
        <v>6.59</v>
      </c>
      <c r="X25">
        <v>1128</v>
      </c>
      <c r="Y25">
        <v>938</v>
      </c>
      <c r="Z25">
        <v>685</v>
      </c>
    </row>
    <row r="26" spans="1:26">
      <c r="A26" s="10" t="s">
        <v>78</v>
      </c>
      <c r="B26">
        <v>29</v>
      </c>
      <c r="C26">
        <v>1418246</v>
      </c>
      <c r="D26">
        <v>76329</v>
      </c>
      <c r="E26">
        <v>12.7</v>
      </c>
      <c r="F26">
        <f t="shared" si="0"/>
        <v>5</v>
      </c>
      <c r="G26">
        <v>17.8</v>
      </c>
      <c r="H26">
        <f t="shared" si="0"/>
        <v>7.0078740157480315</v>
      </c>
      <c r="I26">
        <v>20.2</v>
      </c>
      <c r="J26">
        <f t="shared" ref="J26" si="25">I26/2.54</f>
        <v>7.9527559055118102</v>
      </c>
      <c r="K26">
        <v>1.64</v>
      </c>
      <c r="L26">
        <v>1</v>
      </c>
      <c r="M26">
        <v>0</v>
      </c>
      <c r="N26">
        <v>0</v>
      </c>
      <c r="O26">
        <v>0</v>
      </c>
      <c r="P26">
        <f t="shared" si="2"/>
        <v>1</v>
      </c>
      <c r="Q26">
        <v>22.4</v>
      </c>
      <c r="R26">
        <v>22.7</v>
      </c>
      <c r="S26">
        <v>29.6</v>
      </c>
      <c r="T26">
        <v>22.3</v>
      </c>
      <c r="U26">
        <v>0.10372000000000001</v>
      </c>
      <c r="V26">
        <v>5.69</v>
      </c>
      <c r="W26">
        <v>6.13</v>
      </c>
      <c r="X26">
        <v>245</v>
      </c>
      <c r="Y26">
        <v>240</v>
      </c>
      <c r="Z26">
        <v>436</v>
      </c>
    </row>
    <row r="27" spans="1:26">
      <c r="A27" s="10" t="s">
        <v>79</v>
      </c>
      <c r="B27">
        <v>30</v>
      </c>
      <c r="C27">
        <v>1403256</v>
      </c>
      <c r="D27">
        <v>334928</v>
      </c>
      <c r="E27">
        <v>12.7</v>
      </c>
      <c r="F27">
        <f t="shared" si="0"/>
        <v>5</v>
      </c>
      <c r="G27">
        <v>20.3</v>
      </c>
      <c r="H27">
        <f t="shared" si="0"/>
        <v>7.9921259842519685</v>
      </c>
      <c r="I27">
        <v>22.6</v>
      </c>
      <c r="J27">
        <f t="shared" ref="J27" si="26">I27/2.54</f>
        <v>8.8976377952755907</v>
      </c>
      <c r="K27">
        <v>0.79</v>
      </c>
      <c r="L27">
        <v>1</v>
      </c>
      <c r="M27">
        <v>1</v>
      </c>
      <c r="N27">
        <v>1</v>
      </c>
      <c r="O27">
        <v>0</v>
      </c>
      <c r="P27">
        <f t="shared" si="2"/>
        <v>3</v>
      </c>
      <c r="Q27">
        <v>22.2</v>
      </c>
      <c r="R27">
        <v>19.100000000000001</v>
      </c>
      <c r="S27">
        <v>28.7</v>
      </c>
      <c r="T27">
        <v>24.5</v>
      </c>
      <c r="U27">
        <v>0.32223000000000002</v>
      </c>
      <c r="V27">
        <v>6.1</v>
      </c>
      <c r="W27">
        <v>5.94</v>
      </c>
      <c r="X27">
        <v>132</v>
      </c>
      <c r="Y27">
        <v>137</v>
      </c>
      <c r="Z27">
        <v>280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3"/>
  <sheetViews>
    <sheetView workbookViewId="0">
      <selection sqref="A1:G1048576"/>
    </sheetView>
  </sheetViews>
  <sheetFormatPr baseColWidth="10" defaultColWidth="11.5" defaultRowHeight="13"/>
  <cols>
    <col min="6" max="6" width="40.1640625" customWidth="1"/>
  </cols>
  <sheetData>
    <row r="1" spans="1:7">
      <c r="A1" t="s">
        <v>2</v>
      </c>
      <c r="B1" s="7" t="s">
        <v>5</v>
      </c>
      <c r="C1" s="7" t="s">
        <v>6</v>
      </c>
      <c r="D1" s="7" t="s">
        <v>3</v>
      </c>
      <c r="E1" s="7" t="s">
        <v>4</v>
      </c>
      <c r="F1" s="7" t="s">
        <v>20</v>
      </c>
      <c r="G1" s="7" t="s">
        <v>29</v>
      </c>
    </row>
    <row r="2" spans="1:7" ht="15">
      <c r="A2" s="8">
        <v>14</v>
      </c>
      <c r="B2" s="6" t="s">
        <v>13</v>
      </c>
      <c r="C2" s="6" t="s">
        <v>12</v>
      </c>
      <c r="D2" s="6">
        <v>40.809055999999998</v>
      </c>
      <c r="E2" s="6">
        <v>-73.963292999999993</v>
      </c>
      <c r="F2" s="10" t="s">
        <v>31</v>
      </c>
      <c r="G2" s="10" t="s">
        <v>33</v>
      </c>
    </row>
    <row r="3" spans="1:7" ht="15">
      <c r="A3" s="8">
        <v>5</v>
      </c>
      <c r="B3" s="6" t="s">
        <v>10</v>
      </c>
      <c r="C3" s="6" t="s">
        <v>8</v>
      </c>
      <c r="D3" s="6">
        <v>40.809987</v>
      </c>
      <c r="E3" s="6">
        <v>-73.962620999999999</v>
      </c>
      <c r="F3" s="10" t="s">
        <v>28</v>
      </c>
      <c r="G3" s="10" t="s">
        <v>34</v>
      </c>
    </row>
    <row r="4" spans="1:7" ht="15">
      <c r="A4" s="8">
        <v>26</v>
      </c>
      <c r="B4" s="6" t="s">
        <v>16</v>
      </c>
      <c r="C4" s="6" t="s">
        <v>12</v>
      </c>
      <c r="D4" s="6">
        <v>40.808495999999998</v>
      </c>
      <c r="E4" s="6">
        <v>-73.964862999999994</v>
      </c>
      <c r="F4" s="10" t="s">
        <v>32</v>
      </c>
      <c r="G4" s="10" t="s">
        <v>30</v>
      </c>
    </row>
    <row r="5" spans="1:7" ht="15">
      <c r="A5" s="8">
        <v>27</v>
      </c>
      <c r="B5" s="6" t="s">
        <v>16</v>
      </c>
      <c r="C5" s="6" t="s">
        <v>12</v>
      </c>
      <c r="D5" s="6">
        <v>40.808554000000001</v>
      </c>
      <c r="E5" s="6">
        <v>-73.964821000000001</v>
      </c>
      <c r="F5" s="10" t="s">
        <v>32</v>
      </c>
      <c r="G5" s="10" t="s">
        <v>30</v>
      </c>
    </row>
    <row r="6" spans="1:7" ht="15">
      <c r="A6" s="8">
        <v>29</v>
      </c>
      <c r="B6" s="6" t="s">
        <v>16</v>
      </c>
      <c r="C6" s="6" t="s">
        <v>12</v>
      </c>
      <c r="D6" s="6">
        <v>40.808695999999998</v>
      </c>
      <c r="E6" s="6">
        <v>-73.964721999999995</v>
      </c>
      <c r="F6" s="10" t="s">
        <v>32</v>
      </c>
      <c r="G6" s="10" t="s">
        <v>30</v>
      </c>
    </row>
    <row r="7" spans="1:7" ht="15">
      <c r="A7" s="8">
        <v>30</v>
      </c>
      <c r="B7" s="6" t="s">
        <v>16</v>
      </c>
      <c r="C7" s="6" t="s">
        <v>12</v>
      </c>
      <c r="D7" s="6">
        <v>40.808750000000003</v>
      </c>
      <c r="E7" s="6">
        <v>-73.964678000000006</v>
      </c>
      <c r="F7" s="10" t="s">
        <v>32</v>
      </c>
      <c r="G7" s="10" t="s">
        <v>30</v>
      </c>
    </row>
    <row r="8" spans="1:7" ht="15">
      <c r="A8" s="8">
        <v>31</v>
      </c>
      <c r="B8" s="6" t="s">
        <v>16</v>
      </c>
      <c r="C8" s="6" t="s">
        <v>12</v>
      </c>
      <c r="D8" s="6">
        <v>40.808846000000003</v>
      </c>
      <c r="E8" s="6">
        <v>-73.964612000000002</v>
      </c>
      <c r="F8" s="10" t="s">
        <v>32</v>
      </c>
      <c r="G8" s="10" t="s">
        <v>30</v>
      </c>
    </row>
    <row r="9" spans="1:7" ht="15">
      <c r="A9" s="8">
        <v>32</v>
      </c>
      <c r="B9" s="6" t="s">
        <v>16</v>
      </c>
      <c r="C9" s="6" t="s">
        <v>12</v>
      </c>
      <c r="D9" s="6">
        <v>40.808937</v>
      </c>
      <c r="E9" s="6">
        <v>-73.964551999999998</v>
      </c>
      <c r="F9" s="10" t="s">
        <v>32</v>
      </c>
      <c r="G9" s="10" t="s">
        <v>30</v>
      </c>
    </row>
    <row r="10" spans="1:7" ht="15">
      <c r="A10" s="8">
        <v>33</v>
      </c>
      <c r="B10" s="6" t="s">
        <v>16</v>
      </c>
      <c r="C10" s="6" t="s">
        <v>12</v>
      </c>
      <c r="D10" s="6">
        <v>40.809024000000001</v>
      </c>
      <c r="E10" s="6">
        <v>-73.964482000000004</v>
      </c>
      <c r="F10" s="10" t="s">
        <v>32</v>
      </c>
      <c r="G10" s="10" t="s">
        <v>30</v>
      </c>
    </row>
    <row r="11" spans="1:7" ht="15">
      <c r="A11" s="8">
        <v>34</v>
      </c>
      <c r="B11" s="6" t="s">
        <v>16</v>
      </c>
      <c r="C11" s="6" t="s">
        <v>12</v>
      </c>
      <c r="D11" s="6">
        <v>40.809066999999999</v>
      </c>
      <c r="E11" s="6">
        <v>-73.964451999999994</v>
      </c>
      <c r="F11" s="10" t="s">
        <v>32</v>
      </c>
      <c r="G11" s="10" t="s">
        <v>30</v>
      </c>
    </row>
    <row r="12" spans="1:7" ht="15">
      <c r="A12" s="8">
        <v>46</v>
      </c>
      <c r="B12" s="6" t="s">
        <v>16</v>
      </c>
      <c r="C12" s="6" t="s">
        <v>12</v>
      </c>
      <c r="D12" s="6">
        <v>40.810218999999996</v>
      </c>
      <c r="E12" s="6">
        <v>-73.963605999999999</v>
      </c>
      <c r="F12" s="10" t="s">
        <v>32</v>
      </c>
      <c r="G12" s="10" t="s">
        <v>30</v>
      </c>
    </row>
    <row r="13" spans="1:7" ht="15">
      <c r="A13" s="8">
        <v>47</v>
      </c>
      <c r="B13" s="6" t="s">
        <v>16</v>
      </c>
      <c r="C13" s="6" t="s">
        <v>12</v>
      </c>
      <c r="D13" s="6">
        <v>40.810304000000002</v>
      </c>
      <c r="E13" s="6">
        <v>-73.963545999999994</v>
      </c>
      <c r="F13" s="10" t="s">
        <v>32</v>
      </c>
      <c r="G13" s="10" t="s">
        <v>30</v>
      </c>
    </row>
    <row r="14" spans="1:7" ht="15">
      <c r="A14" s="8">
        <v>48</v>
      </c>
      <c r="B14" s="6" t="s">
        <v>16</v>
      </c>
      <c r="C14" s="6" t="s">
        <v>12</v>
      </c>
      <c r="D14" s="6">
        <v>40.810536999999997</v>
      </c>
      <c r="E14" s="6">
        <v>-73.963380999999998</v>
      </c>
      <c r="F14" s="10" t="s">
        <v>32</v>
      </c>
      <c r="G14" s="10" t="s">
        <v>30</v>
      </c>
    </row>
    <row r="15" spans="1:7" ht="15">
      <c r="A15" s="8">
        <v>49</v>
      </c>
      <c r="B15" s="6" t="s">
        <v>16</v>
      </c>
      <c r="C15" s="6" t="s">
        <v>12</v>
      </c>
      <c r="D15" s="6">
        <v>40.810597000000001</v>
      </c>
      <c r="E15" s="6">
        <v>-73.963337999999993</v>
      </c>
      <c r="F15" s="10" t="s">
        <v>32</v>
      </c>
      <c r="G15" s="10" t="s">
        <v>30</v>
      </c>
    </row>
    <row r="16" spans="1:7" ht="15">
      <c r="A16" s="8">
        <v>50</v>
      </c>
      <c r="B16" s="6" t="s">
        <v>16</v>
      </c>
      <c r="C16" s="6" t="s">
        <v>12</v>
      </c>
      <c r="D16" s="6">
        <v>40.810702999999997</v>
      </c>
      <c r="E16" s="6">
        <v>-73.963263999999995</v>
      </c>
      <c r="F16" s="10" t="s">
        <v>32</v>
      </c>
      <c r="G16" s="10" t="s">
        <v>30</v>
      </c>
    </row>
    <row r="17" spans="1:7" ht="15">
      <c r="A17" s="8">
        <v>51</v>
      </c>
      <c r="B17" s="6" t="s">
        <v>16</v>
      </c>
      <c r="C17" s="6" t="s">
        <v>12</v>
      </c>
      <c r="D17" s="6">
        <v>40.810830000000003</v>
      </c>
      <c r="E17" s="6">
        <v>-73.963170000000005</v>
      </c>
      <c r="F17" s="10" t="s">
        <v>32</v>
      </c>
      <c r="G17" s="10" t="s">
        <v>30</v>
      </c>
    </row>
    <row r="18" spans="1:7" ht="15">
      <c r="A18" s="8">
        <v>67</v>
      </c>
      <c r="B18" s="6" t="s">
        <v>19</v>
      </c>
      <c r="C18" s="6" t="s">
        <v>8</v>
      </c>
      <c r="D18" s="6">
        <v>40.809218000000001</v>
      </c>
      <c r="E18" s="6">
        <v>-73.963351000000003</v>
      </c>
      <c r="F18" s="10" t="s">
        <v>28</v>
      </c>
      <c r="G18" s="10" t="s">
        <v>34</v>
      </c>
    </row>
    <row r="19" spans="1:7" ht="15">
      <c r="A19" s="8">
        <v>68</v>
      </c>
      <c r="B19" s="6" t="s">
        <v>19</v>
      </c>
      <c r="C19" s="6" t="s">
        <v>8</v>
      </c>
      <c r="D19" s="6">
        <v>40.809055000000001</v>
      </c>
      <c r="E19" s="6">
        <v>-73.963489999999993</v>
      </c>
      <c r="F19" s="10" t="s">
        <v>28</v>
      </c>
      <c r="G19" s="10" t="s">
        <v>34</v>
      </c>
    </row>
    <row r="20" spans="1:7" ht="15">
      <c r="A20" s="8">
        <v>69</v>
      </c>
      <c r="B20" s="6" t="s">
        <v>19</v>
      </c>
      <c r="C20" s="6" t="s">
        <v>8</v>
      </c>
      <c r="D20" s="6">
        <v>40.808844000000001</v>
      </c>
      <c r="E20" s="6">
        <v>-73.963561999999996</v>
      </c>
      <c r="F20" s="10" t="s">
        <v>28</v>
      </c>
      <c r="G20" s="10" t="s">
        <v>34</v>
      </c>
    </row>
    <row r="21" spans="1:7" ht="15">
      <c r="A21" s="8">
        <v>70</v>
      </c>
      <c r="B21" s="6" t="s">
        <v>19</v>
      </c>
      <c r="C21" s="6" t="s">
        <v>8</v>
      </c>
      <c r="D21" s="6">
        <v>40.808767000000003</v>
      </c>
      <c r="E21" s="6">
        <v>-73.963621000000003</v>
      </c>
      <c r="F21" s="10" t="s">
        <v>28</v>
      </c>
      <c r="G21" s="10" t="s">
        <v>34</v>
      </c>
    </row>
    <row r="22" spans="1:7" ht="15">
      <c r="A22" s="8">
        <v>7</v>
      </c>
      <c r="B22" s="6" t="s">
        <v>11</v>
      </c>
      <c r="C22" s="6" t="s">
        <v>12</v>
      </c>
      <c r="D22" s="6">
        <v>40.809857000000001</v>
      </c>
      <c r="E22" s="6">
        <v>-73.962705</v>
      </c>
      <c r="F22" s="10" t="s">
        <v>21</v>
      </c>
      <c r="G22" s="10" t="s">
        <v>35</v>
      </c>
    </row>
    <row r="23" spans="1:7" ht="15">
      <c r="A23" s="8">
        <v>8</v>
      </c>
      <c r="B23" s="6" t="s">
        <v>11</v>
      </c>
      <c r="C23" s="6" t="s">
        <v>12</v>
      </c>
      <c r="D23" s="6">
        <v>40.809747000000002</v>
      </c>
      <c r="E23" s="6">
        <v>-73.962785999999994</v>
      </c>
      <c r="F23" s="10" t="s">
        <v>21</v>
      </c>
      <c r="G23" s="10" t="s">
        <v>35</v>
      </c>
    </row>
    <row r="24" spans="1:7" ht="15">
      <c r="A24" s="8">
        <v>9</v>
      </c>
      <c r="B24" s="6" t="s">
        <v>11</v>
      </c>
      <c r="C24" s="6" t="s">
        <v>12</v>
      </c>
      <c r="D24" s="6">
        <v>40.809654000000002</v>
      </c>
      <c r="E24" s="6">
        <v>-73.962860000000006</v>
      </c>
      <c r="F24" s="10" t="s">
        <v>21</v>
      </c>
      <c r="G24" s="10" t="s">
        <v>35</v>
      </c>
    </row>
    <row r="25" spans="1:7" ht="15">
      <c r="A25" s="8">
        <v>10</v>
      </c>
      <c r="B25" s="6" t="s">
        <v>11</v>
      </c>
      <c r="C25" s="6" t="s">
        <v>12</v>
      </c>
      <c r="D25" s="6">
        <v>40.809547999999999</v>
      </c>
      <c r="E25" s="6">
        <v>-73.962935999999999</v>
      </c>
      <c r="F25" s="10" t="s">
        <v>21</v>
      </c>
      <c r="G25" s="10" t="s">
        <v>35</v>
      </c>
    </row>
    <row r="26" spans="1:7" ht="15">
      <c r="A26" s="8">
        <v>11</v>
      </c>
      <c r="B26" s="6" t="s">
        <v>11</v>
      </c>
      <c r="C26" s="6" t="s">
        <v>12</v>
      </c>
      <c r="D26" s="6">
        <v>40.809345999999998</v>
      </c>
      <c r="E26" s="6">
        <v>-73.963085000000007</v>
      </c>
      <c r="F26" s="10" t="s">
        <v>21</v>
      </c>
      <c r="G26" s="10" t="s">
        <v>35</v>
      </c>
    </row>
    <row r="27" spans="1:7" ht="15">
      <c r="A27" s="8">
        <v>12</v>
      </c>
      <c r="B27" s="6" t="s">
        <v>11</v>
      </c>
      <c r="C27" s="6" t="s">
        <v>12</v>
      </c>
      <c r="D27" s="6">
        <v>40.809255</v>
      </c>
      <c r="E27" s="6">
        <v>-73.963155</v>
      </c>
      <c r="F27" s="10" t="s">
        <v>21</v>
      </c>
      <c r="G27" s="10" t="s">
        <v>35</v>
      </c>
    </row>
    <row r="28" spans="1:7" ht="15">
      <c r="A28" s="8">
        <v>15</v>
      </c>
      <c r="B28" s="6" t="s">
        <v>11</v>
      </c>
      <c r="C28" s="6" t="s">
        <v>12</v>
      </c>
      <c r="D28" s="6">
        <v>40.808756000000002</v>
      </c>
      <c r="E28" s="6">
        <v>-73.963513000000006</v>
      </c>
      <c r="F28" s="10" t="s">
        <v>21</v>
      </c>
      <c r="G28" s="10" t="s">
        <v>35</v>
      </c>
    </row>
    <row r="29" spans="1:7" ht="15">
      <c r="A29" s="8">
        <v>16</v>
      </c>
      <c r="B29" s="6" t="s">
        <v>11</v>
      </c>
      <c r="C29" s="6" t="s">
        <v>12</v>
      </c>
      <c r="D29" s="6">
        <v>40.808684999999997</v>
      </c>
      <c r="E29" s="6">
        <v>-73.963570000000004</v>
      </c>
      <c r="F29" s="10" t="s">
        <v>21</v>
      </c>
      <c r="G29" s="10" t="s">
        <v>35</v>
      </c>
    </row>
    <row r="30" spans="1:7" ht="15">
      <c r="A30" s="8">
        <v>17</v>
      </c>
      <c r="B30" s="6" t="s">
        <v>11</v>
      </c>
      <c r="C30" s="6" t="s">
        <v>12</v>
      </c>
      <c r="D30" s="6">
        <v>40.808557999999998</v>
      </c>
      <c r="E30" s="6">
        <v>-73.963651999999996</v>
      </c>
      <c r="F30" s="10" t="s">
        <v>21</v>
      </c>
      <c r="G30" s="10" t="s">
        <v>35</v>
      </c>
    </row>
    <row r="31" spans="1:7" ht="15">
      <c r="A31" s="8">
        <v>1</v>
      </c>
      <c r="B31" s="6" t="s">
        <v>7</v>
      </c>
      <c r="C31" s="6" t="s">
        <v>8</v>
      </c>
      <c r="D31" s="6">
        <v>40.810513999999998</v>
      </c>
      <c r="E31" s="6">
        <v>-73.962235000000007</v>
      </c>
      <c r="F31" s="10" t="s">
        <v>22</v>
      </c>
      <c r="G31" s="10" t="s">
        <v>36</v>
      </c>
    </row>
    <row r="32" spans="1:7" ht="15">
      <c r="A32" s="9" t="s">
        <v>1</v>
      </c>
      <c r="B32" s="6" t="s">
        <v>7</v>
      </c>
      <c r="C32" s="6" t="s">
        <v>8</v>
      </c>
      <c r="D32" s="6">
        <v>40.808245999999997</v>
      </c>
      <c r="E32" s="6">
        <v>-73.964444</v>
      </c>
      <c r="F32" s="10" t="s">
        <v>22</v>
      </c>
      <c r="G32" s="10" t="s">
        <v>36</v>
      </c>
    </row>
    <row r="33" spans="1:7" ht="15">
      <c r="A33" s="8">
        <v>2</v>
      </c>
      <c r="B33" s="6" t="s">
        <v>9</v>
      </c>
      <c r="C33" s="6" t="s">
        <v>8</v>
      </c>
      <c r="D33" s="6">
        <v>40.810440999999997</v>
      </c>
      <c r="E33" s="6">
        <v>-73.962298000000004</v>
      </c>
      <c r="F33" s="10" t="s">
        <v>23</v>
      </c>
      <c r="G33" s="10" t="s">
        <v>37</v>
      </c>
    </row>
    <row r="34" spans="1:7" ht="15">
      <c r="A34" s="8">
        <v>3</v>
      </c>
      <c r="B34" s="6" t="s">
        <v>9</v>
      </c>
      <c r="C34" s="6" t="s">
        <v>8</v>
      </c>
      <c r="D34" s="6">
        <v>40.810355000000001</v>
      </c>
      <c r="E34" s="6">
        <v>-73.962367</v>
      </c>
      <c r="F34" s="10" t="s">
        <v>23</v>
      </c>
      <c r="G34" s="10" t="s">
        <v>37</v>
      </c>
    </row>
    <row r="35" spans="1:7" ht="15">
      <c r="A35" s="8">
        <v>4</v>
      </c>
      <c r="B35" s="6" t="s">
        <v>9</v>
      </c>
      <c r="C35" s="6" t="s">
        <v>8</v>
      </c>
      <c r="D35" s="6">
        <v>40.810122</v>
      </c>
      <c r="E35" s="6">
        <v>-73.962518000000003</v>
      </c>
      <c r="F35" s="10" t="s">
        <v>23</v>
      </c>
      <c r="G35" s="10" t="s">
        <v>37</v>
      </c>
    </row>
    <row r="36" spans="1:7" ht="15">
      <c r="A36" s="8">
        <v>6</v>
      </c>
      <c r="B36" s="6" t="s">
        <v>9</v>
      </c>
      <c r="C36" s="6" t="s">
        <v>8</v>
      </c>
      <c r="D36" s="6">
        <v>40.809963000000003</v>
      </c>
      <c r="E36" s="6">
        <v>-73.962629000000007</v>
      </c>
      <c r="F36" s="10" t="s">
        <v>23</v>
      </c>
      <c r="G36" s="10" t="s">
        <v>37</v>
      </c>
    </row>
    <row r="37" spans="1:7" ht="15">
      <c r="A37" s="8">
        <v>13</v>
      </c>
      <c r="B37" s="6" t="s">
        <v>9</v>
      </c>
      <c r="C37" s="6" t="s">
        <v>8</v>
      </c>
      <c r="D37" s="6">
        <v>40.809176999999998</v>
      </c>
      <c r="E37" s="6">
        <v>-73.963207999999995</v>
      </c>
      <c r="F37" s="10" t="s">
        <v>23</v>
      </c>
      <c r="G37" s="10" t="s">
        <v>37</v>
      </c>
    </row>
    <row r="38" spans="1:7" ht="15">
      <c r="A38" s="8">
        <v>52</v>
      </c>
      <c r="B38" s="6" t="s">
        <v>18</v>
      </c>
      <c r="C38" s="6" t="s">
        <v>12</v>
      </c>
      <c r="D38" s="6">
        <v>40.810330999999998</v>
      </c>
      <c r="E38" s="6">
        <v>-73.963307999999998</v>
      </c>
      <c r="F38" s="10" t="s">
        <v>24</v>
      </c>
      <c r="G38" s="10" t="s">
        <v>38</v>
      </c>
    </row>
    <row r="39" spans="1:7" ht="15">
      <c r="A39" s="8">
        <v>53</v>
      </c>
      <c r="B39" s="6" t="s">
        <v>18</v>
      </c>
      <c r="C39" s="6" t="s">
        <v>12</v>
      </c>
      <c r="D39" s="6">
        <v>40.810296999999998</v>
      </c>
      <c r="E39" s="6">
        <v>-73.963221000000004</v>
      </c>
      <c r="F39" s="10" t="s">
        <v>24</v>
      </c>
      <c r="G39" s="10" t="s">
        <v>38</v>
      </c>
    </row>
    <row r="40" spans="1:7" ht="15">
      <c r="A40" s="8">
        <v>54</v>
      </c>
      <c r="B40" s="6" t="s">
        <v>18</v>
      </c>
      <c r="C40" s="6" t="s">
        <v>12</v>
      </c>
      <c r="D40" s="6">
        <v>40.810271999999998</v>
      </c>
      <c r="E40" s="6">
        <v>-73.963145999999995</v>
      </c>
      <c r="F40" s="10" t="s">
        <v>24</v>
      </c>
      <c r="G40" s="10" t="s">
        <v>38</v>
      </c>
    </row>
    <row r="41" spans="1:7" ht="15">
      <c r="A41" s="8">
        <v>55</v>
      </c>
      <c r="B41" s="6" t="s">
        <v>18</v>
      </c>
      <c r="C41" s="6" t="s">
        <v>12</v>
      </c>
      <c r="D41" s="6">
        <v>40.810156999999997</v>
      </c>
      <c r="E41" s="6">
        <v>-73.962880999999996</v>
      </c>
      <c r="F41" s="10" t="s">
        <v>24</v>
      </c>
      <c r="G41" s="10" t="s">
        <v>38</v>
      </c>
    </row>
    <row r="42" spans="1:7" ht="15">
      <c r="A42" s="8">
        <v>56</v>
      </c>
      <c r="B42" s="6" t="s">
        <v>18</v>
      </c>
      <c r="C42" s="6" t="s">
        <v>12</v>
      </c>
      <c r="D42" s="6">
        <v>40.810124999999999</v>
      </c>
      <c r="E42" s="6">
        <v>-73.962785999999994</v>
      </c>
      <c r="F42" s="10" t="s">
        <v>24</v>
      </c>
      <c r="G42" s="10" t="s">
        <v>38</v>
      </c>
    </row>
    <row r="43" spans="1:7" ht="15">
      <c r="A43" s="8">
        <v>57</v>
      </c>
      <c r="B43" s="6" t="s">
        <v>18</v>
      </c>
      <c r="C43" s="6" t="s">
        <v>12</v>
      </c>
      <c r="D43" s="6">
        <v>40.810088</v>
      </c>
      <c r="E43" s="6">
        <v>-73.962697000000006</v>
      </c>
      <c r="F43" s="10" t="s">
        <v>24</v>
      </c>
      <c r="G43" s="10" t="s">
        <v>38</v>
      </c>
    </row>
    <row r="44" spans="1:7" ht="15">
      <c r="A44" s="8">
        <v>58</v>
      </c>
      <c r="B44" s="6" t="s">
        <v>18</v>
      </c>
      <c r="C44" s="6" t="s">
        <v>12</v>
      </c>
      <c r="D44" s="6">
        <v>40.810457</v>
      </c>
      <c r="E44" s="6">
        <v>-73.962965999999994</v>
      </c>
      <c r="F44" s="10" t="s">
        <v>24</v>
      </c>
      <c r="G44" s="10" t="s">
        <v>38</v>
      </c>
    </row>
    <row r="45" spans="1:7" ht="15">
      <c r="A45" s="8">
        <v>59</v>
      </c>
      <c r="B45" s="6" t="s">
        <v>18</v>
      </c>
      <c r="C45" s="6" t="s">
        <v>12</v>
      </c>
      <c r="D45" s="6">
        <v>40.810400999999999</v>
      </c>
      <c r="E45" s="6">
        <v>-73.962996000000004</v>
      </c>
      <c r="F45" s="10" t="s">
        <v>24</v>
      </c>
      <c r="G45" s="10" t="s">
        <v>38</v>
      </c>
    </row>
    <row r="46" spans="1:7" ht="15">
      <c r="A46" s="8">
        <v>60</v>
      </c>
      <c r="B46" s="6" t="s">
        <v>18</v>
      </c>
      <c r="C46" s="6" t="s">
        <v>12</v>
      </c>
      <c r="D46" s="6">
        <v>40.810326000000003</v>
      </c>
      <c r="E46" s="6">
        <v>-73.963043999999996</v>
      </c>
      <c r="F46" s="10" t="s">
        <v>24</v>
      </c>
      <c r="G46" s="10" t="s">
        <v>38</v>
      </c>
    </row>
    <row r="47" spans="1:7" ht="15">
      <c r="A47" s="8">
        <v>61</v>
      </c>
      <c r="B47" s="6" t="s">
        <v>18</v>
      </c>
      <c r="C47" s="6" t="s">
        <v>12</v>
      </c>
      <c r="D47" s="6">
        <v>40.810375000000001</v>
      </c>
      <c r="E47" s="6">
        <v>-73.962760000000003</v>
      </c>
      <c r="F47" s="10" t="s">
        <v>24</v>
      </c>
      <c r="G47" s="10" t="s">
        <v>38</v>
      </c>
    </row>
    <row r="48" spans="1:7" ht="15">
      <c r="A48" s="8">
        <v>62</v>
      </c>
      <c r="B48" s="6" t="s">
        <v>18</v>
      </c>
      <c r="C48" s="6" t="s">
        <v>12</v>
      </c>
      <c r="D48" s="6">
        <v>40.810315000000003</v>
      </c>
      <c r="E48" s="6">
        <v>-73.962799000000004</v>
      </c>
      <c r="F48" s="10" t="s">
        <v>24</v>
      </c>
      <c r="G48" s="10" t="s">
        <v>38</v>
      </c>
    </row>
    <row r="49" spans="1:7" ht="15">
      <c r="A49" s="8">
        <v>63</v>
      </c>
      <c r="B49" s="6" t="s">
        <v>18</v>
      </c>
      <c r="C49" s="6" t="s">
        <v>12</v>
      </c>
      <c r="D49" s="6">
        <v>40.810248999999999</v>
      </c>
      <c r="E49" s="6">
        <v>-73.962853999999993</v>
      </c>
      <c r="F49" s="10" t="s">
        <v>24</v>
      </c>
      <c r="G49" s="10" t="s">
        <v>38</v>
      </c>
    </row>
    <row r="50" spans="1:7" ht="15">
      <c r="A50" s="8">
        <v>22</v>
      </c>
      <c r="B50" s="6" t="s">
        <v>15</v>
      </c>
      <c r="C50" s="6" t="s">
        <v>8</v>
      </c>
      <c r="D50" s="6">
        <v>40.808287999999997</v>
      </c>
      <c r="E50" s="6">
        <v>-73.964544000000004</v>
      </c>
      <c r="F50" s="10" t="s">
        <v>25</v>
      </c>
      <c r="G50" s="10" t="s">
        <v>39</v>
      </c>
    </row>
    <row r="51" spans="1:7" ht="15">
      <c r="A51" s="8">
        <v>23</v>
      </c>
      <c r="B51" s="6" t="s">
        <v>15</v>
      </c>
      <c r="C51" s="6" t="s">
        <v>8</v>
      </c>
      <c r="D51" s="6">
        <v>40.808329000000001</v>
      </c>
      <c r="E51" s="6">
        <v>-73.964644000000007</v>
      </c>
      <c r="F51" s="10" t="s">
        <v>25</v>
      </c>
      <c r="G51" s="10" t="s">
        <v>39</v>
      </c>
    </row>
    <row r="52" spans="1:7" ht="15">
      <c r="A52" s="8">
        <v>24</v>
      </c>
      <c r="B52" s="6" t="s">
        <v>15</v>
      </c>
      <c r="C52" s="6" t="s">
        <v>8</v>
      </c>
      <c r="D52" s="6">
        <v>40.808357999999998</v>
      </c>
      <c r="E52" s="6">
        <v>-73.964712000000006</v>
      </c>
      <c r="F52" s="10" t="s">
        <v>25</v>
      </c>
      <c r="G52" s="10" t="s">
        <v>39</v>
      </c>
    </row>
    <row r="53" spans="1:7" ht="15">
      <c r="A53" s="8">
        <v>19</v>
      </c>
      <c r="B53" s="6" t="s">
        <v>14</v>
      </c>
      <c r="C53" s="6" t="s">
        <v>8</v>
      </c>
      <c r="D53" s="6">
        <v>40.808163</v>
      </c>
      <c r="E53" s="6">
        <v>-73.964232999999993</v>
      </c>
      <c r="F53" s="10" t="s">
        <v>26</v>
      </c>
      <c r="G53" s="10" t="s">
        <v>40</v>
      </c>
    </row>
    <row r="54" spans="1:7" ht="15">
      <c r="A54" s="8">
        <v>20</v>
      </c>
      <c r="B54" s="6" t="s">
        <v>14</v>
      </c>
      <c r="C54" s="6" t="s">
        <v>8</v>
      </c>
      <c r="D54" s="6">
        <v>40.808188999999999</v>
      </c>
      <c r="E54" s="6">
        <v>-73.964304999999996</v>
      </c>
      <c r="F54" s="10" t="s">
        <v>26</v>
      </c>
      <c r="G54" s="10" t="s">
        <v>40</v>
      </c>
    </row>
    <row r="55" spans="1:7" ht="15">
      <c r="A55" s="9" t="s">
        <v>0</v>
      </c>
      <c r="B55" s="6" t="s">
        <v>14</v>
      </c>
      <c r="C55" s="6" t="s">
        <v>8</v>
      </c>
      <c r="D55" s="6">
        <v>40.808219999999999</v>
      </c>
      <c r="E55" s="6">
        <v>-73.964387000000002</v>
      </c>
      <c r="F55" s="10" t="s">
        <v>26</v>
      </c>
      <c r="G55" s="10" t="s">
        <v>40</v>
      </c>
    </row>
    <row r="56" spans="1:7" ht="15">
      <c r="A56" s="8">
        <v>25</v>
      </c>
      <c r="B56" s="6" t="s">
        <v>14</v>
      </c>
      <c r="C56" s="6" t="s">
        <v>8</v>
      </c>
      <c r="D56" s="6">
        <v>40.808394999999997</v>
      </c>
      <c r="E56" s="6">
        <v>-73.964808000000005</v>
      </c>
      <c r="F56" s="10" t="s">
        <v>26</v>
      </c>
      <c r="G56" s="10" t="s">
        <v>40</v>
      </c>
    </row>
    <row r="57" spans="1:7" ht="15">
      <c r="A57" s="8">
        <v>28</v>
      </c>
      <c r="B57" s="6" t="s">
        <v>17</v>
      </c>
      <c r="C57" s="6" t="s">
        <v>8</v>
      </c>
      <c r="D57" s="6">
        <v>40.808661000000001</v>
      </c>
      <c r="E57" s="6">
        <v>-73.964747000000003</v>
      </c>
      <c r="F57" s="10" t="s">
        <v>27</v>
      </c>
      <c r="G57" s="10" t="s">
        <v>41</v>
      </c>
    </row>
    <row r="58" spans="1:7" ht="15">
      <c r="A58" s="8">
        <v>35</v>
      </c>
      <c r="B58" s="6" t="s">
        <v>17</v>
      </c>
      <c r="C58" s="6" t="s">
        <v>8</v>
      </c>
      <c r="D58" s="6">
        <v>40.809117000000001</v>
      </c>
      <c r="E58" s="6">
        <v>-73.964408000000006</v>
      </c>
      <c r="F58" s="10" t="s">
        <v>27</v>
      </c>
      <c r="G58" s="10" t="s">
        <v>41</v>
      </c>
    </row>
    <row r="59" spans="1:7" ht="15">
      <c r="A59" s="8">
        <v>45</v>
      </c>
      <c r="B59" s="6" t="s">
        <v>17</v>
      </c>
      <c r="C59" s="6" t="s">
        <v>8</v>
      </c>
      <c r="D59" s="6">
        <v>40.810130999999998</v>
      </c>
      <c r="E59" s="6">
        <v>-73.963683000000003</v>
      </c>
      <c r="F59" s="10" t="s">
        <v>27</v>
      </c>
      <c r="G59" s="10" t="s">
        <v>41</v>
      </c>
    </row>
    <row r="60" spans="1:7" ht="15">
      <c r="A60" s="8">
        <v>18</v>
      </c>
      <c r="B60" s="6"/>
      <c r="C60" s="6"/>
      <c r="D60" s="6"/>
      <c r="E60" s="6"/>
      <c r="F60" s="10" t="s">
        <v>28</v>
      </c>
      <c r="G60" s="10" t="s">
        <v>34</v>
      </c>
    </row>
    <row r="61" spans="1:7" ht="15">
      <c r="A61" s="2"/>
    </row>
    <row r="62" spans="1:7" ht="15">
      <c r="A62" s="2"/>
    </row>
    <row r="63" spans="1:7" ht="15">
      <c r="A63" s="2"/>
    </row>
    <row r="64" spans="1:7" ht="15">
      <c r="A64" s="2"/>
    </row>
    <row r="65" spans="1:1" ht="15">
      <c r="A65" s="2"/>
    </row>
    <row r="66" spans="1:1" ht="15">
      <c r="A66" s="2"/>
    </row>
    <row r="67" spans="1:1" ht="15">
      <c r="A67" s="2"/>
    </row>
    <row r="68" spans="1:1" ht="15">
      <c r="A68" s="2"/>
    </row>
    <row r="69" spans="1:1" ht="15">
      <c r="A69" s="2"/>
    </row>
    <row r="70" spans="1:1" ht="15">
      <c r="A70" s="2"/>
    </row>
    <row r="71" spans="1:1" ht="15">
      <c r="A71" s="2"/>
    </row>
    <row r="72" spans="1:1" ht="15">
      <c r="A72" s="2"/>
    </row>
    <row r="73" spans="1:1" ht="15">
      <c r="A73" s="2"/>
    </row>
  </sheetData>
  <sortState xmlns:xlrd2="http://schemas.microsoft.com/office/spreadsheetml/2017/richdata2" ref="A2:F73">
    <sortCondition ref="B2:B7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17"/>
  <sheetViews>
    <sheetView workbookViewId="0">
      <selection activeCell="C24" sqref="C24"/>
    </sheetView>
  </sheetViews>
  <sheetFormatPr baseColWidth="10" defaultColWidth="8.83203125" defaultRowHeight="13"/>
  <sheetData>
    <row r="2" spans="2:4">
      <c r="B2">
        <v>-1.05</v>
      </c>
      <c r="D2" s="10" t="s">
        <v>149</v>
      </c>
    </row>
    <row r="3" spans="2:4">
      <c r="B3">
        <f>B2+$D$3</f>
        <v>-0.9</v>
      </c>
      <c r="D3">
        <v>0.15</v>
      </c>
    </row>
    <row r="4" spans="2:4">
      <c r="B4">
        <f t="shared" ref="B4:B17" si="0">B3+$D$3</f>
        <v>-0.75</v>
      </c>
      <c r="D4" s="10" t="s">
        <v>150</v>
      </c>
    </row>
    <row r="5" spans="2:4">
      <c r="B5">
        <f t="shared" si="0"/>
        <v>-0.6</v>
      </c>
      <c r="D5">
        <f>COUNT(B2:B33)</f>
        <v>16</v>
      </c>
    </row>
    <row r="6" spans="2:4">
      <c r="B6">
        <f t="shared" si="0"/>
        <v>-0.44999999999999996</v>
      </c>
    </row>
    <row r="7" spans="2:4">
      <c r="B7">
        <f t="shared" si="0"/>
        <v>-0.29999999999999993</v>
      </c>
    </row>
    <row r="8" spans="2:4">
      <c r="B8">
        <f t="shared" si="0"/>
        <v>-0.14999999999999994</v>
      </c>
    </row>
    <row r="9" spans="2:4">
      <c r="B9">
        <f t="shared" si="0"/>
        <v>0</v>
      </c>
    </row>
    <row r="10" spans="2:4">
      <c r="B10">
        <f t="shared" si="0"/>
        <v>0.15</v>
      </c>
    </row>
    <row r="11" spans="2:4">
      <c r="B11">
        <f t="shared" si="0"/>
        <v>0.3</v>
      </c>
    </row>
    <row r="12" spans="2:4">
      <c r="B12">
        <f t="shared" si="0"/>
        <v>0.44999999999999996</v>
      </c>
    </row>
    <row r="13" spans="2:4">
      <c r="B13">
        <f t="shared" si="0"/>
        <v>0.6</v>
      </c>
    </row>
    <row r="14" spans="2:4">
      <c r="B14">
        <f t="shared" si="0"/>
        <v>0.75</v>
      </c>
    </row>
    <row r="15" spans="2:4">
      <c r="B15">
        <f t="shared" si="0"/>
        <v>0.9</v>
      </c>
    </row>
    <row r="16" spans="2:4">
      <c r="B16">
        <f t="shared" si="0"/>
        <v>1.05</v>
      </c>
    </row>
    <row r="17" spans="2:2">
      <c r="B17">
        <f t="shared" si="0"/>
        <v>1.2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T25"/>
  <sheetViews>
    <sheetView workbookViewId="0">
      <selection activeCell="I6" sqref="I6:R6"/>
    </sheetView>
  </sheetViews>
  <sheetFormatPr baseColWidth="10" defaultColWidth="8.83203125" defaultRowHeight="13"/>
  <cols>
    <col min="16" max="17" width="9.5" bestFit="1" customWidth="1"/>
  </cols>
  <sheetData>
    <row r="2" spans="1:20">
      <c r="B2" s="50" t="s">
        <v>280</v>
      </c>
      <c r="C2" s="50" t="s">
        <v>334</v>
      </c>
      <c r="D2" s="50" t="s">
        <v>335</v>
      </c>
      <c r="E2" s="50" t="s">
        <v>336</v>
      </c>
      <c r="F2" s="50" t="s">
        <v>337</v>
      </c>
      <c r="G2" s="50" t="s">
        <v>338</v>
      </c>
      <c r="O2" t="s">
        <v>341</v>
      </c>
      <c r="P2" t="s">
        <v>339</v>
      </c>
      <c r="Q2" t="s">
        <v>340</v>
      </c>
      <c r="R2" s="10" t="s">
        <v>343</v>
      </c>
    </row>
    <row r="3" spans="1:20">
      <c r="A3" s="50" t="s">
        <v>318</v>
      </c>
      <c r="O3" s="51" t="s">
        <v>342</v>
      </c>
      <c r="P3" s="53">
        <v>554200</v>
      </c>
      <c r="Q3" s="53">
        <v>554200</v>
      </c>
      <c r="R3">
        <v>0.14000000000000001</v>
      </c>
    </row>
    <row r="4" spans="1:20">
      <c r="A4" s="50" t="s">
        <v>319</v>
      </c>
      <c r="B4">
        <v>0</v>
      </c>
      <c r="C4">
        <v>-1</v>
      </c>
      <c r="D4">
        <v>-1</v>
      </c>
      <c r="E4">
        <v>0</v>
      </c>
      <c r="F4">
        <v>-1</v>
      </c>
      <c r="G4">
        <f>SUM(B4:F4)</f>
        <v>-3</v>
      </c>
      <c r="O4" s="51" t="s">
        <v>344</v>
      </c>
      <c r="P4" s="53">
        <v>544000</v>
      </c>
      <c r="Q4" s="53">
        <v>544200</v>
      </c>
      <c r="R4">
        <v>0.21</v>
      </c>
      <c r="T4" s="54">
        <f>EXP((P4-P3)/2)</f>
        <v>0</v>
      </c>
    </row>
    <row r="5" spans="1:20">
      <c r="A5" s="50" t="s">
        <v>320</v>
      </c>
      <c r="B5" s="50">
        <v>1</v>
      </c>
      <c r="C5" s="50">
        <v>0</v>
      </c>
      <c r="D5" s="50">
        <v>1</v>
      </c>
      <c r="E5" s="50">
        <v>1</v>
      </c>
      <c r="F5" s="50">
        <v>1</v>
      </c>
      <c r="G5">
        <f t="shared" ref="G5:G18" si="0">SUM(B5:F5)</f>
        <v>4</v>
      </c>
      <c r="O5" s="59" t="s">
        <v>370</v>
      </c>
      <c r="P5" s="53">
        <v>541300</v>
      </c>
      <c r="Q5" s="53">
        <v>541500</v>
      </c>
      <c r="R5">
        <v>0.223</v>
      </c>
      <c r="T5" s="54"/>
    </row>
    <row r="6" spans="1:20">
      <c r="A6" s="50" t="s">
        <v>321</v>
      </c>
      <c r="B6">
        <v>1</v>
      </c>
      <c r="C6">
        <v>-1</v>
      </c>
      <c r="D6">
        <v>0</v>
      </c>
      <c r="E6">
        <v>0</v>
      </c>
      <c r="F6">
        <v>-1</v>
      </c>
      <c r="G6">
        <f t="shared" si="0"/>
        <v>-1</v>
      </c>
      <c r="O6" s="59" t="s">
        <v>369</v>
      </c>
      <c r="P6" s="53">
        <v>538500</v>
      </c>
      <c r="Q6" s="53">
        <v>538880</v>
      </c>
      <c r="R6">
        <v>0.23300000000000001</v>
      </c>
      <c r="T6" s="54"/>
    </row>
    <row r="7" spans="1:20">
      <c r="A7" s="50" t="s">
        <v>330</v>
      </c>
      <c r="B7">
        <v>-1</v>
      </c>
      <c r="C7">
        <v>-1</v>
      </c>
      <c r="D7">
        <v>-1</v>
      </c>
      <c r="E7">
        <v>-1</v>
      </c>
      <c r="F7">
        <v>-1</v>
      </c>
      <c r="G7">
        <f t="shared" si="0"/>
        <v>-5</v>
      </c>
      <c r="O7" s="51" t="s">
        <v>345</v>
      </c>
      <c r="P7" s="53">
        <v>540000</v>
      </c>
      <c r="Q7" s="53">
        <v>540200</v>
      </c>
      <c r="R7" s="52">
        <v>0.224</v>
      </c>
    </row>
    <row r="8" spans="1:20">
      <c r="A8" t="s">
        <v>322</v>
      </c>
      <c r="B8">
        <v>1</v>
      </c>
      <c r="C8">
        <v>1</v>
      </c>
      <c r="D8">
        <v>1</v>
      </c>
      <c r="E8">
        <v>1</v>
      </c>
      <c r="F8">
        <v>1</v>
      </c>
      <c r="G8">
        <f t="shared" si="0"/>
        <v>5</v>
      </c>
      <c r="O8" s="51" t="s">
        <v>351</v>
      </c>
      <c r="P8" s="53">
        <v>539500</v>
      </c>
      <c r="Q8" s="53">
        <v>539700</v>
      </c>
      <c r="R8" s="52">
        <v>0.22700000000000001</v>
      </c>
    </row>
    <row r="9" spans="1:20">
      <c r="A9" t="s">
        <v>323</v>
      </c>
      <c r="B9">
        <v>0</v>
      </c>
      <c r="C9">
        <v>1</v>
      </c>
      <c r="D9">
        <v>-1</v>
      </c>
      <c r="E9">
        <v>-1</v>
      </c>
      <c r="F9">
        <v>-1</v>
      </c>
      <c r="G9">
        <f t="shared" si="0"/>
        <v>-2</v>
      </c>
      <c r="O9" s="51" t="s">
        <v>352</v>
      </c>
      <c r="P9" s="53">
        <v>538400</v>
      </c>
      <c r="Q9" s="53">
        <v>538600</v>
      </c>
      <c r="R9" s="52">
        <v>0.23400000000000001</v>
      </c>
      <c r="T9" s="54">
        <f>EXP((P9-P6)/2)</f>
        <v>1.9287498479639178E-22</v>
      </c>
    </row>
    <row r="10" spans="1:20">
      <c r="A10" s="50" t="s">
        <v>331</v>
      </c>
      <c r="B10">
        <v>0</v>
      </c>
      <c r="C10">
        <v>0</v>
      </c>
      <c r="D10">
        <v>1</v>
      </c>
      <c r="E10">
        <v>1</v>
      </c>
      <c r="F10">
        <v>1</v>
      </c>
      <c r="G10">
        <f t="shared" si="0"/>
        <v>3</v>
      </c>
      <c r="O10" s="51"/>
      <c r="P10" s="53">
        <v>537800</v>
      </c>
      <c r="Q10" s="53">
        <v>538100</v>
      </c>
      <c r="R10" s="52">
        <v>0.23799999999999999</v>
      </c>
      <c r="T10" s="54">
        <f>EXP((P12-P10)/2)</f>
        <v>0</v>
      </c>
    </row>
    <row r="11" spans="1:20">
      <c r="A11" s="50" t="s">
        <v>324</v>
      </c>
      <c r="B11">
        <v>-1</v>
      </c>
      <c r="C11">
        <v>-1</v>
      </c>
      <c r="D11">
        <v>0</v>
      </c>
      <c r="E11">
        <v>-1</v>
      </c>
      <c r="F11">
        <v>-1</v>
      </c>
      <c r="G11">
        <f t="shared" si="0"/>
        <v>-4</v>
      </c>
      <c r="O11" s="51"/>
      <c r="P11" s="55"/>
      <c r="Q11" s="55"/>
    </row>
    <row r="12" spans="1:20">
      <c r="A12" s="50" t="s">
        <v>325</v>
      </c>
      <c r="B12">
        <v>0</v>
      </c>
      <c r="C12">
        <v>0</v>
      </c>
      <c r="D12">
        <v>1</v>
      </c>
      <c r="E12">
        <v>0</v>
      </c>
      <c r="F12">
        <v>1</v>
      </c>
      <c r="G12">
        <f t="shared" si="0"/>
        <v>2</v>
      </c>
      <c r="P12" s="53">
        <v>536200</v>
      </c>
      <c r="Q12" s="53">
        <v>536600</v>
      </c>
      <c r="R12" s="60">
        <v>0.24</v>
      </c>
      <c r="T12" s="54">
        <f>EXP((P12-P9)/2)</f>
        <v>0</v>
      </c>
    </row>
    <row r="13" spans="1:20">
      <c r="A13" s="50" t="s">
        <v>326</v>
      </c>
      <c r="B13">
        <v>1</v>
      </c>
      <c r="C13">
        <v>1</v>
      </c>
      <c r="D13">
        <v>1</v>
      </c>
      <c r="E13">
        <v>1</v>
      </c>
      <c r="F13">
        <v>1</v>
      </c>
      <c r="G13">
        <f t="shared" si="0"/>
        <v>5</v>
      </c>
      <c r="P13" s="55"/>
      <c r="Q13" s="55"/>
    </row>
    <row r="14" spans="1:20">
      <c r="A14" s="50" t="s">
        <v>332</v>
      </c>
      <c r="B14">
        <v>1</v>
      </c>
      <c r="C14">
        <v>0</v>
      </c>
      <c r="D14">
        <v>1</v>
      </c>
      <c r="E14">
        <v>0</v>
      </c>
      <c r="F14">
        <v>-1</v>
      </c>
      <c r="G14">
        <f t="shared" si="0"/>
        <v>1</v>
      </c>
      <c r="P14" s="55"/>
      <c r="Q14" s="55"/>
    </row>
    <row r="15" spans="1:20">
      <c r="A15" s="50" t="s">
        <v>327</v>
      </c>
      <c r="B15">
        <v>0</v>
      </c>
      <c r="C15">
        <v>-1</v>
      </c>
      <c r="D15">
        <v>1</v>
      </c>
      <c r="E15">
        <v>0</v>
      </c>
      <c r="F15">
        <v>1</v>
      </c>
      <c r="G15">
        <f t="shared" si="0"/>
        <v>1</v>
      </c>
      <c r="P15" s="55"/>
      <c r="Q15" s="55"/>
    </row>
    <row r="16" spans="1:20">
      <c r="A16" s="50" t="s">
        <v>328</v>
      </c>
      <c r="B16">
        <v>1</v>
      </c>
      <c r="C16">
        <v>1</v>
      </c>
      <c r="D16">
        <v>1</v>
      </c>
      <c r="E16">
        <v>1</v>
      </c>
      <c r="F16">
        <v>1</v>
      </c>
      <c r="G16">
        <f t="shared" si="0"/>
        <v>5</v>
      </c>
      <c r="P16" s="55"/>
      <c r="Q16" s="55"/>
    </row>
    <row r="17" spans="1:17">
      <c r="A17" s="50" t="s">
        <v>329</v>
      </c>
      <c r="B17">
        <v>0</v>
      </c>
      <c r="C17">
        <v>0</v>
      </c>
      <c r="D17">
        <v>1</v>
      </c>
      <c r="E17">
        <v>0</v>
      </c>
      <c r="F17">
        <v>1</v>
      </c>
      <c r="G17">
        <f t="shared" si="0"/>
        <v>2</v>
      </c>
      <c r="P17" s="55"/>
      <c r="Q17" s="55"/>
    </row>
    <row r="18" spans="1:17">
      <c r="A18" s="50" t="s">
        <v>333</v>
      </c>
      <c r="B18">
        <v>0</v>
      </c>
      <c r="C18">
        <v>1</v>
      </c>
      <c r="D18">
        <v>1</v>
      </c>
      <c r="E18">
        <v>1</v>
      </c>
      <c r="F18">
        <v>1</v>
      </c>
      <c r="G18">
        <f t="shared" si="0"/>
        <v>4</v>
      </c>
    </row>
    <row r="21" spans="1:17">
      <c r="N21" s="51" t="s">
        <v>346</v>
      </c>
    </row>
    <row r="22" spans="1:17">
      <c r="N22" t="s">
        <v>347</v>
      </c>
    </row>
    <row r="23" spans="1:17">
      <c r="N23" t="s">
        <v>348</v>
      </c>
    </row>
    <row r="24" spans="1:17">
      <c r="N24" t="s">
        <v>349</v>
      </c>
    </row>
    <row r="25" spans="1:17">
      <c r="N25" t="s">
        <v>350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5"/>
  <sheetViews>
    <sheetView workbookViewId="0">
      <selection activeCell="C7" sqref="C7"/>
    </sheetView>
  </sheetViews>
  <sheetFormatPr baseColWidth="10" defaultColWidth="11.5" defaultRowHeight="13"/>
  <cols>
    <col min="9" max="9" width="11.6640625" bestFit="1" customWidth="1"/>
  </cols>
  <sheetData>
    <row r="1" spans="2:9">
      <c r="C1" t="s">
        <v>357</v>
      </c>
      <c r="E1" t="s">
        <v>358</v>
      </c>
    </row>
    <row r="2" spans="2:9">
      <c r="C2" t="s">
        <v>365</v>
      </c>
      <c r="D2" t="s">
        <v>362</v>
      </c>
      <c r="E2" t="s">
        <v>353</v>
      </c>
      <c r="F2" t="s">
        <v>354</v>
      </c>
      <c r="G2" t="s">
        <v>355</v>
      </c>
    </row>
    <row r="3" spans="2:9">
      <c r="B3" s="51" t="s">
        <v>359</v>
      </c>
      <c r="C3">
        <v>0.27900000000000003</v>
      </c>
      <c r="D3" t="s">
        <v>363</v>
      </c>
      <c r="E3" t="s">
        <v>360</v>
      </c>
      <c r="F3" t="s">
        <v>360</v>
      </c>
      <c r="G3" t="s">
        <v>361</v>
      </c>
      <c r="H3" s="56">
        <v>32544</v>
      </c>
      <c r="I3" s="58">
        <f>H3/SUM($H$3:$H$5)</f>
        <v>0.25754578116838922</v>
      </c>
    </row>
    <row r="4" spans="2:9">
      <c r="B4" s="51" t="s">
        <v>356</v>
      </c>
      <c r="C4" s="54">
        <v>0.27700000000000002</v>
      </c>
      <c r="D4" t="s">
        <v>363</v>
      </c>
      <c r="E4">
        <v>8</v>
      </c>
      <c r="F4">
        <v>6</v>
      </c>
      <c r="G4">
        <v>2</v>
      </c>
      <c r="H4" s="56">
        <v>53583</v>
      </c>
      <c r="I4" s="58">
        <f>H4/SUM($H$3:$H$5)</f>
        <v>0.4240436207087574</v>
      </c>
    </row>
    <row r="5" spans="2:9" ht="14">
      <c r="B5" s="51" t="s">
        <v>293</v>
      </c>
      <c r="C5" s="54">
        <v>0.27</v>
      </c>
      <c r="D5" t="s">
        <v>364</v>
      </c>
      <c r="E5">
        <v>6</v>
      </c>
      <c r="F5">
        <v>9</v>
      </c>
      <c r="G5">
        <v>1</v>
      </c>
      <c r="H5" s="57">
        <v>40235</v>
      </c>
      <c r="I5" s="58">
        <f>H5/SUM($H$3:$H$5)</f>
        <v>0.31841059812285338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Terryanne</vt:lpstr>
      <vt:lpstr>Sheet3</vt:lpstr>
      <vt:lpstr>NYC Data</vt:lpstr>
      <vt:lpstr>ClareData</vt:lpstr>
      <vt:lpstr>TreeLocations</vt:lpstr>
      <vt:lpstr>bins</vt:lpstr>
      <vt:lpstr>Sheet2</vt:lpstr>
      <vt:lpstr>citizenscience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Terryanne Maenza-Gmelch</dc:creator>
  <cp:lastModifiedBy>Brian J. Mailloux</cp:lastModifiedBy>
  <dcterms:created xsi:type="dcterms:W3CDTF">2017-11-13T18:53:09Z</dcterms:created>
  <dcterms:modified xsi:type="dcterms:W3CDTF">2024-01-15T01:31:46Z</dcterms:modified>
</cp:coreProperties>
</file>