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maitland/projects/lake-michigan-foodwebs/data/"/>
    </mc:Choice>
  </mc:AlternateContent>
  <xr:revisionPtr revIDLastSave="0" documentId="13_ncr:1_{26217BC0-0EED-404A-A87F-A74C8FBB23D5}" xr6:coauthVersionLast="47" xr6:coauthVersionMax="47" xr10:uidLastSave="{00000000-0000-0000-0000-000000000000}"/>
  <bookViews>
    <workbookView xWindow="-35840" yWindow="500" windowWidth="35840" windowHeight="21000" tabRatio="519" activeTab="1" xr2:uid="{00000000-000D-0000-FFFF-FFFF00000000}"/>
  </bookViews>
  <sheets>
    <sheet name="Water" sheetId="1" r:id="rId1"/>
    <sheet name="Benthic" sheetId="2" r:id="rId2"/>
    <sheet name="Inverts 2010" sheetId="3" r:id="rId3"/>
    <sheet name="Seston" sheetId="8" r:id="rId4"/>
    <sheet name="Mussels 2010" sheetId="4" r:id="rId5"/>
    <sheet name="Zooplankton 2010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4" l="1"/>
  <c r="Z9" i="4"/>
  <c r="Z8" i="4"/>
  <c r="Z10" i="4"/>
  <c r="Z11" i="4"/>
  <c r="Z12" i="4"/>
  <c r="Z13" i="4"/>
  <c r="Z14" i="4"/>
  <c r="Z15" i="4"/>
  <c r="Z16" i="4"/>
  <c r="Z17" i="4"/>
  <c r="Z18" i="4"/>
  <c r="Z19" i="4"/>
  <c r="Z20" i="4"/>
  <c r="AC20" i="4"/>
  <c r="AB20" i="4"/>
  <c r="AA20" i="4"/>
  <c r="AC19" i="4"/>
  <c r="AB19" i="4"/>
  <c r="AA19" i="4"/>
  <c r="AC18" i="4"/>
  <c r="AB18" i="4"/>
  <c r="AA18" i="4"/>
  <c r="AC17" i="4"/>
  <c r="AB17" i="4"/>
  <c r="AA17" i="4"/>
  <c r="AC16" i="4"/>
  <c r="AB16" i="4"/>
  <c r="AA16" i="4"/>
  <c r="AC15" i="4"/>
  <c r="AB15" i="4"/>
  <c r="AA15" i="4"/>
  <c r="AC14" i="4"/>
  <c r="AB14" i="4"/>
  <c r="AA14" i="4"/>
  <c r="AC13" i="4"/>
  <c r="AB13" i="4"/>
  <c r="AA13" i="4"/>
  <c r="AC12" i="4"/>
  <c r="AB12" i="4"/>
  <c r="AA12" i="4"/>
  <c r="AC11" i="4"/>
  <c r="AB11" i="4"/>
  <c r="AA11" i="4"/>
  <c r="AC10" i="4"/>
  <c r="AB10" i="4"/>
  <c r="AA10" i="4"/>
  <c r="AC8" i="4"/>
  <c r="AB8" i="4"/>
  <c r="AA8" i="4"/>
  <c r="AC9" i="4"/>
  <c r="AB9" i="4"/>
  <c r="AA9" i="4"/>
  <c r="AC7" i="4"/>
  <c r="AB7" i="4"/>
  <c r="AA7" i="4"/>
  <c r="L51" i="4"/>
  <c r="L50" i="4"/>
  <c r="L49" i="4"/>
  <c r="L27" i="4"/>
  <c r="L26" i="4"/>
  <c r="L25" i="4"/>
  <c r="L18" i="4"/>
  <c r="L17" i="4"/>
  <c r="L16" i="4"/>
  <c r="L54" i="4"/>
  <c r="L53" i="4"/>
  <c r="L52" i="4"/>
  <c r="L39" i="4"/>
  <c r="L38" i="4"/>
  <c r="L37" i="4"/>
  <c r="L15" i="4"/>
  <c r="L14" i="4"/>
  <c r="L13" i="4"/>
  <c r="L30" i="4"/>
  <c r="L29" i="4"/>
  <c r="L28" i="4"/>
  <c r="L48" i="4"/>
  <c r="L47" i="4"/>
  <c r="L46" i="4"/>
  <c r="L24" i="4"/>
  <c r="L23" i="4"/>
  <c r="L22" i="4"/>
  <c r="L12" i="4"/>
  <c r="L11" i="4"/>
  <c r="L10" i="4"/>
  <c r="L36" i="4"/>
  <c r="L35" i="4"/>
  <c r="L34" i="4"/>
  <c r="L43" i="4"/>
  <c r="L42" i="4"/>
  <c r="L41" i="4"/>
  <c r="L40" i="4"/>
  <c r="L21" i="4"/>
  <c r="L20" i="4"/>
  <c r="L19" i="4"/>
  <c r="L9" i="4"/>
  <c r="L8" i="4"/>
  <c r="L7" i="4"/>
  <c r="AF62" i="3"/>
  <c r="AE62" i="3"/>
  <c r="AD62" i="3"/>
  <c r="AC62" i="3"/>
  <c r="AE78" i="3"/>
  <c r="AF78" i="3"/>
  <c r="AD78" i="3"/>
  <c r="AC78" i="3"/>
  <c r="AF58" i="3"/>
  <c r="AE58" i="3"/>
  <c r="AD58" i="3"/>
  <c r="AC58" i="3"/>
  <c r="AF47" i="3"/>
  <c r="AE47" i="3"/>
  <c r="AD47" i="3"/>
  <c r="AC47" i="3"/>
  <c r="AF81" i="3"/>
  <c r="AE81" i="3"/>
  <c r="AD81" i="3"/>
  <c r="AC81" i="3"/>
  <c r="AF39" i="3"/>
  <c r="AE39" i="3"/>
  <c r="AD39" i="3"/>
  <c r="AC39" i="3"/>
  <c r="AF61" i="3"/>
  <c r="AE61" i="3"/>
  <c r="AD61" i="3"/>
  <c r="AC61" i="3"/>
  <c r="AF19" i="3"/>
  <c r="AE19" i="3"/>
  <c r="AD19" i="3"/>
  <c r="AC19" i="3"/>
  <c r="AB72" i="3"/>
  <c r="AA72" i="3"/>
  <c r="AF72" i="3"/>
  <c r="AD72" i="3"/>
  <c r="AC72" i="3"/>
  <c r="AE72" i="3"/>
  <c r="AE31" i="3"/>
  <c r="AF31" i="3"/>
  <c r="AD31" i="3"/>
  <c r="AC31" i="3"/>
  <c r="AB31" i="3"/>
  <c r="AA31" i="3"/>
  <c r="AC51" i="3"/>
  <c r="AF51" i="3"/>
  <c r="AE51" i="3"/>
  <c r="AD51" i="3"/>
  <c r="AB51" i="3"/>
  <c r="AA51" i="3"/>
  <c r="AF12" i="3"/>
  <c r="AE12" i="3"/>
  <c r="AD12" i="3"/>
  <c r="AC12" i="3"/>
  <c r="AB12" i="3"/>
  <c r="AA12" i="3"/>
  <c r="AF66" i="3"/>
  <c r="AE66" i="3"/>
  <c r="AD66" i="3"/>
  <c r="AC66" i="3"/>
  <c r="AF27" i="3"/>
  <c r="AE27" i="3"/>
  <c r="AD27" i="3"/>
  <c r="AC27" i="3"/>
  <c r="AF8" i="3"/>
  <c r="AE8" i="3"/>
  <c r="AD8" i="3"/>
  <c r="AC8" i="3"/>
  <c r="AF82" i="3"/>
  <c r="AE82" i="3"/>
  <c r="AD82" i="3"/>
  <c r="AC82" i="3"/>
  <c r="AF63" i="3"/>
  <c r="AE63" i="3"/>
  <c r="AD63" i="3"/>
  <c r="AC63" i="3"/>
  <c r="AF21" i="3"/>
  <c r="AE21" i="3"/>
  <c r="AD21" i="3"/>
  <c r="AC21" i="3"/>
  <c r="AC55" i="3"/>
  <c r="AF55" i="3"/>
  <c r="AE55" i="3"/>
  <c r="AD55" i="3"/>
  <c r="AC16" i="3"/>
  <c r="AF16" i="3"/>
  <c r="AE16" i="3"/>
  <c r="AD16" i="3"/>
  <c r="AF69" i="3"/>
  <c r="AE69" i="3"/>
  <c r="AD69" i="3"/>
  <c r="AC69" i="3"/>
  <c r="AF28" i="3"/>
  <c r="AE28" i="3"/>
  <c r="AD28" i="3"/>
  <c r="AC28" i="3"/>
  <c r="AF48" i="3"/>
  <c r="AE48" i="3"/>
  <c r="AD48" i="3"/>
  <c r="AC48" i="3"/>
  <c r="AF9" i="3"/>
  <c r="AE9" i="3"/>
  <c r="AD9" i="3"/>
  <c r="AC9" i="3"/>
  <c r="AD84" i="3"/>
  <c r="AC84" i="3"/>
  <c r="AF74" i="3"/>
  <c r="AE74" i="3"/>
  <c r="AC74" i="3"/>
  <c r="AD74" i="3"/>
  <c r="AF53" i="3"/>
  <c r="AE53" i="3"/>
  <c r="AD53" i="3"/>
  <c r="AC53" i="3"/>
  <c r="AE14" i="3"/>
  <c r="AF14" i="3"/>
  <c r="AD14" i="3"/>
  <c r="AC14" i="3"/>
  <c r="AE34" i="3"/>
  <c r="AF34" i="3"/>
  <c r="AD34" i="3"/>
  <c r="AC34" i="3"/>
  <c r="AF52" i="3"/>
  <c r="AE52" i="3"/>
  <c r="AD52" i="3"/>
  <c r="AC52" i="3"/>
  <c r="AF13" i="3"/>
  <c r="AE13" i="3"/>
  <c r="AD13" i="3"/>
  <c r="AC13" i="3"/>
  <c r="AF77" i="3"/>
  <c r="AE77" i="3"/>
  <c r="AD77" i="3"/>
  <c r="AC77" i="3"/>
  <c r="AF57" i="3"/>
  <c r="AE57" i="3"/>
  <c r="AD57" i="3"/>
  <c r="AC57" i="3"/>
  <c r="L107" i="3"/>
  <c r="AF46" i="3"/>
  <c r="AE46" i="3"/>
  <c r="AD46" i="3"/>
  <c r="AC46" i="3"/>
  <c r="AE38" i="3"/>
  <c r="AF38" i="3"/>
  <c r="AD38" i="3"/>
  <c r="AC38" i="3"/>
  <c r="AF60" i="3"/>
  <c r="AE60" i="3"/>
  <c r="AD60" i="3"/>
  <c r="AC60" i="3"/>
  <c r="AF18" i="3"/>
  <c r="AE18" i="3"/>
  <c r="AD18" i="3"/>
  <c r="AC18" i="3"/>
  <c r="AF71" i="3"/>
  <c r="AE71" i="3"/>
  <c r="AD71" i="3"/>
  <c r="AC71" i="3"/>
  <c r="AF30" i="3"/>
  <c r="AE30" i="3"/>
  <c r="AD30" i="3"/>
  <c r="AC30" i="3"/>
  <c r="AF50" i="3"/>
  <c r="AE50" i="3"/>
  <c r="AD50" i="3"/>
  <c r="AC50" i="3"/>
  <c r="AF11" i="3"/>
  <c r="AE11" i="3"/>
  <c r="AD11" i="3"/>
  <c r="AC11" i="3"/>
  <c r="AF26" i="3"/>
  <c r="AE26" i="3"/>
  <c r="AD26" i="3"/>
  <c r="AC26" i="3"/>
  <c r="AC7" i="3"/>
  <c r="AF7" i="3"/>
  <c r="AE7" i="3"/>
  <c r="AD7" i="3"/>
  <c r="AF75" i="3"/>
  <c r="AE75" i="3"/>
  <c r="AD75" i="3"/>
  <c r="AC75" i="3"/>
  <c r="AE32" i="3"/>
  <c r="AF32" i="3"/>
  <c r="AD32" i="3"/>
  <c r="AC32" i="3"/>
  <c r="AF54" i="3"/>
  <c r="AE54" i="3"/>
  <c r="AD54" i="3"/>
  <c r="AC54" i="3"/>
  <c r="AF15" i="3"/>
  <c r="AE15" i="3"/>
  <c r="AD15" i="3"/>
  <c r="AC15" i="3"/>
  <c r="AF37" i="3"/>
  <c r="AE37" i="3"/>
  <c r="AD37" i="3"/>
  <c r="AC37" i="3"/>
  <c r="AF59" i="3"/>
  <c r="AE59" i="3"/>
  <c r="AD59" i="3"/>
  <c r="AC59" i="3"/>
  <c r="AF17" i="3"/>
  <c r="AE17" i="3"/>
  <c r="AD17" i="3"/>
  <c r="AC17" i="3"/>
  <c r="AF49" i="3"/>
  <c r="AE49" i="3"/>
  <c r="AD49" i="3"/>
  <c r="AC49" i="3"/>
  <c r="AF10" i="3"/>
  <c r="AE10" i="3"/>
  <c r="AD10" i="3"/>
  <c r="AC10" i="3"/>
  <c r="AF29" i="3"/>
  <c r="AE29" i="3"/>
  <c r="AD29" i="3"/>
  <c r="AF85" i="3"/>
  <c r="AE85" i="3"/>
  <c r="AD85" i="3"/>
  <c r="AF45" i="3"/>
  <c r="AE45" i="3"/>
  <c r="AD45" i="3"/>
  <c r="AF25" i="3"/>
  <c r="AE25" i="3"/>
  <c r="AD25" i="3"/>
  <c r="AF6" i="3"/>
  <c r="AE6" i="3"/>
  <c r="AD6" i="3"/>
  <c r="AC29" i="3"/>
  <c r="AC85" i="3"/>
  <c r="AC45" i="3"/>
  <c r="AC25" i="3"/>
  <c r="AC6" i="3"/>
  <c r="L219" i="3"/>
  <c r="L218" i="3"/>
  <c r="L217" i="3"/>
  <c r="L216" i="3"/>
  <c r="L215" i="3"/>
  <c r="L214" i="3"/>
  <c r="AB78" i="3" s="1"/>
  <c r="L213" i="3"/>
  <c r="AB58" i="3" s="1"/>
  <c r="L212" i="3"/>
  <c r="L211" i="3"/>
  <c r="L210" i="3"/>
  <c r="L209" i="3"/>
  <c r="L208" i="3"/>
  <c r="L207" i="3"/>
  <c r="AA47" i="3"/>
  <c r="L206" i="3"/>
  <c r="L205" i="3"/>
  <c r="AB39" i="3" s="1"/>
  <c r="L204" i="3"/>
  <c r="L203" i="3"/>
  <c r="L202" i="3"/>
  <c r="L201" i="3"/>
  <c r="L200" i="3"/>
  <c r="L199" i="3"/>
  <c r="AA19" i="3"/>
  <c r="L198" i="3"/>
  <c r="AA81" i="3"/>
  <c r="L197" i="3"/>
  <c r="AA39" i="3"/>
  <c r="L196" i="3"/>
  <c r="AA61" i="3" s="1"/>
  <c r="L195" i="3"/>
  <c r="AB19" i="3"/>
  <c r="L182" i="3"/>
  <c r="AB66" i="3" s="1"/>
  <c r="L181" i="3"/>
  <c r="L180" i="3"/>
  <c r="L179" i="3"/>
  <c r="AA8" i="3" s="1"/>
  <c r="L178" i="3"/>
  <c r="L177" i="3"/>
  <c r="AB27" i="3" s="1"/>
  <c r="L176" i="3"/>
  <c r="L175" i="3"/>
  <c r="L174" i="3"/>
  <c r="L173" i="3"/>
  <c r="AA27" i="3" s="1"/>
  <c r="L172" i="3"/>
  <c r="L171" i="3"/>
  <c r="L170" i="3"/>
  <c r="L169" i="3"/>
  <c r="L168" i="3"/>
  <c r="L167" i="3"/>
  <c r="L166" i="3"/>
  <c r="AB63" i="3" s="1"/>
  <c r="L165" i="3"/>
  <c r="L164" i="3"/>
  <c r="AB82" i="3"/>
  <c r="L163" i="3"/>
  <c r="L162" i="3"/>
  <c r="L161" i="3"/>
  <c r="AB21" i="3" s="1"/>
  <c r="L160" i="3"/>
  <c r="L159" i="3"/>
  <c r="L158" i="3"/>
  <c r="L157" i="3"/>
  <c r="L156" i="3"/>
  <c r="L155" i="3"/>
  <c r="L154" i="3"/>
  <c r="L153" i="3"/>
  <c r="AB55" i="3" s="1"/>
  <c r="L152" i="3"/>
  <c r="AA16" i="3"/>
  <c r="L151" i="3"/>
  <c r="L150" i="3"/>
  <c r="L149" i="3"/>
  <c r="L148" i="3"/>
  <c r="L147" i="3"/>
  <c r="L146" i="3"/>
  <c r="L145" i="3"/>
  <c r="L144" i="3"/>
  <c r="L143" i="3"/>
  <c r="AB69" i="3"/>
  <c r="L142" i="3"/>
  <c r="AB28" i="3" s="1"/>
  <c r="AA28" i="3"/>
  <c r="L141" i="3"/>
  <c r="AB48" i="3"/>
  <c r="L140" i="3"/>
  <c r="AB9" i="3" s="1"/>
  <c r="L133" i="3"/>
  <c r="L132" i="3"/>
  <c r="L131" i="3"/>
  <c r="L130" i="3"/>
  <c r="L129" i="3"/>
  <c r="AB74" i="3" s="1"/>
  <c r="L128" i="3"/>
  <c r="AA53" i="3"/>
  <c r="L127" i="3"/>
  <c r="L126" i="3"/>
  <c r="AA84" i="3" s="1"/>
  <c r="L125" i="3"/>
  <c r="L124" i="3"/>
  <c r="L123" i="3"/>
  <c r="L122" i="3"/>
  <c r="AA14" i="3"/>
  <c r="L120" i="3"/>
  <c r="L119" i="3"/>
  <c r="AB34" i="3" s="1"/>
  <c r="L118" i="3"/>
  <c r="L117" i="3"/>
  <c r="L116" i="3"/>
  <c r="AB73" i="3"/>
  <c r="L115" i="3"/>
  <c r="AA34" i="3" s="1"/>
  <c r="L114" i="3"/>
  <c r="AB52" i="3"/>
  <c r="L113" i="3"/>
  <c r="L112" i="3"/>
  <c r="L111" i="3"/>
  <c r="L110" i="3"/>
  <c r="AB13" i="3" s="1"/>
  <c r="L109" i="3"/>
  <c r="L108" i="3"/>
  <c r="L106" i="3"/>
  <c r="L105" i="3"/>
  <c r="AB57" i="3" s="1"/>
  <c r="L104" i="3"/>
  <c r="L103" i="3"/>
  <c r="L102" i="3"/>
  <c r="L101" i="3"/>
  <c r="L100" i="3"/>
  <c r="L99" i="3"/>
  <c r="AA46" i="3" s="1"/>
  <c r="L98" i="3"/>
  <c r="L97" i="3"/>
  <c r="L96" i="3"/>
  <c r="AB60" i="3"/>
  <c r="L95" i="3"/>
  <c r="L94" i="3"/>
  <c r="L93" i="3"/>
  <c r="L92" i="3"/>
  <c r="L91" i="3"/>
  <c r="L90" i="3"/>
  <c r="L89" i="3"/>
  <c r="AA80" i="3" s="1"/>
  <c r="L88" i="3"/>
  <c r="AA38" i="3"/>
  <c r="L87" i="3"/>
  <c r="L86" i="3"/>
  <c r="L85" i="3"/>
  <c r="L84" i="3"/>
  <c r="L83" i="3"/>
  <c r="L82" i="3"/>
  <c r="L80" i="3"/>
  <c r="L79" i="3"/>
  <c r="L78" i="3"/>
  <c r="L77" i="3"/>
  <c r="AB11" i="3" s="1"/>
  <c r="L75" i="3"/>
  <c r="AA71" i="3"/>
  <c r="L74" i="3"/>
  <c r="AA30" i="3"/>
  <c r="L73" i="3"/>
  <c r="AA50" i="3" s="1"/>
  <c r="L72" i="3"/>
  <c r="L71" i="3"/>
  <c r="L70" i="3"/>
  <c r="L69" i="3"/>
  <c r="L68" i="3"/>
  <c r="L67" i="3"/>
  <c r="L66" i="3"/>
  <c r="L65" i="3"/>
  <c r="L64" i="3"/>
  <c r="L63" i="3"/>
  <c r="L62" i="3"/>
  <c r="AA65" i="3" s="1"/>
  <c r="L61" i="3"/>
  <c r="AA26" i="3" s="1"/>
  <c r="L60" i="3"/>
  <c r="L59" i="3"/>
  <c r="AB7" i="3" s="1"/>
  <c r="L57" i="3"/>
  <c r="L56" i="3"/>
  <c r="L55" i="3"/>
  <c r="L54" i="3"/>
  <c r="L53" i="3"/>
  <c r="L52" i="3"/>
  <c r="L51" i="3"/>
  <c r="L50" i="3"/>
  <c r="L49" i="3"/>
  <c r="AA15" i="3"/>
  <c r="L48" i="3"/>
  <c r="L47" i="3"/>
  <c r="AA54" i="3" s="1"/>
  <c r="L46" i="3"/>
  <c r="L45" i="3"/>
  <c r="AA75" i="3" s="1"/>
  <c r="L44" i="3"/>
  <c r="AA32" i="3" s="1"/>
  <c r="L43" i="3"/>
  <c r="AB54" i="3" s="1"/>
  <c r="L42" i="3"/>
  <c r="L39" i="3"/>
  <c r="L38" i="3"/>
  <c r="L37" i="3"/>
  <c r="L36" i="3"/>
  <c r="L35" i="3"/>
  <c r="AB59" i="3" s="1"/>
  <c r="L34" i="3"/>
  <c r="L33" i="3"/>
  <c r="L32" i="3"/>
  <c r="AB37" i="3" s="1"/>
  <c r="L31" i="3"/>
  <c r="L30" i="3"/>
  <c r="L29" i="3"/>
  <c r="L28" i="3"/>
  <c r="L27" i="3"/>
  <c r="AA79" i="3" s="1"/>
  <c r="L26" i="3"/>
  <c r="AB17" i="3" s="1"/>
  <c r="L25" i="3"/>
  <c r="L24" i="3"/>
  <c r="L23" i="3"/>
  <c r="AB49" i="3"/>
  <c r="L22" i="3"/>
  <c r="L21" i="3"/>
  <c r="L20" i="3"/>
  <c r="L19" i="3"/>
  <c r="AA10" i="3" s="1"/>
  <c r="L18" i="3"/>
  <c r="L17" i="3"/>
  <c r="AB29" i="3"/>
  <c r="L16" i="3"/>
  <c r="L15" i="3"/>
  <c r="L14" i="3"/>
  <c r="L13" i="3"/>
  <c r="L12" i="3"/>
  <c r="L11" i="3"/>
  <c r="L10" i="3"/>
  <c r="L9" i="3"/>
  <c r="AA85" i="3" s="1"/>
  <c r="L8" i="3"/>
  <c r="AB45" i="3" s="1"/>
  <c r="L7" i="3"/>
  <c r="AA25" i="3" s="1"/>
  <c r="L6" i="3"/>
  <c r="AB6" i="3" s="1"/>
  <c r="L311" i="2"/>
  <c r="L312" i="2"/>
  <c r="L310" i="2"/>
  <c r="L292" i="2"/>
  <c r="L293" i="2"/>
  <c r="L291" i="2"/>
  <c r="L274" i="2"/>
  <c r="L275" i="2"/>
  <c r="L273" i="2"/>
  <c r="L256" i="2"/>
  <c r="L257" i="2"/>
  <c r="L255" i="2"/>
  <c r="L240" i="2"/>
  <c r="L241" i="2"/>
  <c r="L239" i="2"/>
  <c r="L222" i="2"/>
  <c r="L223" i="2"/>
  <c r="L221" i="2"/>
  <c r="L141" i="2"/>
  <c r="L142" i="2"/>
  <c r="L140" i="2"/>
  <c r="L120" i="2"/>
  <c r="L121" i="2"/>
  <c r="L119" i="2"/>
  <c r="L172" i="2"/>
  <c r="L173" i="2"/>
  <c r="L171" i="2"/>
  <c r="L336" i="2"/>
  <c r="L337" i="2"/>
  <c r="L338" i="2"/>
  <c r="L335" i="2"/>
  <c r="L330" i="2"/>
  <c r="L331" i="2"/>
  <c r="L332" i="2"/>
  <c r="L333" i="2"/>
  <c r="L329" i="2"/>
  <c r="L326" i="2"/>
  <c r="L327" i="2"/>
  <c r="L328" i="2"/>
  <c r="L325" i="2"/>
  <c r="L314" i="2"/>
  <c r="L315" i="2"/>
  <c r="L316" i="2"/>
  <c r="L317" i="2"/>
  <c r="L318" i="2"/>
  <c r="L319" i="2"/>
  <c r="L320" i="2"/>
  <c r="L321" i="2"/>
  <c r="L322" i="2"/>
  <c r="L323" i="2"/>
  <c r="L324" i="2"/>
  <c r="L313" i="2"/>
  <c r="L308" i="2"/>
  <c r="L309" i="2"/>
  <c r="L307" i="2"/>
  <c r="L295" i="2"/>
  <c r="L296" i="2"/>
  <c r="L297" i="2"/>
  <c r="L298" i="2"/>
  <c r="L299" i="2"/>
  <c r="L300" i="2"/>
  <c r="L301" i="2"/>
  <c r="L302" i="2"/>
  <c r="L303" i="2"/>
  <c r="L304" i="2"/>
  <c r="L305" i="2"/>
  <c r="L294" i="2"/>
  <c r="L289" i="2"/>
  <c r="L290" i="2"/>
  <c r="L288" i="2"/>
  <c r="L277" i="2"/>
  <c r="L278" i="2"/>
  <c r="L279" i="2"/>
  <c r="L280" i="2"/>
  <c r="L281" i="2"/>
  <c r="L282" i="2"/>
  <c r="L283" i="2"/>
  <c r="L284" i="2"/>
  <c r="L285" i="2"/>
  <c r="L286" i="2"/>
  <c r="L287" i="2"/>
  <c r="L276" i="2"/>
  <c r="L271" i="2"/>
  <c r="L272" i="2"/>
  <c r="L270" i="2"/>
  <c r="L259" i="2"/>
  <c r="L260" i="2"/>
  <c r="L261" i="2"/>
  <c r="L262" i="2"/>
  <c r="L263" i="2"/>
  <c r="L264" i="2"/>
  <c r="L265" i="2"/>
  <c r="L266" i="2"/>
  <c r="L267" i="2"/>
  <c r="L258" i="2"/>
  <c r="L253" i="2"/>
  <c r="L254" i="2"/>
  <c r="L252" i="2"/>
  <c r="L243" i="2"/>
  <c r="L244" i="2"/>
  <c r="L245" i="2"/>
  <c r="L246" i="2"/>
  <c r="L247" i="2"/>
  <c r="L248" i="2"/>
  <c r="L249" i="2"/>
  <c r="L250" i="2"/>
  <c r="L242" i="2"/>
  <c r="L237" i="2"/>
  <c r="L238" i="2"/>
  <c r="L236" i="2"/>
  <c r="L219" i="2"/>
  <c r="L220" i="2"/>
  <c r="L218" i="2"/>
  <c r="L225" i="2"/>
  <c r="L226" i="2"/>
  <c r="L227" i="2"/>
  <c r="L228" i="2"/>
  <c r="L229" i="2"/>
  <c r="L230" i="2"/>
  <c r="L231" i="2"/>
  <c r="L232" i="2"/>
  <c r="L233" i="2"/>
  <c r="L234" i="2"/>
  <c r="L235" i="2"/>
  <c r="L224" i="2"/>
  <c r="L195" i="2"/>
  <c r="L196" i="2"/>
  <c r="L197" i="2"/>
  <c r="L198" i="2"/>
  <c r="L199" i="2"/>
  <c r="L200" i="2"/>
  <c r="L201" i="2"/>
  <c r="L202" i="2"/>
  <c r="L203" i="2"/>
  <c r="L204" i="2"/>
  <c r="L205" i="2"/>
  <c r="L194" i="2"/>
  <c r="L189" i="2"/>
  <c r="L190" i="2"/>
  <c r="L188" i="2"/>
  <c r="L175" i="2"/>
  <c r="L176" i="2"/>
  <c r="L177" i="2"/>
  <c r="L178" i="2"/>
  <c r="L179" i="2"/>
  <c r="L180" i="2"/>
  <c r="L181" i="2"/>
  <c r="L182" i="2"/>
  <c r="L183" i="2"/>
  <c r="L184" i="2"/>
  <c r="L174" i="2"/>
  <c r="L169" i="2"/>
  <c r="L170" i="2"/>
  <c r="L168" i="2"/>
  <c r="L167" i="2"/>
  <c r="L157" i="2"/>
  <c r="L158" i="2"/>
  <c r="L159" i="2"/>
  <c r="L160" i="2"/>
  <c r="L161" i="2"/>
  <c r="L162" i="2"/>
  <c r="L163" i="2"/>
  <c r="L164" i="2"/>
  <c r="L165" i="2"/>
  <c r="L156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43" i="2"/>
  <c r="L123" i="2"/>
  <c r="L124" i="2"/>
  <c r="L125" i="2"/>
  <c r="L127" i="2"/>
  <c r="L128" i="2"/>
  <c r="L129" i="2"/>
  <c r="L130" i="2"/>
  <c r="L132" i="2"/>
  <c r="L133" i="2"/>
  <c r="L134" i="2"/>
  <c r="L135" i="2"/>
  <c r="L122" i="2"/>
  <c r="L138" i="2"/>
  <c r="L139" i="2"/>
  <c r="L137" i="2"/>
  <c r="L117" i="2"/>
  <c r="L118" i="2"/>
  <c r="L116" i="2"/>
  <c r="L89" i="2"/>
  <c r="L90" i="2"/>
  <c r="L91" i="2"/>
  <c r="L92" i="2"/>
  <c r="L88" i="2"/>
  <c r="L56" i="2"/>
  <c r="L54" i="2"/>
  <c r="L53" i="2"/>
  <c r="L52" i="2"/>
  <c r="O2" i="2"/>
  <c r="P2" i="2" s="1"/>
  <c r="L98" i="2"/>
  <c r="L99" i="2"/>
  <c r="L97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03" i="2"/>
  <c r="L78" i="2"/>
  <c r="L79" i="2"/>
  <c r="L80" i="2"/>
  <c r="L81" i="2"/>
  <c r="L82" i="2"/>
  <c r="L83" i="2"/>
  <c r="L84" i="2"/>
  <c r="L85" i="2"/>
  <c r="L86" i="2"/>
  <c r="L87" i="2"/>
  <c r="L77" i="2"/>
  <c r="L101" i="2"/>
  <c r="L102" i="2"/>
  <c r="L100" i="2"/>
  <c r="L74" i="2"/>
  <c r="L75" i="2"/>
  <c r="L73" i="2"/>
  <c r="L71" i="2"/>
  <c r="L72" i="2"/>
  <c r="L70" i="2"/>
  <c r="L39" i="2"/>
  <c r="L40" i="2"/>
  <c r="L38" i="2"/>
  <c r="L42" i="2"/>
  <c r="L43" i="2"/>
  <c r="L44" i="2"/>
  <c r="L45" i="2"/>
  <c r="L46" i="2"/>
  <c r="L47" i="2"/>
  <c r="L48" i="2"/>
  <c r="L49" i="2"/>
  <c r="L50" i="2"/>
  <c r="L51" i="2"/>
  <c r="L41" i="2"/>
  <c r="L30" i="2"/>
  <c r="L31" i="2"/>
  <c r="L32" i="2"/>
  <c r="L33" i="2"/>
  <c r="L34" i="2"/>
  <c r="L35" i="2"/>
  <c r="L36" i="2"/>
  <c r="L37" i="2"/>
  <c r="L29" i="2"/>
  <c r="L15" i="2"/>
  <c r="L16" i="2"/>
  <c r="L17" i="2"/>
  <c r="L18" i="2"/>
  <c r="L19" i="2"/>
  <c r="L20" i="2"/>
  <c r="L21" i="2"/>
  <c r="L22" i="2"/>
  <c r="L23" i="2"/>
  <c r="L24" i="2"/>
  <c r="L14" i="2"/>
  <c r="K4" i="2"/>
  <c r="L4" i="2" s="1"/>
  <c r="L26" i="2"/>
  <c r="L27" i="2"/>
  <c r="L25" i="2"/>
  <c r="L9" i="2"/>
  <c r="L10" i="2"/>
  <c r="L8" i="2"/>
  <c r="L12" i="2"/>
  <c r="L13" i="2"/>
  <c r="L11" i="2"/>
  <c r="K2" i="2"/>
  <c r="L2" i="2"/>
  <c r="AB25" i="3"/>
  <c r="AA29" i="3"/>
  <c r="AB85" i="3"/>
  <c r="AB32" i="3"/>
  <c r="AB62" i="3"/>
  <c r="AB75" i="3"/>
  <c r="AB10" i="3"/>
  <c r="AA60" i="3"/>
  <c r="AA49" i="3"/>
  <c r="AB47" i="3"/>
  <c r="AB14" i="3"/>
  <c r="AB79" i="3"/>
  <c r="AA37" i="3"/>
  <c r="AA18" i="3"/>
  <c r="AB77" i="3"/>
  <c r="AB16" i="3"/>
  <c r="AB26" i="3"/>
  <c r="AB50" i="3"/>
  <c r="AB30" i="3"/>
  <c r="AB71" i="3"/>
  <c r="AB18" i="3"/>
  <c r="AB38" i="3"/>
  <c r="AA77" i="3"/>
  <c r="AA52" i="3"/>
  <c r="AA73" i="3"/>
  <c r="AB53" i="3"/>
  <c r="AB84" i="3"/>
  <c r="AA48" i="3"/>
  <c r="AA69" i="3"/>
  <c r="AA55" i="3"/>
  <c r="AA63" i="3"/>
  <c r="AA66" i="3"/>
  <c r="AB61" i="3"/>
  <c r="AB81" i="3"/>
  <c r="AA58" i="3"/>
  <c r="AA78" i="3"/>
  <c r="AA62" i="3"/>
  <c r="AA82" i="3"/>
  <c r="AA57" i="3"/>
  <c r="AB65" i="3"/>
  <c r="AB15" i="3"/>
  <c r="AB46" i="3" l="1"/>
  <c r="AA9" i="3"/>
  <c r="AA6" i="3"/>
  <c r="AA74" i="3"/>
  <c r="AB8" i="3"/>
  <c r="AA17" i="3"/>
  <c r="AA11" i="3"/>
  <c r="AB80" i="3"/>
  <c r="AA45" i="3"/>
  <c r="AA13" i="3"/>
  <c r="AA59" i="3"/>
  <c r="AA21" i="3"/>
  <c r="AA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</authors>
  <commentList>
    <comment ref="B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for sample on mass spec</t>
        </r>
      </text>
    </comment>
    <comment ref="B1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for sample on mass spec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  <author>Erin</author>
  </authors>
  <commentList>
    <comment ref="G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Ponar, Airlift, or Scraping
</t>
        </r>
      </text>
    </comment>
    <comment ref="I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number of airlifts/ponar/scrappings etc per sample</t>
        </r>
      </text>
    </comment>
    <comment ref="F3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on sample run in mass spec</t>
        </r>
      </text>
    </comment>
    <comment ref="F8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Carbon voltage low for sample run</t>
        </r>
      </text>
    </comment>
    <comment ref="F8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VERY small sample only have peak areas or ug C and N no isotope ratios</t>
        </r>
      </text>
    </comment>
    <comment ref="F10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will re-run sample to verfy isotopes...</t>
        </r>
      </text>
    </comment>
    <comment ref="F10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will re-run sample to verfy isotopes...</t>
        </r>
      </text>
    </comment>
    <comment ref="G27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Erin:</t>
        </r>
        <r>
          <rPr>
            <sz val="9"/>
            <color indexed="81"/>
            <rFont val="Tahoma"/>
            <family val="2"/>
          </rPr>
          <t xml:space="preserve">
scraping the size of airlift</t>
        </r>
      </text>
    </comment>
    <comment ref="G294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Erin:</t>
        </r>
        <r>
          <rPr>
            <sz val="9"/>
            <color indexed="81"/>
            <rFont val="Tahoma"/>
            <family val="2"/>
          </rPr>
          <t xml:space="preserve">
scraping the size of airlift</t>
        </r>
      </text>
    </comment>
    <comment ref="G313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Erin:</t>
        </r>
        <r>
          <rPr>
            <sz val="9"/>
            <color indexed="81"/>
            <rFont val="Tahoma"/>
            <family val="2"/>
          </rPr>
          <t xml:space="preserve">
scraping the size of airlift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  <author>Erin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Ponar, Airlift, or Scraping
</t>
        </r>
      </text>
    </comment>
    <comment ref="I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number of airlifts/ponar/scrappings etc per sample</t>
        </r>
      </text>
    </comment>
    <comment ref="F2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on sample run in mass spec</t>
        </r>
      </text>
    </comment>
    <comment ref="F4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Carbon voltage low for sample run</t>
        </r>
      </text>
    </comment>
    <comment ref="F52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VERY small sample only have peak areas or ug C and N no isotope ratios</t>
        </r>
      </text>
    </comment>
    <comment ref="G17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Erin:</t>
        </r>
        <r>
          <rPr>
            <sz val="9"/>
            <color indexed="81"/>
            <rFont val="Tahoma"/>
            <family val="2"/>
          </rPr>
          <t xml:space="preserve">
scraping the size of airlift</t>
        </r>
      </text>
    </comment>
    <comment ref="G195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Erin:</t>
        </r>
        <r>
          <rPr>
            <sz val="9"/>
            <color indexed="81"/>
            <rFont val="Tahoma"/>
            <family val="2"/>
          </rPr>
          <t xml:space="preserve">
scraping the size of airlift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</authors>
  <commentList>
    <comment ref="B10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for sample on mass spec</t>
        </r>
      </text>
    </comment>
    <comment ref="B15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low voltage for sample on mass spec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</authors>
  <commentList>
    <comment ref="G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Ponar, Airlift, or Scraping
</t>
        </r>
      </text>
    </comment>
    <comment ref="I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number of airlifts/ponar/scrappings etc per sample</t>
        </r>
      </text>
    </comment>
    <comment ref="F1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will re-run sample to verfy isotopes...</t>
        </r>
      </text>
    </comment>
    <comment ref="F11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will re-run sample to verfy isotopes...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Harvey Bootsma</author>
  </authors>
  <commentList>
    <comment ref="G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Ponar, Airlift, or Scraping
</t>
        </r>
      </text>
    </comment>
    <comment ref="I5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Erin:</t>
        </r>
        <r>
          <rPr>
            <sz val="8"/>
            <color indexed="81"/>
            <rFont val="Tahoma"/>
            <family val="2"/>
          </rPr>
          <t xml:space="preserve">
number of airlifts/ponar/scrappings etc per sample</t>
        </r>
      </text>
    </comment>
  </commentList>
</comments>
</file>

<file path=xl/sharedStrings.xml><?xml version="1.0" encoding="utf-8"?>
<sst xmlns="http://schemas.openxmlformats.org/spreadsheetml/2006/main" count="4266" uniqueCount="481">
  <si>
    <t>PP</t>
  </si>
  <si>
    <t>Site</t>
  </si>
  <si>
    <t>State</t>
  </si>
  <si>
    <t>Rock Sh. 3m</t>
  </si>
  <si>
    <t>WI</t>
  </si>
  <si>
    <t>Rock Int. 2m</t>
  </si>
  <si>
    <t>Rock Int. 8m</t>
  </si>
  <si>
    <t>Rock Dp. 2m</t>
  </si>
  <si>
    <t>Rock Dp. 15m</t>
  </si>
  <si>
    <t>Project #</t>
  </si>
  <si>
    <t>Rock Sh. 2m</t>
  </si>
  <si>
    <t>10SG1R007</t>
  </si>
  <si>
    <t>10SG1R014</t>
  </si>
  <si>
    <t>10SG1R015</t>
  </si>
  <si>
    <t>10SG1R024</t>
  </si>
  <si>
    <t>10SG1R025</t>
  </si>
  <si>
    <t>May and July 2010</t>
  </si>
  <si>
    <t>Sand Sh. 2m</t>
  </si>
  <si>
    <t>Sand Int. 2m</t>
  </si>
  <si>
    <t>Sand Int. 8m</t>
  </si>
  <si>
    <t>Sand Dp. 2m</t>
  </si>
  <si>
    <t>Sand Dp. 15m</t>
  </si>
  <si>
    <t>10SG1S001</t>
  </si>
  <si>
    <t>10SG1S005</t>
  </si>
  <si>
    <t>10SG1S006</t>
  </si>
  <si>
    <t>10SG1S011</t>
  </si>
  <si>
    <t>10SG1S012</t>
  </si>
  <si>
    <t>IL</t>
  </si>
  <si>
    <t>10SG2R016</t>
  </si>
  <si>
    <t>10SG2R017</t>
  </si>
  <si>
    <t>10SG2R018</t>
  </si>
  <si>
    <t>10SG2R020</t>
  </si>
  <si>
    <t>10SG2R019</t>
  </si>
  <si>
    <t>Rock Int. 7.5m</t>
  </si>
  <si>
    <t>Rock Dp. 11m</t>
  </si>
  <si>
    <t>Date Collected</t>
  </si>
  <si>
    <t>Date Processed</t>
  </si>
  <si>
    <t>10SG2S023</t>
  </si>
  <si>
    <t>10SG2S021</t>
  </si>
  <si>
    <t>10SG2S022</t>
  </si>
  <si>
    <t>10SG2S019</t>
  </si>
  <si>
    <t>10SG2S020</t>
  </si>
  <si>
    <t>Sand Sh. 3m</t>
  </si>
  <si>
    <t>Sand Int. 7.3m</t>
  </si>
  <si>
    <t>Sand Dp. 15.1m</t>
  </si>
  <si>
    <t>10SG3R093</t>
  </si>
  <si>
    <t>10SG3R092</t>
  </si>
  <si>
    <t>10SG3R090</t>
  </si>
  <si>
    <t>10SG3R089</t>
  </si>
  <si>
    <t>10SG3R088</t>
  </si>
  <si>
    <t>IN</t>
  </si>
  <si>
    <t>Rock Dp. 10m</t>
  </si>
  <si>
    <t>Rocky Site</t>
  </si>
  <si>
    <t>Sandy Site</t>
  </si>
  <si>
    <t>10SG3S028</t>
  </si>
  <si>
    <t>10SG3S010</t>
  </si>
  <si>
    <t>10SG3S011</t>
  </si>
  <si>
    <t>10SG3S008</t>
  </si>
  <si>
    <t>10SG3S009</t>
  </si>
  <si>
    <t>Auxilary Sites</t>
  </si>
  <si>
    <t xml:space="preserve">Sand Int. 2m </t>
  </si>
  <si>
    <t>10SG6R001</t>
  </si>
  <si>
    <t>10SG6R002</t>
  </si>
  <si>
    <t>comparison</t>
  </si>
  <si>
    <t>extra for</t>
  </si>
  <si>
    <t>10SG4S006</t>
  </si>
  <si>
    <t>10SG4S007</t>
  </si>
  <si>
    <t>10SG4S008</t>
  </si>
  <si>
    <t>10SG4S009</t>
  </si>
  <si>
    <t>10SG4S010</t>
  </si>
  <si>
    <t>MI</t>
  </si>
  <si>
    <t>Atwater Station</t>
  </si>
  <si>
    <t>Whitefish Bay Station</t>
  </si>
  <si>
    <t>Sturgeon Bay Station</t>
  </si>
  <si>
    <t>Muskegon Station</t>
  </si>
  <si>
    <t>Sand Dp. 13m</t>
  </si>
  <si>
    <t>Sand Int. 6.5m</t>
  </si>
  <si>
    <t>Sand Int. 1.5m</t>
  </si>
  <si>
    <t>*don't have other samples due to stormy weather</t>
  </si>
  <si>
    <t>10SG5R006</t>
  </si>
  <si>
    <t>10SG5R007</t>
  </si>
  <si>
    <t>10SG5R008</t>
  </si>
  <si>
    <t>10SG5R014</t>
  </si>
  <si>
    <t>Rock Dp. 14m</t>
  </si>
  <si>
    <t>Frankfort</t>
  </si>
  <si>
    <t>10SG1R067</t>
  </si>
  <si>
    <t>10SG1R055</t>
  </si>
  <si>
    <t>10SG1R056</t>
  </si>
  <si>
    <t>10SG1R044</t>
  </si>
  <si>
    <t>10SG1R045</t>
  </si>
  <si>
    <t>10SG1S028</t>
  </si>
  <si>
    <t>10SG1S022</t>
  </si>
  <si>
    <t>10SG1S023</t>
  </si>
  <si>
    <t>10SG1S017</t>
  </si>
  <si>
    <t>10SG1S018</t>
  </si>
  <si>
    <t>10SG2R039</t>
  </si>
  <si>
    <t>10SG2R037</t>
  </si>
  <si>
    <t>10SG2R038</t>
  </si>
  <si>
    <t>10SG2R035</t>
  </si>
  <si>
    <t>10SG2R036</t>
  </si>
  <si>
    <t>10SG2S045</t>
  </si>
  <si>
    <t>10SG2S046</t>
  </si>
  <si>
    <t>10SG2S047</t>
  </si>
  <si>
    <t>10SG2S048</t>
  </si>
  <si>
    <t>10SG2S049</t>
  </si>
  <si>
    <t>10SG3R110</t>
  </si>
  <si>
    <t>10SG3R111</t>
  </si>
  <si>
    <t>10SG3R112</t>
  </si>
  <si>
    <t>10SG3R113</t>
  </si>
  <si>
    <t>10SG3R115</t>
  </si>
  <si>
    <t>10SG3S104</t>
  </si>
  <si>
    <t>10SG3S105</t>
  </si>
  <si>
    <t>10SG3S106</t>
  </si>
  <si>
    <t>10SG3S107</t>
  </si>
  <si>
    <t>10SG3S108</t>
  </si>
  <si>
    <t>Notes:</t>
  </si>
  <si>
    <t>Rock Int. ??</t>
  </si>
  <si>
    <t>Rock Dp. ??</t>
  </si>
  <si>
    <t>Sand Sh. ??</t>
  </si>
  <si>
    <t>Sand Int. ??</t>
  </si>
  <si>
    <t>Sand Dp. ??</t>
  </si>
  <si>
    <t>Highland Park</t>
  </si>
  <si>
    <t>Dead River</t>
  </si>
  <si>
    <t>Calumet</t>
  </si>
  <si>
    <t>Michigan City</t>
  </si>
  <si>
    <t>*Consolidated Lake MI Benthic Results</t>
  </si>
  <si>
    <t>Taxa</t>
  </si>
  <si>
    <t>Sample Type</t>
  </si>
  <si>
    <t>Sample Area</t>
  </si>
  <si>
    <t xml:space="preserve">Replicate </t>
  </si>
  <si>
    <t># of Individuals</t>
  </si>
  <si>
    <t>AW Rock Sh.</t>
  </si>
  <si>
    <t xml:space="preserve">AW Rock Int. </t>
  </si>
  <si>
    <t xml:space="preserve">AW Rock Dp. </t>
  </si>
  <si>
    <t xml:space="preserve">WFB Sand Sh. </t>
  </si>
  <si>
    <t xml:space="preserve">WFB Sand Int. </t>
  </si>
  <si>
    <t xml:space="preserve">WFB Sand Dp. </t>
  </si>
  <si>
    <t>Depth (m)</t>
  </si>
  <si>
    <t>Dry Mass (g)</t>
  </si>
  <si>
    <t>Mass/Area (g/m2)</t>
  </si>
  <si>
    <t>10SG1R001</t>
  </si>
  <si>
    <t>10SG1R002</t>
  </si>
  <si>
    <t>10SG1R003</t>
  </si>
  <si>
    <t>scraping</t>
  </si>
  <si>
    <t>N/A</t>
  </si>
  <si>
    <t>10SG1R004</t>
  </si>
  <si>
    <t>10SG1R005</t>
  </si>
  <si>
    <t>10SG1R006</t>
  </si>
  <si>
    <t>Scrape Areas:</t>
  </si>
  <si>
    <t>Area (cm2)</t>
  </si>
  <si>
    <t>Area (m2)</t>
  </si>
  <si>
    <t xml:space="preserve">L - elbow square = 20 X 20cm </t>
  </si>
  <si>
    <t>10SG1R008</t>
  </si>
  <si>
    <t>10SG1R009</t>
  </si>
  <si>
    <t>10SG1R010</t>
  </si>
  <si>
    <t>Amphipod A</t>
  </si>
  <si>
    <t>Isopod A</t>
  </si>
  <si>
    <t>Dipteran A</t>
  </si>
  <si>
    <t>Amphipod B</t>
  </si>
  <si>
    <t>Isopod B</t>
  </si>
  <si>
    <t>Dipteran B</t>
  </si>
  <si>
    <t>Amphipod C</t>
  </si>
  <si>
    <t>Isopod C</t>
  </si>
  <si>
    <t>airlift</t>
  </si>
  <si>
    <r>
      <t xml:space="preserve">Cladophora </t>
    </r>
    <r>
      <rPr>
        <sz val="10"/>
        <rFont val="Arial"/>
        <family val="2"/>
      </rPr>
      <t>A</t>
    </r>
  </si>
  <si>
    <r>
      <t xml:space="preserve">Cladophora </t>
    </r>
    <r>
      <rPr>
        <sz val="10"/>
        <rFont val="Arial"/>
        <family val="2"/>
      </rPr>
      <t>B</t>
    </r>
  </si>
  <si>
    <r>
      <t xml:space="preserve">Cladophora </t>
    </r>
    <r>
      <rPr>
        <sz val="10"/>
        <rFont val="Arial"/>
        <family val="2"/>
      </rPr>
      <t>C</t>
    </r>
  </si>
  <si>
    <t>Quagga A</t>
  </si>
  <si>
    <t>Quagga B</t>
  </si>
  <si>
    <t>Quagga C</t>
  </si>
  <si>
    <t>Chironomid A</t>
  </si>
  <si>
    <t>Chironomid B</t>
  </si>
  <si>
    <t>Chironomid C</t>
  </si>
  <si>
    <t>Airlift Area:</t>
  </si>
  <si>
    <t>Corrected</t>
  </si>
  <si>
    <t>Zooplankton</t>
  </si>
  <si>
    <t>10SG1R017</t>
  </si>
  <si>
    <t>10SG1R018</t>
  </si>
  <si>
    <t>10SG1R019</t>
  </si>
  <si>
    <t>10SG1R020</t>
  </si>
  <si>
    <t>10SG1R011</t>
  </si>
  <si>
    <t>10SG1R012</t>
  </si>
  <si>
    <t>10SG1R013</t>
  </si>
  <si>
    <t>Zoop Net:</t>
  </si>
  <si>
    <t>10SG1R021</t>
  </si>
  <si>
    <t>10SG1R022</t>
  </si>
  <si>
    <t>10SG1R023</t>
  </si>
  <si>
    <t>10SG1R026</t>
  </si>
  <si>
    <t>10SG1R027</t>
  </si>
  <si>
    <t>10SG1R028</t>
  </si>
  <si>
    <t>diameter = 15.5cm</t>
  </si>
  <si>
    <t>10SG1S004</t>
  </si>
  <si>
    <t>ponar</t>
  </si>
  <si>
    <t>Chironomid</t>
  </si>
  <si>
    <t>Oligochaete C</t>
  </si>
  <si>
    <t>Oligochaete A</t>
  </si>
  <si>
    <t>10SG1S010</t>
  </si>
  <si>
    <t xml:space="preserve">Chironomid </t>
  </si>
  <si>
    <t xml:space="preserve">Isopod </t>
  </si>
  <si>
    <t>10SG1S013</t>
  </si>
  <si>
    <t>StBay Rock Int.</t>
  </si>
  <si>
    <t>10SG6R003</t>
  </si>
  <si>
    <t>10SG6R004</t>
  </si>
  <si>
    <t>10SG6R005</t>
  </si>
  <si>
    <t>10SG6R006</t>
  </si>
  <si>
    <t>10SG6R007</t>
  </si>
  <si>
    <t>10SG6R008</t>
  </si>
  <si>
    <t>10SG6R009</t>
  </si>
  <si>
    <t>10SG6R010</t>
  </si>
  <si>
    <t>integrated</t>
  </si>
  <si>
    <t>Oligochaete B</t>
  </si>
  <si>
    <t>64um zoop. net</t>
  </si>
  <si>
    <t>10SG6R011</t>
  </si>
  <si>
    <t>10SG6R012</t>
  </si>
  <si>
    <t>StBay Sand Int.</t>
  </si>
  <si>
    <t>Ponar Area:</t>
  </si>
  <si>
    <t xml:space="preserve">AW Rock Sh. </t>
  </si>
  <si>
    <t>10SG1R061</t>
  </si>
  <si>
    <t>10SG1R062</t>
  </si>
  <si>
    <t>10SG1R063</t>
  </si>
  <si>
    <t>10SG1R064</t>
  </si>
  <si>
    <t>10SG1R065</t>
  </si>
  <si>
    <t>10SG1R066</t>
  </si>
  <si>
    <t>Amphipod</t>
  </si>
  <si>
    <t>Isopod</t>
  </si>
  <si>
    <t>Oligochaete</t>
  </si>
  <si>
    <t>10SG1R068</t>
  </si>
  <si>
    <t>10SG1R069</t>
  </si>
  <si>
    <t>10SG1R070</t>
  </si>
  <si>
    <t>10SG5R036</t>
  </si>
  <si>
    <t>10SG5R037</t>
  </si>
  <si>
    <t>10SG5R038</t>
  </si>
  <si>
    <t>10SG5R039</t>
  </si>
  <si>
    <t>10SG5R040</t>
  </si>
  <si>
    <t>10SG4S036</t>
  </si>
  <si>
    <t>10SG4S037</t>
  </si>
  <si>
    <t>10SG4S038</t>
  </si>
  <si>
    <t>10SG4S039</t>
  </si>
  <si>
    <t>10SG4S040</t>
  </si>
  <si>
    <t>10SG1R103</t>
  </si>
  <si>
    <t>10SG1R091</t>
  </si>
  <si>
    <t>10SG1R092</t>
  </si>
  <si>
    <t>10SG1R080</t>
  </si>
  <si>
    <t>10SG1R081</t>
  </si>
  <si>
    <t>10SG2R051</t>
  </si>
  <si>
    <t>10SG2R052</t>
  </si>
  <si>
    <t>10SG2R053</t>
  </si>
  <si>
    <t>10SG2R054</t>
  </si>
  <si>
    <t>10SG2S069</t>
  </si>
  <si>
    <t>10SG2S072</t>
  </si>
  <si>
    <t>10SG2S073</t>
  </si>
  <si>
    <t>10SG2S074</t>
  </si>
  <si>
    <t>10SG6R043</t>
  </si>
  <si>
    <t>10SG6R031</t>
  </si>
  <si>
    <t>10SG6R032</t>
  </si>
  <si>
    <t>10SG6R020</t>
  </si>
  <si>
    <t>10SG6R021</t>
  </si>
  <si>
    <t>10SG1R049</t>
  </si>
  <si>
    <t>10SG1R050</t>
  </si>
  <si>
    <t>10SG1R051</t>
  </si>
  <si>
    <t>10SG1R052</t>
  </si>
  <si>
    <t>10SG1R053</t>
  </si>
  <si>
    <t>10SG1R054</t>
  </si>
  <si>
    <t>10SG1R057</t>
  </si>
  <si>
    <t>10SG1R058</t>
  </si>
  <si>
    <t>10SG1R059</t>
  </si>
  <si>
    <t>too little, &lt;.0001</t>
  </si>
  <si>
    <t>Leech A</t>
  </si>
  <si>
    <t>Snail B</t>
  </si>
  <si>
    <t>10SG1R060</t>
  </si>
  <si>
    <t>10SG1R038</t>
  </si>
  <si>
    <t>10SG1R039</t>
  </si>
  <si>
    <t>10SG1R040</t>
  </si>
  <si>
    <t>10SG1R041</t>
  </si>
  <si>
    <t>10SG1R042</t>
  </si>
  <si>
    <t>10SG1R043</t>
  </si>
  <si>
    <t>10SG1R046</t>
  </si>
  <si>
    <t>10SG1R047</t>
  </si>
  <si>
    <t>10SG1R048</t>
  </si>
  <si>
    <t>10SG1S029</t>
  </si>
  <si>
    <t>10SG1S030</t>
  </si>
  <si>
    <t>10SG1S031</t>
  </si>
  <si>
    <t>10SG1S025</t>
  </si>
  <si>
    <t>10SG1S026</t>
  </si>
  <si>
    <t>10SG1S027</t>
  </si>
  <si>
    <t>10SG1S024</t>
  </si>
  <si>
    <t>10SG1S019</t>
  </si>
  <si>
    <t>Leech B</t>
  </si>
  <si>
    <t xml:space="preserve">IL Rock Int. </t>
  </si>
  <si>
    <t>A</t>
  </si>
  <si>
    <t>B</t>
  </si>
  <si>
    <t>C</t>
  </si>
  <si>
    <t xml:space="preserve">IN Rock Int. </t>
  </si>
  <si>
    <t>10SG1R097</t>
  </si>
  <si>
    <t>10SG1R098</t>
  </si>
  <si>
    <t>10SG1R099</t>
  </si>
  <si>
    <t>10SG1R100</t>
  </si>
  <si>
    <t>10SG1R101</t>
  </si>
  <si>
    <t>10SG1R102</t>
  </si>
  <si>
    <t>10SG1R104</t>
  </si>
  <si>
    <t>10SG1R105</t>
  </si>
  <si>
    <t>10SG1R106</t>
  </si>
  <si>
    <t>10SG1R085</t>
  </si>
  <si>
    <t>10SG1R086</t>
  </si>
  <si>
    <t>10SG1R087</t>
  </si>
  <si>
    <t>10SG1R088</t>
  </si>
  <si>
    <t>10SG1R089</t>
  </si>
  <si>
    <t>10SG1R090</t>
  </si>
  <si>
    <t>10SG1R093</t>
  </si>
  <si>
    <t>10SG1R094</t>
  </si>
  <si>
    <t>10SG1R095</t>
  </si>
  <si>
    <t>10SG1R096</t>
  </si>
  <si>
    <t>10SG1R074</t>
  </si>
  <si>
    <t>10SG1R075</t>
  </si>
  <si>
    <t>10SG1R076</t>
  </si>
  <si>
    <t>10SG1R077</t>
  </si>
  <si>
    <t>10SG1R078</t>
  </si>
  <si>
    <t>10SG1R079</t>
  </si>
  <si>
    <t>10SG1R082</t>
  </si>
  <si>
    <t>10SG1R083</t>
  </si>
  <si>
    <t>10SG1R084</t>
  </si>
  <si>
    <t>OligochaeteB</t>
  </si>
  <si>
    <t>StBay Rock Sh.</t>
  </si>
  <si>
    <t>StBay Rock Dp.</t>
  </si>
  <si>
    <t>10SG6R037</t>
  </si>
  <si>
    <t>10SG6R038</t>
  </si>
  <si>
    <t>10SG6R039</t>
  </si>
  <si>
    <t>10SG6R040</t>
  </si>
  <si>
    <t>10SG6R041</t>
  </si>
  <si>
    <t>10SG6R042</t>
  </si>
  <si>
    <t>?</t>
  </si>
  <si>
    <t>ug-C</t>
  </si>
  <si>
    <t>ug-N</t>
  </si>
  <si>
    <t>Weight</t>
  </si>
  <si>
    <t>Sample</t>
  </si>
  <si>
    <r>
      <t>Volts N</t>
    </r>
    <r>
      <rPr>
        <vertAlign val="subscript"/>
        <sz val="10"/>
        <rFont val="Arial"/>
        <family val="2"/>
      </rPr>
      <t>2</t>
    </r>
  </si>
  <si>
    <r>
      <t xml:space="preserve">   d</t>
    </r>
    <r>
      <rPr>
        <sz val="10"/>
        <color indexed="10"/>
        <rFont val="Arial"/>
        <family val="2"/>
      </rPr>
      <t>-29/28</t>
    </r>
  </si>
  <si>
    <r>
      <t>Volts CO</t>
    </r>
    <r>
      <rPr>
        <vertAlign val="subscript"/>
        <sz val="10"/>
        <rFont val="Arial"/>
        <family val="2"/>
      </rPr>
      <t>2</t>
    </r>
  </si>
  <si>
    <r>
      <t xml:space="preserve"> d</t>
    </r>
    <r>
      <rPr>
        <sz val="10"/>
        <color indexed="10"/>
        <rFont val="Arial"/>
        <family val="2"/>
      </rPr>
      <t>-13/12</t>
    </r>
  </si>
  <si>
    <t>Duplicate Samples</t>
  </si>
  <si>
    <t>10SG1S007</t>
  </si>
  <si>
    <t xml:space="preserve">IL Sand Int. </t>
  </si>
  <si>
    <t>10SG3R083</t>
  </si>
  <si>
    <t>10SG3S003</t>
  </si>
  <si>
    <t xml:space="preserve">IN Sand Int. </t>
  </si>
  <si>
    <t>10SG5R013</t>
  </si>
  <si>
    <t xml:space="preserve">MI - F Rock Int. </t>
  </si>
  <si>
    <t>10SG4S025</t>
  </si>
  <si>
    <t xml:space="preserve">MI - M Sand Int. </t>
  </si>
  <si>
    <t>Crayfish B</t>
  </si>
  <si>
    <t>10SG2S040</t>
  </si>
  <si>
    <t>IL Sand Int.</t>
  </si>
  <si>
    <t>10SG2S029</t>
  </si>
  <si>
    <t>IL Sand Dp.</t>
  </si>
  <si>
    <t>invert</t>
  </si>
  <si>
    <t>10SG2R028</t>
  </si>
  <si>
    <t>Algae A</t>
  </si>
  <si>
    <t>Algae B</t>
  </si>
  <si>
    <t>Algae C</t>
  </si>
  <si>
    <t>Quagga A - 1</t>
  </si>
  <si>
    <t>one gathering</t>
  </si>
  <si>
    <t>Quagga A - 2</t>
  </si>
  <si>
    <t>of mussels</t>
  </si>
  <si>
    <t>Quagga A - 3</t>
  </si>
  <si>
    <t>no area</t>
  </si>
  <si>
    <t>Hydracarina A</t>
  </si>
  <si>
    <t>Hydracarina B</t>
  </si>
  <si>
    <t>Hydracarina C</t>
  </si>
  <si>
    <t>10SG3R103</t>
  </si>
  <si>
    <t>10SG3S124</t>
  </si>
  <si>
    <t xml:space="preserve">IN Sand Sh. </t>
  </si>
  <si>
    <t>10SG3S121</t>
  </si>
  <si>
    <t>10SG3S103</t>
  </si>
  <si>
    <t>10SG3S116</t>
  </si>
  <si>
    <t>10SG3S117</t>
  </si>
  <si>
    <t>10SG6R044</t>
  </si>
  <si>
    <t>10SG6R045</t>
  </si>
  <si>
    <t>10SG6R046</t>
  </si>
  <si>
    <t>10SG6R025</t>
  </si>
  <si>
    <t>10SG6R026</t>
  </si>
  <si>
    <t>10SG6R027</t>
  </si>
  <si>
    <t>10SG6R028</t>
  </si>
  <si>
    <t>10SG6R029</t>
  </si>
  <si>
    <t>10SG6R030</t>
  </si>
  <si>
    <t>10SG6R033</t>
  </si>
  <si>
    <t>10SG6R034</t>
  </si>
  <si>
    <t>10SG6R035</t>
  </si>
  <si>
    <t>Leech</t>
  </si>
  <si>
    <t>10SG6R036</t>
  </si>
  <si>
    <t>10SG6R014</t>
  </si>
  <si>
    <t>10SG6R015</t>
  </si>
  <si>
    <t>10SG6R016</t>
  </si>
  <si>
    <t>10SG6R017</t>
  </si>
  <si>
    <t>10SG6R018</t>
  </si>
  <si>
    <t>10SG6R019</t>
  </si>
  <si>
    <t>10SG6R022</t>
  </si>
  <si>
    <t>10SG6R023</t>
  </si>
  <si>
    <t>10SG6R024</t>
  </si>
  <si>
    <t>10SG5R030</t>
  </si>
  <si>
    <t>10SG4S048</t>
  </si>
  <si>
    <t>10SG1S047</t>
  </si>
  <si>
    <t>10SG1S048</t>
  </si>
  <si>
    <t>10SG1S049</t>
  </si>
  <si>
    <t>10SG1S043</t>
  </si>
  <si>
    <t>10SG1S044</t>
  </si>
  <si>
    <t>10SG1S045</t>
  </si>
  <si>
    <t>10SG1S042</t>
  </si>
  <si>
    <t>10SG1S037</t>
  </si>
  <si>
    <t>Isopod (sm) A</t>
  </si>
  <si>
    <t>10SG1S038</t>
  </si>
  <si>
    <t>10SG2R045</t>
  </si>
  <si>
    <t>10SG2S057</t>
  </si>
  <si>
    <t>10SG3R003</t>
  </si>
  <si>
    <t>10SG3S035</t>
  </si>
  <si>
    <t>10SG2S010</t>
  </si>
  <si>
    <t>10SG2R014a</t>
  </si>
  <si>
    <t>10SG2R014b</t>
  </si>
  <si>
    <t>10SG3R012</t>
  </si>
  <si>
    <t>10SG5R010</t>
  </si>
  <si>
    <t>Sand Sh. 1.5m</t>
  </si>
  <si>
    <t>10SG1S046</t>
  </si>
  <si>
    <t>10SG1S040</t>
  </si>
  <si>
    <t>10SG1S041</t>
  </si>
  <si>
    <t>10SG1S035</t>
  </si>
  <si>
    <t>10SG1S036</t>
  </si>
  <si>
    <t>10SG3R021</t>
  </si>
  <si>
    <t>10SG3R011</t>
  </si>
  <si>
    <t>10SG3R013</t>
  </si>
  <si>
    <t>10SG3R014</t>
  </si>
  <si>
    <t>10SG3S053</t>
  </si>
  <si>
    <t>10SG3S051</t>
  </si>
  <si>
    <t>10SG3S052</t>
  </si>
  <si>
    <t>10SG3S050</t>
  </si>
  <si>
    <t>10SG3S049</t>
  </si>
  <si>
    <t>10SG2R055</t>
  </si>
  <si>
    <t>10SG2S070</t>
  </si>
  <si>
    <t>Auxilary Site</t>
  </si>
  <si>
    <t>*too low</t>
  </si>
  <si>
    <t>*no tissue kept</t>
  </si>
  <si>
    <t>Sugatuck 10m</t>
  </si>
  <si>
    <t>Saugatuck</t>
  </si>
  <si>
    <t>Saugatuck Int.</t>
  </si>
  <si>
    <t>Cladophora</t>
  </si>
  <si>
    <t>trawl</t>
  </si>
  <si>
    <t>*subsampled</t>
  </si>
  <si>
    <t>4R</t>
  </si>
  <si>
    <t>Saugatuck Dp.</t>
  </si>
  <si>
    <t>Quagga</t>
  </si>
  <si>
    <t>R3: ponar?</t>
  </si>
  <si>
    <t>R1: ponar?</t>
  </si>
  <si>
    <t>mass (mg)</t>
  </si>
  <si>
    <r>
      <t>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g/mg)</t>
    </r>
  </si>
  <si>
    <t>22 X 24cm</t>
  </si>
  <si>
    <t>*horizontal</t>
  </si>
  <si>
    <t>*vertical</t>
  </si>
  <si>
    <t>10SG4S015</t>
  </si>
  <si>
    <t>Biomass (g/m2)</t>
  </si>
  <si>
    <t>Average</t>
  </si>
  <si>
    <t>Std. Dev.</t>
  </si>
  <si>
    <t>Notes</t>
  </si>
  <si>
    <t>Date</t>
  </si>
  <si>
    <t>Dipteran</t>
  </si>
  <si>
    <t xml:space="preserve">Amphipod </t>
  </si>
  <si>
    <t>R/S</t>
  </si>
  <si>
    <t>R</t>
  </si>
  <si>
    <t>S</t>
  </si>
  <si>
    <t>WI 1</t>
  </si>
  <si>
    <t>WI 6</t>
  </si>
  <si>
    <t xml:space="preserve">Oligochaete </t>
  </si>
  <si>
    <t>IL 2</t>
  </si>
  <si>
    <t>IN 3</t>
  </si>
  <si>
    <t xml:space="preserve">Hydracarina </t>
  </si>
  <si>
    <t>Trawl</t>
  </si>
  <si>
    <t>R1 Quagga</t>
  </si>
  <si>
    <t>R3 Quagga</t>
  </si>
  <si>
    <t>MI 4</t>
  </si>
  <si>
    <t>*Consolidated Lake MI Seston Isotope Results</t>
  </si>
  <si>
    <t>Sample #</t>
  </si>
  <si>
    <t>flag</t>
  </si>
  <si>
    <t>notes</t>
  </si>
  <si>
    <t>flag column added by Bryan Maitland 10 NOV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</si>
</sst>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#,##0.000"/>
  </numFmts>
  <fonts count="25" x14ac:knownFonts="1">
    <font>
      <sz val="10"/>
      <name val="Arial"/>
    </font>
    <font>
      <sz val="10"/>
      <name val="Symbol"/>
      <family val="1"/>
      <charset val="2"/>
    </font>
    <font>
      <sz val="8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10"/>
      <name val="Arial"/>
      <family val="2"/>
    </font>
    <font>
      <sz val="10"/>
      <color indexed="10"/>
      <name val="Symbol"/>
      <family val="1"/>
      <charset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trike/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Dot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0" fillId="0" borderId="1" xfId="0" applyBorder="1"/>
    <xf numFmtId="14" fontId="0" fillId="0" borderId="0" xfId="0" applyNumberFormat="1"/>
    <xf numFmtId="0" fontId="3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0" xfId="0" applyFill="1" applyBorder="1"/>
    <xf numFmtId="14" fontId="0" fillId="0" borderId="3" xfId="0" applyNumberFormat="1" applyBorder="1"/>
    <xf numFmtId="0" fontId="0" fillId="0" borderId="3" xfId="0" applyBorder="1"/>
    <xf numFmtId="0" fontId="0" fillId="0" borderId="3" xfId="0" applyFill="1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2" borderId="3" xfId="0" applyFill="1" applyBorder="1"/>
    <xf numFmtId="0" fontId="0" fillId="4" borderId="0" xfId="0" applyFill="1"/>
    <xf numFmtId="0" fontId="0" fillId="4" borderId="0" xfId="0" applyFill="1" applyBorder="1"/>
    <xf numFmtId="0" fontId="0" fillId="4" borderId="3" xfId="0" applyFill="1" applyBorder="1"/>
    <xf numFmtId="0" fontId="0" fillId="0" borderId="1" xfId="0" applyFill="1" applyBorder="1"/>
    <xf numFmtId="0" fontId="0" fillId="3" borderId="1" xfId="0" applyFill="1" applyBorder="1"/>
    <xf numFmtId="14" fontId="0" fillId="0" borderId="1" xfId="0" applyNumberFormat="1" applyBorder="1"/>
    <xf numFmtId="0" fontId="0" fillId="4" borderId="1" xfId="0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Alignment="1"/>
    <xf numFmtId="0" fontId="8" fillId="0" borderId="0" xfId="0" applyFont="1"/>
    <xf numFmtId="0" fontId="3" fillId="0" borderId="0" xfId="0" applyFont="1" applyBorder="1"/>
    <xf numFmtId="0" fontId="9" fillId="0" borderId="0" xfId="0" applyFont="1"/>
    <xf numFmtId="0" fontId="0" fillId="0" borderId="4" xfId="0" applyBorder="1"/>
    <xf numFmtId="164" fontId="0" fillId="0" borderId="0" xfId="0" applyNumberFormat="1" applyFill="1"/>
    <xf numFmtId="0" fontId="10" fillId="2" borderId="0" xfId="1" applyFill="1" applyAlignment="1" applyProtection="1"/>
    <xf numFmtId="0" fontId="0" fillId="5" borderId="0" xfId="0" applyFill="1"/>
    <xf numFmtId="0" fontId="0" fillId="2" borderId="0" xfId="0" applyFill="1" applyBorder="1"/>
    <xf numFmtId="0" fontId="3" fillId="0" borderId="0" xfId="0" applyFont="1" applyAlignment="1"/>
    <xf numFmtId="0" fontId="10" fillId="2" borderId="0" xfId="1" applyFill="1" applyBorder="1" applyAlignment="1" applyProtection="1"/>
    <xf numFmtId="0" fontId="3" fillId="0" borderId="3" xfId="0" applyFont="1" applyBorder="1"/>
    <xf numFmtId="0" fontId="0" fillId="3" borderId="0" xfId="0" applyFill="1" applyBorder="1"/>
    <xf numFmtId="0" fontId="3" fillId="0" borderId="1" xfId="0" applyFont="1" applyBorder="1"/>
    <xf numFmtId="0" fontId="9" fillId="0" borderId="1" xfId="0" applyFont="1" applyBorder="1"/>
    <xf numFmtId="0" fontId="3" fillId="0" borderId="0" xfId="0" applyFont="1" applyFill="1" applyBorder="1"/>
    <xf numFmtId="0" fontId="10" fillId="3" borderId="0" xfId="1" applyFill="1" applyBorder="1" applyAlignment="1" applyProtection="1"/>
    <xf numFmtId="0" fontId="10" fillId="3" borderId="0" xfId="1" applyFill="1" applyAlignment="1" applyProtection="1"/>
    <xf numFmtId="0" fontId="3" fillId="0" borderId="3" xfId="0" applyFont="1" applyFill="1" applyBorder="1"/>
    <xf numFmtId="0" fontId="10" fillId="4" borderId="0" xfId="1" applyFill="1" applyBorder="1" applyAlignment="1" applyProtection="1"/>
    <xf numFmtId="0" fontId="9" fillId="6" borderId="0" xfId="0" applyFont="1" applyFill="1"/>
    <xf numFmtId="14" fontId="0" fillId="0" borderId="0" xfId="0" applyNumberFormat="1" applyBorder="1"/>
    <xf numFmtId="0" fontId="9" fillId="0" borderId="0" xfId="0" applyFont="1" applyFill="1"/>
    <xf numFmtId="0" fontId="0" fillId="2" borderId="1" xfId="0" applyFill="1" applyBorder="1"/>
    <xf numFmtId="165" fontId="0" fillId="0" borderId="0" xfId="0" applyNumberFormat="1" applyAlignment="1">
      <alignment horizontal="center"/>
    </xf>
    <xf numFmtId="0" fontId="9" fillId="0" borderId="0" xfId="0" applyFont="1" applyFill="1" applyBorder="1"/>
    <xf numFmtId="166" fontId="12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Fill="1"/>
    <xf numFmtId="166" fontId="0" fillId="0" borderId="0" xfId="0" applyNumberFormat="1" applyFont="1"/>
    <xf numFmtId="0" fontId="9" fillId="0" borderId="0" xfId="0" applyFont="1" applyBorder="1"/>
    <xf numFmtId="0" fontId="0" fillId="0" borderId="0" xfId="0" applyFont="1" applyFill="1" applyBorder="1"/>
    <xf numFmtId="166" fontId="0" fillId="0" borderId="0" xfId="0" applyNumberFormat="1" applyFill="1"/>
    <xf numFmtId="166" fontId="12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6" fontId="18" fillId="0" borderId="0" xfId="0" applyNumberFormat="1" applyFont="1" applyAlignment="1">
      <alignment horizontal="center"/>
    </xf>
    <xf numFmtId="0" fontId="17" fillId="0" borderId="0" xfId="0" applyFont="1" applyFill="1"/>
    <xf numFmtId="0" fontId="17" fillId="0" borderId="0" xfId="0" applyFont="1"/>
    <xf numFmtId="2" fontId="18" fillId="0" borderId="0" xfId="0" applyNumberFormat="1" applyFont="1" applyAlignment="1">
      <alignment horizontal="center"/>
    </xf>
    <xf numFmtId="2" fontId="17" fillId="0" borderId="0" xfId="0" applyNumberFormat="1" applyFont="1" applyFill="1"/>
    <xf numFmtId="166" fontId="19" fillId="0" borderId="0" xfId="0" applyNumberFormat="1" applyFont="1" applyAlignment="1">
      <alignment horizontal="center"/>
    </xf>
    <xf numFmtId="166" fontId="12" fillId="0" borderId="0" xfId="0" applyNumberFormat="1" applyFont="1"/>
    <xf numFmtId="165" fontId="17" fillId="0" borderId="0" xfId="0" applyNumberFormat="1" applyFont="1" applyAlignment="1">
      <alignment horizontal="center"/>
    </xf>
    <xf numFmtId="166" fontId="18" fillId="0" borderId="0" xfId="0" applyNumberFormat="1" applyFont="1"/>
    <xf numFmtId="0" fontId="3" fillId="0" borderId="5" xfId="0" applyFont="1" applyBorder="1"/>
    <xf numFmtId="0" fontId="0" fillId="2" borderId="5" xfId="0" applyFill="1" applyBorder="1"/>
    <xf numFmtId="0" fontId="0" fillId="0" borderId="5" xfId="0" applyFill="1" applyBorder="1"/>
    <xf numFmtId="14" fontId="0" fillId="0" borderId="5" xfId="0" applyNumberFormat="1" applyBorder="1"/>
    <xf numFmtId="0" fontId="9" fillId="0" borderId="5" xfId="0" applyFont="1" applyBorder="1"/>
    <xf numFmtId="0" fontId="0" fillId="0" borderId="5" xfId="0" applyBorder="1"/>
    <xf numFmtId="0" fontId="0" fillId="0" borderId="6" xfId="0" applyFill="1" applyBorder="1"/>
    <xf numFmtId="0" fontId="0" fillId="4" borderId="6" xfId="0" applyFill="1" applyBorder="1"/>
    <xf numFmtId="14" fontId="0" fillId="0" borderId="6" xfId="0" applyNumberFormat="1" applyBorder="1"/>
    <xf numFmtId="0" fontId="9" fillId="0" borderId="6" xfId="0" applyFont="1" applyBorder="1"/>
    <xf numFmtId="0" fontId="0" fillId="0" borderId="6" xfId="0" applyBorder="1"/>
    <xf numFmtId="0" fontId="3" fillId="0" borderId="6" xfId="0" applyFont="1" applyFill="1" applyBorder="1"/>
    <xf numFmtId="0" fontId="3" fillId="0" borderId="6" xfId="0" applyFont="1" applyBorder="1"/>
    <xf numFmtId="0" fontId="0" fillId="0" borderId="7" xfId="0" applyBorder="1"/>
    <xf numFmtId="0" fontId="0" fillId="0" borderId="7" xfId="0" applyFill="1" applyBorder="1"/>
    <xf numFmtId="14" fontId="0" fillId="0" borderId="7" xfId="0" applyNumberFormat="1" applyBorder="1"/>
    <xf numFmtId="0" fontId="0" fillId="3" borderId="7" xfId="0" applyFill="1" applyBorder="1"/>
    <xf numFmtId="0" fontId="3" fillId="0" borderId="7" xfId="0" applyFont="1" applyFill="1" applyBorder="1"/>
    <xf numFmtId="166" fontId="0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6" fontId="17" fillId="0" borderId="0" xfId="0" applyNumberFormat="1" applyFont="1" applyFill="1"/>
    <xf numFmtId="166" fontId="18" fillId="0" borderId="0" xfId="0" applyNumberFormat="1" applyFont="1" applyFill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Fill="1"/>
    <xf numFmtId="0" fontId="0" fillId="0" borderId="8" xfId="0" applyFill="1" applyBorder="1"/>
    <xf numFmtId="0" fontId="0" fillId="2" borderId="8" xfId="0" applyFill="1" applyBorder="1"/>
    <xf numFmtId="0" fontId="0" fillId="0" borderId="9" xfId="0" applyFill="1" applyBorder="1"/>
    <xf numFmtId="0" fontId="0" fillId="3" borderId="9" xfId="0" applyFill="1" applyBorder="1"/>
    <xf numFmtId="0" fontId="0" fillId="4" borderId="8" xfId="0" applyFill="1" applyBorder="1"/>
    <xf numFmtId="14" fontId="0" fillId="0" borderId="9" xfId="0" applyNumberFormat="1" applyBorder="1"/>
    <xf numFmtId="0" fontId="3" fillId="2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3" fillId="4" borderId="3" xfId="0" applyFont="1" applyFill="1" applyBorder="1"/>
    <xf numFmtId="0" fontId="17" fillId="0" borderId="1" xfId="0" applyFont="1" applyFill="1" applyBorder="1"/>
    <xf numFmtId="166" fontId="18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0" fontId="3" fillId="4" borderId="0" xfId="0" applyFont="1" applyFill="1" applyBorder="1"/>
    <xf numFmtId="0" fontId="3" fillId="2" borderId="0" xfId="0" applyFont="1" applyFill="1" applyBorder="1"/>
    <xf numFmtId="166" fontId="21" fillId="0" borderId="0" xfId="0" applyNumberFormat="1" applyFont="1" applyAlignment="1">
      <alignment horizontal="center"/>
    </xf>
    <xf numFmtId="0" fontId="17" fillId="0" borderId="3" xfId="0" applyFont="1" applyFill="1" applyBorder="1"/>
    <xf numFmtId="166" fontId="22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21" fillId="0" borderId="3" xfId="0" applyNumberFormat="1" applyFont="1" applyBorder="1" applyAlignment="1">
      <alignment horizontal="center"/>
    </xf>
    <xf numFmtId="0" fontId="23" fillId="2" borderId="0" xfId="0" applyFont="1" applyFill="1"/>
    <xf numFmtId="0" fontId="23" fillId="4" borderId="0" xfId="0" applyFont="1" applyFill="1" applyBorder="1"/>
    <xf numFmtId="0" fontId="9" fillId="4" borderId="0" xfId="0" applyFont="1" applyFill="1"/>
    <xf numFmtId="166" fontId="0" fillId="0" borderId="3" xfId="0" applyNumberFormat="1" applyFont="1" applyBorder="1"/>
    <xf numFmtId="166" fontId="12" fillId="0" borderId="3" xfId="0" applyNumberFormat="1" applyFont="1" applyBorder="1" applyAlignment="1">
      <alignment horizontal="center"/>
    </xf>
    <xf numFmtId="166" fontId="0" fillId="0" borderId="1" xfId="0" applyNumberFormat="1" applyFont="1" applyBorder="1"/>
    <xf numFmtId="167" fontId="12" fillId="0" borderId="1" xfId="0" applyNumberFormat="1" applyFon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6" xfId="0" applyNumberFormat="1" applyBorder="1"/>
    <xf numFmtId="166" fontId="12" fillId="0" borderId="6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66" fontId="0" fillId="0" borderId="5" xfId="0" applyNumberFormat="1" applyFont="1" applyFill="1" applyBorder="1"/>
    <xf numFmtId="166" fontId="12" fillId="0" borderId="5" xfId="0" applyNumberFormat="1" applyFon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6" fontId="0" fillId="0" borderId="5" xfId="0" applyNumberFormat="1" applyBorder="1"/>
    <xf numFmtId="166" fontId="12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5" xfId="0" applyNumberFormat="1" applyBorder="1"/>
    <xf numFmtId="0" fontId="9" fillId="4" borderId="6" xfId="0" applyFont="1" applyFill="1" applyBorder="1"/>
    <xf numFmtId="0" fontId="9" fillId="0" borderId="6" xfId="0" applyFont="1" applyFill="1" applyBorder="1"/>
    <xf numFmtId="166" fontId="21" fillId="0" borderId="6" xfId="0" applyNumberFormat="1" applyFont="1" applyBorder="1" applyAlignment="1">
      <alignment horizontal="center"/>
    </xf>
    <xf numFmtId="0" fontId="9" fillId="4" borderId="1" xfId="0" applyFont="1" applyFill="1" applyBorder="1"/>
    <xf numFmtId="0" fontId="9" fillId="0" borderId="1" xfId="0" applyFont="1" applyFill="1" applyBorder="1"/>
    <xf numFmtId="166" fontId="0" fillId="0" borderId="1" xfId="0" applyNumberFormat="1" applyFill="1" applyBorder="1"/>
    <xf numFmtId="166" fontId="12" fillId="0" borderId="1" xfId="0" applyNumberFormat="1" applyFont="1" applyFill="1" applyBorder="1" applyAlignment="1">
      <alignment horizontal="center"/>
    </xf>
    <xf numFmtId="166" fontId="18" fillId="0" borderId="3" xfId="0" applyNumberFormat="1" applyFont="1" applyBorder="1" applyAlignment="1">
      <alignment horizontal="center"/>
    </xf>
    <xf numFmtId="166" fontId="11" fillId="0" borderId="1" xfId="0" applyNumberFormat="1" applyFont="1" applyFill="1" applyBorder="1" applyAlignment="1" applyProtection="1">
      <alignment horizontal="center"/>
      <protection locked="0"/>
    </xf>
    <xf numFmtId="2" fontId="16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6" fontId="0" fillId="0" borderId="3" xfId="0" applyNumberFormat="1" applyBorder="1"/>
    <xf numFmtId="166" fontId="0" fillId="0" borderId="3" xfId="0" applyNumberFormat="1" applyFill="1" applyBorder="1"/>
    <xf numFmtId="166" fontId="0" fillId="0" borderId="7" xfId="0" applyNumberFormat="1" applyBorder="1"/>
    <xf numFmtId="166" fontId="12" fillId="0" borderId="7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Border="1"/>
    <xf numFmtId="166" fontId="0" fillId="0" borderId="0" xfId="0" applyNumberFormat="1" applyBorder="1"/>
    <xf numFmtId="166" fontId="12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166" fontId="0" fillId="0" borderId="8" xfId="0" applyNumberFormat="1" applyBorder="1"/>
    <xf numFmtId="166" fontId="12" fillId="0" borderId="8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7" fillId="0" borderId="0" xfId="0" applyFont="1" applyFill="1" applyBorder="1"/>
    <xf numFmtId="166" fontId="18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0" fontId="9" fillId="4" borderId="0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7" xfId="0" applyFont="1" applyBorder="1"/>
    <xf numFmtId="0" fontId="3" fillId="0" borderId="1" xfId="0" applyFont="1" applyFill="1" applyBorder="1"/>
    <xf numFmtId="0" fontId="3" fillId="0" borderId="8" xfId="0" applyFont="1" applyFill="1" applyBorder="1"/>
    <xf numFmtId="0" fontId="9" fillId="0" borderId="8" xfId="0" applyFont="1" applyBorder="1"/>
    <xf numFmtId="2" fontId="0" fillId="0" borderId="0" xfId="0" applyNumberFormat="1"/>
    <xf numFmtId="0" fontId="0" fillId="0" borderId="0" xfId="0" applyNumberFormat="1"/>
    <xf numFmtId="165" fontId="0" fillId="0" borderId="0" xfId="0" applyNumberForma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6" fontId="0" fillId="0" borderId="0" xfId="0" applyNumberFormat="1" applyFont="1" applyBorder="1"/>
    <xf numFmtId="167" fontId="12" fillId="0" borderId="0" xfId="0" applyNumberFormat="1" applyFont="1" applyBorder="1" applyAlignment="1">
      <alignment horizontal="center"/>
    </xf>
    <xf numFmtId="167" fontId="0" fillId="0" borderId="0" xfId="0" applyNumberFormat="1"/>
    <xf numFmtId="0" fontId="20" fillId="0" borderId="0" xfId="0" applyFont="1"/>
    <xf numFmtId="0" fontId="20" fillId="0" borderId="1" xfId="0" applyFont="1" applyBorder="1"/>
    <xf numFmtId="166" fontId="5" fillId="0" borderId="0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20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/Users/cfoley/AppData/Local/Microsoft/Users/Owner/Desktop/Nearshore%20Project/Wisconsin%202010/Sturgeon%20Bay%207-22-10/7-22-10%20St.%20Bay%20S.xls" TargetMode="External"/><Relationship Id="rId13" Type="http://schemas.openxmlformats.org/officeDocument/2006/relationships/hyperlink" Target="file:///C:/Users/cfoley/AppData/Local/Microsoft/Users/Owner/Desktop/Nearshore%20Project/Wisconsin%202010/WFB%20Sand/7-27-10/7-27-10%20WFB%20Inter.xls" TargetMode="External"/><Relationship Id="rId18" Type="http://schemas.openxmlformats.org/officeDocument/2006/relationships/hyperlink" Target="file:///C:/Users/cfoley/AppData/Local/Microsoft/Users/Owner/Desktop/Nearshore%20Project/Wisconsin%202010/Sturgeon%20Bay/9-28-10/9-28-10%20St.%20Bay%20R%20shallow.xls" TargetMode="External"/><Relationship Id="rId26" Type="http://schemas.openxmlformats.org/officeDocument/2006/relationships/comments" Target="../comments2.xml"/><Relationship Id="rId3" Type="http://schemas.openxmlformats.org/officeDocument/2006/relationships/hyperlink" Target="file:///C:/Users/cfoley/AppData/Local/Microsoft/Users/Owner/Desktop/Nearshore%20Project/Wisconsin%202010/Rock/5-10-10/5-10-10%20AW%20deep.xls" TargetMode="External"/><Relationship Id="rId21" Type="http://schemas.openxmlformats.org/officeDocument/2006/relationships/hyperlink" Target="file:///C:/Users/cfoley/AppData/Local/Microsoft/Users/Owner/Desktop/Nearshore%20Project/Wisconsin%202010/WFB%20Sand/10-20-10/10-20-10%20WFB%20Shal.xls" TargetMode="External"/><Relationship Id="rId7" Type="http://schemas.openxmlformats.org/officeDocument/2006/relationships/hyperlink" Target="file:///C:/Users/cfoley/AppData/Local/Microsoft/Users/Owner/Desktop/Nearshore%20Project/Wisconsin%202010/Sturgeon%20Bay%207-22-10/7-22-10%20St.%20Bay%20R.xls" TargetMode="External"/><Relationship Id="rId12" Type="http://schemas.openxmlformats.org/officeDocument/2006/relationships/hyperlink" Target="file:///C:/Users/cfoley/AppData/Local/Microsoft/Users/Owner/Desktop/Nearshore%20Project/Wisconsin%202010/WFB%20Sand/7-27-10/7-27-10%20WFB%20Shal.xls" TargetMode="External"/><Relationship Id="rId17" Type="http://schemas.openxmlformats.org/officeDocument/2006/relationships/hyperlink" Target="file:///C:/Users/cfoley/AppData/Local/Microsoft/Users/Owner/Desktop/Nearshore%20Project/Wisconsin%202010/AW%20Rock/9-22-10/9-22-10%20AW%20deep.xls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file:///C:/Users/cfoley/AppData/Local/Microsoft/Users/Owner/Desktop/Nearshore%20Project/Wisconsin%202010/Rock/5-10-10/5-10-10%20AW%20inter.xls" TargetMode="External"/><Relationship Id="rId16" Type="http://schemas.openxmlformats.org/officeDocument/2006/relationships/hyperlink" Target="file:///C:/Users/cfoley/AppData/Local/Microsoft/Users/Owner/Desktop/Nearshore%20Project/Wisconsin%202010/AW%20Rock/9-22-10/9-22-10%20AW%20inter.xls" TargetMode="External"/><Relationship Id="rId20" Type="http://schemas.openxmlformats.org/officeDocument/2006/relationships/hyperlink" Target="file:///C:/Users/cfoley/AppData/Local/Microsoft/Users/Owner/Desktop/Nearshore%20Project/Wisconsin%202010/Sturgeon%20Bay/9-28-10/9-28-10%20St.%20Bay%20R%20Deep.xls" TargetMode="External"/><Relationship Id="rId1" Type="http://schemas.openxmlformats.org/officeDocument/2006/relationships/hyperlink" Target="file:///C:/Users/cfoley/AppData/Local/Microsoft/Users/Owner/Desktop/Nearshore%20Project/Wisconsin%202010/Rock/5-10-10/5-10-10%20AW%20shallow.xls" TargetMode="External"/><Relationship Id="rId6" Type="http://schemas.openxmlformats.org/officeDocument/2006/relationships/hyperlink" Target="file:///C:/Users/cfoley/AppData/Local/Microsoft/Users/Owner/Desktop/Nearshore%20Project/Wisconsin%202010/Sand/5-12-10/5-12-10%20WFB%20shallow.xls" TargetMode="External"/><Relationship Id="rId11" Type="http://schemas.openxmlformats.org/officeDocument/2006/relationships/hyperlink" Target="file:///C:/Users/cfoley/AppData/Local/Microsoft/Users/Owner/Desktop/Nearshore%20Project/Wisconsin%202010/AW%20Rock/7-28-10/7-28-10%20AW%20deep.xl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file:///C:/Users/cfoley/AppData/Local/Microsoft/Users/Owner/Desktop/Nearshore%20Project/Wisconsin%202010/Sand/5-12-10/5-12-10%20WFB%20Inter.xls" TargetMode="External"/><Relationship Id="rId15" Type="http://schemas.openxmlformats.org/officeDocument/2006/relationships/hyperlink" Target="file:///C:/Users/cfoley/AppData/Local/Microsoft/Users/Owner/Desktop/Nearshore%20Project/Wisconsin%202010/AW%20Rock/9-22-10/9-22-10%20AW%20shal.xls" TargetMode="External"/><Relationship Id="rId23" Type="http://schemas.openxmlformats.org/officeDocument/2006/relationships/hyperlink" Target="file:///C:/Users/cfoley/AppData/Local/Microsoft/Users/Owner/Desktop/Nearshore%20Project/Wisconsin%202010/WFB%20Sand/10-20-10/10-20-10%20WFB%20Deep.xls" TargetMode="External"/><Relationship Id="rId10" Type="http://schemas.openxmlformats.org/officeDocument/2006/relationships/hyperlink" Target="file:///C:/Users/cfoley/AppData/Local/Microsoft/Users/Owner/Desktop/Nearshore%20Project/Wisconsin%202010/AW%20Rock/7-28-10/7-28-10%20AW%20inter.xls" TargetMode="External"/><Relationship Id="rId19" Type="http://schemas.openxmlformats.org/officeDocument/2006/relationships/hyperlink" Target="file:///C:/Users/cfoley/AppData/Local/Microsoft/Users/Owner/Desktop/Nearshore%20Project/Wisconsin%202010/Sturgeon%20Bay/9-28-10/9-28-10%20St.%20Bay%20R%20Intermediate.xls" TargetMode="External"/><Relationship Id="rId4" Type="http://schemas.openxmlformats.org/officeDocument/2006/relationships/hyperlink" Target="file:///C:/Users/cfoley/AppData/Local/Microsoft/Users/Owner/Desktop/Nearshore%20Project/Wisconsin%202010/Sand/5-12-10/5-12-10%20WFB%20Deep.xls" TargetMode="External"/><Relationship Id="rId9" Type="http://schemas.openxmlformats.org/officeDocument/2006/relationships/hyperlink" Target="file:///C:/Users/cfoley/AppData/Local/Microsoft/Users/Owner/Desktop/Nearshore%20Project/Wisconsin%202010/AW%20Rock/7-28-10/7-28-10%20AW%20shal.xls" TargetMode="External"/><Relationship Id="rId14" Type="http://schemas.openxmlformats.org/officeDocument/2006/relationships/hyperlink" Target="file:///C:/Users/cfoley/AppData/Local/Microsoft/Users/Owner/Desktop/Nearshore%20Project/Illinois%202010/Rock/7-29-10%20IL%20inter.xls" TargetMode="External"/><Relationship Id="rId22" Type="http://schemas.openxmlformats.org/officeDocument/2006/relationships/hyperlink" Target="file:///C:/Users/cfoley/AppData/Local/Microsoft/Users/Owner/Desktop/Nearshore%20Project/Wisconsin%202010/WFB%20Sand/10-20-10/10-20-10%20WFB%20Inter.xl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/Users/cfoley/AppData/Local/Microsoft/Users/Owner/Desktop/Nearshore%20Project/Wisconsin%202010/WFB%20Sand/10-20-10/10-20-10%20WFB%20Deep.xls" TargetMode="External"/><Relationship Id="rId3" Type="http://schemas.openxmlformats.org/officeDocument/2006/relationships/hyperlink" Target="file:///C:/Users/cfoley/AppData/Local/Microsoft/Users/Owner/Desktop/Nearshore%20Project/Wisconsin%202010/Sturgeon%20Bay%207-22-10/7-22-10%20St.%20Bay%20S.xls" TargetMode="External"/><Relationship Id="rId7" Type="http://schemas.openxmlformats.org/officeDocument/2006/relationships/hyperlink" Target="file:///C:/Users/cfoley/AppData/Local/Microsoft/Users/Owner/Desktop/Nearshore%20Project/Wisconsin%202010/WFB%20Sand/10-20-10/10-20-10%20WFB%20Inter.xls" TargetMode="External"/><Relationship Id="rId2" Type="http://schemas.openxmlformats.org/officeDocument/2006/relationships/hyperlink" Target="file:///C:/Users/cfoley/AppData/Local/Microsoft/Users/Owner/Desktop/Nearshore%20Project/Wisconsin%202010/Sand/5-12-10/5-12-10%20WFB%20shallow.xls" TargetMode="External"/><Relationship Id="rId1" Type="http://schemas.openxmlformats.org/officeDocument/2006/relationships/hyperlink" Target="file:///C:/Users/cfoley/AppData/Local/Microsoft/Users/Owner/Desktop/Nearshore%20Project/Wisconsin%202010/Sand/5-12-10/5-12-10%20WFB%20Inter.xls" TargetMode="External"/><Relationship Id="rId6" Type="http://schemas.openxmlformats.org/officeDocument/2006/relationships/hyperlink" Target="file:///C:/Users/cfoley/AppData/Local/Microsoft/Users/Owner/Desktop/Nearshore%20Project/Wisconsin%202010/WFB%20Sand/10-20-10/10-20-10%20WFB%20Shal.xls" TargetMode="External"/><Relationship Id="rId5" Type="http://schemas.openxmlformats.org/officeDocument/2006/relationships/hyperlink" Target="file:///C:/Users/cfoley/AppData/Local/Microsoft/Users/Owner/Desktop/Nearshore%20Project/Wisconsin%202010/WFB%20Sand/7-27-10/7-27-10%20WFB%20Inter.xls" TargetMode="External"/><Relationship Id="rId10" Type="http://schemas.openxmlformats.org/officeDocument/2006/relationships/comments" Target="../comments3.xml"/><Relationship Id="rId4" Type="http://schemas.openxmlformats.org/officeDocument/2006/relationships/hyperlink" Target="file:///C:/Users/cfoley/AppData/Local/Microsoft/Users/Owner/Desktop/Nearshore%20Project/Wisconsin%202010/WFB%20Sand/7-27-10/7-27-10%20WFB%20Shal.xls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/Users/cfoley/AppData/Local/Microsoft/Users/Owner/Desktop/Nearshore%20Project/Wisconsin%202010/Sand/5-12-10/5-12-10%20WFB%20Deep.xls" TargetMode="External"/><Relationship Id="rId7" Type="http://schemas.openxmlformats.org/officeDocument/2006/relationships/comments" Target="../comments5.xml"/><Relationship Id="rId2" Type="http://schemas.openxmlformats.org/officeDocument/2006/relationships/hyperlink" Target="file:///C:/Users/cfoley/AppData/Local/Microsoft/Users/Owner/Desktop/Nearshore%20Project/Wisconsin%202010/Rock/5-10-10/5-10-10%20AW%20deep.xls" TargetMode="External"/><Relationship Id="rId1" Type="http://schemas.openxmlformats.org/officeDocument/2006/relationships/hyperlink" Target="file:///C:/Users/cfoley/AppData/Local/Microsoft/Users/Owner/Desktop/Nearshore%20Project/Wisconsin%202010/Rock/5-10-10/5-10-10%20AW%20inter.xls" TargetMode="External"/><Relationship Id="rId6" Type="http://schemas.openxmlformats.org/officeDocument/2006/relationships/vmlDrawing" Target="../drawings/vmlDrawing5.vml"/><Relationship Id="rId5" Type="http://schemas.openxmlformats.org/officeDocument/2006/relationships/hyperlink" Target="file:///C:/Users/cfoley/AppData/Local/Microsoft/Users/Owner/Desktop/Nearshore%20Project/Wisconsin%202010/Sand/5-12-10/5-12-10%20WFB%20Deep.xls" TargetMode="External"/><Relationship Id="rId4" Type="http://schemas.openxmlformats.org/officeDocument/2006/relationships/hyperlink" Target="file:///C:/Users/cfoley/AppData/Local/Microsoft/Users/Owner/Desktop/Nearshore%20Project/Wisconsin%202010/Rock/5-10-10/5-10-10%20AW%20inter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workbookViewId="0">
      <selection activeCell="O16" sqref="O16"/>
    </sheetView>
  </sheetViews>
  <sheetFormatPr baseColWidth="10" defaultColWidth="8.83203125" defaultRowHeight="13" x14ac:dyDescent="0.15"/>
  <cols>
    <col min="1" max="1" width="12.1640625" customWidth="1"/>
    <col min="2" max="2" width="14.5" customWidth="1"/>
    <col min="3" max="3" width="5.5" customWidth="1"/>
    <col min="4" max="4" width="12.83203125" customWidth="1"/>
    <col min="5" max="5" width="14" customWidth="1"/>
    <col min="10" max="10" width="18.5" customWidth="1"/>
  </cols>
  <sheetData>
    <row r="1" spans="1:10" x14ac:dyDescent="0.15">
      <c r="A1" s="3"/>
    </row>
    <row r="2" spans="1:10" x14ac:dyDescent="0.15">
      <c r="A2" t="s">
        <v>16</v>
      </c>
      <c r="C2" s="23"/>
    </row>
    <row r="3" spans="1:10" x14ac:dyDescent="0.15">
      <c r="A3" s="10" t="s">
        <v>52</v>
      </c>
    </row>
    <row r="4" spans="1:10" x14ac:dyDescent="0.15">
      <c r="A4" s="12" t="s">
        <v>53</v>
      </c>
    </row>
    <row r="5" spans="1:10" x14ac:dyDescent="0.15">
      <c r="A5" s="121" t="s">
        <v>436</v>
      </c>
    </row>
    <row r="6" spans="1:10" x14ac:dyDescent="0.15">
      <c r="F6" s="60" t="s">
        <v>174</v>
      </c>
      <c r="G6" s="61"/>
      <c r="H6" s="60" t="s">
        <v>174</v>
      </c>
      <c r="I6" s="61"/>
    </row>
    <row r="7" spans="1:10" ht="14" thickBot="1" x14ac:dyDescent="0.2">
      <c r="A7" s="1" t="s">
        <v>477</v>
      </c>
      <c r="B7" s="1" t="s">
        <v>1</v>
      </c>
      <c r="C7" s="1" t="s">
        <v>2</v>
      </c>
      <c r="D7" s="1" t="s">
        <v>35</v>
      </c>
      <c r="E7" s="1" t="s">
        <v>36</v>
      </c>
      <c r="F7" s="1" t="s">
        <v>336</v>
      </c>
      <c r="G7" s="1" t="s">
        <v>332</v>
      </c>
      <c r="H7" s="1" t="s">
        <v>338</v>
      </c>
      <c r="I7" s="1" t="s">
        <v>331</v>
      </c>
      <c r="J7" s="1" t="s">
        <v>115</v>
      </c>
    </row>
    <row r="8" spans="1:10" x14ac:dyDescent="0.15">
      <c r="A8" t="s">
        <v>11</v>
      </c>
      <c r="B8" s="10" t="s">
        <v>10</v>
      </c>
      <c r="C8" t="s">
        <v>4</v>
      </c>
      <c r="D8" s="2">
        <v>40308</v>
      </c>
      <c r="E8" s="2">
        <v>40309</v>
      </c>
      <c r="J8" t="s">
        <v>71</v>
      </c>
    </row>
    <row r="9" spans="1:10" x14ac:dyDescent="0.15">
      <c r="A9" t="s">
        <v>12</v>
      </c>
      <c r="B9" s="10" t="s">
        <v>5</v>
      </c>
      <c r="C9" t="s">
        <v>4</v>
      </c>
      <c r="D9" s="2">
        <v>40308</v>
      </c>
      <c r="E9" s="2">
        <v>40309</v>
      </c>
    </row>
    <row r="10" spans="1:10" x14ac:dyDescent="0.15">
      <c r="A10" t="s">
        <v>13</v>
      </c>
      <c r="B10" s="104" t="s">
        <v>6</v>
      </c>
      <c r="C10" t="s">
        <v>4</v>
      </c>
      <c r="D10" s="2">
        <v>40308</v>
      </c>
      <c r="E10" s="2">
        <v>40309</v>
      </c>
      <c r="F10" s="64">
        <v>2.2491153573956124</v>
      </c>
      <c r="G10" s="59">
        <v>16.241496382695995</v>
      </c>
      <c r="H10" s="64">
        <v>-20.873015873015877</v>
      </c>
      <c r="I10" s="59">
        <v>129.17787512652637</v>
      </c>
    </row>
    <row r="11" spans="1:10" x14ac:dyDescent="0.15">
      <c r="A11" t="s">
        <v>14</v>
      </c>
      <c r="B11" s="10" t="s">
        <v>7</v>
      </c>
      <c r="C11" t="s">
        <v>4</v>
      </c>
      <c r="D11" s="2">
        <v>40308</v>
      </c>
      <c r="E11" s="2">
        <v>40309</v>
      </c>
    </row>
    <row r="12" spans="1:10" x14ac:dyDescent="0.15">
      <c r="A12" s="4" t="s">
        <v>15</v>
      </c>
      <c r="B12" s="11" t="s">
        <v>8</v>
      </c>
      <c r="C12" s="4" t="s">
        <v>4</v>
      </c>
      <c r="D12" s="5">
        <v>40308</v>
      </c>
      <c r="E12" s="7">
        <v>40309</v>
      </c>
      <c r="F12" s="8"/>
      <c r="G12" s="8"/>
      <c r="H12" s="8"/>
      <c r="I12" s="8"/>
    </row>
    <row r="13" spans="1:10" x14ac:dyDescent="0.15">
      <c r="A13" s="6" t="s">
        <v>22</v>
      </c>
      <c r="B13" s="12" t="s">
        <v>17</v>
      </c>
      <c r="C13" t="s">
        <v>4</v>
      </c>
      <c r="D13" s="2">
        <v>40310</v>
      </c>
      <c r="E13" s="2">
        <v>40311</v>
      </c>
      <c r="J13" t="s">
        <v>72</v>
      </c>
    </row>
    <row r="14" spans="1:10" x14ac:dyDescent="0.15">
      <c r="A14" s="6" t="s">
        <v>23</v>
      </c>
      <c r="B14" s="12" t="s">
        <v>18</v>
      </c>
      <c r="C14" t="s">
        <v>4</v>
      </c>
      <c r="D14" s="2">
        <v>40310</v>
      </c>
      <c r="E14" s="2">
        <v>40311</v>
      </c>
    </row>
    <row r="15" spans="1:10" x14ac:dyDescent="0.15">
      <c r="A15" s="6" t="s">
        <v>24</v>
      </c>
      <c r="B15" s="105" t="s">
        <v>19</v>
      </c>
      <c r="C15" t="s">
        <v>4</v>
      </c>
      <c r="D15" s="2">
        <v>40310</v>
      </c>
      <c r="E15" s="2">
        <v>40311</v>
      </c>
      <c r="F15" s="64">
        <v>2.1075725406935599</v>
      </c>
      <c r="G15" s="49">
        <v>19.11126711100799</v>
      </c>
      <c r="H15" s="51">
        <v>-14.523809523809526</v>
      </c>
      <c r="I15" s="49">
        <v>207.43768081857391</v>
      </c>
    </row>
    <row r="16" spans="1:10" x14ac:dyDescent="0.15">
      <c r="A16" s="6" t="s">
        <v>25</v>
      </c>
      <c r="B16" s="12" t="s">
        <v>20</v>
      </c>
      <c r="C16" t="s">
        <v>4</v>
      </c>
      <c r="D16" s="2">
        <v>40310</v>
      </c>
      <c r="E16" s="2">
        <v>40311</v>
      </c>
    </row>
    <row r="17" spans="1:10" ht="14" thickBot="1" x14ac:dyDescent="0.2">
      <c r="A17" s="17" t="s">
        <v>26</v>
      </c>
      <c r="B17" s="18" t="s">
        <v>21</v>
      </c>
      <c r="C17" s="1" t="s">
        <v>4</v>
      </c>
      <c r="D17" s="19">
        <v>40310</v>
      </c>
      <c r="E17" s="19">
        <v>40311</v>
      </c>
      <c r="F17" s="1"/>
      <c r="G17" s="1"/>
      <c r="H17" s="1"/>
      <c r="I17" s="1"/>
    </row>
    <row r="18" spans="1:10" x14ac:dyDescent="0.15">
      <c r="A18" t="s">
        <v>28</v>
      </c>
      <c r="B18" s="10" t="s">
        <v>3</v>
      </c>
      <c r="C18" s="6" t="s">
        <v>27</v>
      </c>
      <c r="D18" s="2">
        <v>40317</v>
      </c>
      <c r="E18" s="2">
        <v>40320</v>
      </c>
      <c r="J18" t="s">
        <v>121</v>
      </c>
    </row>
    <row r="19" spans="1:10" x14ac:dyDescent="0.15">
      <c r="A19" t="s">
        <v>29</v>
      </c>
      <c r="B19" s="10" t="s">
        <v>5</v>
      </c>
      <c r="C19" s="6" t="s">
        <v>27</v>
      </c>
      <c r="D19" s="2">
        <v>40317</v>
      </c>
      <c r="E19" s="2">
        <v>40320</v>
      </c>
    </row>
    <row r="20" spans="1:10" x14ac:dyDescent="0.15">
      <c r="A20" t="s">
        <v>30</v>
      </c>
      <c r="B20" s="104" t="s">
        <v>33</v>
      </c>
      <c r="C20" s="6" t="s">
        <v>27</v>
      </c>
      <c r="D20" s="2">
        <v>40317</v>
      </c>
      <c r="E20" s="2">
        <v>40320</v>
      </c>
      <c r="F20" s="64">
        <v>1.9761399251845113</v>
      </c>
      <c r="G20" s="49">
        <v>11.512446642040663</v>
      </c>
      <c r="H20" s="51">
        <v>-24.994262765347106</v>
      </c>
      <c r="I20" s="49">
        <v>77.122107597008338</v>
      </c>
    </row>
    <row r="21" spans="1:10" x14ac:dyDescent="0.15">
      <c r="A21" t="s">
        <v>31</v>
      </c>
      <c r="B21" s="10" t="s">
        <v>7</v>
      </c>
      <c r="C21" s="6" t="s">
        <v>27</v>
      </c>
      <c r="D21" s="2">
        <v>40317</v>
      </c>
      <c r="E21" s="2">
        <v>40320</v>
      </c>
    </row>
    <row r="22" spans="1:10" x14ac:dyDescent="0.15">
      <c r="A22" s="8" t="s">
        <v>32</v>
      </c>
      <c r="B22" s="13" t="s">
        <v>34</v>
      </c>
      <c r="C22" s="9" t="s">
        <v>27</v>
      </c>
      <c r="D22" s="7">
        <v>40317</v>
      </c>
      <c r="E22" s="7">
        <v>40320</v>
      </c>
      <c r="F22" s="8"/>
      <c r="G22" s="8"/>
      <c r="H22" s="8"/>
      <c r="I22" s="8"/>
    </row>
    <row r="23" spans="1:10" x14ac:dyDescent="0.15">
      <c r="A23" t="s">
        <v>37</v>
      </c>
      <c r="B23" s="12" t="s">
        <v>42</v>
      </c>
      <c r="C23" s="6" t="s">
        <v>27</v>
      </c>
      <c r="D23" s="2">
        <v>40317</v>
      </c>
      <c r="E23" s="2">
        <v>40320</v>
      </c>
      <c r="J23" t="s">
        <v>122</v>
      </c>
    </row>
    <row r="24" spans="1:10" x14ac:dyDescent="0.15">
      <c r="A24" t="s">
        <v>38</v>
      </c>
      <c r="B24" s="12" t="s">
        <v>18</v>
      </c>
      <c r="C24" s="6" t="s">
        <v>27</v>
      </c>
      <c r="D24" s="2">
        <v>40317</v>
      </c>
      <c r="E24" s="2">
        <v>40320</v>
      </c>
    </row>
    <row r="25" spans="1:10" x14ac:dyDescent="0.15">
      <c r="A25" t="s">
        <v>39</v>
      </c>
      <c r="B25" s="105" t="s">
        <v>43</v>
      </c>
      <c r="C25" s="6" t="s">
        <v>27</v>
      </c>
      <c r="D25" s="2">
        <v>40317</v>
      </c>
      <c r="E25" s="2">
        <v>40320</v>
      </c>
      <c r="F25" s="64">
        <v>3.8263067435041962</v>
      </c>
      <c r="G25" s="49">
        <v>15.204889939210611</v>
      </c>
      <c r="H25" s="51">
        <v>-27.183973991202908</v>
      </c>
      <c r="I25" s="49">
        <v>88.97054747791897</v>
      </c>
    </row>
    <row r="26" spans="1:10" x14ac:dyDescent="0.15">
      <c r="A26" t="s">
        <v>40</v>
      </c>
      <c r="B26" s="12" t="s">
        <v>20</v>
      </c>
      <c r="C26" s="6" t="s">
        <v>27</v>
      </c>
      <c r="D26" s="2">
        <v>40317</v>
      </c>
      <c r="E26" s="2">
        <v>40320</v>
      </c>
    </row>
    <row r="27" spans="1:10" ht="14" thickBot="1" x14ac:dyDescent="0.2">
      <c r="A27" s="1" t="s">
        <v>41</v>
      </c>
      <c r="B27" s="18" t="s">
        <v>44</v>
      </c>
      <c r="C27" s="17" t="s">
        <v>27</v>
      </c>
      <c r="D27" s="19">
        <v>40317</v>
      </c>
      <c r="E27" s="19">
        <v>40320</v>
      </c>
      <c r="F27" s="1"/>
      <c r="G27" s="1"/>
      <c r="H27" s="1"/>
      <c r="I27" s="1"/>
    </row>
    <row r="28" spans="1:10" x14ac:dyDescent="0.15">
      <c r="A28" t="s">
        <v>45</v>
      </c>
      <c r="B28" s="10" t="s">
        <v>10</v>
      </c>
      <c r="C28" s="6" t="s">
        <v>50</v>
      </c>
      <c r="D28" s="2">
        <v>40314</v>
      </c>
      <c r="E28" s="2">
        <v>40317</v>
      </c>
      <c r="J28" t="s">
        <v>123</v>
      </c>
    </row>
    <row r="29" spans="1:10" x14ac:dyDescent="0.15">
      <c r="A29" t="s">
        <v>46</v>
      </c>
      <c r="B29" s="10" t="s">
        <v>5</v>
      </c>
      <c r="C29" s="6" t="s">
        <v>50</v>
      </c>
      <c r="D29" s="2">
        <v>40314</v>
      </c>
      <c r="E29" s="2">
        <v>40317</v>
      </c>
    </row>
    <row r="30" spans="1:10" x14ac:dyDescent="0.15">
      <c r="A30" t="s">
        <v>47</v>
      </c>
      <c r="B30" s="104" t="s">
        <v>33</v>
      </c>
      <c r="C30" s="6" t="s">
        <v>50</v>
      </c>
      <c r="D30" s="2">
        <v>40314</v>
      </c>
      <c r="E30" s="2">
        <v>40317</v>
      </c>
      <c r="F30" s="51">
        <v>5.3428369224547572</v>
      </c>
      <c r="G30" s="49">
        <v>47.503652220703302</v>
      </c>
      <c r="H30" s="51">
        <v>-23.951998470070762</v>
      </c>
      <c r="I30" s="49">
        <v>305.72654884250329</v>
      </c>
    </row>
    <row r="31" spans="1:10" x14ac:dyDescent="0.15">
      <c r="A31" t="s">
        <v>48</v>
      </c>
      <c r="B31" s="10" t="s">
        <v>7</v>
      </c>
      <c r="C31" s="6" t="s">
        <v>50</v>
      </c>
      <c r="D31" s="2">
        <v>40314</v>
      </c>
      <c r="E31" s="2">
        <v>40317</v>
      </c>
    </row>
    <row r="32" spans="1:10" x14ac:dyDescent="0.15">
      <c r="A32" s="8" t="s">
        <v>49</v>
      </c>
      <c r="B32" s="13" t="s">
        <v>51</v>
      </c>
      <c r="C32" s="9" t="s">
        <v>50</v>
      </c>
      <c r="D32" s="7">
        <v>40314</v>
      </c>
      <c r="E32" s="7">
        <v>40317</v>
      </c>
      <c r="F32" s="8"/>
      <c r="G32" s="8"/>
      <c r="H32" s="8"/>
      <c r="I32" s="8"/>
    </row>
    <row r="33" spans="1:10" x14ac:dyDescent="0.15">
      <c r="A33" t="s">
        <v>54</v>
      </c>
      <c r="B33" s="12" t="s">
        <v>17</v>
      </c>
      <c r="C33" s="6" t="s">
        <v>50</v>
      </c>
      <c r="D33" s="2">
        <v>40310</v>
      </c>
      <c r="E33" s="2">
        <v>40317</v>
      </c>
      <c r="J33" t="s">
        <v>124</v>
      </c>
    </row>
    <row r="34" spans="1:10" x14ac:dyDescent="0.15">
      <c r="A34" t="s">
        <v>55</v>
      </c>
      <c r="B34" s="12" t="s">
        <v>18</v>
      </c>
      <c r="C34" s="6" t="s">
        <v>50</v>
      </c>
      <c r="D34" s="2">
        <v>40310</v>
      </c>
      <c r="E34" s="2">
        <v>40317</v>
      </c>
    </row>
    <row r="35" spans="1:10" x14ac:dyDescent="0.15">
      <c r="A35" t="s">
        <v>56</v>
      </c>
      <c r="B35" s="105" t="s">
        <v>19</v>
      </c>
      <c r="C35" s="6" t="s">
        <v>50</v>
      </c>
      <c r="D35" s="2">
        <v>40310</v>
      </c>
      <c r="E35" s="2">
        <v>40317</v>
      </c>
      <c r="F35" s="51">
        <v>4.5239106258214532</v>
      </c>
      <c r="G35" s="49">
        <v>31.927890957214743</v>
      </c>
      <c r="H35" s="51">
        <v>-23.521705871103464</v>
      </c>
      <c r="I35" s="49">
        <v>312.34254619078973</v>
      </c>
    </row>
    <row r="36" spans="1:10" x14ac:dyDescent="0.15">
      <c r="A36" t="s">
        <v>57</v>
      </c>
      <c r="B36" s="12" t="s">
        <v>20</v>
      </c>
      <c r="C36" s="6" t="s">
        <v>50</v>
      </c>
      <c r="D36" s="2">
        <v>40310</v>
      </c>
      <c r="E36" s="2">
        <v>40317</v>
      </c>
    </row>
    <row r="37" spans="1:10" ht="14" thickBot="1" x14ac:dyDescent="0.2">
      <c r="A37" s="1" t="s">
        <v>58</v>
      </c>
      <c r="B37" s="18" t="s">
        <v>21</v>
      </c>
      <c r="C37" s="17" t="s">
        <v>50</v>
      </c>
      <c r="D37" s="19">
        <v>40310</v>
      </c>
      <c r="E37" s="19">
        <v>40317</v>
      </c>
      <c r="F37" s="1"/>
      <c r="G37" s="1"/>
      <c r="H37" s="1"/>
      <c r="I37" s="1"/>
    </row>
    <row r="38" spans="1:10" x14ac:dyDescent="0.15">
      <c r="A38" s="6" t="s">
        <v>61</v>
      </c>
      <c r="B38" s="15" t="s">
        <v>5</v>
      </c>
      <c r="C38" s="6" t="s">
        <v>4</v>
      </c>
      <c r="D38" s="2">
        <v>40381</v>
      </c>
      <c r="E38" s="2">
        <v>40382</v>
      </c>
      <c r="J38" t="s">
        <v>73</v>
      </c>
    </row>
    <row r="39" spans="1:10" x14ac:dyDescent="0.15">
      <c r="A39" s="9" t="s">
        <v>62</v>
      </c>
      <c r="B39" s="107" t="s">
        <v>6</v>
      </c>
      <c r="C39" s="9" t="s">
        <v>4</v>
      </c>
      <c r="D39" s="7">
        <v>40381</v>
      </c>
      <c r="E39" s="7">
        <v>40382</v>
      </c>
      <c r="F39" s="116">
        <v>2.2895561621676275</v>
      </c>
      <c r="G39" s="117">
        <v>13.718558716227955</v>
      </c>
      <c r="H39" s="118">
        <v>-22.096959265633966</v>
      </c>
      <c r="I39" s="117">
        <v>96.841095828388248</v>
      </c>
      <c r="J39" s="21" t="s">
        <v>78</v>
      </c>
    </row>
    <row r="40" spans="1:10" x14ac:dyDescent="0.15">
      <c r="A40" s="6" t="s">
        <v>64</v>
      </c>
      <c r="B40" s="15" t="s">
        <v>60</v>
      </c>
      <c r="C40" s="6" t="s">
        <v>4</v>
      </c>
      <c r="D40" s="2">
        <v>40381</v>
      </c>
      <c r="E40" s="2">
        <v>40382</v>
      </c>
    </row>
    <row r="41" spans="1:10" ht="14" thickBot="1" x14ac:dyDescent="0.2">
      <c r="A41" s="17" t="s">
        <v>63</v>
      </c>
      <c r="B41" s="106" t="s">
        <v>19</v>
      </c>
      <c r="C41" s="17" t="s">
        <v>4</v>
      </c>
      <c r="D41" s="19">
        <v>40381</v>
      </c>
      <c r="E41" s="19">
        <v>40382</v>
      </c>
      <c r="F41" s="109">
        <v>1.2987564452532605</v>
      </c>
      <c r="G41" s="110">
        <v>18.039445220588238</v>
      </c>
      <c r="H41" s="111">
        <v>-23.167909734174795</v>
      </c>
      <c r="I41" s="110">
        <v>115.88257910957913</v>
      </c>
    </row>
    <row r="42" spans="1:10" x14ac:dyDescent="0.15">
      <c r="A42" t="s">
        <v>69</v>
      </c>
      <c r="B42" s="15" t="s">
        <v>77</v>
      </c>
      <c r="C42" s="6" t="s">
        <v>70</v>
      </c>
      <c r="D42" s="2">
        <v>40379</v>
      </c>
      <c r="E42" s="2">
        <v>40382</v>
      </c>
      <c r="J42" t="s">
        <v>74</v>
      </c>
    </row>
    <row r="43" spans="1:10" x14ac:dyDescent="0.15">
      <c r="A43" t="s">
        <v>67</v>
      </c>
      <c r="B43" s="15" t="s">
        <v>18</v>
      </c>
      <c r="C43" s="6" t="s">
        <v>70</v>
      </c>
      <c r="D43" s="2">
        <v>40379</v>
      </c>
      <c r="E43" s="2">
        <v>40382</v>
      </c>
      <c r="J43" s="22"/>
    </row>
    <row r="44" spans="1:10" x14ac:dyDescent="0.15">
      <c r="A44" t="s">
        <v>68</v>
      </c>
      <c r="B44" s="112" t="s">
        <v>76</v>
      </c>
      <c r="C44" s="6" t="s">
        <v>70</v>
      </c>
      <c r="D44" s="2">
        <v>40379</v>
      </c>
      <c r="E44" s="2">
        <v>40382</v>
      </c>
      <c r="F44" s="51">
        <v>4.0487311697502779</v>
      </c>
      <c r="G44" s="49">
        <v>45.862286939249202</v>
      </c>
      <c r="H44" s="51">
        <v>-25.242876266972651</v>
      </c>
      <c r="I44" s="49">
        <v>332.78489172911077</v>
      </c>
      <c r="J44" s="22"/>
    </row>
    <row r="45" spans="1:10" x14ac:dyDescent="0.15">
      <c r="A45" t="s">
        <v>65</v>
      </c>
      <c r="B45" s="15" t="s">
        <v>20</v>
      </c>
      <c r="C45" s="6" t="s">
        <v>70</v>
      </c>
      <c r="D45" s="2">
        <v>40379</v>
      </c>
      <c r="E45" s="2">
        <v>40382</v>
      </c>
      <c r="J45" s="22"/>
    </row>
    <row r="46" spans="1:10" ht="14" thickBot="1" x14ac:dyDescent="0.2">
      <c r="A46" s="1" t="s">
        <v>66</v>
      </c>
      <c r="B46" s="20" t="s">
        <v>75</v>
      </c>
      <c r="C46" s="17" t="s">
        <v>70</v>
      </c>
      <c r="D46" s="19">
        <v>40379</v>
      </c>
      <c r="E46" s="19">
        <v>40382</v>
      </c>
      <c r="F46" s="1"/>
      <c r="G46" s="1"/>
      <c r="H46" s="1"/>
      <c r="I46" s="1"/>
      <c r="J46" s="22"/>
    </row>
    <row r="47" spans="1:10" ht="14" thickBot="1" x14ac:dyDescent="0.2">
      <c r="A47" s="83"/>
      <c r="B47" s="140" t="s">
        <v>439</v>
      </c>
      <c r="C47" s="141" t="s">
        <v>70</v>
      </c>
      <c r="D47" s="81">
        <v>40378</v>
      </c>
      <c r="E47" s="81"/>
      <c r="F47" s="142">
        <v>4.5239106258214532</v>
      </c>
      <c r="G47" s="129">
        <v>30.544111224222686</v>
      </c>
      <c r="H47" s="142">
        <v>-23.971122585580417</v>
      </c>
      <c r="I47" s="129">
        <v>206.89321751333151</v>
      </c>
      <c r="J47" s="28" t="s">
        <v>440</v>
      </c>
    </row>
    <row r="48" spans="1:10" x14ac:dyDescent="0.15">
      <c r="A48" t="s">
        <v>82</v>
      </c>
      <c r="B48" s="15" t="s">
        <v>10</v>
      </c>
      <c r="C48" s="6" t="s">
        <v>70</v>
      </c>
      <c r="D48" s="2">
        <v>40378</v>
      </c>
      <c r="E48" s="2">
        <v>40382</v>
      </c>
      <c r="J48" t="s">
        <v>84</v>
      </c>
    </row>
    <row r="49" spans="1:10" x14ac:dyDescent="0.15">
      <c r="A49" t="s">
        <v>81</v>
      </c>
      <c r="B49" s="15" t="s">
        <v>5</v>
      </c>
      <c r="C49" s="6" t="s">
        <v>70</v>
      </c>
      <c r="D49" s="2">
        <v>40378</v>
      </c>
      <c r="E49" s="2">
        <v>40382</v>
      </c>
      <c r="J49" s="22"/>
    </row>
    <row r="50" spans="1:10" x14ac:dyDescent="0.15">
      <c r="A50" t="s">
        <v>418</v>
      </c>
      <c r="B50" s="112" t="s">
        <v>6</v>
      </c>
      <c r="C50" s="6" t="s">
        <v>70</v>
      </c>
      <c r="D50" s="2">
        <v>40378</v>
      </c>
      <c r="E50" s="2">
        <v>40382</v>
      </c>
      <c r="F50" s="95">
        <v>0.33828733191790517</v>
      </c>
      <c r="G50" s="63">
        <v>10.178540349203358</v>
      </c>
      <c r="H50" s="58">
        <v>-24.238860202715628</v>
      </c>
      <c r="I50" s="63">
        <v>71.959393875088523</v>
      </c>
      <c r="J50" s="22"/>
    </row>
    <row r="51" spans="1:10" x14ac:dyDescent="0.15">
      <c r="A51" t="s">
        <v>79</v>
      </c>
      <c r="B51" s="15" t="s">
        <v>7</v>
      </c>
      <c r="C51" s="6" t="s">
        <v>70</v>
      </c>
      <c r="D51" s="2">
        <v>40378</v>
      </c>
      <c r="E51" s="2">
        <v>40382</v>
      </c>
      <c r="J51" s="22"/>
    </row>
    <row r="52" spans="1:10" ht="14" thickBot="1" x14ac:dyDescent="0.2">
      <c r="A52" s="1" t="s">
        <v>80</v>
      </c>
      <c r="B52" s="20" t="s">
        <v>83</v>
      </c>
      <c r="C52" s="17" t="s">
        <v>70</v>
      </c>
      <c r="D52" s="19">
        <v>40378</v>
      </c>
      <c r="E52" s="19">
        <v>40382</v>
      </c>
      <c r="F52" s="1"/>
      <c r="G52" s="1"/>
      <c r="H52" s="1"/>
      <c r="I52" s="1"/>
      <c r="J52" s="22"/>
    </row>
    <row r="53" spans="1:10" x14ac:dyDescent="0.15">
      <c r="A53" s="6" t="s">
        <v>85</v>
      </c>
      <c r="B53" s="10" t="s">
        <v>10</v>
      </c>
      <c r="C53" s="6" t="s">
        <v>4</v>
      </c>
      <c r="D53" s="2">
        <v>40387</v>
      </c>
      <c r="E53" s="2">
        <v>40388</v>
      </c>
      <c r="J53" t="s">
        <v>71</v>
      </c>
    </row>
    <row r="54" spans="1:10" x14ac:dyDescent="0.15">
      <c r="A54" s="6" t="s">
        <v>86</v>
      </c>
      <c r="B54" s="10" t="s">
        <v>5</v>
      </c>
      <c r="C54" s="6" t="s">
        <v>4</v>
      </c>
      <c r="D54" s="2">
        <v>40387</v>
      </c>
      <c r="E54" s="2">
        <v>40388</v>
      </c>
    </row>
    <row r="55" spans="1:10" x14ac:dyDescent="0.15">
      <c r="A55" s="6" t="s">
        <v>87</v>
      </c>
      <c r="B55" s="119" t="s">
        <v>6</v>
      </c>
      <c r="C55" s="6" t="s">
        <v>4</v>
      </c>
      <c r="D55" s="2">
        <v>40387</v>
      </c>
      <c r="E55" s="2">
        <v>40388</v>
      </c>
      <c r="F55" s="64">
        <v>0.12597310686482663</v>
      </c>
      <c r="G55" s="49">
        <v>14.903149945781479</v>
      </c>
      <c r="H55" s="64">
        <v>-40.293555173073244</v>
      </c>
      <c r="I55" s="49">
        <v>101.73775577081342</v>
      </c>
    </row>
    <row r="56" spans="1:10" x14ac:dyDescent="0.15">
      <c r="A56" s="6" t="s">
        <v>88</v>
      </c>
      <c r="B56" s="10" t="s">
        <v>7</v>
      </c>
      <c r="C56" s="6" t="s">
        <v>4</v>
      </c>
      <c r="D56" s="2">
        <v>40387</v>
      </c>
      <c r="E56" s="2">
        <v>40388</v>
      </c>
    </row>
    <row r="57" spans="1:10" x14ac:dyDescent="0.15">
      <c r="A57" s="9" t="s">
        <v>89</v>
      </c>
      <c r="B57" s="13" t="s">
        <v>8</v>
      </c>
      <c r="C57" s="9" t="s">
        <v>4</v>
      </c>
      <c r="D57" s="7">
        <v>40387</v>
      </c>
      <c r="E57" s="7">
        <v>40388</v>
      </c>
      <c r="F57" s="8"/>
      <c r="G57" s="8"/>
      <c r="H57" s="8"/>
      <c r="I57" s="8"/>
    </row>
    <row r="58" spans="1:10" x14ac:dyDescent="0.15">
      <c r="A58" s="6" t="s">
        <v>90</v>
      </c>
      <c r="B58" s="12" t="s">
        <v>17</v>
      </c>
      <c r="C58" s="6" t="s">
        <v>4</v>
      </c>
      <c r="D58" s="2">
        <v>40386</v>
      </c>
      <c r="E58" s="2">
        <v>40388</v>
      </c>
      <c r="J58" t="s">
        <v>72</v>
      </c>
    </row>
    <row r="59" spans="1:10" x14ac:dyDescent="0.15">
      <c r="A59" s="6" t="s">
        <v>91</v>
      </c>
      <c r="B59" s="12" t="s">
        <v>18</v>
      </c>
      <c r="C59" s="6" t="s">
        <v>4</v>
      </c>
      <c r="D59" s="2">
        <v>40386</v>
      </c>
      <c r="E59" s="2">
        <v>40388</v>
      </c>
    </row>
    <row r="60" spans="1:10" x14ac:dyDescent="0.15">
      <c r="A60" s="6" t="s">
        <v>92</v>
      </c>
      <c r="B60" s="105" t="s">
        <v>19</v>
      </c>
      <c r="C60" s="6" t="s">
        <v>4</v>
      </c>
      <c r="D60" s="2">
        <v>40386</v>
      </c>
      <c r="E60" s="2">
        <v>40388</v>
      </c>
      <c r="F60" s="51">
        <v>1.7334950965524216</v>
      </c>
      <c r="G60" s="49">
        <v>22.026874227060354</v>
      </c>
      <c r="H60" s="51">
        <v>-23.426085293555175</v>
      </c>
      <c r="I60" s="49">
        <v>150.88636887157134</v>
      </c>
    </row>
    <row r="61" spans="1:10" x14ac:dyDescent="0.15">
      <c r="A61" s="6" t="s">
        <v>93</v>
      </c>
      <c r="B61" s="12" t="s">
        <v>20</v>
      </c>
      <c r="C61" s="6" t="s">
        <v>4</v>
      </c>
      <c r="D61" s="2">
        <v>40386</v>
      </c>
      <c r="E61" s="2">
        <v>40388</v>
      </c>
    </row>
    <row r="62" spans="1:10" ht="14" thickBot="1" x14ac:dyDescent="0.2">
      <c r="A62" s="17" t="s">
        <v>94</v>
      </c>
      <c r="B62" s="18" t="s">
        <v>21</v>
      </c>
      <c r="C62" s="17" t="s">
        <v>4</v>
      </c>
      <c r="D62" s="19">
        <v>40386</v>
      </c>
      <c r="E62" s="19">
        <v>40388</v>
      </c>
      <c r="F62" s="1"/>
      <c r="G62" s="1"/>
      <c r="H62" s="1"/>
      <c r="I62" s="1"/>
    </row>
    <row r="63" spans="1:10" x14ac:dyDescent="0.15">
      <c r="A63" s="6" t="s">
        <v>95</v>
      </c>
      <c r="B63" s="10" t="s">
        <v>10</v>
      </c>
      <c r="C63" s="6" t="s">
        <v>27</v>
      </c>
      <c r="D63" s="2">
        <v>40386</v>
      </c>
      <c r="E63" s="2">
        <v>40393</v>
      </c>
      <c r="J63" t="s">
        <v>121</v>
      </c>
    </row>
    <row r="64" spans="1:10" x14ac:dyDescent="0.15">
      <c r="A64" s="6" t="s">
        <v>96</v>
      </c>
      <c r="B64" s="10" t="s">
        <v>5</v>
      </c>
      <c r="C64" s="6" t="s">
        <v>27</v>
      </c>
      <c r="D64" s="2">
        <v>40386</v>
      </c>
      <c r="E64" s="2">
        <v>40393</v>
      </c>
      <c r="J64" s="22"/>
    </row>
    <row r="65" spans="1:10" x14ac:dyDescent="0.15">
      <c r="A65" s="6" t="s">
        <v>97</v>
      </c>
      <c r="B65" s="105" t="s">
        <v>19</v>
      </c>
      <c r="C65" s="6" t="s">
        <v>27</v>
      </c>
      <c r="D65" s="2">
        <v>40386</v>
      </c>
      <c r="E65" s="2">
        <v>40393</v>
      </c>
      <c r="F65" s="64">
        <v>0.55060155697098367</v>
      </c>
      <c r="G65" s="49">
        <v>14.963421078477552</v>
      </c>
      <c r="H65" s="51">
        <v>-21.676228724421499</v>
      </c>
      <c r="I65" s="49">
        <v>117.0909962349715</v>
      </c>
      <c r="J65" s="22"/>
    </row>
    <row r="66" spans="1:10" x14ac:dyDescent="0.15">
      <c r="A66" s="6" t="s">
        <v>98</v>
      </c>
      <c r="B66" s="10" t="s">
        <v>7</v>
      </c>
      <c r="C66" s="6" t="s">
        <v>27</v>
      </c>
      <c r="D66" s="2">
        <v>40385</v>
      </c>
      <c r="E66" s="2">
        <v>40393</v>
      </c>
      <c r="J66" s="22"/>
    </row>
    <row r="67" spans="1:10" x14ac:dyDescent="0.15">
      <c r="A67" s="9" t="s">
        <v>99</v>
      </c>
      <c r="B67" s="13" t="s">
        <v>34</v>
      </c>
      <c r="C67" s="9" t="s">
        <v>27</v>
      </c>
      <c r="D67" s="7">
        <v>40385</v>
      </c>
      <c r="E67" s="7">
        <v>40393</v>
      </c>
      <c r="F67" s="8"/>
      <c r="G67" s="8"/>
      <c r="H67" s="8"/>
      <c r="I67" s="8"/>
      <c r="J67" s="22"/>
    </row>
    <row r="68" spans="1:10" x14ac:dyDescent="0.15">
      <c r="A68" s="6" t="s">
        <v>100</v>
      </c>
      <c r="B68" s="12" t="s">
        <v>17</v>
      </c>
      <c r="C68" s="6" t="s">
        <v>27</v>
      </c>
      <c r="D68" s="2">
        <v>40386</v>
      </c>
      <c r="E68" s="2">
        <v>40393</v>
      </c>
      <c r="J68" t="s">
        <v>122</v>
      </c>
    </row>
    <row r="69" spans="1:10" x14ac:dyDescent="0.15">
      <c r="A69" s="6" t="s">
        <v>101</v>
      </c>
      <c r="B69" s="12" t="s">
        <v>18</v>
      </c>
      <c r="C69" s="6" t="s">
        <v>27</v>
      </c>
      <c r="D69" s="2">
        <v>40386</v>
      </c>
      <c r="E69" s="2">
        <v>40393</v>
      </c>
      <c r="J69" s="22"/>
    </row>
    <row r="70" spans="1:10" x14ac:dyDescent="0.15">
      <c r="A70" s="6" t="s">
        <v>102</v>
      </c>
      <c r="B70" s="105" t="s">
        <v>43</v>
      </c>
      <c r="C70" s="6" t="s">
        <v>27</v>
      </c>
      <c r="D70" s="2">
        <v>40387</v>
      </c>
      <c r="E70" s="2">
        <v>40393</v>
      </c>
      <c r="F70" s="51">
        <v>1.5312910726923465</v>
      </c>
      <c r="G70" s="49">
        <v>19.808572940447817</v>
      </c>
      <c r="H70" s="51">
        <v>-24.640466628418437</v>
      </c>
      <c r="I70" s="49">
        <v>144.66518215771171</v>
      </c>
      <c r="J70" s="22"/>
    </row>
    <row r="71" spans="1:10" x14ac:dyDescent="0.15">
      <c r="A71" s="6" t="s">
        <v>103</v>
      </c>
      <c r="B71" s="12" t="s">
        <v>20</v>
      </c>
      <c r="C71" s="6" t="s">
        <v>27</v>
      </c>
      <c r="D71" s="2">
        <v>40387</v>
      </c>
      <c r="E71" s="2">
        <v>40393</v>
      </c>
      <c r="J71" s="22"/>
    </row>
    <row r="72" spans="1:10" ht="14" thickBot="1" x14ac:dyDescent="0.2">
      <c r="A72" s="17" t="s">
        <v>104</v>
      </c>
      <c r="B72" s="18" t="s">
        <v>44</v>
      </c>
      <c r="C72" s="17" t="s">
        <v>27</v>
      </c>
      <c r="D72" s="19">
        <v>40387</v>
      </c>
      <c r="E72" s="19">
        <v>40393</v>
      </c>
      <c r="F72" s="1"/>
      <c r="G72" s="1"/>
      <c r="H72" s="1"/>
      <c r="I72" s="1"/>
      <c r="J72" s="22"/>
    </row>
    <row r="73" spans="1:10" x14ac:dyDescent="0.15">
      <c r="A73" s="98" t="s">
        <v>109</v>
      </c>
      <c r="B73" s="99" t="s">
        <v>10</v>
      </c>
      <c r="C73" s="6" t="s">
        <v>50</v>
      </c>
      <c r="D73" s="2">
        <v>40387</v>
      </c>
      <c r="E73" s="2">
        <v>40389</v>
      </c>
      <c r="J73" t="s">
        <v>123</v>
      </c>
    </row>
    <row r="74" spans="1:10" x14ac:dyDescent="0.15">
      <c r="A74" s="6" t="s">
        <v>107</v>
      </c>
      <c r="B74" s="10" t="s">
        <v>5</v>
      </c>
      <c r="C74" s="6" t="s">
        <v>50</v>
      </c>
      <c r="D74" s="2">
        <v>40387</v>
      </c>
      <c r="E74" s="2">
        <v>40389</v>
      </c>
    </row>
    <row r="75" spans="1:10" x14ac:dyDescent="0.15">
      <c r="A75" s="6" t="s">
        <v>108</v>
      </c>
      <c r="B75" s="104" t="s">
        <v>33</v>
      </c>
      <c r="C75" s="6" t="s">
        <v>50</v>
      </c>
      <c r="D75" s="2">
        <v>40387</v>
      </c>
      <c r="E75" s="2">
        <v>40389</v>
      </c>
      <c r="F75" s="58">
        <v>5.6461429582448694</v>
      </c>
      <c r="G75" s="63">
        <v>36.483892905965504</v>
      </c>
      <c r="H75" s="58">
        <v>-19.209217823675655</v>
      </c>
      <c r="I75" s="63">
        <v>308.53562838478888</v>
      </c>
    </row>
    <row r="76" spans="1:10" x14ac:dyDescent="0.15">
      <c r="A76" s="6" t="s">
        <v>105</v>
      </c>
      <c r="B76" s="33" t="s">
        <v>7</v>
      </c>
      <c r="C76" s="6" t="s">
        <v>50</v>
      </c>
      <c r="D76" s="2">
        <v>40387</v>
      </c>
      <c r="E76" s="2">
        <v>40389</v>
      </c>
    </row>
    <row r="77" spans="1:10" x14ac:dyDescent="0.15">
      <c r="A77" s="9" t="s">
        <v>106</v>
      </c>
      <c r="B77" s="13" t="s">
        <v>51</v>
      </c>
      <c r="C77" s="9" t="s">
        <v>50</v>
      </c>
      <c r="D77" s="7">
        <v>40387</v>
      </c>
      <c r="E77" s="7">
        <v>40389</v>
      </c>
      <c r="F77" s="8"/>
      <c r="G77" s="8"/>
      <c r="H77" s="8"/>
      <c r="I77" s="8"/>
    </row>
    <row r="78" spans="1:10" x14ac:dyDescent="0.15">
      <c r="A78" s="100" t="s">
        <v>114</v>
      </c>
      <c r="B78" s="101" t="s">
        <v>17</v>
      </c>
      <c r="C78" s="6" t="s">
        <v>50</v>
      </c>
      <c r="D78" s="2">
        <v>40386</v>
      </c>
      <c r="E78" s="2">
        <v>40389</v>
      </c>
      <c r="J78" t="s">
        <v>124</v>
      </c>
    </row>
    <row r="79" spans="1:10" x14ac:dyDescent="0.15">
      <c r="A79" s="6" t="s">
        <v>110</v>
      </c>
      <c r="B79" s="12" t="s">
        <v>18</v>
      </c>
      <c r="C79" s="6" t="s">
        <v>50</v>
      </c>
      <c r="D79" s="2">
        <v>40386</v>
      </c>
      <c r="E79" s="2">
        <v>40389</v>
      </c>
    </row>
    <row r="80" spans="1:10" x14ac:dyDescent="0.15">
      <c r="A80" s="6" t="s">
        <v>111</v>
      </c>
      <c r="B80" s="105" t="s">
        <v>19</v>
      </c>
      <c r="C80" s="6" t="s">
        <v>50</v>
      </c>
      <c r="D80" s="2">
        <v>40386</v>
      </c>
      <c r="E80" s="2">
        <v>40389</v>
      </c>
      <c r="F80" s="64">
        <v>1.5818420786573653</v>
      </c>
      <c r="G80" s="49">
        <v>15.189871527878772</v>
      </c>
      <c r="H80" s="51">
        <v>-22.689806846433353</v>
      </c>
      <c r="I80" s="49">
        <v>110.50880870504899</v>
      </c>
    </row>
    <row r="81" spans="1:10" x14ac:dyDescent="0.15">
      <c r="A81" s="6" t="s">
        <v>112</v>
      </c>
      <c r="B81" s="12" t="s">
        <v>20</v>
      </c>
      <c r="C81" s="6" t="s">
        <v>50</v>
      </c>
      <c r="D81" s="2">
        <v>40386</v>
      </c>
      <c r="E81" s="2">
        <v>40389</v>
      </c>
    </row>
    <row r="82" spans="1:10" ht="14" thickBot="1" x14ac:dyDescent="0.2">
      <c r="A82" s="17" t="s">
        <v>113</v>
      </c>
      <c r="B82" s="18" t="s">
        <v>21</v>
      </c>
      <c r="C82" s="17" t="s">
        <v>50</v>
      </c>
      <c r="D82" s="19">
        <v>40386</v>
      </c>
      <c r="E82" s="19">
        <v>40389</v>
      </c>
      <c r="F82" s="1"/>
      <c r="G82" s="1"/>
      <c r="H82" s="1"/>
      <c r="I82" s="1"/>
    </row>
    <row r="83" spans="1:10" x14ac:dyDescent="0.15">
      <c r="A83" s="98" t="s">
        <v>233</v>
      </c>
      <c r="B83" s="102" t="s">
        <v>10</v>
      </c>
      <c r="C83" s="6" t="s">
        <v>70</v>
      </c>
      <c r="D83" s="2">
        <v>40440</v>
      </c>
      <c r="E83" s="2">
        <v>40442</v>
      </c>
      <c r="J83" t="s">
        <v>84</v>
      </c>
    </row>
    <row r="84" spans="1:10" x14ac:dyDescent="0.15">
      <c r="A84" s="6" t="s">
        <v>232</v>
      </c>
      <c r="B84" s="15" t="s">
        <v>5</v>
      </c>
      <c r="C84" s="6" t="s">
        <v>70</v>
      </c>
      <c r="D84" s="2">
        <v>40440</v>
      </c>
      <c r="E84" s="2">
        <v>40442</v>
      </c>
      <c r="J84" s="22"/>
    </row>
    <row r="85" spans="1:10" x14ac:dyDescent="0.15">
      <c r="A85" s="6" t="s">
        <v>231</v>
      </c>
      <c r="B85" s="120" t="s">
        <v>6</v>
      </c>
      <c r="C85" s="6" t="s">
        <v>70</v>
      </c>
      <c r="D85" s="2">
        <v>40440</v>
      </c>
      <c r="E85" s="2">
        <v>40442</v>
      </c>
      <c r="F85" s="64">
        <v>0.12597310686482663</v>
      </c>
      <c r="G85" s="49">
        <v>0</v>
      </c>
      <c r="H85" s="64">
        <v>-40.293555173073244</v>
      </c>
      <c r="I85" s="49">
        <v>0</v>
      </c>
      <c r="J85" s="22" t="s">
        <v>437</v>
      </c>
    </row>
    <row r="86" spans="1:10" x14ac:dyDescent="0.15">
      <c r="A86" s="6" t="s">
        <v>230</v>
      </c>
      <c r="B86" s="15" t="s">
        <v>7</v>
      </c>
      <c r="C86" s="6" t="s">
        <v>70</v>
      </c>
      <c r="D86" s="2">
        <v>40440</v>
      </c>
      <c r="E86" s="2">
        <v>40442</v>
      </c>
      <c r="J86" s="22"/>
    </row>
    <row r="87" spans="1:10" ht="14" thickBot="1" x14ac:dyDescent="0.2">
      <c r="A87" s="17" t="s">
        <v>229</v>
      </c>
      <c r="B87" s="20" t="s">
        <v>83</v>
      </c>
      <c r="C87" s="17" t="s">
        <v>70</v>
      </c>
      <c r="D87" s="19">
        <v>40440</v>
      </c>
      <c r="E87" s="19">
        <v>40442</v>
      </c>
      <c r="F87" s="1"/>
      <c r="G87" s="1"/>
      <c r="H87" s="1"/>
      <c r="I87" s="1"/>
      <c r="J87" s="22"/>
    </row>
    <row r="88" spans="1:10" x14ac:dyDescent="0.15">
      <c r="A88" s="98" t="s">
        <v>238</v>
      </c>
      <c r="B88" s="102" t="s">
        <v>419</v>
      </c>
      <c r="C88" s="6" t="s">
        <v>70</v>
      </c>
      <c r="D88" s="2">
        <v>40441</v>
      </c>
      <c r="E88" s="2">
        <v>40442</v>
      </c>
      <c r="J88" t="s">
        <v>74</v>
      </c>
    </row>
    <row r="89" spans="1:10" x14ac:dyDescent="0.15">
      <c r="A89" s="6" t="s">
        <v>237</v>
      </c>
      <c r="B89" s="15" t="s">
        <v>18</v>
      </c>
      <c r="C89" s="6" t="s">
        <v>70</v>
      </c>
      <c r="D89" s="2">
        <v>40441</v>
      </c>
      <c r="E89" s="2">
        <v>40442</v>
      </c>
      <c r="J89" s="22"/>
    </row>
    <row r="90" spans="1:10" x14ac:dyDescent="0.15">
      <c r="A90" s="6" t="s">
        <v>236</v>
      </c>
      <c r="B90" s="120" t="s">
        <v>76</v>
      </c>
      <c r="C90" s="6" t="s">
        <v>70</v>
      </c>
      <c r="D90" s="2">
        <v>40441</v>
      </c>
      <c r="E90" s="2">
        <v>40442</v>
      </c>
      <c r="F90" s="64">
        <v>0.12597310686482663</v>
      </c>
      <c r="G90" s="49">
        <v>0</v>
      </c>
      <c r="H90" s="64">
        <v>-40.293555173073244</v>
      </c>
      <c r="I90" s="49">
        <v>0</v>
      </c>
      <c r="J90" s="22" t="s">
        <v>437</v>
      </c>
    </row>
    <row r="91" spans="1:10" x14ac:dyDescent="0.15">
      <c r="A91" s="6" t="s">
        <v>235</v>
      </c>
      <c r="B91" s="15" t="s">
        <v>20</v>
      </c>
      <c r="C91" s="6" t="s">
        <v>70</v>
      </c>
      <c r="D91" s="2">
        <v>40441</v>
      </c>
      <c r="E91" s="2">
        <v>40442</v>
      </c>
      <c r="J91" s="22"/>
    </row>
    <row r="92" spans="1:10" ht="14" thickBot="1" x14ac:dyDescent="0.2">
      <c r="A92" s="17" t="s">
        <v>234</v>
      </c>
      <c r="B92" s="20" t="s">
        <v>75</v>
      </c>
      <c r="C92" s="17" t="s">
        <v>70</v>
      </c>
      <c r="D92" s="19">
        <v>40441</v>
      </c>
      <c r="E92" s="19">
        <v>40442</v>
      </c>
      <c r="F92" s="1"/>
      <c r="G92" s="1"/>
      <c r="H92" s="1"/>
      <c r="I92" s="1"/>
      <c r="J92" s="22"/>
    </row>
    <row r="93" spans="1:10" x14ac:dyDescent="0.15">
      <c r="A93" s="24" t="s">
        <v>252</v>
      </c>
      <c r="B93" s="15" t="s">
        <v>10</v>
      </c>
      <c r="C93" s="6" t="s">
        <v>4</v>
      </c>
      <c r="D93" s="46">
        <v>40449</v>
      </c>
      <c r="E93" s="46">
        <v>40450</v>
      </c>
      <c r="J93" t="s">
        <v>73</v>
      </c>
    </row>
    <row r="94" spans="1:10" x14ac:dyDescent="0.15">
      <c r="A94" s="24" t="s">
        <v>253</v>
      </c>
      <c r="B94" s="15" t="s">
        <v>5</v>
      </c>
      <c r="C94" s="6" t="s">
        <v>4</v>
      </c>
      <c r="D94" s="46">
        <v>40449</v>
      </c>
      <c r="E94" s="46">
        <v>40450</v>
      </c>
    </row>
    <row r="95" spans="1:10" x14ac:dyDescent="0.15">
      <c r="A95" s="24" t="s">
        <v>254</v>
      </c>
      <c r="B95" s="112" t="s">
        <v>6</v>
      </c>
      <c r="C95" s="6" t="s">
        <v>4</v>
      </c>
      <c r="D95" s="46">
        <v>40449</v>
      </c>
      <c r="E95" s="46">
        <v>40450</v>
      </c>
      <c r="F95" s="64">
        <v>2.1075725406935599</v>
      </c>
      <c r="G95" s="49">
        <v>17.141791446123761</v>
      </c>
      <c r="H95" s="51">
        <v>-22.489003633581948</v>
      </c>
      <c r="I95" s="49">
        <v>121.18943554792656</v>
      </c>
    </row>
    <row r="96" spans="1:10" x14ac:dyDescent="0.15">
      <c r="A96" s="6" t="s">
        <v>255</v>
      </c>
      <c r="B96" s="15" t="s">
        <v>7</v>
      </c>
      <c r="C96" s="6" t="s">
        <v>4</v>
      </c>
      <c r="D96" s="46">
        <v>40449</v>
      </c>
      <c r="E96" s="46">
        <v>40450</v>
      </c>
    </row>
    <row r="97" spans="1:10" ht="14" thickBot="1" x14ac:dyDescent="0.2">
      <c r="A97" s="1" t="s">
        <v>256</v>
      </c>
      <c r="B97" s="20" t="s">
        <v>83</v>
      </c>
      <c r="C97" s="17" t="s">
        <v>4</v>
      </c>
      <c r="D97" s="19">
        <v>40449</v>
      </c>
      <c r="E97" s="19">
        <v>40450</v>
      </c>
      <c r="F97" s="1"/>
      <c r="G97" s="1"/>
      <c r="H97" s="1"/>
      <c r="I97" s="1"/>
    </row>
    <row r="98" spans="1:10" x14ac:dyDescent="0.15">
      <c r="A98" s="6" t="s">
        <v>239</v>
      </c>
      <c r="B98" s="10" t="s">
        <v>10</v>
      </c>
      <c r="C98" s="6" t="s">
        <v>4</v>
      </c>
      <c r="D98" s="2">
        <v>40443</v>
      </c>
      <c r="E98" s="2">
        <v>40444</v>
      </c>
      <c r="J98" t="s">
        <v>71</v>
      </c>
    </row>
    <row r="99" spans="1:10" x14ac:dyDescent="0.15">
      <c r="A99" s="6" t="s">
        <v>240</v>
      </c>
      <c r="B99" s="10" t="s">
        <v>5</v>
      </c>
      <c r="C99" s="6" t="s">
        <v>4</v>
      </c>
      <c r="D99" s="2">
        <v>40443</v>
      </c>
      <c r="E99" s="2">
        <v>40444</v>
      </c>
    </row>
    <row r="100" spans="1:10" x14ac:dyDescent="0.15">
      <c r="A100" s="6" t="s">
        <v>241</v>
      </c>
      <c r="B100" s="104" t="s">
        <v>6</v>
      </c>
      <c r="C100" s="6" t="s">
        <v>4</v>
      </c>
      <c r="D100" s="2">
        <v>40443</v>
      </c>
      <c r="E100" s="2">
        <v>40444</v>
      </c>
      <c r="F100" s="64">
        <v>1.8042665049034476</v>
      </c>
      <c r="G100" s="49">
        <v>16.810518674404268</v>
      </c>
      <c r="H100" s="51">
        <v>-18.386880856760378</v>
      </c>
      <c r="I100" s="49">
        <v>138.93751881500418</v>
      </c>
    </row>
    <row r="101" spans="1:10" x14ac:dyDescent="0.15">
      <c r="A101" s="6" t="s">
        <v>242</v>
      </c>
      <c r="B101" s="10" t="s">
        <v>7</v>
      </c>
      <c r="C101" s="6" t="s">
        <v>4</v>
      </c>
      <c r="D101" s="2">
        <v>40443</v>
      </c>
      <c r="E101" s="2">
        <v>40444</v>
      </c>
    </row>
    <row r="102" spans="1:10" x14ac:dyDescent="0.15">
      <c r="A102" s="9" t="s">
        <v>243</v>
      </c>
      <c r="B102" s="13" t="s">
        <v>8</v>
      </c>
      <c r="C102" s="9" t="s">
        <v>4</v>
      </c>
      <c r="D102" s="7">
        <v>40443</v>
      </c>
      <c r="E102" s="7">
        <v>40444</v>
      </c>
      <c r="F102" s="8"/>
      <c r="G102" s="8"/>
      <c r="H102" s="8"/>
      <c r="I102" s="8"/>
    </row>
    <row r="103" spans="1:10" x14ac:dyDescent="0.15">
      <c r="A103" s="6" t="s">
        <v>420</v>
      </c>
      <c r="B103" s="12" t="s">
        <v>17</v>
      </c>
      <c r="C103" s="6" t="s">
        <v>4</v>
      </c>
      <c r="D103" s="2">
        <v>40471</v>
      </c>
      <c r="E103" s="2">
        <v>40472</v>
      </c>
      <c r="J103" t="s">
        <v>72</v>
      </c>
    </row>
    <row r="104" spans="1:10" x14ac:dyDescent="0.15">
      <c r="A104" s="6" t="s">
        <v>421</v>
      </c>
      <c r="B104" s="12" t="s">
        <v>18</v>
      </c>
      <c r="C104" s="6" t="s">
        <v>4</v>
      </c>
      <c r="D104" s="2">
        <v>40471</v>
      </c>
      <c r="E104" s="2">
        <v>40472</v>
      </c>
    </row>
    <row r="105" spans="1:10" x14ac:dyDescent="0.15">
      <c r="A105" s="6" t="s">
        <v>422</v>
      </c>
      <c r="B105" s="105" t="s">
        <v>19</v>
      </c>
      <c r="C105" s="6" t="s">
        <v>4</v>
      </c>
      <c r="D105" s="2">
        <v>40471</v>
      </c>
      <c r="E105" s="2">
        <v>40472</v>
      </c>
      <c r="F105" s="95">
        <v>3.1287028611869379</v>
      </c>
      <c r="G105" s="63">
        <v>16.487643184604156</v>
      </c>
      <c r="H105" s="58">
        <v>-21.255498183209028</v>
      </c>
      <c r="I105" s="63">
        <v>106.53495940242485</v>
      </c>
    </row>
    <row r="106" spans="1:10" x14ac:dyDescent="0.15">
      <c r="A106" s="6" t="s">
        <v>423</v>
      </c>
      <c r="B106" s="12" t="s">
        <v>20</v>
      </c>
      <c r="C106" s="6" t="s">
        <v>4</v>
      </c>
      <c r="D106" s="2">
        <v>40471</v>
      </c>
      <c r="E106" s="2">
        <v>40472</v>
      </c>
    </row>
    <row r="107" spans="1:10" ht="14" thickBot="1" x14ac:dyDescent="0.2">
      <c r="A107" s="1" t="s">
        <v>424</v>
      </c>
      <c r="B107" s="18" t="s">
        <v>21</v>
      </c>
      <c r="C107" s="17" t="s">
        <v>4</v>
      </c>
      <c r="D107" s="19">
        <v>40471</v>
      </c>
      <c r="E107" s="19">
        <v>40472</v>
      </c>
      <c r="F107" s="1"/>
      <c r="G107" s="1"/>
      <c r="H107" s="1"/>
      <c r="I107" s="1"/>
    </row>
    <row r="108" spans="1:10" x14ac:dyDescent="0.15">
      <c r="A108" t="s">
        <v>246</v>
      </c>
      <c r="B108" s="33" t="s">
        <v>10</v>
      </c>
      <c r="C108" s="6" t="s">
        <v>27</v>
      </c>
      <c r="D108" s="2">
        <v>40450</v>
      </c>
      <c r="E108" s="2">
        <v>40455</v>
      </c>
      <c r="J108" t="s">
        <v>121</v>
      </c>
    </row>
    <row r="109" spans="1:10" x14ac:dyDescent="0.15">
      <c r="A109" t="s">
        <v>247</v>
      </c>
      <c r="B109" s="10" t="s">
        <v>116</v>
      </c>
      <c r="C109" s="6" t="s">
        <v>27</v>
      </c>
      <c r="D109" s="2">
        <v>40450</v>
      </c>
      <c r="E109" s="2">
        <v>40455</v>
      </c>
      <c r="J109" s="22"/>
    </row>
    <row r="110" spans="1:10" x14ac:dyDescent="0.15">
      <c r="A110" s="28" t="s">
        <v>434</v>
      </c>
      <c r="B110" s="113" t="s">
        <v>116</v>
      </c>
      <c r="C110" s="6" t="s">
        <v>27</v>
      </c>
      <c r="D110" s="2">
        <v>40450</v>
      </c>
      <c r="E110" s="2">
        <v>40455</v>
      </c>
      <c r="F110" s="95">
        <v>1.2583156404812457</v>
      </c>
      <c r="G110" s="63">
        <v>12.263367208632676</v>
      </c>
      <c r="H110" s="58">
        <v>-18.75023905144387</v>
      </c>
      <c r="I110" s="63">
        <v>98.309796626698585</v>
      </c>
      <c r="J110" s="22"/>
    </row>
    <row r="111" spans="1:10" x14ac:dyDescent="0.15">
      <c r="A111" t="s">
        <v>244</v>
      </c>
      <c r="B111" s="10" t="s">
        <v>117</v>
      </c>
      <c r="C111" s="6" t="s">
        <v>27</v>
      </c>
      <c r="D111" s="2">
        <v>40450</v>
      </c>
      <c r="E111" s="2">
        <v>40455</v>
      </c>
      <c r="F111" s="53"/>
      <c r="G111" s="53"/>
      <c r="H111" s="53"/>
      <c r="I111" s="53"/>
      <c r="J111" s="22"/>
    </row>
    <row r="112" spans="1:10" x14ac:dyDescent="0.15">
      <c r="A112" s="8" t="s">
        <v>245</v>
      </c>
      <c r="B112" s="13" t="s">
        <v>117</v>
      </c>
      <c r="C112" s="9" t="s">
        <v>27</v>
      </c>
      <c r="D112" s="7">
        <v>40450</v>
      </c>
      <c r="E112" s="7">
        <v>40455</v>
      </c>
      <c r="F112" s="9"/>
      <c r="G112" s="9"/>
      <c r="H112" s="9"/>
      <c r="I112" s="9"/>
      <c r="J112" s="22"/>
    </row>
    <row r="113" spans="1:10" x14ac:dyDescent="0.15">
      <c r="A113" t="s">
        <v>251</v>
      </c>
      <c r="B113" s="37" t="s">
        <v>118</v>
      </c>
      <c r="C113" s="6" t="s">
        <v>27</v>
      </c>
      <c r="D113" s="2">
        <v>40448</v>
      </c>
      <c r="E113" s="2">
        <v>40455</v>
      </c>
      <c r="F113" s="53"/>
      <c r="G113" s="53"/>
      <c r="H113" s="53"/>
      <c r="I113" s="53"/>
      <c r="J113" t="s">
        <v>122</v>
      </c>
    </row>
    <row r="114" spans="1:10" x14ac:dyDescent="0.15">
      <c r="A114" t="s">
        <v>248</v>
      </c>
      <c r="B114" s="12" t="s">
        <v>119</v>
      </c>
      <c r="C114" s="6" t="s">
        <v>27</v>
      </c>
      <c r="D114" s="2">
        <v>40448</v>
      </c>
      <c r="E114" s="2">
        <v>40455</v>
      </c>
      <c r="F114" s="53"/>
      <c r="G114" s="53"/>
      <c r="H114" s="53"/>
      <c r="I114" s="53"/>
      <c r="J114" s="22"/>
    </row>
    <row r="115" spans="1:10" x14ac:dyDescent="0.15">
      <c r="A115" s="28" t="s">
        <v>435</v>
      </c>
      <c r="B115" s="105" t="s">
        <v>119</v>
      </c>
      <c r="C115" s="6" t="s">
        <v>27</v>
      </c>
      <c r="D115" s="2">
        <v>40448</v>
      </c>
      <c r="E115" s="2">
        <v>40455</v>
      </c>
      <c r="F115" s="95">
        <v>1.6930542917804066</v>
      </c>
      <c r="G115" s="63">
        <v>15.52486553619732</v>
      </c>
      <c r="H115" s="58">
        <v>-20.404475043029262</v>
      </c>
      <c r="I115" s="63">
        <v>130.25252948322989</v>
      </c>
      <c r="J115" s="22"/>
    </row>
    <row r="116" spans="1:10" x14ac:dyDescent="0.15">
      <c r="A116" t="s">
        <v>249</v>
      </c>
      <c r="B116" s="12" t="s">
        <v>120</v>
      </c>
      <c r="C116" s="6" t="s">
        <v>27</v>
      </c>
      <c r="D116" s="2">
        <v>40448</v>
      </c>
      <c r="E116" s="2">
        <v>40455</v>
      </c>
      <c r="F116" s="53"/>
      <c r="G116" s="53"/>
      <c r="H116" s="53"/>
      <c r="I116" s="53"/>
      <c r="J116" s="22"/>
    </row>
    <row r="117" spans="1:10" ht="14" thickBot="1" x14ac:dyDescent="0.2">
      <c r="A117" s="1" t="s">
        <v>250</v>
      </c>
      <c r="B117" s="18" t="s">
        <v>120</v>
      </c>
      <c r="C117" s="17" t="s">
        <v>27</v>
      </c>
      <c r="D117" s="19">
        <v>40448</v>
      </c>
      <c r="E117" s="19">
        <v>40455</v>
      </c>
      <c r="F117" s="1"/>
      <c r="G117" s="1"/>
      <c r="H117" s="1"/>
      <c r="I117" s="1"/>
      <c r="J117" s="22"/>
    </row>
    <row r="118" spans="1:10" x14ac:dyDescent="0.15">
      <c r="A118" s="6" t="s">
        <v>425</v>
      </c>
      <c r="B118" s="10" t="s">
        <v>10</v>
      </c>
      <c r="C118" s="6" t="s">
        <v>50</v>
      </c>
      <c r="D118" s="2">
        <v>40451</v>
      </c>
      <c r="E118" s="2">
        <v>40459</v>
      </c>
      <c r="F118" s="24"/>
      <c r="G118" s="24"/>
      <c r="H118" s="24"/>
      <c r="I118" s="24"/>
      <c r="J118" t="s">
        <v>123</v>
      </c>
    </row>
    <row r="119" spans="1:10" x14ac:dyDescent="0.15">
      <c r="A119" s="6" t="s">
        <v>426</v>
      </c>
      <c r="B119" s="10" t="s">
        <v>5</v>
      </c>
      <c r="C119" s="6" t="s">
        <v>50</v>
      </c>
      <c r="D119" s="2">
        <v>40451</v>
      </c>
      <c r="E119" s="2">
        <v>40459</v>
      </c>
      <c r="F119" s="24"/>
      <c r="G119" s="24"/>
      <c r="H119" s="24"/>
      <c r="I119" s="24"/>
    </row>
    <row r="120" spans="1:10" x14ac:dyDescent="0.15">
      <c r="A120" s="6" t="s">
        <v>417</v>
      </c>
      <c r="B120" s="104" t="s">
        <v>33</v>
      </c>
      <c r="C120" s="6" t="s">
        <v>50</v>
      </c>
      <c r="D120" s="2">
        <v>40451</v>
      </c>
      <c r="E120" s="2">
        <v>40459</v>
      </c>
      <c r="F120" s="114">
        <v>5.6461429582448694</v>
      </c>
      <c r="G120" s="49">
        <v>36.483892905965504</v>
      </c>
      <c r="H120" s="24">
        <v>-19.209217823675655</v>
      </c>
      <c r="I120" s="24">
        <v>308.53562838478888</v>
      </c>
    </row>
    <row r="121" spans="1:10" x14ac:dyDescent="0.15">
      <c r="A121" s="6" t="s">
        <v>427</v>
      </c>
      <c r="B121" s="10" t="s">
        <v>7</v>
      </c>
      <c r="C121" s="6" t="s">
        <v>50</v>
      </c>
      <c r="D121" s="2">
        <v>40451</v>
      </c>
      <c r="E121" s="2">
        <v>40459</v>
      </c>
      <c r="F121" s="24"/>
      <c r="G121" s="24"/>
      <c r="H121" s="24"/>
      <c r="I121" s="24"/>
    </row>
    <row r="122" spans="1:10" x14ac:dyDescent="0.15">
      <c r="A122" s="9" t="s">
        <v>428</v>
      </c>
      <c r="B122" s="13" t="s">
        <v>34</v>
      </c>
      <c r="C122" s="9" t="s">
        <v>50</v>
      </c>
      <c r="D122" s="7">
        <v>40451</v>
      </c>
      <c r="E122" s="7">
        <v>40459</v>
      </c>
      <c r="F122" s="7"/>
      <c r="G122" s="7"/>
      <c r="H122" s="7"/>
      <c r="I122" s="7"/>
    </row>
    <row r="123" spans="1:10" x14ac:dyDescent="0.15">
      <c r="A123" s="100" t="s">
        <v>429</v>
      </c>
      <c r="B123" s="101" t="s">
        <v>17</v>
      </c>
      <c r="C123" s="100" t="s">
        <v>50</v>
      </c>
      <c r="D123" s="103">
        <v>40448</v>
      </c>
      <c r="E123" s="103">
        <v>40459</v>
      </c>
      <c r="F123" s="24"/>
      <c r="G123" s="24"/>
      <c r="H123" s="24"/>
      <c r="I123" s="24"/>
      <c r="J123" t="s">
        <v>124</v>
      </c>
    </row>
    <row r="124" spans="1:10" x14ac:dyDescent="0.15">
      <c r="A124" s="6" t="s">
        <v>430</v>
      </c>
      <c r="B124" s="12" t="s">
        <v>18</v>
      </c>
      <c r="C124" s="6" t="s">
        <v>50</v>
      </c>
      <c r="D124" s="2">
        <v>40448</v>
      </c>
      <c r="E124" s="2">
        <v>40459</v>
      </c>
      <c r="F124" s="24"/>
      <c r="G124" s="24"/>
      <c r="H124" s="24"/>
      <c r="I124" s="24"/>
    </row>
    <row r="125" spans="1:10" x14ac:dyDescent="0.15">
      <c r="A125" s="6" t="s">
        <v>431</v>
      </c>
      <c r="B125" s="105" t="s">
        <v>19</v>
      </c>
      <c r="C125" s="6" t="s">
        <v>50</v>
      </c>
      <c r="D125" s="2">
        <v>40448</v>
      </c>
      <c r="E125" s="2">
        <v>40459</v>
      </c>
      <c r="F125" s="95">
        <v>3.9375189566272368</v>
      </c>
      <c r="G125" s="63">
        <v>22.815887059713216</v>
      </c>
      <c r="H125" s="58">
        <v>-23.21572002294894</v>
      </c>
      <c r="I125" s="63">
        <v>190.24045723652097</v>
      </c>
    </row>
    <row r="126" spans="1:10" x14ac:dyDescent="0.15">
      <c r="A126" s="6" t="s">
        <v>432</v>
      </c>
      <c r="B126" s="12" t="s">
        <v>20</v>
      </c>
      <c r="C126" s="6" t="s">
        <v>50</v>
      </c>
      <c r="D126" s="2">
        <v>40448</v>
      </c>
      <c r="E126" s="2">
        <v>40459</v>
      </c>
      <c r="F126" s="24"/>
      <c r="G126" s="24"/>
      <c r="H126" s="24"/>
      <c r="I126" s="24"/>
    </row>
    <row r="127" spans="1:10" ht="14" thickBot="1" x14ac:dyDescent="0.2">
      <c r="A127" s="17" t="s">
        <v>433</v>
      </c>
      <c r="B127" s="18" t="s">
        <v>21</v>
      </c>
      <c r="C127" s="17" t="s">
        <v>50</v>
      </c>
      <c r="D127" s="19">
        <v>40448</v>
      </c>
      <c r="E127" s="19">
        <v>40459</v>
      </c>
      <c r="F127" s="1"/>
      <c r="G127" s="1"/>
      <c r="H127" s="1"/>
      <c r="I127" s="1"/>
    </row>
    <row r="128" spans="1:10" x14ac:dyDescent="0.15">
      <c r="A128" s="6"/>
      <c r="B128" s="6"/>
      <c r="C128" s="6"/>
      <c r="D128" s="96"/>
      <c r="E128" s="46"/>
      <c r="F128" s="24"/>
      <c r="G128" s="24"/>
      <c r="H128" s="24"/>
      <c r="I128" s="24"/>
      <c r="J128" s="22"/>
    </row>
    <row r="129" spans="1:10" x14ac:dyDescent="0.15">
      <c r="A129" s="6"/>
      <c r="B129" s="6"/>
      <c r="C129" s="6"/>
      <c r="D129" s="96"/>
      <c r="E129" s="46"/>
      <c r="F129" s="24"/>
      <c r="G129" s="24"/>
      <c r="H129" s="24"/>
      <c r="I129" s="24"/>
      <c r="J129" s="22"/>
    </row>
    <row r="130" spans="1:10" x14ac:dyDescent="0.15">
      <c r="A130" s="6"/>
      <c r="B130" s="6"/>
      <c r="C130" s="6"/>
      <c r="D130" s="96"/>
      <c r="E130" s="46"/>
      <c r="F130" s="24"/>
      <c r="G130" s="24"/>
      <c r="H130" s="24"/>
      <c r="I130" s="24"/>
      <c r="J130" s="22"/>
    </row>
    <row r="131" spans="1:10" x14ac:dyDescent="0.15">
      <c r="A131" s="6"/>
      <c r="B131" s="6"/>
      <c r="C131" s="6"/>
      <c r="D131" s="96"/>
      <c r="E131" s="46"/>
      <c r="F131" s="24"/>
      <c r="G131" s="24"/>
      <c r="H131" s="24"/>
      <c r="I131" s="24"/>
      <c r="J131" s="22"/>
    </row>
    <row r="132" spans="1:10" x14ac:dyDescent="0.15">
      <c r="A132" s="6"/>
      <c r="B132" s="6"/>
      <c r="C132" s="6"/>
      <c r="D132" s="96"/>
      <c r="E132" s="46"/>
      <c r="F132" s="24"/>
      <c r="G132" s="24"/>
      <c r="H132" s="24"/>
      <c r="I132" s="24"/>
      <c r="J132" s="22"/>
    </row>
    <row r="133" spans="1:10" x14ac:dyDescent="0.15">
      <c r="A133" s="6"/>
      <c r="B133" s="6"/>
      <c r="C133" s="6"/>
      <c r="D133" s="96"/>
      <c r="E133" s="46"/>
      <c r="F133" s="24"/>
      <c r="G133" s="24"/>
      <c r="H133" s="24"/>
      <c r="I133" s="24"/>
      <c r="J133" s="22"/>
    </row>
    <row r="134" spans="1:10" x14ac:dyDescent="0.15">
      <c r="A134" s="6"/>
      <c r="B134" s="6"/>
      <c r="C134" s="6"/>
      <c r="D134" s="96"/>
      <c r="E134" s="46"/>
      <c r="F134" s="24"/>
      <c r="G134" s="24"/>
      <c r="H134" s="24"/>
      <c r="I134" s="24"/>
      <c r="J134" s="22"/>
    </row>
    <row r="135" spans="1:10" x14ac:dyDescent="0.15">
      <c r="A135" s="6"/>
      <c r="B135" s="6"/>
      <c r="C135" s="6"/>
      <c r="D135" s="96"/>
      <c r="E135" s="46"/>
      <c r="F135" s="24"/>
      <c r="G135" s="24"/>
      <c r="H135" s="24"/>
      <c r="I135" s="24"/>
      <c r="J135" s="22"/>
    </row>
    <row r="136" spans="1:10" x14ac:dyDescent="0.15">
      <c r="A136" s="6"/>
      <c r="B136" s="6"/>
      <c r="C136" s="6"/>
      <c r="D136" s="96"/>
      <c r="E136" s="46"/>
      <c r="F136" s="24"/>
      <c r="G136" s="24"/>
      <c r="H136" s="24"/>
      <c r="I136" s="24"/>
      <c r="J136" s="22"/>
    </row>
    <row r="137" spans="1:10" x14ac:dyDescent="0.15">
      <c r="A137" s="6"/>
      <c r="B137" s="6"/>
      <c r="C137" s="6"/>
      <c r="D137" s="96"/>
      <c r="E137" s="46"/>
      <c r="F137" s="24"/>
      <c r="G137" s="24"/>
      <c r="H137" s="24"/>
      <c r="I137" s="24"/>
      <c r="J137" s="22"/>
    </row>
    <row r="138" spans="1:10" x14ac:dyDescent="0.15">
      <c r="A138" s="53"/>
      <c r="B138" s="53"/>
      <c r="C138" s="53"/>
      <c r="D138" s="53"/>
    </row>
    <row r="139" spans="1:10" x14ac:dyDescent="0.15">
      <c r="A139" s="47"/>
      <c r="B139" s="6"/>
      <c r="C139" s="53"/>
      <c r="D139" s="97"/>
    </row>
    <row r="140" spans="1:10" x14ac:dyDescent="0.15">
      <c r="A140" s="53"/>
      <c r="B140" s="53"/>
      <c r="C140" s="53"/>
      <c r="D140" s="53"/>
    </row>
  </sheetData>
  <phoneticPr fontId="2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3"/>
  <sheetViews>
    <sheetView tabSelected="1" topLeftCell="A128" zoomScale="90" zoomScaleNormal="90" workbookViewId="0">
      <selection activeCell="M149" sqref="M149"/>
    </sheetView>
  </sheetViews>
  <sheetFormatPr baseColWidth="10" defaultColWidth="8.83203125" defaultRowHeight="13" x14ac:dyDescent="0.15"/>
  <cols>
    <col min="1" max="1" width="14.5" customWidth="1"/>
    <col min="2" max="2" width="14" customWidth="1"/>
    <col min="3" max="3" width="8.83203125" customWidth="1"/>
    <col min="4" max="4" width="5.33203125" customWidth="1"/>
    <col min="5" max="5" width="13.5" customWidth="1"/>
    <col min="6" max="6" width="14.5" customWidth="1"/>
    <col min="7" max="7" width="13.6640625" customWidth="1"/>
    <col min="8" max="8" width="11.6640625" customWidth="1"/>
    <col min="9" max="9" width="8.6640625" customWidth="1"/>
    <col min="10" max="11" width="12.83203125" customWidth="1"/>
    <col min="12" max="12" width="17.5" customWidth="1"/>
    <col min="13" max="13" width="10.5" customWidth="1"/>
    <col min="14" max="14" width="13.1640625" customWidth="1"/>
    <col min="15" max="15" width="11" customWidth="1"/>
    <col min="16" max="16" width="11.1640625" customWidth="1"/>
    <col min="19" max="19" width="10" customWidth="1"/>
    <col min="20" max="20" width="12" customWidth="1"/>
    <col min="23" max="23" width="11" customWidth="1"/>
  </cols>
  <sheetData>
    <row r="1" spans="1:23" x14ac:dyDescent="0.15">
      <c r="A1" s="3" t="s">
        <v>125</v>
      </c>
      <c r="H1" s="3" t="s">
        <v>148</v>
      </c>
      <c r="K1" s="29" t="s">
        <v>149</v>
      </c>
      <c r="L1" s="29" t="s">
        <v>150</v>
      </c>
      <c r="M1" s="24"/>
      <c r="N1" s="3" t="s">
        <v>215</v>
      </c>
      <c r="O1" s="29" t="s">
        <v>149</v>
      </c>
      <c r="P1" s="29" t="s">
        <v>150</v>
      </c>
    </row>
    <row r="2" spans="1:23" x14ac:dyDescent="0.15">
      <c r="A2" t="s">
        <v>16</v>
      </c>
      <c r="H2" s="30" t="s">
        <v>151</v>
      </c>
      <c r="K2">
        <f>20*20</f>
        <v>400</v>
      </c>
      <c r="L2">
        <f>K2/10000</f>
        <v>0.04</v>
      </c>
      <c r="N2" t="s">
        <v>452</v>
      </c>
      <c r="O2">
        <f>22*24</f>
        <v>528</v>
      </c>
      <c r="P2">
        <f>O2/10000</f>
        <v>5.28E-2</v>
      </c>
    </row>
    <row r="3" spans="1:23" x14ac:dyDescent="0.15">
      <c r="A3" s="10" t="s">
        <v>52</v>
      </c>
      <c r="H3" s="3" t="s">
        <v>173</v>
      </c>
    </row>
    <row r="4" spans="1:23" x14ac:dyDescent="0.15">
      <c r="A4" s="12" t="s">
        <v>53</v>
      </c>
      <c r="H4" t="s">
        <v>190</v>
      </c>
      <c r="K4">
        <f>7.75^2*PI()</f>
        <v>188.69190875623696</v>
      </c>
      <c r="L4">
        <f>K4/1000</f>
        <v>0.18869190875623695</v>
      </c>
    </row>
    <row r="5" spans="1:23" x14ac:dyDescent="0.15">
      <c r="A5" s="14" t="s">
        <v>59</v>
      </c>
      <c r="F5" s="25"/>
      <c r="G5" s="25"/>
      <c r="H5" s="34" t="s">
        <v>183</v>
      </c>
      <c r="I5" s="25"/>
      <c r="K5" s="25"/>
      <c r="L5" s="25"/>
      <c r="M5" s="25"/>
      <c r="N5" s="25"/>
      <c r="O5" s="25"/>
      <c r="P5" s="25"/>
    </row>
    <row r="6" spans="1:23" x14ac:dyDescent="0.15">
      <c r="M6" t="s">
        <v>334</v>
      </c>
      <c r="N6" s="170" t="s">
        <v>0</v>
      </c>
      <c r="Q6" s="60" t="s">
        <v>174</v>
      </c>
      <c r="R6" s="61"/>
      <c r="T6" s="60" t="s">
        <v>174</v>
      </c>
      <c r="U6" s="61"/>
      <c r="W6" t="s">
        <v>480</v>
      </c>
    </row>
    <row r="7" spans="1:23" ht="16.5" customHeight="1" thickBot="1" x14ac:dyDescent="0.25">
      <c r="A7" s="1" t="s">
        <v>477</v>
      </c>
      <c r="B7" s="1" t="s">
        <v>1</v>
      </c>
      <c r="C7" s="1" t="s">
        <v>137</v>
      </c>
      <c r="D7" s="1" t="s">
        <v>2</v>
      </c>
      <c r="E7" s="1" t="s">
        <v>35</v>
      </c>
      <c r="F7" s="17" t="s">
        <v>126</v>
      </c>
      <c r="G7" s="17" t="s">
        <v>127</v>
      </c>
      <c r="H7" s="17" t="s">
        <v>128</v>
      </c>
      <c r="I7" s="17" t="s">
        <v>129</v>
      </c>
      <c r="J7" s="17" t="s">
        <v>130</v>
      </c>
      <c r="K7" s="17" t="s">
        <v>138</v>
      </c>
      <c r="L7" s="17" t="s">
        <v>139</v>
      </c>
      <c r="M7" s="1" t="s">
        <v>450</v>
      </c>
      <c r="N7" s="171" t="s">
        <v>451</v>
      </c>
      <c r="O7" s="148" t="s">
        <v>333</v>
      </c>
      <c r="P7" s="148" t="s">
        <v>335</v>
      </c>
      <c r="Q7" s="149" t="s">
        <v>336</v>
      </c>
      <c r="R7" s="150" t="s">
        <v>332</v>
      </c>
      <c r="S7" s="151" t="s">
        <v>337</v>
      </c>
      <c r="T7" s="149" t="s">
        <v>338</v>
      </c>
      <c r="U7" s="150" t="s">
        <v>331</v>
      </c>
      <c r="V7" t="s">
        <v>479</v>
      </c>
      <c r="W7" t="s">
        <v>478</v>
      </c>
    </row>
    <row r="8" spans="1:23" x14ac:dyDescent="0.15">
      <c r="A8" s="3" t="s">
        <v>140</v>
      </c>
      <c r="B8" s="31" t="s">
        <v>131</v>
      </c>
      <c r="C8">
        <v>3</v>
      </c>
      <c r="D8" t="s">
        <v>4</v>
      </c>
      <c r="E8" s="2">
        <v>40308</v>
      </c>
      <c r="F8" s="26" t="s">
        <v>164</v>
      </c>
      <c r="G8" t="s">
        <v>143</v>
      </c>
      <c r="H8">
        <v>0.04</v>
      </c>
      <c r="I8">
        <v>1</v>
      </c>
      <c r="J8" t="s">
        <v>144</v>
      </c>
      <c r="K8">
        <v>0.2636</v>
      </c>
      <c r="L8">
        <f t="shared" ref="L8:L13" si="0">K8/H8</f>
        <v>6.59</v>
      </c>
      <c r="M8">
        <v>3.5870000000000002</v>
      </c>
      <c r="N8">
        <v>0.45190159849346356</v>
      </c>
      <c r="O8" s="54">
        <v>4.9969999999999999</v>
      </c>
      <c r="P8" s="53">
        <v>0.30399999999999999</v>
      </c>
      <c r="Q8" s="51">
        <v>3.8465271458902035</v>
      </c>
      <c r="R8" s="49">
        <v>40.175261300083832</v>
      </c>
      <c r="S8">
        <v>0.46400000000000002</v>
      </c>
      <c r="T8" s="51">
        <v>-13.660260033917471</v>
      </c>
      <c r="U8" s="49">
        <v>343.66534699442775</v>
      </c>
      <c r="W8">
        <v>0</v>
      </c>
    </row>
    <row r="9" spans="1:23" x14ac:dyDescent="0.15">
      <c r="A9" s="3" t="s">
        <v>141</v>
      </c>
      <c r="B9" s="10" t="s">
        <v>131</v>
      </c>
      <c r="C9">
        <v>3</v>
      </c>
      <c r="D9" t="s">
        <v>4</v>
      </c>
      <c r="E9" s="2">
        <v>40308</v>
      </c>
      <c r="F9" s="26" t="s">
        <v>165</v>
      </c>
      <c r="G9" t="s">
        <v>143</v>
      </c>
      <c r="H9">
        <v>0.04</v>
      </c>
      <c r="I9">
        <v>1</v>
      </c>
      <c r="J9" t="s">
        <v>144</v>
      </c>
      <c r="K9">
        <v>0.2205</v>
      </c>
      <c r="L9">
        <f t="shared" si="0"/>
        <v>5.5125000000000002</v>
      </c>
      <c r="M9">
        <v>3.5059999999999998</v>
      </c>
      <c r="N9">
        <v>0.59007799067784572</v>
      </c>
      <c r="O9" s="54">
        <v>4.4050000000000002</v>
      </c>
      <c r="P9">
        <v>0.64500000000000002</v>
      </c>
      <c r="Q9" s="51">
        <v>4.1801637852593263</v>
      </c>
      <c r="R9" s="49">
        <v>83.787387932222472</v>
      </c>
      <c r="S9">
        <v>0.64900000000000002</v>
      </c>
      <c r="T9" s="51">
        <v>-16.109854908611272</v>
      </c>
      <c r="U9" s="49">
        <v>497.40249802968299</v>
      </c>
      <c r="W9">
        <v>0</v>
      </c>
    </row>
    <row r="10" spans="1:23" x14ac:dyDescent="0.15">
      <c r="A10" s="3" t="s">
        <v>142</v>
      </c>
      <c r="B10" s="10" t="s">
        <v>131</v>
      </c>
      <c r="C10">
        <v>3</v>
      </c>
      <c r="D10" t="s">
        <v>4</v>
      </c>
      <c r="E10" s="2">
        <v>40308</v>
      </c>
      <c r="F10" s="26" t="s">
        <v>166</v>
      </c>
      <c r="G10" t="s">
        <v>143</v>
      </c>
      <c r="H10">
        <v>0.04</v>
      </c>
      <c r="I10">
        <v>1</v>
      </c>
      <c r="J10" t="s">
        <v>144</v>
      </c>
      <c r="K10">
        <v>0.70809999999999995</v>
      </c>
      <c r="L10">
        <f t="shared" si="0"/>
        <v>17.702499999999997</v>
      </c>
      <c r="M10">
        <v>3.5870000000000002</v>
      </c>
      <c r="N10">
        <v>0.78565102703041512</v>
      </c>
      <c r="O10" s="54">
        <v>4.5250000000000004</v>
      </c>
      <c r="P10">
        <v>0.58099999999999996</v>
      </c>
      <c r="Q10" s="51">
        <v>2.2592255585886161</v>
      </c>
      <c r="R10" s="49">
        <v>75.105169458193132</v>
      </c>
      <c r="S10">
        <v>0.80100000000000005</v>
      </c>
      <c r="T10" s="51">
        <v>-16.43018654607123</v>
      </c>
      <c r="U10" s="49">
        <v>623.87436916260322</v>
      </c>
      <c r="W10">
        <v>0</v>
      </c>
    </row>
    <row r="11" spans="1:23" x14ac:dyDescent="0.15">
      <c r="A11" s="27" t="s">
        <v>145</v>
      </c>
      <c r="B11" s="10" t="s">
        <v>131</v>
      </c>
      <c r="C11">
        <v>3</v>
      </c>
      <c r="D11" t="s">
        <v>4</v>
      </c>
      <c r="E11" s="2">
        <v>40308</v>
      </c>
      <c r="F11" s="28" t="s">
        <v>167</v>
      </c>
      <c r="G11" t="s">
        <v>143</v>
      </c>
      <c r="H11">
        <v>0.04</v>
      </c>
      <c r="I11">
        <v>1</v>
      </c>
      <c r="J11">
        <v>122</v>
      </c>
      <c r="K11">
        <v>1.1020609983013319</v>
      </c>
      <c r="L11">
        <f t="shared" si="0"/>
        <v>27.551524957533296</v>
      </c>
      <c r="V11" s="28" t="s">
        <v>438</v>
      </c>
      <c r="W11">
        <v>0</v>
      </c>
    </row>
    <row r="12" spans="1:23" x14ac:dyDescent="0.15">
      <c r="A12" s="27" t="s">
        <v>146</v>
      </c>
      <c r="B12" s="10" t="s">
        <v>131</v>
      </c>
      <c r="C12">
        <v>3</v>
      </c>
      <c r="D12" t="s">
        <v>4</v>
      </c>
      <c r="E12" s="2">
        <v>40308</v>
      </c>
      <c r="F12" s="28" t="s">
        <v>168</v>
      </c>
      <c r="G12" t="s">
        <v>143</v>
      </c>
      <c r="H12">
        <v>0.04</v>
      </c>
      <c r="I12">
        <v>1</v>
      </c>
      <c r="J12">
        <v>188</v>
      </c>
      <c r="K12">
        <v>1.4286288458949388</v>
      </c>
      <c r="L12">
        <f t="shared" si="0"/>
        <v>35.715721147373472</v>
      </c>
      <c r="W12">
        <v>0</v>
      </c>
    </row>
    <row r="13" spans="1:23" x14ac:dyDescent="0.15">
      <c r="A13" s="27" t="s">
        <v>147</v>
      </c>
      <c r="B13" s="10" t="s">
        <v>131</v>
      </c>
      <c r="C13">
        <v>3</v>
      </c>
      <c r="D13" t="s">
        <v>4</v>
      </c>
      <c r="E13" s="2">
        <v>40308</v>
      </c>
      <c r="F13" s="28" t="s">
        <v>169</v>
      </c>
      <c r="G13" t="s">
        <v>143</v>
      </c>
      <c r="H13">
        <v>0.04</v>
      </c>
      <c r="I13">
        <v>1</v>
      </c>
      <c r="J13">
        <v>256</v>
      </c>
      <c r="K13">
        <v>2.1274306311112188</v>
      </c>
      <c r="L13">
        <f t="shared" si="0"/>
        <v>53.185765777780468</v>
      </c>
      <c r="W13">
        <v>0</v>
      </c>
    </row>
    <row r="14" spans="1:23" x14ac:dyDescent="0.15">
      <c r="A14" s="3" t="s">
        <v>152</v>
      </c>
      <c r="B14" s="10" t="s">
        <v>131</v>
      </c>
      <c r="C14">
        <v>3</v>
      </c>
      <c r="D14" t="s">
        <v>4</v>
      </c>
      <c r="E14" s="2">
        <v>40308</v>
      </c>
      <c r="F14" t="s">
        <v>155</v>
      </c>
      <c r="G14" t="s">
        <v>163</v>
      </c>
      <c r="H14">
        <v>0.18869190875623695</v>
      </c>
      <c r="I14">
        <v>1</v>
      </c>
      <c r="J14">
        <v>5</v>
      </c>
      <c r="K14">
        <v>1.26E-2</v>
      </c>
      <c r="L14">
        <f>K14/H14</f>
        <v>6.6775518267067846E-2</v>
      </c>
      <c r="O14" s="54">
        <v>3.927</v>
      </c>
      <c r="P14">
        <v>2.7810000000000001</v>
      </c>
      <c r="Q14" s="51">
        <v>5.0193104842786376</v>
      </c>
      <c r="R14" s="49">
        <v>313.36007611222107</v>
      </c>
      <c r="S14">
        <v>1.8360000000000001</v>
      </c>
      <c r="T14" s="51">
        <v>-17.221594120972306</v>
      </c>
      <c r="U14" s="49">
        <v>1445.6501659162604</v>
      </c>
      <c r="W14">
        <v>0</v>
      </c>
    </row>
    <row r="15" spans="1:23" x14ac:dyDescent="0.15">
      <c r="A15" s="3" t="s">
        <v>152</v>
      </c>
      <c r="B15" s="10" t="s">
        <v>131</v>
      </c>
      <c r="C15">
        <v>3</v>
      </c>
      <c r="D15" t="s">
        <v>4</v>
      </c>
      <c r="E15" s="2">
        <v>40308</v>
      </c>
      <c r="F15" t="s">
        <v>156</v>
      </c>
      <c r="G15" t="s">
        <v>163</v>
      </c>
      <c r="H15">
        <v>0.18869190875623695</v>
      </c>
      <c r="I15">
        <v>1</v>
      </c>
      <c r="J15">
        <v>1</v>
      </c>
      <c r="K15">
        <v>2.3999999999999998E-3</v>
      </c>
      <c r="L15">
        <f t="shared" ref="L15:L24" si="1">K15/H15</f>
        <v>1.2719146336584351E-2</v>
      </c>
      <c r="O15" s="54">
        <v>1.7210000000000001</v>
      </c>
      <c r="P15">
        <v>0.94199999999999995</v>
      </c>
      <c r="Q15" s="51">
        <v>4.8575472651905773</v>
      </c>
      <c r="R15" s="49">
        <v>111.65604016842013</v>
      </c>
      <c r="S15">
        <v>0.99199999999999999</v>
      </c>
      <c r="T15" s="51">
        <v>-17.155643489730551</v>
      </c>
      <c r="U15" s="49">
        <v>645.07403822361334</v>
      </c>
      <c r="W15">
        <v>0</v>
      </c>
    </row>
    <row r="16" spans="1:23" x14ac:dyDescent="0.15">
      <c r="A16" s="3" t="s">
        <v>152</v>
      </c>
      <c r="B16" s="10" t="s">
        <v>131</v>
      </c>
      <c r="C16">
        <v>3</v>
      </c>
      <c r="D16" t="s">
        <v>4</v>
      </c>
      <c r="E16" s="2">
        <v>40308</v>
      </c>
      <c r="F16" t="s">
        <v>170</v>
      </c>
      <c r="G16" t="s">
        <v>163</v>
      </c>
      <c r="H16">
        <v>0.18869190875623695</v>
      </c>
      <c r="I16">
        <v>1</v>
      </c>
      <c r="J16">
        <v>8</v>
      </c>
      <c r="K16">
        <v>5.0000000000000001E-3</v>
      </c>
      <c r="L16">
        <f t="shared" si="1"/>
        <v>2.6498221534550732E-2</v>
      </c>
      <c r="O16">
        <v>2.8719999999999999</v>
      </c>
      <c r="P16">
        <v>2.0099999999999998</v>
      </c>
      <c r="Q16" s="51">
        <v>5.2114043069457088</v>
      </c>
      <c r="R16" s="49">
        <v>225.35779007982404</v>
      </c>
      <c r="S16">
        <v>1.7150000000000001</v>
      </c>
      <c r="T16" s="51">
        <v>-18.210853589598649</v>
      </c>
      <c r="U16" s="49">
        <v>1276.4071216510702</v>
      </c>
      <c r="W16">
        <v>0</v>
      </c>
    </row>
    <row r="17" spans="1:23" x14ac:dyDescent="0.15">
      <c r="A17" s="3" t="s">
        <v>152</v>
      </c>
      <c r="B17" s="10" t="s">
        <v>131</v>
      </c>
      <c r="C17">
        <v>3</v>
      </c>
      <c r="D17" t="s">
        <v>4</v>
      </c>
      <c r="E17" s="2">
        <v>40308</v>
      </c>
      <c r="F17" t="s">
        <v>157</v>
      </c>
      <c r="G17" t="s">
        <v>163</v>
      </c>
      <c r="H17">
        <v>0.18869190875623695</v>
      </c>
      <c r="I17">
        <v>1</v>
      </c>
      <c r="J17">
        <v>1</v>
      </c>
      <c r="K17">
        <v>1.1000000000000001E-3</v>
      </c>
      <c r="L17">
        <f t="shared" si="1"/>
        <v>5.8296087376011616E-3</v>
      </c>
      <c r="O17" s="54">
        <v>0.24</v>
      </c>
      <c r="P17">
        <v>0.20499999999999999</v>
      </c>
      <c r="Q17" s="51">
        <v>5.6360327570518658</v>
      </c>
      <c r="R17" s="49">
        <v>26.262511317388558</v>
      </c>
      <c r="S17">
        <v>0.20599999999999999</v>
      </c>
      <c r="T17" s="51">
        <v>-17.485396645939332</v>
      </c>
      <c r="U17" s="49">
        <v>126.94796681464399</v>
      </c>
      <c r="W17">
        <v>0</v>
      </c>
    </row>
    <row r="18" spans="1:23" x14ac:dyDescent="0.15">
      <c r="A18" s="3" t="s">
        <v>153</v>
      </c>
      <c r="B18" s="10" t="s">
        <v>131</v>
      </c>
      <c r="C18">
        <v>3</v>
      </c>
      <c r="D18" t="s">
        <v>4</v>
      </c>
      <c r="E18" s="2">
        <v>40308</v>
      </c>
      <c r="F18" t="s">
        <v>158</v>
      </c>
      <c r="G18" t="s">
        <v>163</v>
      </c>
      <c r="H18">
        <v>0.18869190875623695</v>
      </c>
      <c r="I18">
        <v>1</v>
      </c>
      <c r="J18">
        <v>6</v>
      </c>
      <c r="K18">
        <v>1.61E-2</v>
      </c>
      <c r="L18">
        <f t="shared" si="1"/>
        <v>8.5324273341253351E-2</v>
      </c>
      <c r="O18">
        <v>3.6139999999999999</v>
      </c>
      <c r="P18">
        <v>2.423</v>
      </c>
      <c r="Q18" s="51">
        <v>4.7463350520675363</v>
      </c>
      <c r="R18" s="49">
        <v>267.38782021742776</v>
      </c>
      <c r="S18">
        <v>1.738</v>
      </c>
      <c r="T18" s="51">
        <v>-18.050687770868667</v>
      </c>
      <c r="U18" s="49">
        <v>1333.3709079755408</v>
      </c>
      <c r="W18">
        <v>0</v>
      </c>
    </row>
    <row r="19" spans="1:23" x14ac:dyDescent="0.15">
      <c r="A19" s="3" t="s">
        <v>153</v>
      </c>
      <c r="B19" s="10" t="s">
        <v>131</v>
      </c>
      <c r="C19">
        <v>3</v>
      </c>
      <c r="D19" t="s">
        <v>4</v>
      </c>
      <c r="E19" s="2">
        <v>40308</v>
      </c>
      <c r="F19" t="s">
        <v>159</v>
      </c>
      <c r="G19" t="s">
        <v>163</v>
      </c>
      <c r="H19">
        <v>0.18869190875623695</v>
      </c>
      <c r="I19">
        <v>1</v>
      </c>
      <c r="J19">
        <v>1</v>
      </c>
      <c r="K19">
        <v>2.0999999999999999E-3</v>
      </c>
      <c r="L19">
        <f t="shared" si="1"/>
        <v>1.1129253044511307E-2</v>
      </c>
      <c r="O19" s="54">
        <v>1.444</v>
      </c>
      <c r="P19">
        <v>0.81599999999999995</v>
      </c>
      <c r="Q19" s="51">
        <v>5.2417349105247188</v>
      </c>
      <c r="R19" s="49">
        <v>96.583741581713141</v>
      </c>
      <c r="S19">
        <v>0.79900000000000004</v>
      </c>
      <c r="T19" s="51">
        <v>-17.485396645939332</v>
      </c>
      <c r="U19" s="49">
        <v>510.58453384740534</v>
      </c>
      <c r="W19">
        <v>0</v>
      </c>
    </row>
    <row r="20" spans="1:23" x14ac:dyDescent="0.15">
      <c r="A20" s="3" t="s">
        <v>153</v>
      </c>
      <c r="B20" s="10" t="s">
        <v>131</v>
      </c>
      <c r="C20">
        <v>3</v>
      </c>
      <c r="D20" t="s">
        <v>4</v>
      </c>
      <c r="E20" s="2">
        <v>40308</v>
      </c>
      <c r="F20" t="s">
        <v>171</v>
      </c>
      <c r="G20" t="s">
        <v>163</v>
      </c>
      <c r="H20">
        <v>0.18869190875623695</v>
      </c>
      <c r="I20">
        <v>1</v>
      </c>
      <c r="J20">
        <v>13</v>
      </c>
      <c r="K20">
        <v>1.0999999999999999E-2</v>
      </c>
      <c r="L20">
        <f t="shared" si="1"/>
        <v>5.8296087376011607E-2</v>
      </c>
      <c r="O20">
        <v>3.7610000000000001</v>
      </c>
      <c r="P20">
        <v>2.2570000000000001</v>
      </c>
      <c r="Q20" s="51">
        <v>5.3630573248407645</v>
      </c>
      <c r="R20" s="49">
        <v>250.40277209458324</v>
      </c>
      <c r="S20">
        <v>1.8029999999999999</v>
      </c>
      <c r="T20" s="51">
        <v>-17.41002449594875</v>
      </c>
      <c r="U20" s="49">
        <v>1394.0625304518655</v>
      </c>
      <c r="W20">
        <v>0</v>
      </c>
    </row>
    <row r="21" spans="1:23" x14ac:dyDescent="0.15">
      <c r="A21" s="3" t="s">
        <v>153</v>
      </c>
      <c r="B21" s="10" t="s">
        <v>131</v>
      </c>
      <c r="C21">
        <v>3</v>
      </c>
      <c r="D21" t="s">
        <v>4</v>
      </c>
      <c r="E21" s="2">
        <v>40308</v>
      </c>
      <c r="F21" t="s">
        <v>160</v>
      </c>
      <c r="G21" t="s">
        <v>163</v>
      </c>
      <c r="H21">
        <v>0.18869190875623695</v>
      </c>
      <c r="I21">
        <v>1</v>
      </c>
      <c r="J21">
        <v>1</v>
      </c>
      <c r="K21">
        <v>2.9999999999999997E-4</v>
      </c>
      <c r="L21">
        <f t="shared" si="1"/>
        <v>1.5898932920730439E-3</v>
      </c>
      <c r="O21">
        <v>0.129</v>
      </c>
      <c r="P21" s="65">
        <v>0.129</v>
      </c>
      <c r="Q21" s="64">
        <v>5.969669396420989</v>
      </c>
      <c r="R21" s="49">
        <v>16.766214482059656</v>
      </c>
      <c r="S21" s="65">
        <v>0.107</v>
      </c>
      <c r="T21" s="64">
        <v>-16.995477671000568</v>
      </c>
      <c r="U21" s="49">
        <v>65.734946943519532</v>
      </c>
      <c r="W21">
        <v>1</v>
      </c>
    </row>
    <row r="22" spans="1:23" x14ac:dyDescent="0.15">
      <c r="A22" s="3" t="s">
        <v>154</v>
      </c>
      <c r="B22" s="10" t="s">
        <v>131</v>
      </c>
      <c r="C22">
        <v>3</v>
      </c>
      <c r="D22" t="s">
        <v>4</v>
      </c>
      <c r="E22" s="2">
        <v>40308</v>
      </c>
      <c r="F22" t="s">
        <v>161</v>
      </c>
      <c r="G22" t="s">
        <v>163</v>
      </c>
      <c r="H22">
        <v>0.18869190875623695</v>
      </c>
      <c r="I22">
        <v>1</v>
      </c>
      <c r="J22">
        <v>6</v>
      </c>
      <c r="K22">
        <v>1.54E-2</v>
      </c>
      <c r="L22">
        <f t="shared" si="1"/>
        <v>8.1614522326416264E-2</v>
      </c>
      <c r="O22">
        <v>4.2300000000000004</v>
      </c>
      <c r="P22">
        <v>3.1560000000000001</v>
      </c>
      <c r="Q22" s="51">
        <v>4.6654534425235061</v>
      </c>
      <c r="R22" s="49">
        <v>344.03709520302732</v>
      </c>
      <c r="S22">
        <v>2.0110000000000001</v>
      </c>
      <c r="T22" s="51">
        <v>-17.956472583380446</v>
      </c>
      <c r="U22" s="49">
        <v>1632.1818096612194</v>
      </c>
      <c r="W22">
        <v>0</v>
      </c>
    </row>
    <row r="23" spans="1:23" x14ac:dyDescent="0.15">
      <c r="A23" s="3" t="s">
        <v>154</v>
      </c>
      <c r="B23" s="10" t="s">
        <v>131</v>
      </c>
      <c r="C23">
        <v>3</v>
      </c>
      <c r="D23" t="s">
        <v>4</v>
      </c>
      <c r="E23" s="2">
        <v>40308</v>
      </c>
      <c r="F23" t="s">
        <v>162</v>
      </c>
      <c r="G23" t="s">
        <v>163</v>
      </c>
      <c r="H23">
        <v>0.18869190875623695</v>
      </c>
      <c r="I23">
        <v>1</v>
      </c>
      <c r="J23">
        <v>3</v>
      </c>
      <c r="K23">
        <v>1.6999999999999999E-3</v>
      </c>
      <c r="L23">
        <f t="shared" si="1"/>
        <v>9.0093953217472485E-3</v>
      </c>
      <c r="O23" s="54">
        <v>1.8720000000000001</v>
      </c>
      <c r="P23">
        <v>0.40899999999999997</v>
      </c>
      <c r="Q23" s="51">
        <v>5.2114043069457088</v>
      </c>
      <c r="R23" s="49">
        <v>49.224001827815435</v>
      </c>
      <c r="S23">
        <v>0.435</v>
      </c>
      <c r="T23" s="51">
        <v>-16.797625777275304</v>
      </c>
      <c r="U23" s="49">
        <v>272.68198325468353</v>
      </c>
      <c r="W23">
        <v>0</v>
      </c>
    </row>
    <row r="24" spans="1:23" x14ac:dyDescent="0.15">
      <c r="A24" s="3" t="s">
        <v>154</v>
      </c>
      <c r="B24" s="10" t="s">
        <v>131</v>
      </c>
      <c r="C24">
        <v>3</v>
      </c>
      <c r="D24" t="s">
        <v>4</v>
      </c>
      <c r="E24" s="2">
        <v>40308</v>
      </c>
      <c r="F24" t="s">
        <v>172</v>
      </c>
      <c r="G24" t="s">
        <v>163</v>
      </c>
      <c r="H24">
        <v>0.18869190875623695</v>
      </c>
      <c r="I24">
        <v>1</v>
      </c>
      <c r="J24">
        <v>14</v>
      </c>
      <c r="K24">
        <v>7.4000000000000003E-3</v>
      </c>
      <c r="L24">
        <f t="shared" si="1"/>
        <v>3.9217367871135084E-2</v>
      </c>
      <c r="O24">
        <v>3.5219999999999998</v>
      </c>
      <c r="P24">
        <v>2.3119999999999998</v>
      </c>
      <c r="Q24" s="51">
        <v>5.6461429582448694</v>
      </c>
      <c r="R24" s="49">
        <v>256.7940381628739</v>
      </c>
      <c r="S24">
        <v>1.8460000000000001</v>
      </c>
      <c r="T24" s="51">
        <v>-17.956472583380446</v>
      </c>
      <c r="U24" s="49">
        <v>1430.6091861406655</v>
      </c>
      <c r="W24">
        <v>0</v>
      </c>
    </row>
    <row r="25" spans="1:23" x14ac:dyDescent="0.15">
      <c r="A25" s="3" t="s">
        <v>180</v>
      </c>
      <c r="B25" s="31" t="s">
        <v>132</v>
      </c>
      <c r="C25">
        <v>8</v>
      </c>
      <c r="D25" t="s">
        <v>4</v>
      </c>
      <c r="E25" s="2">
        <v>40308</v>
      </c>
      <c r="F25" s="28" t="s">
        <v>167</v>
      </c>
      <c r="G25" t="s">
        <v>143</v>
      </c>
      <c r="H25">
        <v>0.04</v>
      </c>
      <c r="I25">
        <v>1</v>
      </c>
      <c r="J25">
        <v>201</v>
      </c>
      <c r="K25">
        <v>1.4700836493693235</v>
      </c>
      <c r="L25">
        <f>K25/H25</f>
        <v>36.752091234233085</v>
      </c>
      <c r="O25" s="54">
        <v>3.302</v>
      </c>
      <c r="P25">
        <v>3.18</v>
      </c>
      <c r="Q25" s="62">
        <v>3.7959761399251843</v>
      </c>
      <c r="R25" s="63">
        <v>423.38940876024969</v>
      </c>
      <c r="S25">
        <v>1.61</v>
      </c>
      <c r="T25" s="51">
        <v>-23.552854720180896</v>
      </c>
      <c r="U25" s="49">
        <v>1533.687200535097</v>
      </c>
      <c r="W25">
        <v>0</v>
      </c>
    </row>
    <row r="26" spans="1:23" x14ac:dyDescent="0.15">
      <c r="A26" s="3" t="s">
        <v>181</v>
      </c>
      <c r="B26" s="10" t="s">
        <v>132</v>
      </c>
      <c r="C26">
        <v>8</v>
      </c>
      <c r="D26" t="s">
        <v>4</v>
      </c>
      <c r="E26" s="2">
        <v>40308</v>
      </c>
      <c r="F26" s="28" t="s">
        <v>168</v>
      </c>
      <c r="G26" t="s">
        <v>143</v>
      </c>
      <c r="H26">
        <v>0.04</v>
      </c>
      <c r="I26">
        <v>1</v>
      </c>
      <c r="J26">
        <v>152</v>
      </c>
      <c r="K26">
        <v>1.1148451915515112</v>
      </c>
      <c r="L26">
        <f>K26/H26</f>
        <v>27.87112978878778</v>
      </c>
      <c r="O26" s="54">
        <v>3.7789999999999999</v>
      </c>
      <c r="P26">
        <v>3.4590000000000001</v>
      </c>
      <c r="Q26" s="62">
        <v>4.3217066019613792</v>
      </c>
      <c r="R26" s="63">
        <v>448.89296731746782</v>
      </c>
      <c r="S26">
        <v>1.696</v>
      </c>
      <c r="T26" s="51">
        <v>-23.684755982664409</v>
      </c>
      <c r="U26" s="49">
        <v>1645.6709171353707</v>
      </c>
      <c r="W26">
        <v>0</v>
      </c>
    </row>
    <row r="27" spans="1:23" x14ac:dyDescent="0.15">
      <c r="A27" s="3" t="s">
        <v>182</v>
      </c>
      <c r="B27" s="10" t="s">
        <v>132</v>
      </c>
      <c r="C27">
        <v>8</v>
      </c>
      <c r="D27" t="s">
        <v>4</v>
      </c>
      <c r="E27" s="2">
        <v>40308</v>
      </c>
      <c r="F27" s="28" t="s">
        <v>169</v>
      </c>
      <c r="G27" t="s">
        <v>143</v>
      </c>
      <c r="H27">
        <v>0.04</v>
      </c>
      <c r="I27">
        <v>1</v>
      </c>
      <c r="J27">
        <v>132</v>
      </c>
      <c r="K27">
        <v>1.3883323924380373</v>
      </c>
      <c r="L27">
        <f>K27/H27</f>
        <v>34.708309810950929</v>
      </c>
      <c r="O27" s="54">
        <v>3.742</v>
      </c>
      <c r="P27">
        <v>3.3860000000000001</v>
      </c>
      <c r="Q27" s="62">
        <v>4.3621474067333947</v>
      </c>
      <c r="R27" s="63">
        <v>445.43242726168489</v>
      </c>
      <c r="S27">
        <v>1.7030000000000001</v>
      </c>
      <c r="T27" s="51">
        <v>-23.92971547013379</v>
      </c>
      <c r="U27" s="49">
        <v>1629.1383061320935</v>
      </c>
      <c r="W27">
        <v>0</v>
      </c>
    </row>
    <row r="28" spans="1:23" x14ac:dyDescent="0.15">
      <c r="A28" s="3" t="s">
        <v>176</v>
      </c>
      <c r="B28" s="10" t="s">
        <v>132</v>
      </c>
      <c r="C28" t="s">
        <v>209</v>
      </c>
      <c r="D28" t="s">
        <v>4</v>
      </c>
      <c r="E28" s="2">
        <v>40308</v>
      </c>
      <c r="F28" s="28" t="s">
        <v>175</v>
      </c>
      <c r="G28" s="28" t="s">
        <v>211</v>
      </c>
      <c r="I28">
        <v>2</v>
      </c>
      <c r="J28" s="28" t="s">
        <v>144</v>
      </c>
      <c r="K28">
        <v>5.4000000000000003E-3</v>
      </c>
      <c r="O28" s="54">
        <v>2.585</v>
      </c>
      <c r="P28">
        <v>0.34100000000000003</v>
      </c>
      <c r="Q28" s="51">
        <v>5.7270245677888996</v>
      </c>
      <c r="R28" s="49">
        <v>43.133226665006461</v>
      </c>
      <c r="S28">
        <v>0.52500000000000002</v>
      </c>
      <c r="T28" s="51">
        <v>-18.257961183342758</v>
      </c>
      <c r="U28" s="49">
        <v>411.80086270735404</v>
      </c>
      <c r="W28">
        <v>0</v>
      </c>
    </row>
    <row r="29" spans="1:23" x14ac:dyDescent="0.15">
      <c r="A29" s="3" t="s">
        <v>177</v>
      </c>
      <c r="B29" s="10" t="s">
        <v>132</v>
      </c>
      <c r="C29">
        <v>8</v>
      </c>
      <c r="D29" t="s">
        <v>4</v>
      </c>
      <c r="E29" s="2">
        <v>40308</v>
      </c>
      <c r="F29" t="s">
        <v>156</v>
      </c>
      <c r="G29" t="s">
        <v>163</v>
      </c>
      <c r="H29">
        <v>0.18869190875623695</v>
      </c>
      <c r="I29">
        <v>1</v>
      </c>
      <c r="J29">
        <v>3</v>
      </c>
      <c r="K29">
        <v>8.5000000000000006E-3</v>
      </c>
      <c r="L29">
        <f>K29/H29</f>
        <v>4.5046976608736251E-2</v>
      </c>
      <c r="O29">
        <v>3.3929999999999998</v>
      </c>
      <c r="P29">
        <v>1.74</v>
      </c>
      <c r="Q29" s="51">
        <v>4.7160044484885253</v>
      </c>
      <c r="R29" s="49">
        <v>201.90319765364674</v>
      </c>
      <c r="S29">
        <v>1.5680000000000001</v>
      </c>
      <c r="T29" s="51">
        <v>-18.352176370830982</v>
      </c>
      <c r="U29" s="49">
        <v>1160.6231788858877</v>
      </c>
      <c r="W29">
        <v>0</v>
      </c>
    </row>
    <row r="30" spans="1:23" x14ac:dyDescent="0.15">
      <c r="A30" s="3" t="s">
        <v>177</v>
      </c>
      <c r="B30" s="10" t="s">
        <v>132</v>
      </c>
      <c r="C30">
        <v>8</v>
      </c>
      <c r="D30" t="s">
        <v>4</v>
      </c>
      <c r="E30" s="2">
        <v>40308</v>
      </c>
      <c r="F30" t="s">
        <v>195</v>
      </c>
      <c r="G30" t="s">
        <v>163</v>
      </c>
      <c r="H30">
        <v>0.18869190875623695</v>
      </c>
      <c r="I30">
        <v>1</v>
      </c>
      <c r="J30">
        <v>1</v>
      </c>
      <c r="K30">
        <v>8.0000000000000004E-4</v>
      </c>
      <c r="L30">
        <f t="shared" ref="L30:L37" si="2">K30/H30</f>
        <v>4.2397154455281177E-3</v>
      </c>
      <c r="O30" s="52">
        <v>0.51700000000000002</v>
      </c>
      <c r="P30" s="57">
        <v>0.38800000000000001</v>
      </c>
      <c r="Q30" s="51">
        <v>4.5340208270144577</v>
      </c>
      <c r="R30" s="49">
        <v>49.738463329452856</v>
      </c>
      <c r="S30">
        <v>0.34499999999999997</v>
      </c>
      <c r="T30" s="51">
        <v>-18.710194083286229</v>
      </c>
      <c r="U30" s="49">
        <v>222.34317169645766</v>
      </c>
      <c r="W30">
        <v>0</v>
      </c>
    </row>
    <row r="31" spans="1:23" x14ac:dyDescent="0.15">
      <c r="A31" s="3" t="s">
        <v>177</v>
      </c>
      <c r="B31" s="10" t="s">
        <v>132</v>
      </c>
      <c r="C31">
        <v>8</v>
      </c>
      <c r="D31" t="s">
        <v>4</v>
      </c>
      <c r="E31" s="2">
        <v>40308</v>
      </c>
      <c r="F31" t="s">
        <v>155</v>
      </c>
      <c r="G31" t="s">
        <v>163</v>
      </c>
      <c r="H31">
        <v>0.18869190875623695</v>
      </c>
      <c r="I31">
        <v>1</v>
      </c>
      <c r="J31">
        <v>3</v>
      </c>
      <c r="K31">
        <v>1.8E-3</v>
      </c>
      <c r="L31">
        <f t="shared" si="2"/>
        <v>9.5393597524382635E-3</v>
      </c>
      <c r="O31" s="54">
        <v>0.65700000000000003</v>
      </c>
      <c r="P31">
        <v>0.38800000000000001</v>
      </c>
      <c r="Q31" s="51">
        <v>4.9990900818926303</v>
      </c>
      <c r="R31" s="49">
        <v>46.072569277468908</v>
      </c>
      <c r="S31">
        <v>0.41399999999999998</v>
      </c>
      <c r="T31" s="51">
        <v>-19.124740908234411</v>
      </c>
      <c r="U31" s="49">
        <v>256.91433839210583</v>
      </c>
      <c r="W31">
        <v>0</v>
      </c>
    </row>
    <row r="32" spans="1:23" x14ac:dyDescent="0.15">
      <c r="A32" s="3" t="s">
        <v>177</v>
      </c>
      <c r="B32" s="10" t="s">
        <v>132</v>
      </c>
      <c r="C32">
        <v>8</v>
      </c>
      <c r="D32" t="s">
        <v>4</v>
      </c>
      <c r="E32" s="2">
        <v>40308</v>
      </c>
      <c r="F32" t="s">
        <v>170</v>
      </c>
      <c r="G32" t="s">
        <v>163</v>
      </c>
      <c r="H32">
        <v>0.18869190875623695</v>
      </c>
      <c r="I32">
        <v>1</v>
      </c>
      <c r="J32">
        <v>11</v>
      </c>
      <c r="K32">
        <v>9.4000000000000004E-3</v>
      </c>
      <c r="L32">
        <f t="shared" si="2"/>
        <v>4.9816656484955382E-2</v>
      </c>
      <c r="O32" s="53">
        <v>3.9609999999999999</v>
      </c>
      <c r="P32" s="53">
        <v>1.516</v>
      </c>
      <c r="Q32" s="58">
        <v>5.2720655141037307</v>
      </c>
      <c r="R32" s="63">
        <v>180.99259092416315</v>
      </c>
      <c r="S32" s="53">
        <v>1.415</v>
      </c>
      <c r="T32" s="58">
        <v>-17.965894102129269</v>
      </c>
      <c r="U32" s="63">
        <v>1008.7490578312406</v>
      </c>
      <c r="V32" t="s">
        <v>339</v>
      </c>
      <c r="W32">
        <v>1</v>
      </c>
    </row>
    <row r="33" spans="1:23" x14ac:dyDescent="0.15">
      <c r="A33" s="3" t="s">
        <v>178</v>
      </c>
      <c r="B33" s="10" t="s">
        <v>132</v>
      </c>
      <c r="C33">
        <v>8</v>
      </c>
      <c r="D33" t="s">
        <v>4</v>
      </c>
      <c r="E33" s="2">
        <v>40308</v>
      </c>
      <c r="F33" t="s">
        <v>159</v>
      </c>
      <c r="G33" t="s">
        <v>163</v>
      </c>
      <c r="H33">
        <v>0.18869190875623695</v>
      </c>
      <c r="I33">
        <v>1</v>
      </c>
      <c r="J33">
        <v>4</v>
      </c>
      <c r="K33">
        <v>4.4999999999999997E-3</v>
      </c>
      <c r="L33">
        <f t="shared" si="2"/>
        <v>2.3848399381095658E-2</v>
      </c>
      <c r="O33">
        <v>3.02</v>
      </c>
      <c r="P33">
        <v>1.583</v>
      </c>
      <c r="Q33" s="51">
        <v>4.8777676675765855</v>
      </c>
      <c r="R33" s="49">
        <v>178.93559355153883</v>
      </c>
      <c r="S33">
        <v>1.43</v>
      </c>
      <c r="T33" s="51">
        <v>-17.833992839645756</v>
      </c>
      <c r="U33" s="49">
        <v>994.81691887872387</v>
      </c>
      <c r="W33">
        <v>0</v>
      </c>
    </row>
    <row r="34" spans="1:23" x14ac:dyDescent="0.15">
      <c r="A34" s="3" t="s">
        <v>178</v>
      </c>
      <c r="B34" s="10" t="s">
        <v>132</v>
      </c>
      <c r="C34">
        <v>8</v>
      </c>
      <c r="D34" t="s">
        <v>4</v>
      </c>
      <c r="E34" s="2">
        <v>40308</v>
      </c>
      <c r="F34" s="32" t="s">
        <v>158</v>
      </c>
      <c r="G34" t="s">
        <v>163</v>
      </c>
      <c r="H34">
        <v>0.18869190875623695</v>
      </c>
      <c r="I34">
        <v>1</v>
      </c>
      <c r="J34">
        <v>2</v>
      </c>
      <c r="K34">
        <v>1E-3</v>
      </c>
      <c r="L34">
        <f t="shared" si="2"/>
        <v>5.2996443069101467E-3</v>
      </c>
      <c r="O34" s="54">
        <v>0.29299999999999998</v>
      </c>
      <c r="P34" s="65">
        <v>0.186</v>
      </c>
      <c r="Q34" s="64">
        <v>4.8171064604185618</v>
      </c>
      <c r="R34" s="49">
        <v>23.374446487439208</v>
      </c>
      <c r="S34" s="66">
        <v>0.19800000000000001</v>
      </c>
      <c r="T34" s="64">
        <v>-19.746561145656685</v>
      </c>
      <c r="U34" s="49">
        <v>122.12986082879124</v>
      </c>
      <c r="W34">
        <v>1</v>
      </c>
    </row>
    <row r="35" spans="1:23" x14ac:dyDescent="0.15">
      <c r="A35" s="3" t="s">
        <v>178</v>
      </c>
      <c r="B35" s="10" t="s">
        <v>132</v>
      </c>
      <c r="C35">
        <v>8</v>
      </c>
      <c r="D35" t="s">
        <v>4</v>
      </c>
      <c r="E35" s="2">
        <v>40308</v>
      </c>
      <c r="F35" t="s">
        <v>171</v>
      </c>
      <c r="G35" t="s">
        <v>163</v>
      </c>
      <c r="H35">
        <v>0.18869190875623695</v>
      </c>
      <c r="I35">
        <v>1</v>
      </c>
      <c r="J35">
        <v>16</v>
      </c>
      <c r="K35">
        <v>1.9900000000000001E-2</v>
      </c>
      <c r="L35">
        <f t="shared" si="2"/>
        <v>0.10546292170751193</v>
      </c>
      <c r="O35">
        <v>3.3260000000000001</v>
      </c>
      <c r="P35">
        <v>1.7250000000000001</v>
      </c>
      <c r="Q35" s="51">
        <v>5.5147103427358211</v>
      </c>
      <c r="R35" s="49">
        <v>203.77645329041547</v>
      </c>
      <c r="S35">
        <v>1.518</v>
      </c>
      <c r="T35" s="51">
        <v>-18.013001695873381</v>
      </c>
      <c r="U35" s="49">
        <v>1098.7823426689367</v>
      </c>
      <c r="W35">
        <v>0</v>
      </c>
    </row>
    <row r="36" spans="1:23" x14ac:dyDescent="0.15">
      <c r="A36" s="3" t="s">
        <v>179</v>
      </c>
      <c r="B36" s="10" t="s">
        <v>132</v>
      </c>
      <c r="C36">
        <v>8</v>
      </c>
      <c r="D36" t="s">
        <v>4</v>
      </c>
      <c r="E36" s="2">
        <v>40308</v>
      </c>
      <c r="F36" t="s">
        <v>161</v>
      </c>
      <c r="G36" t="s">
        <v>163</v>
      </c>
      <c r="H36">
        <v>0.18869190875623695</v>
      </c>
      <c r="I36">
        <v>1</v>
      </c>
      <c r="J36">
        <v>3</v>
      </c>
      <c r="K36">
        <v>6.1999999999999998E-3</v>
      </c>
      <c r="L36">
        <f t="shared" si="2"/>
        <v>3.2857794702842905E-2</v>
      </c>
      <c r="O36" s="54">
        <v>3.589</v>
      </c>
      <c r="P36">
        <v>2.4540000000000002</v>
      </c>
      <c r="Q36" s="51">
        <v>4.7867758568395518</v>
      </c>
      <c r="R36" s="49">
        <v>275.89866714558394</v>
      </c>
      <c r="S36">
        <v>1.8</v>
      </c>
      <c r="T36" s="51">
        <v>-18.126059920859248</v>
      </c>
      <c r="U36" s="49">
        <v>1355.73131375456</v>
      </c>
      <c r="W36">
        <v>0</v>
      </c>
    </row>
    <row r="37" spans="1:23" x14ac:dyDescent="0.15">
      <c r="A37" s="3" t="s">
        <v>179</v>
      </c>
      <c r="B37" s="10" t="s">
        <v>132</v>
      </c>
      <c r="C37">
        <v>8</v>
      </c>
      <c r="D37" t="s">
        <v>4</v>
      </c>
      <c r="E37" s="2">
        <v>40308</v>
      </c>
      <c r="F37" t="s">
        <v>172</v>
      </c>
      <c r="G37" t="s">
        <v>163</v>
      </c>
      <c r="H37">
        <v>0.18869190875623695</v>
      </c>
      <c r="I37">
        <v>1</v>
      </c>
      <c r="J37">
        <v>12</v>
      </c>
      <c r="K37">
        <v>1.2500000000000001E-2</v>
      </c>
      <c r="L37">
        <f t="shared" si="2"/>
        <v>6.6245553836376841E-2</v>
      </c>
      <c r="O37">
        <v>3.153</v>
      </c>
      <c r="P37">
        <v>1.5640000000000001</v>
      </c>
      <c r="Q37" s="51">
        <v>5.575371549893843</v>
      </c>
      <c r="R37" s="49">
        <v>181.29530425323705</v>
      </c>
      <c r="S37">
        <v>1.4039999999999999</v>
      </c>
      <c r="T37" s="51">
        <v>-17.598454870925195</v>
      </c>
      <c r="U37" s="49">
        <v>987.6949898646277</v>
      </c>
      <c r="W37">
        <v>0</v>
      </c>
    </row>
    <row r="38" spans="1:23" x14ac:dyDescent="0.15">
      <c r="A38" s="3" t="s">
        <v>184</v>
      </c>
      <c r="B38" s="35" t="s">
        <v>133</v>
      </c>
      <c r="C38">
        <v>15</v>
      </c>
      <c r="D38" t="s">
        <v>4</v>
      </c>
      <c r="E38" s="2">
        <v>40308</v>
      </c>
      <c r="F38" s="28" t="s">
        <v>167</v>
      </c>
      <c r="G38" t="s">
        <v>143</v>
      </c>
      <c r="H38">
        <v>0.04</v>
      </c>
      <c r="I38">
        <v>1</v>
      </c>
      <c r="J38">
        <v>271</v>
      </c>
      <c r="K38">
        <v>1.1803670176297516</v>
      </c>
      <c r="L38">
        <f>K38/H38</f>
        <v>29.509175440743789</v>
      </c>
      <c r="V38" s="28" t="s">
        <v>438</v>
      </c>
      <c r="W38">
        <v>0</v>
      </c>
    </row>
    <row r="39" spans="1:23" x14ac:dyDescent="0.15">
      <c r="A39" s="3" t="s">
        <v>185</v>
      </c>
      <c r="B39" s="33" t="s">
        <v>133</v>
      </c>
      <c r="C39">
        <v>15</v>
      </c>
      <c r="D39" t="s">
        <v>4</v>
      </c>
      <c r="E39" s="2">
        <v>40308</v>
      </c>
      <c r="F39" s="28" t="s">
        <v>168</v>
      </c>
      <c r="G39" t="s">
        <v>143</v>
      </c>
      <c r="H39">
        <v>0.04</v>
      </c>
      <c r="I39">
        <v>1</v>
      </c>
      <c r="J39">
        <v>339</v>
      </c>
      <c r="K39">
        <v>1.2885675731455948</v>
      </c>
      <c r="L39">
        <f>K39/H39</f>
        <v>32.214189328639868</v>
      </c>
      <c r="W39">
        <v>0</v>
      </c>
    </row>
    <row r="40" spans="1:23" x14ac:dyDescent="0.15">
      <c r="A40" s="3" t="s">
        <v>186</v>
      </c>
      <c r="B40" s="33" t="s">
        <v>133</v>
      </c>
      <c r="C40">
        <v>15</v>
      </c>
      <c r="D40" t="s">
        <v>4</v>
      </c>
      <c r="E40" s="2">
        <v>40308</v>
      </c>
      <c r="F40" s="28" t="s">
        <v>169</v>
      </c>
      <c r="G40" t="s">
        <v>143</v>
      </c>
      <c r="H40">
        <v>0.04</v>
      </c>
      <c r="I40">
        <v>1</v>
      </c>
      <c r="J40">
        <v>275</v>
      </c>
      <c r="K40">
        <v>1.3635630864552593</v>
      </c>
      <c r="L40">
        <f>K40/H40</f>
        <v>34.089077161381482</v>
      </c>
      <c r="W40">
        <v>0</v>
      </c>
    </row>
    <row r="41" spans="1:23" x14ac:dyDescent="0.15">
      <c r="A41" s="3" t="s">
        <v>187</v>
      </c>
      <c r="B41" s="33" t="s">
        <v>133</v>
      </c>
      <c r="C41">
        <v>15</v>
      </c>
      <c r="D41" t="s">
        <v>4</v>
      </c>
      <c r="E41" s="2">
        <v>40308</v>
      </c>
      <c r="F41" t="s">
        <v>155</v>
      </c>
      <c r="G41" t="s">
        <v>163</v>
      </c>
      <c r="H41">
        <v>0.18869190875623695</v>
      </c>
      <c r="I41">
        <v>1</v>
      </c>
      <c r="J41">
        <v>1</v>
      </c>
      <c r="K41">
        <v>4.0000000000000001E-3</v>
      </c>
      <c r="L41">
        <f>K41/H41</f>
        <v>2.1198577227640587E-2</v>
      </c>
      <c r="O41" s="53">
        <v>2.6739999999999999</v>
      </c>
      <c r="P41" s="53">
        <v>1.613</v>
      </c>
      <c r="Q41" s="58">
        <v>4.0082903649782633</v>
      </c>
      <c r="R41" s="63">
        <v>189.02345208495868</v>
      </c>
      <c r="S41" s="53">
        <v>1.3009999999999999</v>
      </c>
      <c r="T41" s="58">
        <v>-19.134162426983234</v>
      </c>
      <c r="U41" s="63">
        <v>912.12069197402036</v>
      </c>
      <c r="W41">
        <v>0</v>
      </c>
    </row>
    <row r="42" spans="1:23" x14ac:dyDescent="0.15">
      <c r="A42" s="3" t="s">
        <v>187</v>
      </c>
      <c r="B42" s="33" t="s">
        <v>133</v>
      </c>
      <c r="C42">
        <v>15</v>
      </c>
      <c r="D42" t="s">
        <v>4</v>
      </c>
      <c r="E42" s="2">
        <v>40308</v>
      </c>
      <c r="F42" t="s">
        <v>195</v>
      </c>
      <c r="G42" t="s">
        <v>163</v>
      </c>
      <c r="H42">
        <v>0.18869190875623695</v>
      </c>
      <c r="I42">
        <v>1</v>
      </c>
      <c r="J42">
        <v>2</v>
      </c>
      <c r="K42">
        <v>1.8E-3</v>
      </c>
      <c r="L42">
        <f t="shared" ref="L42:L51" si="3">K42/H42</f>
        <v>9.5393597524382635E-3</v>
      </c>
      <c r="W42">
        <v>0</v>
      </c>
    </row>
    <row r="43" spans="1:23" x14ac:dyDescent="0.15">
      <c r="A43" s="3" t="s">
        <v>187</v>
      </c>
      <c r="B43" s="33" t="s">
        <v>133</v>
      </c>
      <c r="C43">
        <v>15</v>
      </c>
      <c r="D43" t="s">
        <v>4</v>
      </c>
      <c r="E43" s="2">
        <v>40308</v>
      </c>
      <c r="F43" t="s">
        <v>170</v>
      </c>
      <c r="G43" t="s">
        <v>163</v>
      </c>
      <c r="H43">
        <v>0.18869190875623695</v>
      </c>
      <c r="I43">
        <v>1</v>
      </c>
      <c r="J43">
        <v>17</v>
      </c>
      <c r="K43">
        <v>1.4500000000000001E-2</v>
      </c>
      <c r="L43">
        <f t="shared" si="3"/>
        <v>7.6844842450197126E-2</v>
      </c>
      <c r="O43">
        <v>3.6480000000000001</v>
      </c>
      <c r="P43">
        <v>2.0030000000000001</v>
      </c>
      <c r="Q43" s="51">
        <v>5.5248205439288238</v>
      </c>
      <c r="R43" s="49">
        <v>227.26390688229588</v>
      </c>
      <c r="S43">
        <v>1.5680000000000001</v>
      </c>
      <c r="T43" s="51">
        <v>-18.719615602035052</v>
      </c>
      <c r="U43" s="49">
        <v>1149.2466678094584</v>
      </c>
      <c r="W43">
        <v>0</v>
      </c>
    </row>
    <row r="44" spans="1:23" x14ac:dyDescent="0.15">
      <c r="A44" s="3" t="s">
        <v>187</v>
      </c>
      <c r="B44" s="33" t="s">
        <v>133</v>
      </c>
      <c r="C44">
        <v>15</v>
      </c>
      <c r="D44" t="s">
        <v>4</v>
      </c>
      <c r="E44" s="2">
        <v>40308</v>
      </c>
      <c r="F44" t="s">
        <v>156</v>
      </c>
      <c r="G44" t="s">
        <v>163</v>
      </c>
      <c r="H44">
        <v>0.18869190875623695</v>
      </c>
      <c r="I44">
        <v>1</v>
      </c>
      <c r="J44">
        <v>12</v>
      </c>
      <c r="K44">
        <v>1.9E-2</v>
      </c>
      <c r="L44">
        <f t="shared" si="3"/>
        <v>0.10069324183129279</v>
      </c>
      <c r="O44" s="54">
        <v>3.68</v>
      </c>
      <c r="P44" s="53">
        <v>1.8140000000000001</v>
      </c>
      <c r="Q44" s="51">
        <v>4.6654534425235061</v>
      </c>
      <c r="R44" s="49">
        <v>210.98371198851089</v>
      </c>
      <c r="S44">
        <v>1.556</v>
      </c>
      <c r="T44" s="51">
        <v>-17.466553608441682</v>
      </c>
      <c r="U44" s="49">
        <v>1141.1705964994333</v>
      </c>
      <c r="W44">
        <v>0</v>
      </c>
    </row>
    <row r="45" spans="1:23" x14ac:dyDescent="0.15">
      <c r="A45" s="3" t="s">
        <v>188</v>
      </c>
      <c r="B45" s="33" t="s">
        <v>133</v>
      </c>
      <c r="C45">
        <v>15</v>
      </c>
      <c r="D45" t="s">
        <v>4</v>
      </c>
      <c r="E45" s="2">
        <v>40308</v>
      </c>
      <c r="F45" t="s">
        <v>158</v>
      </c>
      <c r="G45" t="s">
        <v>163</v>
      </c>
      <c r="H45">
        <v>0.18869190875623695</v>
      </c>
      <c r="I45">
        <v>1</v>
      </c>
      <c r="J45">
        <v>1</v>
      </c>
      <c r="K45">
        <v>4.4999999999999997E-3</v>
      </c>
      <c r="L45">
        <f t="shared" si="3"/>
        <v>2.3848399381095658E-2</v>
      </c>
      <c r="O45" s="52">
        <v>3.0859999999999999</v>
      </c>
      <c r="P45" s="57">
        <v>2.0569999999999999</v>
      </c>
      <c r="Q45" s="51">
        <v>5.4439389343847946</v>
      </c>
      <c r="R45" s="49">
        <v>240.73870116305636</v>
      </c>
      <c r="S45">
        <v>1.544</v>
      </c>
      <c r="T45" s="51">
        <v>-19.878462408140198</v>
      </c>
      <c r="U45" s="49">
        <v>1132.3878717378313</v>
      </c>
      <c r="W45">
        <v>0</v>
      </c>
    </row>
    <row r="46" spans="1:23" x14ac:dyDescent="0.15">
      <c r="A46" s="3" t="s">
        <v>188</v>
      </c>
      <c r="B46" s="33" t="s">
        <v>133</v>
      </c>
      <c r="C46">
        <v>15</v>
      </c>
      <c r="D46" t="s">
        <v>4</v>
      </c>
      <c r="E46" s="2">
        <v>40308</v>
      </c>
      <c r="F46" t="s">
        <v>171</v>
      </c>
      <c r="G46" t="s">
        <v>163</v>
      </c>
      <c r="H46">
        <v>0.18869190875623695</v>
      </c>
      <c r="I46">
        <v>1</v>
      </c>
      <c r="J46">
        <v>1</v>
      </c>
      <c r="K46">
        <v>1.9E-3</v>
      </c>
      <c r="L46">
        <f t="shared" si="3"/>
        <v>1.0069324183129278E-2</v>
      </c>
      <c r="O46">
        <v>1.1619999999999999</v>
      </c>
      <c r="P46">
        <v>0.43099999999999999</v>
      </c>
      <c r="Q46" s="51">
        <v>6.2022040238600749</v>
      </c>
      <c r="R46" s="49">
        <v>51.485888340418079</v>
      </c>
      <c r="S46">
        <v>0.57799999999999996</v>
      </c>
      <c r="T46" s="51">
        <v>-19.105897870736769</v>
      </c>
      <c r="U46" s="49">
        <v>360.65491895840262</v>
      </c>
      <c r="W46">
        <v>0</v>
      </c>
    </row>
    <row r="47" spans="1:23" x14ac:dyDescent="0.15">
      <c r="A47" s="3" t="s">
        <v>188</v>
      </c>
      <c r="B47" s="33" t="s">
        <v>133</v>
      </c>
      <c r="C47">
        <v>15</v>
      </c>
      <c r="D47" t="s">
        <v>4</v>
      </c>
      <c r="E47" s="2">
        <v>40308</v>
      </c>
      <c r="F47" t="s">
        <v>159</v>
      </c>
      <c r="G47" t="s">
        <v>163</v>
      </c>
      <c r="H47">
        <v>0.18869190875623695</v>
      </c>
      <c r="I47">
        <v>1</v>
      </c>
      <c r="J47">
        <v>4</v>
      </c>
      <c r="K47">
        <v>4.0000000000000001E-3</v>
      </c>
      <c r="L47">
        <f t="shared" si="3"/>
        <v>2.1198577227640587E-2</v>
      </c>
      <c r="O47" s="54">
        <v>2.4769999999999999</v>
      </c>
      <c r="P47">
        <v>0.98899999999999999</v>
      </c>
      <c r="Q47" s="51">
        <v>4.0992821757152962</v>
      </c>
      <c r="R47" s="49">
        <v>118.57666576001219</v>
      </c>
      <c r="S47">
        <v>1.05</v>
      </c>
      <c r="T47" s="51">
        <v>-16.477294139815346</v>
      </c>
      <c r="U47" s="49">
        <v>693.69149362706594</v>
      </c>
      <c r="W47">
        <v>0</v>
      </c>
    </row>
    <row r="48" spans="1:23" x14ac:dyDescent="0.15">
      <c r="A48" s="3" t="s">
        <v>189</v>
      </c>
      <c r="B48" s="33" t="s">
        <v>133</v>
      </c>
      <c r="C48">
        <v>15</v>
      </c>
      <c r="D48" t="s">
        <v>4</v>
      </c>
      <c r="E48" s="2">
        <v>40308</v>
      </c>
      <c r="F48" t="s">
        <v>161</v>
      </c>
      <c r="G48" t="s">
        <v>163</v>
      </c>
      <c r="H48">
        <v>0.18869190875623695</v>
      </c>
      <c r="I48">
        <v>1</v>
      </c>
      <c r="J48">
        <v>13</v>
      </c>
      <c r="K48">
        <v>2.76E-2</v>
      </c>
      <c r="L48">
        <f t="shared" si="3"/>
        <v>0.14627018287072005</v>
      </c>
      <c r="O48" s="52">
        <v>3.8980000000000001</v>
      </c>
      <c r="P48" s="52">
        <v>2.532</v>
      </c>
      <c r="Q48" s="51">
        <v>4.6250126377514915</v>
      </c>
      <c r="R48" s="49">
        <v>290.74842601155439</v>
      </c>
      <c r="S48">
        <v>1.7969999999999999</v>
      </c>
      <c r="T48" s="51">
        <v>-19.058790276992656</v>
      </c>
      <c r="U48" s="49">
        <v>1377.420510274445</v>
      </c>
      <c r="W48">
        <v>0</v>
      </c>
    </row>
    <row r="49" spans="1:23" x14ac:dyDescent="0.15">
      <c r="A49" s="3" t="s">
        <v>189</v>
      </c>
      <c r="B49" s="33" t="s">
        <v>133</v>
      </c>
      <c r="C49">
        <v>15</v>
      </c>
      <c r="D49" t="s">
        <v>4</v>
      </c>
      <c r="E49" s="2">
        <v>40308</v>
      </c>
      <c r="F49" t="s">
        <v>194</v>
      </c>
      <c r="G49" t="s">
        <v>163</v>
      </c>
      <c r="H49">
        <v>0.18869190875623695</v>
      </c>
      <c r="I49">
        <v>1</v>
      </c>
      <c r="J49">
        <v>1</v>
      </c>
      <c r="K49">
        <v>8.9999999999999998E-4</v>
      </c>
      <c r="L49">
        <f t="shared" si="3"/>
        <v>4.7696798762191317E-3</v>
      </c>
      <c r="O49">
        <v>0.42899999999999999</v>
      </c>
      <c r="P49">
        <v>0.20399999999999999</v>
      </c>
      <c r="Q49" s="51">
        <v>6</v>
      </c>
      <c r="R49" s="49">
        <v>24.963648167767921</v>
      </c>
      <c r="S49">
        <v>0.22600000000000001</v>
      </c>
      <c r="T49" s="51">
        <v>-19.200113058224989</v>
      </c>
      <c r="U49" s="49">
        <v>138.01745832295325</v>
      </c>
      <c r="W49">
        <v>0</v>
      </c>
    </row>
    <row r="50" spans="1:23" x14ac:dyDescent="0.15">
      <c r="A50" s="3" t="s">
        <v>189</v>
      </c>
      <c r="B50" s="33" t="s">
        <v>133</v>
      </c>
      <c r="C50">
        <v>15</v>
      </c>
      <c r="D50" t="s">
        <v>4</v>
      </c>
      <c r="E50" s="2">
        <v>40308</v>
      </c>
      <c r="F50" t="s">
        <v>172</v>
      </c>
      <c r="G50" t="s">
        <v>163</v>
      </c>
      <c r="H50">
        <v>0.18869190875623695</v>
      </c>
      <c r="I50">
        <v>1</v>
      </c>
      <c r="J50">
        <v>12</v>
      </c>
      <c r="K50">
        <v>1.38E-2</v>
      </c>
      <c r="L50">
        <f t="shared" si="3"/>
        <v>7.3135091435360025E-2</v>
      </c>
      <c r="O50">
        <v>3.4780000000000002</v>
      </c>
      <c r="P50">
        <v>2.0350000000000001</v>
      </c>
      <c r="Q50" s="51">
        <v>5.8079061773329288</v>
      </c>
      <c r="R50" s="49">
        <v>230.95843097652914</v>
      </c>
      <c r="S50">
        <v>1.6419999999999999</v>
      </c>
      <c r="T50" s="51">
        <v>-19.501601658187305</v>
      </c>
      <c r="U50" s="49">
        <v>1222.4716894732801</v>
      </c>
      <c r="W50">
        <v>0</v>
      </c>
    </row>
    <row r="51" spans="1:23" x14ac:dyDescent="0.15">
      <c r="A51" s="36" t="s">
        <v>189</v>
      </c>
      <c r="B51" s="13" t="s">
        <v>133</v>
      </c>
      <c r="C51" s="8">
        <v>15</v>
      </c>
      <c r="D51" s="8" t="s">
        <v>4</v>
      </c>
      <c r="E51" s="7">
        <v>40308</v>
      </c>
      <c r="F51" s="8" t="s">
        <v>162</v>
      </c>
      <c r="G51" s="8" t="s">
        <v>163</v>
      </c>
      <c r="H51" s="8">
        <v>0.18869190875623695</v>
      </c>
      <c r="I51" s="8">
        <v>1</v>
      </c>
      <c r="J51" s="8">
        <v>13</v>
      </c>
      <c r="K51" s="8">
        <v>1.41E-2</v>
      </c>
      <c r="L51" s="8">
        <f t="shared" si="3"/>
        <v>7.4724984727433066E-2</v>
      </c>
      <c r="M51" s="8"/>
      <c r="N51" s="8"/>
      <c r="O51" s="122">
        <v>3.9569999999999999</v>
      </c>
      <c r="P51" s="8">
        <v>2.0840000000000001</v>
      </c>
      <c r="Q51" s="123">
        <v>4.5845718329794769</v>
      </c>
      <c r="R51" s="117">
        <v>236.53191082871845</v>
      </c>
      <c r="S51" s="8">
        <v>1.643</v>
      </c>
      <c r="T51" s="123">
        <v>-17.485396645939332</v>
      </c>
      <c r="U51" s="117">
        <v>1211.8279875039725</v>
      </c>
      <c r="W51">
        <v>0</v>
      </c>
    </row>
    <row r="52" spans="1:23" x14ac:dyDescent="0.15">
      <c r="A52" s="3" t="s">
        <v>191</v>
      </c>
      <c r="B52" s="42" t="s">
        <v>134</v>
      </c>
      <c r="C52" s="6">
        <v>3</v>
      </c>
      <c r="D52" t="s">
        <v>4</v>
      </c>
      <c r="E52" s="2">
        <v>40310</v>
      </c>
      <c r="F52" t="s">
        <v>193</v>
      </c>
      <c r="G52" t="s">
        <v>192</v>
      </c>
      <c r="H52">
        <v>5.28E-2</v>
      </c>
      <c r="I52">
        <v>3</v>
      </c>
      <c r="J52">
        <v>4</v>
      </c>
      <c r="K52">
        <v>6.4000000000000003E-3</v>
      </c>
      <c r="L52" s="6">
        <f>K52/(3*H52)</f>
        <v>4.0404040404040407E-2</v>
      </c>
      <c r="O52">
        <v>3.6629999999999998</v>
      </c>
      <c r="P52">
        <v>2.17</v>
      </c>
      <c r="Q52" s="51">
        <v>4.6351228389444952</v>
      </c>
      <c r="R52" s="49">
        <v>235.23747668594009</v>
      </c>
      <c r="S52">
        <v>1.802</v>
      </c>
      <c r="T52" s="51">
        <v>-15.902581496137181</v>
      </c>
      <c r="U52" s="49">
        <v>1369.9296394475125</v>
      </c>
      <c r="W52">
        <v>0</v>
      </c>
    </row>
    <row r="53" spans="1:23" x14ac:dyDescent="0.15">
      <c r="A53" s="3" t="s">
        <v>196</v>
      </c>
      <c r="B53" s="42" t="s">
        <v>135</v>
      </c>
      <c r="C53" s="6">
        <v>8</v>
      </c>
      <c r="D53" t="s">
        <v>4</v>
      </c>
      <c r="E53" s="2">
        <v>40310</v>
      </c>
      <c r="F53" t="s">
        <v>197</v>
      </c>
      <c r="G53" t="s">
        <v>192</v>
      </c>
      <c r="H53">
        <v>5.28E-2</v>
      </c>
      <c r="I53">
        <v>1</v>
      </c>
      <c r="J53">
        <v>17</v>
      </c>
      <c r="K53">
        <v>3.0499999999999999E-2</v>
      </c>
      <c r="L53" s="6">
        <f>K53/H53</f>
        <v>0.57765151515151514</v>
      </c>
      <c r="O53">
        <v>3.7690000000000001</v>
      </c>
      <c r="P53">
        <v>1.835</v>
      </c>
      <c r="Q53" s="51">
        <v>3.9981801637852596</v>
      </c>
      <c r="R53" s="49">
        <v>203.54577490759988</v>
      </c>
      <c r="S53">
        <v>1.637</v>
      </c>
      <c r="T53" s="51">
        <v>-18.107216883361602</v>
      </c>
      <c r="U53" s="49">
        <v>1191.2071067715071</v>
      </c>
      <c r="W53">
        <v>0</v>
      </c>
    </row>
    <row r="54" spans="1:23" x14ac:dyDescent="0.15">
      <c r="A54" s="3" t="s">
        <v>196</v>
      </c>
      <c r="B54" s="12" t="s">
        <v>135</v>
      </c>
      <c r="C54" s="6">
        <v>8</v>
      </c>
      <c r="D54" t="s">
        <v>4</v>
      </c>
      <c r="E54" s="2">
        <v>40310</v>
      </c>
      <c r="F54" t="s">
        <v>198</v>
      </c>
      <c r="G54" t="s">
        <v>192</v>
      </c>
      <c r="H54">
        <v>5.28E-2</v>
      </c>
      <c r="I54">
        <v>1</v>
      </c>
      <c r="J54">
        <v>1</v>
      </c>
      <c r="K54">
        <v>2.3999999999999998E-3</v>
      </c>
      <c r="L54" s="6">
        <f>K54/H54</f>
        <v>4.5454545454545449E-2</v>
      </c>
      <c r="O54">
        <v>0.56899999999999995</v>
      </c>
      <c r="P54">
        <v>0.29299999999999998</v>
      </c>
      <c r="Q54" s="51">
        <v>4.1801637852593263</v>
      </c>
      <c r="R54" s="49">
        <v>35.062281414025414</v>
      </c>
      <c r="S54">
        <v>0.33400000000000002</v>
      </c>
      <c r="T54" s="51">
        <v>-17.702091577162243</v>
      </c>
      <c r="U54" s="49">
        <v>205.18391789030431</v>
      </c>
      <c r="W54">
        <v>0</v>
      </c>
    </row>
    <row r="55" spans="1:23" x14ac:dyDescent="0.15">
      <c r="A55" s="3" t="s">
        <v>340</v>
      </c>
      <c r="B55" s="12" t="s">
        <v>135</v>
      </c>
      <c r="C55" t="s">
        <v>209</v>
      </c>
      <c r="D55" t="s">
        <v>4</v>
      </c>
      <c r="E55" s="2">
        <v>40310</v>
      </c>
      <c r="F55" s="28" t="s">
        <v>175</v>
      </c>
      <c r="G55" s="28" t="s">
        <v>211</v>
      </c>
      <c r="I55">
        <v>1</v>
      </c>
      <c r="J55" s="28" t="s">
        <v>144</v>
      </c>
      <c r="K55">
        <v>6.3E-3</v>
      </c>
      <c r="O55" s="91">
        <v>3.516</v>
      </c>
      <c r="P55" s="53">
        <v>1.1639999999999999</v>
      </c>
      <c r="Q55" s="58">
        <v>3.5230007077140835</v>
      </c>
      <c r="R55" s="63">
        <v>143.51372348207752</v>
      </c>
      <c r="S55" s="53">
        <v>0.99399999999999999</v>
      </c>
      <c r="T55" s="58">
        <v>-21.329376295458832</v>
      </c>
      <c r="U55" s="63">
        <v>853.89075834881226</v>
      </c>
      <c r="W55">
        <v>0</v>
      </c>
    </row>
    <row r="56" spans="1:23" x14ac:dyDescent="0.15">
      <c r="A56" s="3" t="s">
        <v>199</v>
      </c>
      <c r="B56" s="41" t="s">
        <v>136</v>
      </c>
      <c r="C56" s="6">
        <v>15</v>
      </c>
      <c r="D56" t="s">
        <v>4</v>
      </c>
      <c r="E56" s="2">
        <v>40310</v>
      </c>
      <c r="F56" s="28" t="s">
        <v>167</v>
      </c>
      <c r="G56" t="s">
        <v>192</v>
      </c>
      <c r="H56">
        <v>5.28E-2</v>
      </c>
      <c r="I56">
        <v>1</v>
      </c>
      <c r="J56">
        <v>147</v>
      </c>
      <c r="K56">
        <v>2.1497867290606312</v>
      </c>
      <c r="L56">
        <f>K56/H56</f>
        <v>40.715657747360439</v>
      </c>
      <c r="O56" s="54">
        <v>3.6930000000000001</v>
      </c>
      <c r="P56">
        <v>3.0790000000000002</v>
      </c>
      <c r="Q56" s="62">
        <v>4.4935800222424431</v>
      </c>
      <c r="R56" s="63">
        <v>406.27776344728898</v>
      </c>
      <c r="S56">
        <v>1.5980000000000001</v>
      </c>
      <c r="T56" s="51">
        <v>-24.824759751271912</v>
      </c>
      <c r="U56" s="49">
        <v>1516.2121243887029</v>
      </c>
      <c r="W56">
        <v>0</v>
      </c>
    </row>
    <row r="57" spans="1:23" x14ac:dyDescent="0.15">
      <c r="A57" s="3" t="s">
        <v>199</v>
      </c>
      <c r="B57" s="37" t="s">
        <v>136</v>
      </c>
      <c r="C57" s="6">
        <v>15</v>
      </c>
      <c r="D57" t="s">
        <v>4</v>
      </c>
      <c r="E57" s="2">
        <v>40310</v>
      </c>
      <c r="F57" s="28" t="s">
        <v>167</v>
      </c>
      <c r="G57" t="s">
        <v>192</v>
      </c>
      <c r="H57">
        <v>5.28E-2</v>
      </c>
      <c r="I57">
        <v>1</v>
      </c>
      <c r="J57">
        <v>147</v>
      </c>
      <c r="K57">
        <v>2.1497867290606312</v>
      </c>
      <c r="O57" s="54">
        <v>3.4159999999999999</v>
      </c>
      <c r="P57">
        <v>3.169</v>
      </c>
      <c r="Q57" s="62">
        <v>4.1599433828733199</v>
      </c>
      <c r="R57" s="63">
        <v>418.52185870573823</v>
      </c>
      <c r="S57">
        <v>1.621</v>
      </c>
      <c r="T57" s="51">
        <v>-25.672696438665916</v>
      </c>
      <c r="U57" s="49">
        <v>1541.6140277971986</v>
      </c>
      <c r="W57">
        <v>0</v>
      </c>
    </row>
    <row r="58" spans="1:23" ht="14" thickBot="1" x14ac:dyDescent="0.2">
      <c r="A58" s="38" t="s">
        <v>199</v>
      </c>
      <c r="B58" s="18" t="s">
        <v>136</v>
      </c>
      <c r="C58" s="1">
        <v>15</v>
      </c>
      <c r="D58" s="1" t="s">
        <v>4</v>
      </c>
      <c r="E58" s="19">
        <v>40310</v>
      </c>
      <c r="F58" s="39" t="s">
        <v>167</v>
      </c>
      <c r="G58" s="1" t="s">
        <v>192</v>
      </c>
      <c r="H58" s="1">
        <v>5.28E-2</v>
      </c>
      <c r="I58" s="1">
        <v>1</v>
      </c>
      <c r="J58" s="1">
        <v>147</v>
      </c>
      <c r="K58" s="1">
        <v>2.1497867290606312</v>
      </c>
      <c r="L58" s="1"/>
      <c r="M58" s="1"/>
      <c r="N58" s="1"/>
      <c r="O58" s="124">
        <v>3.7970000000000002</v>
      </c>
      <c r="P58" s="1">
        <v>2.2949999999999999</v>
      </c>
      <c r="Q58" s="125">
        <v>3.775755737539177</v>
      </c>
      <c r="R58" s="126">
        <v>305.34354926456871</v>
      </c>
      <c r="S58" s="1">
        <v>1.427</v>
      </c>
      <c r="T58" s="111">
        <v>-22.375164876578108</v>
      </c>
      <c r="U58" s="110">
        <v>1289.8227894165373</v>
      </c>
      <c r="W58">
        <v>0</v>
      </c>
    </row>
    <row r="59" spans="1:23" ht="14" thickBot="1" x14ac:dyDescent="0.2">
      <c r="A59" s="73" t="s">
        <v>415</v>
      </c>
      <c r="B59" s="74" t="s">
        <v>288</v>
      </c>
      <c r="C59" s="75" t="s">
        <v>209</v>
      </c>
      <c r="D59" s="75" t="s">
        <v>27</v>
      </c>
      <c r="E59" s="76">
        <v>40317</v>
      </c>
      <c r="F59" s="77" t="s">
        <v>175</v>
      </c>
      <c r="G59" s="78" t="s">
        <v>211</v>
      </c>
      <c r="H59" s="77" t="s">
        <v>453</v>
      </c>
      <c r="I59" s="78">
        <v>1</v>
      </c>
      <c r="J59" s="78" t="s">
        <v>144</v>
      </c>
      <c r="K59" s="78">
        <v>4.2700000000000002E-2</v>
      </c>
      <c r="L59" s="78"/>
      <c r="M59" s="161"/>
      <c r="N59" s="161"/>
      <c r="O59" s="127">
        <v>3.133</v>
      </c>
      <c r="P59" s="79">
        <v>1.867</v>
      </c>
      <c r="Q59" s="128">
        <v>7.1930037407744418</v>
      </c>
      <c r="R59" s="129">
        <v>234.16161160228043</v>
      </c>
      <c r="S59" s="83">
        <v>1.323</v>
      </c>
      <c r="T59" s="128">
        <v>-27.594686263425668</v>
      </c>
      <c r="U59" s="130">
        <v>1247.6329518190578</v>
      </c>
      <c r="W59">
        <v>0</v>
      </c>
    </row>
    <row r="60" spans="1:23" x14ac:dyDescent="0.15">
      <c r="A60" s="73" t="s">
        <v>416</v>
      </c>
      <c r="B60" s="74" t="s">
        <v>288</v>
      </c>
      <c r="C60" s="75" t="s">
        <v>209</v>
      </c>
      <c r="D60" s="75" t="s">
        <v>27</v>
      </c>
      <c r="E60" s="76">
        <v>40317</v>
      </c>
      <c r="F60" s="77" t="s">
        <v>175</v>
      </c>
      <c r="G60" s="78" t="s">
        <v>211</v>
      </c>
      <c r="H60" s="77" t="s">
        <v>454</v>
      </c>
      <c r="I60" s="78">
        <v>3</v>
      </c>
      <c r="J60" s="78" t="s">
        <v>144</v>
      </c>
      <c r="K60" s="78">
        <v>4.1000000000000003E-3</v>
      </c>
      <c r="L60" s="78"/>
      <c r="M60" s="78"/>
      <c r="N60" s="78"/>
      <c r="O60" s="136">
        <v>0.96699999999999997</v>
      </c>
      <c r="P60" s="75">
        <v>0.38700000000000001</v>
      </c>
      <c r="Q60" s="137">
        <v>6.1213224143160447</v>
      </c>
      <c r="R60" s="138">
        <v>51.375003679681292</v>
      </c>
      <c r="S60" s="75">
        <v>0.48499999999999999</v>
      </c>
      <c r="T60" s="137">
        <v>-26.596005276050505</v>
      </c>
      <c r="U60" s="139">
        <v>392.0156241042389</v>
      </c>
      <c r="W60">
        <v>0</v>
      </c>
    </row>
    <row r="61" spans="1:23" ht="14" thickBot="1" x14ac:dyDescent="0.2">
      <c r="A61" s="38" t="s">
        <v>414</v>
      </c>
      <c r="B61" s="18" t="s">
        <v>341</v>
      </c>
      <c r="C61" s="17" t="s">
        <v>209</v>
      </c>
      <c r="D61" s="17" t="s">
        <v>27</v>
      </c>
      <c r="E61" s="19">
        <v>40317</v>
      </c>
      <c r="F61" s="39" t="s">
        <v>175</v>
      </c>
      <c r="G61" s="1" t="s">
        <v>211</v>
      </c>
      <c r="H61" s="1"/>
      <c r="I61" s="1">
        <v>3</v>
      </c>
      <c r="J61" s="1" t="s">
        <v>144</v>
      </c>
      <c r="K61" s="1">
        <v>0.1283</v>
      </c>
      <c r="L61" s="1"/>
      <c r="M61" s="1"/>
      <c r="N61" s="1"/>
      <c r="O61" s="131">
        <v>3.8029999999999999</v>
      </c>
      <c r="P61" s="17">
        <v>1.2589999999999999</v>
      </c>
      <c r="Q61" s="111">
        <v>6.4650692548781716</v>
      </c>
      <c r="R61" s="110">
        <v>160.78947316776404</v>
      </c>
      <c r="S61" s="1">
        <v>1.083</v>
      </c>
      <c r="T61" s="111">
        <v>-28.810062182023746</v>
      </c>
      <c r="U61" s="132">
        <v>964.90581705822467</v>
      </c>
      <c r="W61">
        <v>0</v>
      </c>
    </row>
    <row r="62" spans="1:23" x14ac:dyDescent="0.15">
      <c r="A62" s="73" t="s">
        <v>342</v>
      </c>
      <c r="B62" s="74" t="s">
        <v>292</v>
      </c>
      <c r="C62" s="75" t="s">
        <v>209</v>
      </c>
      <c r="D62" s="75" t="s">
        <v>50</v>
      </c>
      <c r="E62" s="76">
        <v>40314</v>
      </c>
      <c r="F62" s="77" t="s">
        <v>175</v>
      </c>
      <c r="G62" s="78" t="s">
        <v>211</v>
      </c>
      <c r="H62" s="78"/>
      <c r="I62" s="78">
        <v>3</v>
      </c>
      <c r="J62" s="78" t="s">
        <v>144</v>
      </c>
      <c r="K62" s="78">
        <v>0.23899999999999999</v>
      </c>
      <c r="L62" s="78"/>
      <c r="M62" s="78"/>
      <c r="N62" s="78"/>
      <c r="O62" s="133">
        <v>3.6150000000000002</v>
      </c>
      <c r="P62" s="75">
        <v>0.38500000000000001</v>
      </c>
      <c r="Q62" s="134">
        <v>5.0395308866646449</v>
      </c>
      <c r="R62" s="135">
        <v>49.887118087441046</v>
      </c>
      <c r="S62" s="75">
        <v>0.53800000000000003</v>
      </c>
      <c r="T62" s="134">
        <v>-17.69267005841342</v>
      </c>
      <c r="U62" s="135">
        <v>425.59923638859618</v>
      </c>
      <c r="W62">
        <v>0</v>
      </c>
    </row>
    <row r="63" spans="1:23" ht="14" thickBot="1" x14ac:dyDescent="0.2">
      <c r="A63" s="38" t="s">
        <v>343</v>
      </c>
      <c r="B63" s="18" t="s">
        <v>344</v>
      </c>
      <c r="C63" s="17" t="s">
        <v>209</v>
      </c>
      <c r="D63" s="17" t="s">
        <v>50</v>
      </c>
      <c r="E63" s="19">
        <v>40310</v>
      </c>
      <c r="F63" s="39" t="s">
        <v>175</v>
      </c>
      <c r="G63" s="1" t="s">
        <v>211</v>
      </c>
      <c r="H63" s="1"/>
      <c r="I63" s="1">
        <v>3</v>
      </c>
      <c r="J63" s="1" t="s">
        <v>144</v>
      </c>
      <c r="K63" s="1">
        <v>0.54610000000000003</v>
      </c>
      <c r="L63" s="1"/>
      <c r="M63" s="1"/>
      <c r="N63" s="1"/>
      <c r="O63" s="131">
        <v>3.44</v>
      </c>
      <c r="P63" s="108">
        <v>8.4000000000000005E-2</v>
      </c>
      <c r="Q63" s="109">
        <v>4.8777676675765855</v>
      </c>
      <c r="R63" s="110">
        <v>11.948307837230525</v>
      </c>
      <c r="S63" s="17">
        <v>0.26900000000000002</v>
      </c>
      <c r="T63" s="111">
        <v>-6.4056905973242886</v>
      </c>
      <c r="U63" s="132">
        <v>211.52762228055403</v>
      </c>
      <c r="W63">
        <v>1</v>
      </c>
    </row>
    <row r="64" spans="1:23" x14ac:dyDescent="0.15">
      <c r="A64" s="27" t="s">
        <v>445</v>
      </c>
      <c r="B64" s="169" t="s">
        <v>441</v>
      </c>
      <c r="C64" s="24">
        <v>10</v>
      </c>
      <c r="D64" s="50" t="s">
        <v>70</v>
      </c>
      <c r="E64" s="46">
        <v>40378</v>
      </c>
      <c r="F64" s="55" t="s">
        <v>442</v>
      </c>
      <c r="G64" s="55" t="s">
        <v>443</v>
      </c>
      <c r="H64" s="55" t="s">
        <v>144</v>
      </c>
      <c r="I64" s="55" t="s">
        <v>144</v>
      </c>
      <c r="J64" s="50" t="s">
        <v>144</v>
      </c>
      <c r="K64" s="50" t="s">
        <v>444</v>
      </c>
      <c r="L64" s="6"/>
      <c r="M64" s="6">
        <v>3.637</v>
      </c>
      <c r="N64" s="6">
        <v>2.3490916999779308</v>
      </c>
      <c r="O64" s="158"/>
      <c r="P64" s="6"/>
      <c r="Q64" s="159"/>
      <c r="R64" s="160"/>
      <c r="S64" s="166"/>
      <c r="T64" s="167"/>
      <c r="U64" s="168"/>
      <c r="W64">
        <v>1</v>
      </c>
    </row>
    <row r="65" spans="1:23" ht="15" x14ac:dyDescent="0.2">
      <c r="A65" s="27" t="s">
        <v>445</v>
      </c>
      <c r="B65" s="169" t="s">
        <v>441</v>
      </c>
      <c r="C65" s="6">
        <v>9</v>
      </c>
      <c r="D65" s="6" t="s">
        <v>70</v>
      </c>
      <c r="E65" s="46">
        <v>40378</v>
      </c>
      <c r="F65" s="183" t="s">
        <v>198</v>
      </c>
      <c r="G65" s="6" t="s">
        <v>443</v>
      </c>
      <c r="H65" s="24"/>
      <c r="I65" s="24"/>
      <c r="J65" s="24">
        <v>15</v>
      </c>
      <c r="K65" s="24"/>
      <c r="L65" s="24"/>
      <c r="M65" s="24"/>
      <c r="N65" s="24"/>
      <c r="O65" s="158">
        <v>3.895</v>
      </c>
      <c r="P65" s="50">
        <v>2.25</v>
      </c>
      <c r="Q65" s="185">
        <v>4.6983113673805601</v>
      </c>
      <c r="R65" s="160">
        <v>245.97446284085945</v>
      </c>
      <c r="S65" s="6">
        <v>1.2609999999999999</v>
      </c>
      <c r="T65" s="159">
        <v>-21.30028218351659</v>
      </c>
      <c r="U65" s="168">
        <v>1257.3640269555419</v>
      </c>
      <c r="W65">
        <v>0</v>
      </c>
    </row>
    <row r="66" spans="1:23" ht="15" x14ac:dyDescent="0.2">
      <c r="A66" s="27" t="s">
        <v>445</v>
      </c>
      <c r="B66" s="169" t="s">
        <v>441</v>
      </c>
      <c r="C66" s="6">
        <v>9</v>
      </c>
      <c r="D66" s="6" t="s">
        <v>70</v>
      </c>
      <c r="E66" s="46">
        <v>40378</v>
      </c>
      <c r="F66" s="183" t="s">
        <v>462</v>
      </c>
      <c r="G66" s="6" t="s">
        <v>443</v>
      </c>
      <c r="H66" s="24"/>
      <c r="I66" s="24"/>
      <c r="J66" s="24">
        <v>15</v>
      </c>
      <c r="K66" s="24"/>
      <c r="L66" s="24"/>
      <c r="M66" s="24"/>
      <c r="N66" s="24"/>
      <c r="O66" s="158">
        <v>3.4980000000000002</v>
      </c>
      <c r="P66" s="50">
        <v>1.792</v>
      </c>
      <c r="Q66" s="185">
        <v>4.276153212520593</v>
      </c>
      <c r="R66" s="160">
        <v>196.37301932316907</v>
      </c>
      <c r="S66" s="6">
        <v>1.228</v>
      </c>
      <c r="T66" s="159">
        <v>-22.273328792449156</v>
      </c>
      <c r="U66" s="168">
        <v>1199.6790714111164</v>
      </c>
      <c r="W66">
        <v>0</v>
      </c>
    </row>
    <row r="67" spans="1:23" ht="15" x14ac:dyDescent="0.2">
      <c r="A67" s="27" t="s">
        <v>445</v>
      </c>
      <c r="B67" s="169" t="s">
        <v>446</v>
      </c>
      <c r="C67" s="6">
        <v>15</v>
      </c>
      <c r="D67" s="6" t="s">
        <v>70</v>
      </c>
      <c r="E67" s="46">
        <v>40378</v>
      </c>
      <c r="F67" s="183" t="s">
        <v>447</v>
      </c>
      <c r="G67" t="s">
        <v>192</v>
      </c>
      <c r="H67" s="24"/>
      <c r="I67" s="24"/>
      <c r="J67" s="24"/>
      <c r="K67" s="24"/>
      <c r="L67" s="24"/>
      <c r="M67" s="24"/>
      <c r="N67" s="24"/>
      <c r="O67" s="158">
        <v>3.5859999999999999</v>
      </c>
      <c r="P67" s="50">
        <v>3.8769999999999998</v>
      </c>
      <c r="Q67" s="185">
        <v>5.4602553542009886</v>
      </c>
      <c r="R67" s="160">
        <v>410.86558749506003</v>
      </c>
      <c r="S67" s="6">
        <v>1.534</v>
      </c>
      <c r="T67" s="159">
        <v>-26.01955823683954</v>
      </c>
      <c r="U67" s="168">
        <v>1643.9583412835373</v>
      </c>
      <c r="W67">
        <v>0</v>
      </c>
    </row>
    <row r="68" spans="1:23" ht="15" x14ac:dyDescent="0.2">
      <c r="A68" s="27" t="s">
        <v>445</v>
      </c>
      <c r="B68" s="169" t="s">
        <v>441</v>
      </c>
      <c r="C68" s="6">
        <v>9</v>
      </c>
      <c r="D68" s="6" t="s">
        <v>70</v>
      </c>
      <c r="E68" s="46">
        <v>40378</v>
      </c>
      <c r="F68" s="183" t="s">
        <v>447</v>
      </c>
      <c r="G68" t="s">
        <v>192</v>
      </c>
      <c r="H68" s="24"/>
      <c r="I68" s="24"/>
      <c r="J68" s="24"/>
      <c r="K68" s="24"/>
      <c r="L68" s="24"/>
      <c r="M68" s="24"/>
      <c r="N68" s="24"/>
      <c r="O68" s="158">
        <v>3.4990000000000001</v>
      </c>
      <c r="P68" s="50">
        <v>3.7789999999999999</v>
      </c>
      <c r="Q68" s="185">
        <v>4.667421746293245</v>
      </c>
      <c r="R68" s="160">
        <v>402.87045676726916</v>
      </c>
      <c r="S68" s="6">
        <v>1.5309999999999999</v>
      </c>
      <c r="T68" s="159">
        <v>-25.941714508124939</v>
      </c>
      <c r="U68" s="168">
        <v>1657.9204430880129</v>
      </c>
      <c r="W68">
        <v>0</v>
      </c>
    </row>
    <row r="69" spans="1:23" ht="16" thickBot="1" x14ac:dyDescent="0.25">
      <c r="A69" s="38" t="s">
        <v>445</v>
      </c>
      <c r="B69" s="143" t="s">
        <v>446</v>
      </c>
      <c r="C69" s="17">
        <v>15</v>
      </c>
      <c r="D69" s="17" t="s">
        <v>70</v>
      </c>
      <c r="E69" s="19">
        <v>40378</v>
      </c>
      <c r="F69" s="184" t="s">
        <v>175</v>
      </c>
      <c r="G69" s="39" t="s">
        <v>211</v>
      </c>
      <c r="H69" s="1"/>
      <c r="I69" s="1">
        <v>4</v>
      </c>
      <c r="J69" s="1"/>
      <c r="K69" s="1"/>
      <c r="L69" s="1"/>
      <c r="M69" s="1"/>
      <c r="N69" s="1"/>
      <c r="O69" s="131">
        <v>3.6259999999999999</v>
      </c>
      <c r="P69" s="144">
        <v>2.2879999999999998</v>
      </c>
      <c r="Q69" s="186">
        <v>3.8231054365733117</v>
      </c>
      <c r="R69" s="110">
        <v>245.6757071530881</v>
      </c>
      <c r="S69" s="17">
        <v>1.292</v>
      </c>
      <c r="T69" s="111">
        <v>-24.287535272939568</v>
      </c>
      <c r="U69" s="132">
        <v>1293.1586736089434</v>
      </c>
      <c r="W69">
        <v>0</v>
      </c>
    </row>
    <row r="70" spans="1:23" x14ac:dyDescent="0.15">
      <c r="A70" s="40" t="s">
        <v>201</v>
      </c>
      <c r="B70" s="44" t="s">
        <v>200</v>
      </c>
      <c r="C70" s="6">
        <v>8</v>
      </c>
      <c r="D70" s="6" t="s">
        <v>4</v>
      </c>
      <c r="E70" s="2">
        <v>40381</v>
      </c>
      <c r="F70" s="26" t="s">
        <v>164</v>
      </c>
      <c r="G70" t="s">
        <v>143</v>
      </c>
      <c r="H70">
        <v>0.04</v>
      </c>
      <c r="I70" s="6">
        <v>1</v>
      </c>
      <c r="J70" t="s">
        <v>144</v>
      </c>
      <c r="K70">
        <v>0.82220000000000004</v>
      </c>
      <c r="L70">
        <f t="shared" ref="L70:L75" si="4">K70/H70</f>
        <v>20.555</v>
      </c>
      <c r="M70">
        <v>3.5459999999999998</v>
      </c>
      <c r="N70">
        <v>0.49174743049772979</v>
      </c>
      <c r="O70" s="54">
        <v>4.5549999999999997</v>
      </c>
      <c r="P70">
        <v>0.38600000000000001</v>
      </c>
      <c r="Q70" s="51">
        <v>1.8042665049034476</v>
      </c>
      <c r="R70" s="49">
        <v>47.382827999422759</v>
      </c>
      <c r="S70">
        <v>0.75800000000000001</v>
      </c>
      <c r="T70" s="51">
        <v>-16.458451102317696</v>
      </c>
      <c r="U70" s="49">
        <v>566.88898544832068</v>
      </c>
      <c r="W70">
        <v>0</v>
      </c>
    </row>
    <row r="71" spans="1:23" x14ac:dyDescent="0.15">
      <c r="A71" s="40" t="s">
        <v>202</v>
      </c>
      <c r="B71" s="15" t="s">
        <v>200</v>
      </c>
      <c r="C71" s="6">
        <v>8</v>
      </c>
      <c r="D71" s="6" t="s">
        <v>4</v>
      </c>
      <c r="E71" s="2">
        <v>40381</v>
      </c>
      <c r="F71" s="26" t="s">
        <v>165</v>
      </c>
      <c r="G71" t="s">
        <v>143</v>
      </c>
      <c r="H71">
        <v>0.04</v>
      </c>
      <c r="I71" s="6">
        <v>1</v>
      </c>
      <c r="J71" t="s">
        <v>144</v>
      </c>
      <c r="K71">
        <v>1.3753</v>
      </c>
      <c r="L71">
        <f t="shared" si="4"/>
        <v>34.3825</v>
      </c>
      <c r="M71">
        <v>3.5939999999999999</v>
      </c>
      <c r="N71">
        <v>0.44066201995058274</v>
      </c>
      <c r="O71" s="54">
        <v>4.4770000000000003</v>
      </c>
      <c r="P71">
        <v>0.25</v>
      </c>
      <c r="Q71" s="51">
        <v>1.1572136285512082</v>
      </c>
      <c r="R71" s="49">
        <v>31.682865325696017</v>
      </c>
      <c r="S71">
        <v>0.58399999999999996</v>
      </c>
      <c r="T71" s="51">
        <v>-14.413981533823257</v>
      </c>
      <c r="U71" s="49">
        <v>427.22994291774614</v>
      </c>
      <c r="W71">
        <v>0</v>
      </c>
    </row>
    <row r="72" spans="1:23" x14ac:dyDescent="0.15">
      <c r="A72" s="40" t="s">
        <v>203</v>
      </c>
      <c r="B72" s="15" t="s">
        <v>200</v>
      </c>
      <c r="C72" s="6">
        <v>8</v>
      </c>
      <c r="D72" s="6" t="s">
        <v>4</v>
      </c>
      <c r="E72" s="2">
        <v>40381</v>
      </c>
      <c r="F72" s="26" t="s">
        <v>166</v>
      </c>
      <c r="G72" t="s">
        <v>143</v>
      </c>
      <c r="H72">
        <v>0.04</v>
      </c>
      <c r="I72" s="6">
        <v>1</v>
      </c>
      <c r="J72" t="s">
        <v>144</v>
      </c>
      <c r="K72">
        <v>0.85699999999999998</v>
      </c>
      <c r="L72">
        <f t="shared" si="4"/>
        <v>21.425000000000001</v>
      </c>
      <c r="M72">
        <v>3.5710000000000002</v>
      </c>
      <c r="N72">
        <v>0.76297622713567159</v>
      </c>
      <c r="O72" s="54">
        <v>4.8479999999999999</v>
      </c>
      <c r="P72" s="53"/>
      <c r="Q72" s="64">
        <v>0.12597310686482663</v>
      </c>
      <c r="R72" s="49">
        <v>56.65532414191199</v>
      </c>
      <c r="T72" s="64">
        <v>-38.75918598078011</v>
      </c>
      <c r="U72" s="49">
        <v>640.40965026855008</v>
      </c>
      <c r="W72">
        <v>1</v>
      </c>
    </row>
    <row r="73" spans="1:23" x14ac:dyDescent="0.15">
      <c r="A73" s="40" t="s">
        <v>204</v>
      </c>
      <c r="B73" s="15" t="s">
        <v>200</v>
      </c>
      <c r="C73" s="6">
        <v>8</v>
      </c>
      <c r="D73" s="6" t="s">
        <v>4</v>
      </c>
      <c r="E73" s="2">
        <v>40381</v>
      </c>
      <c r="F73" s="28" t="s">
        <v>167</v>
      </c>
      <c r="G73" t="s">
        <v>143</v>
      </c>
      <c r="H73">
        <v>0.04</v>
      </c>
      <c r="I73" s="6">
        <v>1</v>
      </c>
      <c r="J73">
        <v>103</v>
      </c>
      <c r="K73">
        <v>1.3571028580916422</v>
      </c>
      <c r="L73">
        <f t="shared" si="4"/>
        <v>33.927571452291055</v>
      </c>
      <c r="O73" s="54">
        <v>3.9020000000000001</v>
      </c>
      <c r="P73">
        <v>3.1379999999999999</v>
      </c>
      <c r="Q73" s="51">
        <v>4.018400566171267</v>
      </c>
      <c r="R73" s="49">
        <v>391.78775114691445</v>
      </c>
      <c r="S73">
        <v>1.7450000000000001</v>
      </c>
      <c r="T73" s="51">
        <v>-22.431693989071043</v>
      </c>
      <c r="U73" s="49">
        <v>1627.6934072285014</v>
      </c>
      <c r="W73">
        <v>0</v>
      </c>
    </row>
    <row r="74" spans="1:23" x14ac:dyDescent="0.15">
      <c r="A74" s="40" t="s">
        <v>205</v>
      </c>
      <c r="B74" s="15" t="s">
        <v>200</v>
      </c>
      <c r="C74" s="6">
        <v>8</v>
      </c>
      <c r="D74" s="6" t="s">
        <v>4</v>
      </c>
      <c r="E74" s="2">
        <v>40381</v>
      </c>
      <c r="F74" s="28" t="s">
        <v>168</v>
      </c>
      <c r="G74" t="s">
        <v>143</v>
      </c>
      <c r="H74">
        <v>0.04</v>
      </c>
      <c r="I74" s="6">
        <v>1</v>
      </c>
      <c r="J74">
        <v>152</v>
      </c>
      <c r="K74">
        <v>1.7820355425879459</v>
      </c>
      <c r="L74">
        <f t="shared" si="4"/>
        <v>44.550888564698646</v>
      </c>
      <c r="O74" s="54">
        <v>3.4119999999999999</v>
      </c>
      <c r="P74">
        <v>2.645</v>
      </c>
      <c r="Q74" s="51">
        <v>3.7858659387321811</v>
      </c>
      <c r="R74" s="49">
        <v>328.1392302000425</v>
      </c>
      <c r="S74">
        <v>1.599</v>
      </c>
      <c r="T74" s="51">
        <v>-23.185415488976826</v>
      </c>
      <c r="U74" s="49">
        <v>1443.7707335667778</v>
      </c>
      <c r="W74">
        <v>0</v>
      </c>
    </row>
    <row r="75" spans="1:23" x14ac:dyDescent="0.15">
      <c r="A75" s="40" t="s">
        <v>206</v>
      </c>
      <c r="B75" s="15" t="s">
        <v>200</v>
      </c>
      <c r="C75" s="6">
        <v>8</v>
      </c>
      <c r="D75" s="6" t="s">
        <v>4</v>
      </c>
      <c r="E75" s="2">
        <v>40381</v>
      </c>
      <c r="F75" s="28" t="s">
        <v>169</v>
      </c>
      <c r="G75" t="s">
        <v>143</v>
      </c>
      <c r="H75">
        <v>0.04</v>
      </c>
      <c r="I75" s="6">
        <v>1</v>
      </c>
      <c r="J75">
        <v>177</v>
      </c>
      <c r="K75">
        <v>2.2674932111421038</v>
      </c>
      <c r="L75">
        <f t="shared" si="4"/>
        <v>56.687330278552594</v>
      </c>
      <c r="O75" s="54">
        <v>3.6680000000000001</v>
      </c>
      <c r="P75">
        <v>2.9390000000000001</v>
      </c>
      <c r="Q75" s="51">
        <v>3.5735517136791026</v>
      </c>
      <c r="R75" s="49">
        <v>365.6301329326908</v>
      </c>
      <c r="S75" s="53">
        <v>1.645</v>
      </c>
      <c r="T75" s="51">
        <v>-22.827397776521579</v>
      </c>
      <c r="U75" s="49">
        <v>1490.824875392482</v>
      </c>
      <c r="W75">
        <v>0</v>
      </c>
    </row>
    <row r="76" spans="1:23" x14ac:dyDescent="0.15">
      <c r="A76" s="40" t="s">
        <v>207</v>
      </c>
      <c r="B76" s="15" t="s">
        <v>200</v>
      </c>
      <c r="C76" s="6" t="s">
        <v>209</v>
      </c>
      <c r="D76" s="6" t="s">
        <v>4</v>
      </c>
      <c r="E76" s="2">
        <v>40381</v>
      </c>
      <c r="F76" s="28" t="s">
        <v>175</v>
      </c>
      <c r="G76" s="28" t="s">
        <v>211</v>
      </c>
      <c r="I76" s="6">
        <v>1</v>
      </c>
      <c r="J76" s="28" t="s">
        <v>144</v>
      </c>
      <c r="K76">
        <v>1.4500000000000001E-2</v>
      </c>
      <c r="O76" s="54">
        <v>3.8690000000000002</v>
      </c>
      <c r="P76">
        <v>1.9750000000000001</v>
      </c>
      <c r="Q76" s="51">
        <v>3.0073804468708931</v>
      </c>
      <c r="R76" s="49">
        <v>245.38951486945518</v>
      </c>
      <c r="S76">
        <v>1.4330000000000001</v>
      </c>
      <c r="T76" s="51">
        <v>-22.233842095345775</v>
      </c>
      <c r="U76" s="49">
        <v>1275.8618256078996</v>
      </c>
      <c r="W76">
        <v>0</v>
      </c>
    </row>
    <row r="77" spans="1:23" x14ac:dyDescent="0.15">
      <c r="A77" s="40" t="s">
        <v>208</v>
      </c>
      <c r="B77" s="15" t="s">
        <v>200</v>
      </c>
      <c r="C77" s="6">
        <v>8</v>
      </c>
      <c r="D77" s="6" t="s">
        <v>4</v>
      </c>
      <c r="E77" s="2">
        <v>40381</v>
      </c>
      <c r="F77" t="s">
        <v>155</v>
      </c>
      <c r="G77" t="s">
        <v>163</v>
      </c>
      <c r="H77">
        <v>0.18869190875623695</v>
      </c>
      <c r="I77" s="6">
        <v>3</v>
      </c>
      <c r="J77">
        <v>1</v>
      </c>
      <c r="K77">
        <v>1.1999999999999999E-3</v>
      </c>
      <c r="L77">
        <f>K77/(H77*3)</f>
        <v>2.1198577227640584E-3</v>
      </c>
      <c r="O77" s="52">
        <v>0.68100000000000005</v>
      </c>
      <c r="P77" s="57">
        <v>0.39100000000000001</v>
      </c>
      <c r="Q77" s="51">
        <v>2.9467192397128703</v>
      </c>
      <c r="R77" s="49">
        <v>55.369940795519305</v>
      </c>
      <c r="S77">
        <v>0.32500000000000001</v>
      </c>
      <c r="T77" s="51">
        <v>-18.154324477105714</v>
      </c>
      <c r="U77" s="49">
        <v>247.27191859747117</v>
      </c>
      <c r="W77">
        <v>0</v>
      </c>
    </row>
    <row r="78" spans="1:23" x14ac:dyDescent="0.15">
      <c r="A78" s="40" t="s">
        <v>208</v>
      </c>
      <c r="B78" s="15" t="s">
        <v>200</v>
      </c>
      <c r="C78" s="6">
        <v>8</v>
      </c>
      <c r="D78" s="6" t="s">
        <v>4</v>
      </c>
      <c r="E78" s="2">
        <v>40381</v>
      </c>
      <c r="F78" t="s">
        <v>170</v>
      </c>
      <c r="G78" t="s">
        <v>163</v>
      </c>
      <c r="H78">
        <v>0.18869190875623695</v>
      </c>
      <c r="I78" s="6">
        <v>3</v>
      </c>
      <c r="J78">
        <v>42</v>
      </c>
      <c r="K78">
        <v>5.7999999999999996E-3</v>
      </c>
      <c r="L78">
        <f t="shared" ref="L78:L87" si="5">K78/(H78*3)</f>
        <v>1.0245978993359616E-2</v>
      </c>
      <c r="O78" s="52">
        <v>3.6019999999999999</v>
      </c>
      <c r="P78" s="52">
        <v>2.3450000000000002</v>
      </c>
      <c r="Q78" s="51">
        <v>4.6452330401374988</v>
      </c>
      <c r="R78" s="49">
        <v>298.66260216077751</v>
      </c>
      <c r="S78">
        <v>1.583</v>
      </c>
      <c r="T78" s="51">
        <v>-19.435651026945546</v>
      </c>
      <c r="U78" s="49">
        <v>1511.7119471586414</v>
      </c>
      <c r="W78">
        <v>0</v>
      </c>
    </row>
    <row r="79" spans="1:23" x14ac:dyDescent="0.15">
      <c r="A79" s="40" t="s">
        <v>208</v>
      </c>
      <c r="B79" s="15" t="s">
        <v>200</v>
      </c>
      <c r="C79" s="6">
        <v>8</v>
      </c>
      <c r="D79" s="6" t="s">
        <v>4</v>
      </c>
      <c r="E79" s="2">
        <v>40381</v>
      </c>
      <c r="F79" t="s">
        <v>156</v>
      </c>
      <c r="G79" t="s">
        <v>163</v>
      </c>
      <c r="H79">
        <v>0.18869190875623695</v>
      </c>
      <c r="I79" s="6">
        <v>3</v>
      </c>
      <c r="J79">
        <v>3</v>
      </c>
      <c r="K79">
        <v>1E-3</v>
      </c>
      <c r="L79">
        <f t="shared" si="5"/>
        <v>1.7665481023033823E-3</v>
      </c>
      <c r="O79" s="52">
        <v>0.64</v>
      </c>
      <c r="P79" s="57">
        <v>0.32400000000000001</v>
      </c>
      <c r="Q79" s="51">
        <v>3.4320088969770501</v>
      </c>
      <c r="R79" s="49">
        <v>46.320189587814639</v>
      </c>
      <c r="S79">
        <v>0.30499999999999999</v>
      </c>
      <c r="T79" s="51">
        <v>-17.909364989636334</v>
      </c>
      <c r="U79" s="49">
        <v>232.64135534942389</v>
      </c>
      <c r="W79">
        <v>0</v>
      </c>
    </row>
    <row r="80" spans="1:23" x14ac:dyDescent="0.15">
      <c r="A80" s="40" t="s">
        <v>208</v>
      </c>
      <c r="B80" s="15" t="s">
        <v>200</v>
      </c>
      <c r="C80" s="6">
        <v>8</v>
      </c>
      <c r="D80" s="6" t="s">
        <v>4</v>
      </c>
      <c r="E80" s="2">
        <v>40381</v>
      </c>
      <c r="F80" t="s">
        <v>195</v>
      </c>
      <c r="G80" t="s">
        <v>163</v>
      </c>
      <c r="H80">
        <v>0.18869190875623695</v>
      </c>
      <c r="I80" s="6">
        <v>3</v>
      </c>
      <c r="J80">
        <v>13</v>
      </c>
      <c r="K80">
        <v>2.2000000000000001E-3</v>
      </c>
      <c r="L80">
        <f t="shared" si="5"/>
        <v>3.8864058250674413E-3</v>
      </c>
      <c r="O80" s="54">
        <v>2.21</v>
      </c>
      <c r="P80" s="53">
        <v>1.5649999999999999</v>
      </c>
      <c r="Q80" s="51">
        <v>5.6158123546658576</v>
      </c>
      <c r="R80" s="49">
        <v>207.82729033938944</v>
      </c>
      <c r="S80">
        <v>1.099</v>
      </c>
      <c r="T80" s="51">
        <v>-18.955153570755609</v>
      </c>
      <c r="U80" s="49">
        <v>929.69946898141416</v>
      </c>
      <c r="W80">
        <v>0</v>
      </c>
    </row>
    <row r="81" spans="1:23" x14ac:dyDescent="0.15">
      <c r="A81" s="40" t="s">
        <v>212</v>
      </c>
      <c r="B81" s="15" t="s">
        <v>200</v>
      </c>
      <c r="C81" s="6">
        <v>8</v>
      </c>
      <c r="D81" s="6" t="s">
        <v>4</v>
      </c>
      <c r="E81" s="2">
        <v>40381</v>
      </c>
      <c r="F81" t="s">
        <v>158</v>
      </c>
      <c r="G81" t="s">
        <v>163</v>
      </c>
      <c r="H81">
        <v>0.18869190875623695</v>
      </c>
      <c r="I81" s="6">
        <v>3</v>
      </c>
      <c r="J81">
        <v>1</v>
      </c>
      <c r="K81">
        <v>1E-4</v>
      </c>
      <c r="L81">
        <f t="shared" si="5"/>
        <v>1.7665481023033825E-4</v>
      </c>
      <c r="O81" s="54">
        <v>0.39400000000000002</v>
      </c>
      <c r="P81">
        <v>0.23599999999999999</v>
      </c>
      <c r="Q81" s="51">
        <v>3.7150945303811547</v>
      </c>
      <c r="R81" s="49">
        <v>34.208627901186404</v>
      </c>
      <c r="S81">
        <v>0.186</v>
      </c>
      <c r="T81" s="51">
        <v>-18.766723195779164</v>
      </c>
      <c r="U81" s="49">
        <v>141.05947551686776</v>
      </c>
      <c r="W81">
        <v>0</v>
      </c>
    </row>
    <row r="82" spans="1:23" x14ac:dyDescent="0.15">
      <c r="A82" s="40" t="s">
        <v>212</v>
      </c>
      <c r="B82" s="15" t="s">
        <v>200</v>
      </c>
      <c r="C82" s="6">
        <v>8</v>
      </c>
      <c r="D82" s="6" t="s">
        <v>4</v>
      </c>
      <c r="E82" s="2">
        <v>40381</v>
      </c>
      <c r="F82" t="s">
        <v>171</v>
      </c>
      <c r="G82" t="s">
        <v>163</v>
      </c>
      <c r="H82">
        <v>0.18869190875623695</v>
      </c>
      <c r="I82" s="6">
        <v>3</v>
      </c>
      <c r="J82">
        <v>42</v>
      </c>
      <c r="K82">
        <v>4.8999999999999998E-3</v>
      </c>
      <c r="L82">
        <f t="shared" si="5"/>
        <v>8.6560857012865731E-3</v>
      </c>
      <c r="O82" s="54">
        <v>3.7320000000000002</v>
      </c>
      <c r="P82">
        <v>2.52</v>
      </c>
      <c r="Q82" s="51">
        <v>5.6360327570518658</v>
      </c>
      <c r="R82" s="49">
        <v>321.07785652314539</v>
      </c>
      <c r="S82">
        <v>1.5880000000000001</v>
      </c>
      <c r="T82" s="51">
        <v>-18.408705483323914</v>
      </c>
      <c r="U82" s="49">
        <v>1521.1127929096915</v>
      </c>
      <c r="W82">
        <v>0</v>
      </c>
    </row>
    <row r="83" spans="1:23" x14ac:dyDescent="0.15">
      <c r="A83" s="40" t="s">
        <v>212</v>
      </c>
      <c r="B83" s="15" t="s">
        <v>200</v>
      </c>
      <c r="C83" s="6">
        <v>8</v>
      </c>
      <c r="D83" s="6" t="s">
        <v>4</v>
      </c>
      <c r="E83" s="2">
        <v>40381</v>
      </c>
      <c r="F83" t="s">
        <v>210</v>
      </c>
      <c r="G83" t="s">
        <v>163</v>
      </c>
      <c r="H83">
        <v>0.18869190875623695</v>
      </c>
      <c r="I83" s="6">
        <v>3</v>
      </c>
      <c r="J83">
        <v>10</v>
      </c>
      <c r="K83">
        <v>5.0000000000000001E-4</v>
      </c>
      <c r="L83">
        <f t="shared" si="5"/>
        <v>8.8327405115169115E-4</v>
      </c>
      <c r="O83" s="54">
        <v>1.0329999999999999</v>
      </c>
      <c r="P83">
        <v>0.76800000000000002</v>
      </c>
      <c r="Q83" s="51">
        <v>4.7968860580325554</v>
      </c>
      <c r="R83" s="49">
        <v>104.39172786473709</v>
      </c>
      <c r="S83">
        <v>0.56999999999999995</v>
      </c>
      <c r="T83" s="51">
        <v>-18.371019408328628</v>
      </c>
      <c r="U83" s="49">
        <v>436.96369209682535</v>
      </c>
      <c r="W83">
        <v>0</v>
      </c>
    </row>
    <row r="84" spans="1:23" x14ac:dyDescent="0.15">
      <c r="A84" s="40" t="s">
        <v>213</v>
      </c>
      <c r="B84" s="15" t="s">
        <v>200</v>
      </c>
      <c r="C84" s="6">
        <v>8</v>
      </c>
      <c r="D84" s="6" t="s">
        <v>4</v>
      </c>
      <c r="E84" s="2">
        <v>40381</v>
      </c>
      <c r="F84" t="s">
        <v>161</v>
      </c>
      <c r="G84" t="s">
        <v>163</v>
      </c>
      <c r="H84">
        <v>0.18869190875623695</v>
      </c>
      <c r="I84" s="6">
        <v>3</v>
      </c>
      <c r="J84">
        <v>4</v>
      </c>
      <c r="K84">
        <v>1.5E-3</v>
      </c>
      <c r="L84">
        <f t="shared" si="5"/>
        <v>2.6498221534550733E-3</v>
      </c>
      <c r="O84" s="54">
        <v>1.37</v>
      </c>
      <c r="P84">
        <v>0.95</v>
      </c>
      <c r="Q84" s="51">
        <v>2.4310989788696795</v>
      </c>
      <c r="R84" s="49">
        <v>126.06534368887681</v>
      </c>
      <c r="S84">
        <v>0.69599999999999995</v>
      </c>
      <c r="T84" s="51">
        <v>-17.984737139626912</v>
      </c>
      <c r="U84" s="49">
        <v>532.35334581891993</v>
      </c>
      <c r="W84">
        <v>0</v>
      </c>
    </row>
    <row r="85" spans="1:23" x14ac:dyDescent="0.15">
      <c r="A85" s="40" t="s">
        <v>213</v>
      </c>
      <c r="B85" s="15" t="s">
        <v>200</v>
      </c>
      <c r="C85" s="6">
        <v>8</v>
      </c>
      <c r="D85" s="6" t="s">
        <v>4</v>
      </c>
      <c r="E85" s="2">
        <v>40381</v>
      </c>
      <c r="F85" t="s">
        <v>172</v>
      </c>
      <c r="G85" t="s">
        <v>163</v>
      </c>
      <c r="H85">
        <v>0.18869190875623695</v>
      </c>
      <c r="I85" s="6">
        <v>3</v>
      </c>
      <c r="J85">
        <v>22</v>
      </c>
      <c r="K85">
        <v>4.7000000000000002E-3</v>
      </c>
      <c r="L85">
        <f t="shared" si="5"/>
        <v>8.3027760808258976E-3</v>
      </c>
      <c r="O85" s="54">
        <v>3.556</v>
      </c>
      <c r="P85" s="53">
        <v>2.4830000000000001</v>
      </c>
      <c r="Q85" s="51">
        <v>4.4025882115054094</v>
      </c>
      <c r="R85" s="49">
        <v>304.00576162399705</v>
      </c>
      <c r="S85">
        <v>1.597</v>
      </c>
      <c r="T85" s="51">
        <v>-19.03994723949501</v>
      </c>
      <c r="U85" s="49">
        <v>1496.4590728199385</v>
      </c>
      <c r="W85">
        <v>0</v>
      </c>
    </row>
    <row r="86" spans="1:23" x14ac:dyDescent="0.15">
      <c r="A86" s="40" t="s">
        <v>213</v>
      </c>
      <c r="B86" s="15" t="s">
        <v>200</v>
      </c>
      <c r="C86" s="6">
        <v>8</v>
      </c>
      <c r="D86" s="6" t="s">
        <v>4</v>
      </c>
      <c r="E86" s="2">
        <v>40381</v>
      </c>
      <c r="F86" t="s">
        <v>162</v>
      </c>
      <c r="G86" t="s">
        <v>163</v>
      </c>
      <c r="H86">
        <v>0.18869190875623695</v>
      </c>
      <c r="I86" s="6">
        <v>3</v>
      </c>
      <c r="J86">
        <v>4</v>
      </c>
      <c r="K86">
        <v>1.8E-3</v>
      </c>
      <c r="L86">
        <f t="shared" si="5"/>
        <v>3.1797865841460878E-3</v>
      </c>
      <c r="O86" s="54">
        <v>1.748</v>
      </c>
      <c r="P86" s="53">
        <v>0.996</v>
      </c>
      <c r="Q86" s="51">
        <v>3.735314932767162</v>
      </c>
      <c r="R86" s="49">
        <v>127.42854976615965</v>
      </c>
      <c r="S86">
        <v>0.84199999999999997</v>
      </c>
      <c r="T86" s="51">
        <v>-17.994158658375735</v>
      </c>
      <c r="U86" s="49">
        <v>645.91099878326918</v>
      </c>
      <c r="W86">
        <v>0</v>
      </c>
    </row>
    <row r="87" spans="1:23" x14ac:dyDescent="0.15">
      <c r="A87" s="43" t="s">
        <v>213</v>
      </c>
      <c r="B87" s="16" t="s">
        <v>200</v>
      </c>
      <c r="C87" s="9">
        <v>8</v>
      </c>
      <c r="D87" s="9" t="s">
        <v>4</v>
      </c>
      <c r="E87" s="7">
        <v>40381</v>
      </c>
      <c r="F87" s="8" t="s">
        <v>194</v>
      </c>
      <c r="G87" s="8" t="s">
        <v>163</v>
      </c>
      <c r="H87" s="8">
        <v>0.18869190875623695</v>
      </c>
      <c r="I87" s="9">
        <v>3</v>
      </c>
      <c r="J87" s="8">
        <v>9</v>
      </c>
      <c r="K87" s="8">
        <v>8.0000000000000004E-4</v>
      </c>
      <c r="L87" s="8">
        <f t="shared" si="5"/>
        <v>1.413238481842706E-3</v>
      </c>
      <c r="M87" s="8"/>
      <c r="N87" s="8"/>
      <c r="O87" s="122">
        <v>6.5000000000000002E-2</v>
      </c>
      <c r="P87" s="8"/>
      <c r="Q87" s="147">
        <v>0.12597310686482663</v>
      </c>
      <c r="R87" s="117">
        <v>6.0291651051639974</v>
      </c>
      <c r="S87" s="8"/>
      <c r="T87" s="147">
        <v>-38.75918598078011</v>
      </c>
      <c r="U87" s="117">
        <v>29.1765405226074</v>
      </c>
      <c r="W87">
        <v>1</v>
      </c>
    </row>
    <row r="88" spans="1:23" x14ac:dyDescent="0.15">
      <c r="A88" s="6"/>
      <c r="B88" s="44" t="s">
        <v>214</v>
      </c>
      <c r="C88" s="6">
        <v>7</v>
      </c>
      <c r="D88" s="6" t="s">
        <v>4</v>
      </c>
      <c r="E88" s="2">
        <v>40381</v>
      </c>
      <c r="F88" t="s">
        <v>170</v>
      </c>
      <c r="G88" s="6" t="s">
        <v>192</v>
      </c>
      <c r="H88">
        <v>5.28E-2</v>
      </c>
      <c r="I88" s="6">
        <v>1</v>
      </c>
      <c r="J88">
        <v>17</v>
      </c>
      <c r="K88">
        <v>2.8999999999999998E-3</v>
      </c>
      <c r="L88" s="6">
        <f>K88/H88</f>
        <v>5.4924242424242424E-2</v>
      </c>
      <c r="O88" s="54">
        <v>1.4630000000000001</v>
      </c>
      <c r="P88" s="53">
        <v>1.4510000000000001</v>
      </c>
      <c r="Q88" s="51">
        <v>3.9071883530482259</v>
      </c>
      <c r="R88" s="49">
        <v>149.21586715686277</v>
      </c>
      <c r="S88">
        <v>1.028</v>
      </c>
      <c r="T88" s="51">
        <v>-20.019785189372531</v>
      </c>
      <c r="U88" s="49">
        <v>629.8440417053389</v>
      </c>
      <c r="W88">
        <v>0</v>
      </c>
    </row>
    <row r="89" spans="1:23" x14ac:dyDescent="0.15">
      <c r="B89" s="15" t="s">
        <v>214</v>
      </c>
      <c r="C89" s="6">
        <v>7</v>
      </c>
      <c r="D89" s="6" t="s">
        <v>4</v>
      </c>
      <c r="E89" s="2">
        <v>40381</v>
      </c>
      <c r="F89" t="s">
        <v>156</v>
      </c>
      <c r="G89" s="6" t="s">
        <v>192</v>
      </c>
      <c r="H89">
        <v>5.28E-2</v>
      </c>
      <c r="I89" s="6">
        <v>1</v>
      </c>
      <c r="J89">
        <v>1</v>
      </c>
      <c r="K89">
        <v>1.1999999999999999E-3</v>
      </c>
      <c r="L89" s="6">
        <f>K89/H89</f>
        <v>2.2727272727272724E-2</v>
      </c>
      <c r="O89" s="54">
        <v>0.89500000000000002</v>
      </c>
      <c r="P89" s="53">
        <v>0.33600000000000002</v>
      </c>
      <c r="Q89" s="51">
        <v>2.6737438075017694</v>
      </c>
      <c r="R89" s="49">
        <v>35.946025980392164</v>
      </c>
      <c r="S89">
        <v>0.41899999999999998</v>
      </c>
      <c r="T89" s="51">
        <v>-14.847371396269084</v>
      </c>
      <c r="U89" s="49">
        <v>243.54469600775815</v>
      </c>
      <c r="W89">
        <v>0</v>
      </c>
    </row>
    <row r="90" spans="1:23" x14ac:dyDescent="0.15">
      <c r="A90" s="6"/>
      <c r="B90" s="15" t="s">
        <v>214</v>
      </c>
      <c r="C90" s="6">
        <v>7</v>
      </c>
      <c r="D90" s="6" t="s">
        <v>4</v>
      </c>
      <c r="E90" s="2">
        <v>40381</v>
      </c>
      <c r="F90" t="s">
        <v>195</v>
      </c>
      <c r="G90" s="6" t="s">
        <v>192</v>
      </c>
      <c r="H90">
        <v>5.28E-2</v>
      </c>
      <c r="I90" s="6">
        <v>1</v>
      </c>
      <c r="J90">
        <v>9</v>
      </c>
      <c r="K90">
        <v>4.7999999999999996E-3</v>
      </c>
      <c r="L90" s="6">
        <f>K90/H90</f>
        <v>9.0909090909090898E-2</v>
      </c>
      <c r="O90" s="54">
        <v>3.3980000000000001</v>
      </c>
      <c r="P90" s="53">
        <v>1.57</v>
      </c>
      <c r="Q90" s="51">
        <v>3.9981801637852596</v>
      </c>
      <c r="R90" s="49">
        <v>157.90074656862748</v>
      </c>
      <c r="S90">
        <v>1.3080000000000001</v>
      </c>
      <c r="T90" s="51">
        <v>-19.1624269832297</v>
      </c>
      <c r="U90" s="49">
        <v>824.09661276949009</v>
      </c>
      <c r="W90">
        <v>0</v>
      </c>
    </row>
    <row r="91" spans="1:23" x14ac:dyDescent="0.15">
      <c r="A91" s="6"/>
      <c r="B91" s="15" t="s">
        <v>214</v>
      </c>
      <c r="C91" s="6">
        <v>7</v>
      </c>
      <c r="D91" s="6" t="s">
        <v>4</v>
      </c>
      <c r="E91" s="2">
        <v>40381</v>
      </c>
      <c r="F91" t="s">
        <v>171</v>
      </c>
      <c r="G91" s="6" t="s">
        <v>192</v>
      </c>
      <c r="H91">
        <v>5.28E-2</v>
      </c>
      <c r="I91" s="6">
        <v>1</v>
      </c>
      <c r="J91">
        <v>97</v>
      </c>
      <c r="K91">
        <v>1.1900000000000001E-2</v>
      </c>
      <c r="L91" s="6">
        <f>K91/H91</f>
        <v>0.2253787878787879</v>
      </c>
      <c r="O91" s="54">
        <v>3.6509999999999998</v>
      </c>
      <c r="P91" s="53">
        <v>1.8380000000000001</v>
      </c>
      <c r="Q91" s="51">
        <v>4.1599433828733199</v>
      </c>
      <c r="R91" s="49">
        <v>185.14126200980394</v>
      </c>
      <c r="S91">
        <v>1.339</v>
      </c>
      <c r="T91" s="51">
        <v>-19.426229508196727</v>
      </c>
      <c r="U91" s="49">
        <v>858.35268294287948</v>
      </c>
      <c r="W91">
        <v>0</v>
      </c>
    </row>
    <row r="92" spans="1:23" x14ac:dyDescent="0.15">
      <c r="B92" s="15" t="s">
        <v>214</v>
      </c>
      <c r="C92" s="6">
        <v>7</v>
      </c>
      <c r="D92" s="6" t="s">
        <v>4</v>
      </c>
      <c r="E92" s="2">
        <v>40381</v>
      </c>
      <c r="F92" t="s">
        <v>172</v>
      </c>
      <c r="G92" s="6" t="s">
        <v>192</v>
      </c>
      <c r="H92">
        <v>5.28E-2</v>
      </c>
      <c r="I92" s="6">
        <v>1</v>
      </c>
      <c r="J92">
        <v>28</v>
      </c>
      <c r="K92">
        <v>6.3E-3</v>
      </c>
      <c r="L92" s="6">
        <f>K92/H92</f>
        <v>0.11931818181818182</v>
      </c>
      <c r="O92" s="54">
        <v>3.8610000000000002</v>
      </c>
      <c r="P92" s="53">
        <v>1.6679999999999999</v>
      </c>
      <c r="Q92" s="51">
        <v>4.1498331816803153</v>
      </c>
      <c r="R92" s="49">
        <v>169.01721066176472</v>
      </c>
      <c r="S92">
        <v>1.276</v>
      </c>
      <c r="T92" s="51">
        <v>-18.333333333333339</v>
      </c>
      <c r="U92" s="49">
        <v>805.26434621900228</v>
      </c>
      <c r="W92">
        <v>0</v>
      </c>
    </row>
    <row r="93" spans="1:23" ht="14" thickBot="1" x14ac:dyDescent="0.2">
      <c r="A93" s="17"/>
      <c r="B93" s="20" t="s">
        <v>214</v>
      </c>
      <c r="C93" s="17" t="s">
        <v>209</v>
      </c>
      <c r="D93" s="17" t="s">
        <v>4</v>
      </c>
      <c r="E93" s="19">
        <v>40381</v>
      </c>
      <c r="F93" s="39" t="s">
        <v>175</v>
      </c>
      <c r="G93" s="39" t="s">
        <v>211</v>
      </c>
      <c r="H93" s="1"/>
      <c r="I93" s="17">
        <v>1</v>
      </c>
      <c r="J93" s="39" t="s">
        <v>144</v>
      </c>
      <c r="K93" s="1">
        <v>1.2800000000000001E-2</v>
      </c>
      <c r="L93" s="1"/>
      <c r="M93" s="24"/>
      <c r="N93" s="24"/>
      <c r="O93">
        <v>3.9809999999999999</v>
      </c>
      <c r="P93" s="57">
        <v>3.806</v>
      </c>
      <c r="Q93" s="51">
        <v>3.775755737539177</v>
      </c>
      <c r="R93" s="49">
        <v>382.83699101726768</v>
      </c>
      <c r="S93" s="52">
        <v>2.1890000000000001</v>
      </c>
      <c r="T93" s="51">
        <v>-24.099302807612592</v>
      </c>
      <c r="U93" s="49">
        <v>1653.4038377026075</v>
      </c>
      <c r="W93">
        <v>0</v>
      </c>
    </row>
    <row r="94" spans="1:23" ht="14" thickBot="1" x14ac:dyDescent="0.2">
      <c r="A94" s="84" t="s">
        <v>345</v>
      </c>
      <c r="B94" s="80" t="s">
        <v>346</v>
      </c>
      <c r="C94" s="79" t="s">
        <v>209</v>
      </c>
      <c r="D94" s="79" t="s">
        <v>70</v>
      </c>
      <c r="E94" s="81">
        <v>40378</v>
      </c>
      <c r="F94" s="82" t="s">
        <v>175</v>
      </c>
      <c r="G94" s="82" t="s">
        <v>211</v>
      </c>
      <c r="H94" s="83"/>
      <c r="I94" s="79">
        <v>3</v>
      </c>
      <c r="J94" s="83" t="s">
        <v>144</v>
      </c>
      <c r="K94" s="83">
        <v>5.1200000000000002E-2</v>
      </c>
      <c r="L94" s="83"/>
      <c r="M94" s="83"/>
      <c r="N94" s="83"/>
      <c r="O94" s="127">
        <v>3.1</v>
      </c>
      <c r="P94" s="79">
        <v>1.681</v>
      </c>
      <c r="Q94" s="128">
        <v>5.5147103427358211</v>
      </c>
      <c r="R94" s="129">
        <v>217.21712082110864</v>
      </c>
      <c r="S94" s="79">
        <v>1.1930000000000001</v>
      </c>
      <c r="T94" s="128">
        <v>-25.060297719992469</v>
      </c>
      <c r="U94" s="130">
        <v>1074.5949952489395</v>
      </c>
      <c r="W94">
        <v>0</v>
      </c>
    </row>
    <row r="95" spans="1:23" ht="14" thickBot="1" x14ac:dyDescent="0.2">
      <c r="A95" s="174" t="s">
        <v>455</v>
      </c>
      <c r="B95" s="15" t="s">
        <v>348</v>
      </c>
      <c r="C95" s="17" t="s">
        <v>209</v>
      </c>
      <c r="D95" s="6" t="s">
        <v>70</v>
      </c>
      <c r="E95" s="162">
        <v>40379</v>
      </c>
      <c r="F95" t="s">
        <v>225</v>
      </c>
      <c r="G95" s="175"/>
      <c r="H95" s="161"/>
      <c r="I95" s="98"/>
      <c r="J95" s="161"/>
      <c r="K95" s="161"/>
      <c r="L95" s="161"/>
      <c r="M95" s="161"/>
      <c r="N95" s="161"/>
      <c r="O95" s="163">
        <v>0.56499999999999995</v>
      </c>
      <c r="P95" s="98"/>
      <c r="Q95" s="164">
        <v>7.102011930037408</v>
      </c>
      <c r="R95" s="165">
        <v>59.099404565001649</v>
      </c>
      <c r="S95" s="98"/>
      <c r="T95" s="164">
        <v>-24.023930657622014</v>
      </c>
      <c r="U95" s="93">
        <v>282.78843835248131</v>
      </c>
      <c r="W95">
        <v>0</v>
      </c>
    </row>
    <row r="96" spans="1:23" ht="14" thickBot="1" x14ac:dyDescent="0.2">
      <c r="A96" s="173" t="s">
        <v>347</v>
      </c>
      <c r="B96" s="20" t="s">
        <v>348</v>
      </c>
      <c r="C96" s="17" t="s">
        <v>209</v>
      </c>
      <c r="D96" s="17" t="s">
        <v>70</v>
      </c>
      <c r="E96" s="19">
        <v>40379</v>
      </c>
      <c r="F96" s="39" t="s">
        <v>175</v>
      </c>
      <c r="G96" s="39" t="s">
        <v>211</v>
      </c>
      <c r="H96" s="1"/>
      <c r="I96" s="17">
        <v>3</v>
      </c>
      <c r="J96" s="1" t="s">
        <v>144</v>
      </c>
      <c r="K96" s="1">
        <v>3.7699999999999997E-2</v>
      </c>
      <c r="L96" s="1"/>
      <c r="M96" s="1"/>
      <c r="N96" s="1"/>
      <c r="O96" s="131">
        <v>3.0720000000000001</v>
      </c>
      <c r="P96" s="145">
        <v>1.1499999999999999</v>
      </c>
      <c r="Q96" s="111">
        <v>7.1424527348094236</v>
      </c>
      <c r="R96" s="110">
        <v>152.25437882073575</v>
      </c>
      <c r="S96" s="131">
        <v>0.93</v>
      </c>
      <c r="T96" s="111">
        <v>-25.145091388731871</v>
      </c>
      <c r="U96" s="132">
        <v>808.98193874856383</v>
      </c>
      <c r="W96">
        <v>0</v>
      </c>
    </row>
    <row r="97" spans="1:23" x14ac:dyDescent="0.15">
      <c r="A97" s="3" t="s">
        <v>217</v>
      </c>
      <c r="B97" s="31" t="s">
        <v>216</v>
      </c>
      <c r="C97" s="6">
        <v>3</v>
      </c>
      <c r="D97" s="6" t="s">
        <v>4</v>
      </c>
      <c r="E97" s="2">
        <v>40387</v>
      </c>
      <c r="F97" s="26" t="s">
        <v>164</v>
      </c>
      <c r="G97" t="s">
        <v>143</v>
      </c>
      <c r="H97">
        <v>0.04</v>
      </c>
      <c r="I97" s="6">
        <v>1</v>
      </c>
      <c r="J97" t="s">
        <v>144</v>
      </c>
      <c r="K97">
        <v>4.0911</v>
      </c>
      <c r="L97">
        <f t="shared" ref="L97:L102" si="6">K97/H97</f>
        <v>102.2775</v>
      </c>
      <c r="M97">
        <v>3.5550000000000002</v>
      </c>
      <c r="N97">
        <v>0.42386287212586116</v>
      </c>
      <c r="O97" s="57">
        <v>4.1760000000000002</v>
      </c>
      <c r="P97" s="53">
        <v>0.26500000000000001</v>
      </c>
      <c r="Q97" s="58">
        <v>0.88276646335159725</v>
      </c>
      <c r="R97" s="63">
        <v>43.606834934518979</v>
      </c>
      <c r="S97" s="53">
        <v>0.56899999999999995</v>
      </c>
      <c r="T97" s="58">
        <v>-16.752661912669726</v>
      </c>
      <c r="U97" s="63">
        <v>509.39708997091861</v>
      </c>
      <c r="W97">
        <v>0</v>
      </c>
    </row>
    <row r="98" spans="1:23" x14ac:dyDescent="0.15">
      <c r="A98" s="3" t="s">
        <v>218</v>
      </c>
      <c r="B98" s="10" t="s">
        <v>216</v>
      </c>
      <c r="C98" s="6">
        <v>3</v>
      </c>
      <c r="D98" s="6" t="s">
        <v>4</v>
      </c>
      <c r="E98" s="2">
        <v>40387</v>
      </c>
      <c r="F98" s="26" t="s">
        <v>165</v>
      </c>
      <c r="G98" t="s">
        <v>143</v>
      </c>
      <c r="H98">
        <v>0.04</v>
      </c>
      <c r="I98" s="6">
        <v>1</v>
      </c>
      <c r="J98" t="s">
        <v>144</v>
      </c>
      <c r="K98">
        <v>4.3715000000000002</v>
      </c>
      <c r="L98">
        <f t="shared" si="6"/>
        <v>109.28750000000001</v>
      </c>
      <c r="M98">
        <v>3.5289999999999999</v>
      </c>
      <c r="N98">
        <v>0.61506272436309961</v>
      </c>
      <c r="O98" s="57">
        <v>4.931</v>
      </c>
      <c r="P98" s="53">
        <v>0.29299999999999998</v>
      </c>
      <c r="Q98" s="58">
        <v>1.1102036596712499</v>
      </c>
      <c r="R98" s="63">
        <v>47.193290866578629</v>
      </c>
      <c r="S98" s="53">
        <v>0.64300000000000002</v>
      </c>
      <c r="T98" s="58">
        <v>-15.287388883461951</v>
      </c>
      <c r="U98" s="63">
        <v>577.20133520136858</v>
      </c>
      <c r="W98">
        <v>0</v>
      </c>
    </row>
    <row r="99" spans="1:23" x14ac:dyDescent="0.15">
      <c r="A99" s="3" t="s">
        <v>219</v>
      </c>
      <c r="B99" s="10" t="s">
        <v>216</v>
      </c>
      <c r="C99" s="6">
        <v>3</v>
      </c>
      <c r="D99" s="6" t="s">
        <v>4</v>
      </c>
      <c r="E99" s="2">
        <v>40387</v>
      </c>
      <c r="F99" s="26" t="s">
        <v>166</v>
      </c>
      <c r="G99" t="s">
        <v>143</v>
      </c>
      <c r="H99">
        <v>0.04</v>
      </c>
      <c r="I99" s="6">
        <v>1</v>
      </c>
      <c r="J99" s="28" t="s">
        <v>144</v>
      </c>
      <c r="K99">
        <v>2.2046000000000001</v>
      </c>
      <c r="L99">
        <f t="shared" si="6"/>
        <v>55.115000000000002</v>
      </c>
      <c r="M99">
        <v>3.59</v>
      </c>
      <c r="N99">
        <v>0.44027287024255257</v>
      </c>
      <c r="O99" s="57">
        <v>4.2770000000000001</v>
      </c>
      <c r="P99" s="53">
        <v>0.28699999999999998</v>
      </c>
      <c r="Q99" s="58">
        <v>0.98614700713325742</v>
      </c>
      <c r="R99" s="63">
        <v>46.341541063445717</v>
      </c>
      <c r="S99" s="53">
        <v>0.622</v>
      </c>
      <c r="T99" s="58">
        <v>-16.4400703331054</v>
      </c>
      <c r="U99" s="63">
        <v>551.59459590305994</v>
      </c>
      <c r="W99">
        <v>0</v>
      </c>
    </row>
    <row r="100" spans="1:23" x14ac:dyDescent="0.15">
      <c r="A100" s="3" t="s">
        <v>220</v>
      </c>
      <c r="B100" s="10" t="s">
        <v>216</v>
      </c>
      <c r="C100" s="6">
        <v>3</v>
      </c>
      <c r="D100" s="6" t="s">
        <v>4</v>
      </c>
      <c r="E100" s="2">
        <v>40387</v>
      </c>
      <c r="F100" s="45" t="s">
        <v>167</v>
      </c>
      <c r="G100" t="s">
        <v>143</v>
      </c>
      <c r="H100">
        <v>0.04</v>
      </c>
      <c r="I100">
        <v>1</v>
      </c>
      <c r="J100">
        <v>90</v>
      </c>
      <c r="K100">
        <v>0.78755837148518815</v>
      </c>
      <c r="L100">
        <f t="shared" si="6"/>
        <v>19.688959287129702</v>
      </c>
      <c r="O100">
        <v>3.55</v>
      </c>
      <c r="P100">
        <v>3.601</v>
      </c>
      <c r="Q100" s="51">
        <v>4.1498331816803153</v>
      </c>
      <c r="R100" s="49">
        <v>407.04982068198382</v>
      </c>
      <c r="S100">
        <v>2.0459999999999998</v>
      </c>
      <c r="T100" s="51">
        <v>-23.807235726399103</v>
      </c>
      <c r="U100" s="49">
        <v>1625.1065106610761</v>
      </c>
      <c r="W100">
        <v>0</v>
      </c>
    </row>
    <row r="101" spans="1:23" x14ac:dyDescent="0.15">
      <c r="A101" s="3" t="s">
        <v>221</v>
      </c>
      <c r="B101" s="10" t="s">
        <v>216</v>
      </c>
      <c r="C101" s="6">
        <v>3</v>
      </c>
      <c r="D101" s="6" t="s">
        <v>4</v>
      </c>
      <c r="E101" s="2">
        <v>40387</v>
      </c>
      <c r="F101" s="45" t="s">
        <v>168</v>
      </c>
      <c r="G101" t="s">
        <v>143</v>
      </c>
      <c r="H101">
        <v>0.04</v>
      </c>
      <c r="I101">
        <v>1</v>
      </c>
      <c r="J101">
        <v>83</v>
      </c>
      <c r="K101">
        <v>0.7263038314807847</v>
      </c>
      <c r="L101">
        <f t="shared" si="6"/>
        <v>18.157595787019616</v>
      </c>
      <c r="O101">
        <v>3.4750000000000001</v>
      </c>
      <c r="P101">
        <v>2.1680000000000001</v>
      </c>
      <c r="Q101" s="51">
        <v>5.7371347689819023</v>
      </c>
      <c r="R101" s="49">
        <v>246.8270971577615</v>
      </c>
      <c r="S101">
        <v>1.7150000000000001</v>
      </c>
      <c r="T101" s="51">
        <v>-17.04258526474468</v>
      </c>
      <c r="U101" s="49">
        <v>1240.3854662136694</v>
      </c>
      <c r="W101">
        <v>0</v>
      </c>
    </row>
    <row r="102" spans="1:23" x14ac:dyDescent="0.15">
      <c r="A102" s="3" t="s">
        <v>222</v>
      </c>
      <c r="B102" s="10" t="s">
        <v>216</v>
      </c>
      <c r="C102" s="6">
        <v>3</v>
      </c>
      <c r="D102" s="6" t="s">
        <v>4</v>
      </c>
      <c r="E102" s="2">
        <v>40387</v>
      </c>
      <c r="F102" s="28" t="s">
        <v>169</v>
      </c>
      <c r="G102" t="s">
        <v>143</v>
      </c>
      <c r="H102">
        <v>0.04</v>
      </c>
      <c r="I102">
        <v>1</v>
      </c>
      <c r="J102">
        <v>67</v>
      </c>
      <c r="K102">
        <v>0.58629345432786228</v>
      </c>
      <c r="L102">
        <f t="shared" si="6"/>
        <v>14.657336358196558</v>
      </c>
      <c r="O102">
        <v>3.8639999999999999</v>
      </c>
      <c r="P102">
        <v>3.8519999999999999</v>
      </c>
      <c r="Q102" s="51">
        <v>4.2003841876453345</v>
      </c>
      <c r="R102" s="49">
        <v>423.55065494227307</v>
      </c>
      <c r="S102">
        <v>2.2570000000000001</v>
      </c>
      <c r="T102" s="51">
        <v>-22.083097795364619</v>
      </c>
      <c r="U102" s="49">
        <v>1816.4264506405505</v>
      </c>
      <c r="W102">
        <v>0</v>
      </c>
    </row>
    <row r="103" spans="1:23" x14ac:dyDescent="0.15">
      <c r="A103" s="3" t="s">
        <v>226</v>
      </c>
      <c r="B103" s="10" t="s">
        <v>216</v>
      </c>
      <c r="C103" s="6">
        <v>3</v>
      </c>
      <c r="D103" s="6" t="s">
        <v>4</v>
      </c>
      <c r="E103" s="2">
        <v>40387</v>
      </c>
      <c r="F103" t="s">
        <v>155</v>
      </c>
      <c r="G103" t="s">
        <v>163</v>
      </c>
      <c r="H103">
        <v>0.18869190875623695</v>
      </c>
      <c r="I103">
        <v>3</v>
      </c>
      <c r="J103">
        <v>22</v>
      </c>
      <c r="K103">
        <v>1.89E-2</v>
      </c>
      <c r="L103">
        <f>K103/(H103*3)</f>
        <v>3.3387759133533923E-2</v>
      </c>
      <c r="O103">
        <v>3.621</v>
      </c>
      <c r="P103" s="53">
        <v>2.875</v>
      </c>
      <c r="Q103" s="51">
        <v>4.2711555959963601</v>
      </c>
      <c r="R103" s="49">
        <v>284.08158633562743</v>
      </c>
      <c r="S103">
        <v>1.9119999999999999</v>
      </c>
      <c r="T103" s="51">
        <v>-18.257961183342758</v>
      </c>
      <c r="U103" s="49">
        <v>1361.5873720421171</v>
      </c>
      <c r="W103">
        <v>0</v>
      </c>
    </row>
    <row r="104" spans="1:23" x14ac:dyDescent="0.15">
      <c r="A104" s="3"/>
      <c r="B104" s="10" t="s">
        <v>216</v>
      </c>
      <c r="C104" s="6">
        <v>3</v>
      </c>
      <c r="D104" s="6" t="s">
        <v>4</v>
      </c>
      <c r="E104" s="2">
        <v>40387</v>
      </c>
      <c r="F104" t="s">
        <v>170</v>
      </c>
      <c r="G104" t="s">
        <v>163</v>
      </c>
      <c r="H104">
        <v>0.18869190875623695</v>
      </c>
      <c r="I104">
        <v>3</v>
      </c>
      <c r="J104">
        <v>174</v>
      </c>
      <c r="K104">
        <v>2.5999999999999999E-2</v>
      </c>
      <c r="L104">
        <f t="shared" ref="L104:L115" si="7">K104/(H104*3)</f>
        <v>4.5930250659887935E-2</v>
      </c>
      <c r="O104">
        <v>3.6040000000000001</v>
      </c>
      <c r="P104">
        <v>2.1819999999999999</v>
      </c>
      <c r="Q104" s="51">
        <v>6.5863916691942173</v>
      </c>
      <c r="R104" s="49">
        <v>215.6450240965828</v>
      </c>
      <c r="S104">
        <v>1.667</v>
      </c>
      <c r="T104" s="51">
        <v>-18.276804220840404</v>
      </c>
      <c r="U104" s="49">
        <v>1128.2103740502971</v>
      </c>
      <c r="W104">
        <v>0</v>
      </c>
    </row>
    <row r="105" spans="1:23" x14ac:dyDescent="0.15">
      <c r="A105" s="3"/>
      <c r="B105" s="10" t="s">
        <v>216</v>
      </c>
      <c r="C105" s="6">
        <v>3</v>
      </c>
      <c r="D105" s="6" t="s">
        <v>4</v>
      </c>
      <c r="E105" s="2">
        <v>40387</v>
      </c>
      <c r="F105" t="s">
        <v>156</v>
      </c>
      <c r="G105" t="s">
        <v>163</v>
      </c>
      <c r="H105">
        <v>0.18869190875623695</v>
      </c>
      <c r="I105">
        <v>3</v>
      </c>
      <c r="J105">
        <v>8</v>
      </c>
      <c r="K105">
        <v>2.7000000000000001E-3</v>
      </c>
      <c r="L105">
        <f t="shared" si="7"/>
        <v>4.7696798762191326E-3</v>
      </c>
      <c r="O105">
        <v>2.258</v>
      </c>
      <c r="P105">
        <v>1.51</v>
      </c>
      <c r="Q105" s="51">
        <v>4.5138004246284504</v>
      </c>
      <c r="R105" s="49">
        <v>149.56117224553952</v>
      </c>
      <c r="S105">
        <v>1.3220000000000001</v>
      </c>
      <c r="T105" s="51">
        <v>-18.192010552101006</v>
      </c>
      <c r="U105" s="49">
        <v>837.43636382132411</v>
      </c>
      <c r="W105">
        <v>0</v>
      </c>
    </row>
    <row r="106" spans="1:23" x14ac:dyDescent="0.15">
      <c r="A106" s="3"/>
      <c r="B106" s="10" t="s">
        <v>216</v>
      </c>
      <c r="C106" s="6">
        <v>3</v>
      </c>
      <c r="D106" s="6" t="s">
        <v>4</v>
      </c>
      <c r="E106" s="2">
        <v>40387</v>
      </c>
      <c r="F106" t="s">
        <v>195</v>
      </c>
      <c r="G106" t="s">
        <v>163</v>
      </c>
      <c r="H106">
        <v>0.18869190875623695</v>
      </c>
      <c r="I106">
        <v>3</v>
      </c>
      <c r="J106">
        <v>23</v>
      </c>
      <c r="K106">
        <v>5.5999999999999999E-3</v>
      </c>
      <c r="L106">
        <f t="shared" si="7"/>
        <v>9.8926693728989407E-3</v>
      </c>
      <c r="O106">
        <v>3.835</v>
      </c>
      <c r="P106">
        <v>1.58</v>
      </c>
      <c r="Q106" s="51">
        <v>5.4338287331917909</v>
      </c>
      <c r="R106" s="49">
        <v>156.12124898346804</v>
      </c>
      <c r="S106">
        <v>1.3640000000000001</v>
      </c>
      <c r="T106" s="51">
        <v>-15.789523271151316</v>
      </c>
      <c r="U106" s="49">
        <v>870.5247809641171</v>
      </c>
      <c r="W106">
        <v>0</v>
      </c>
    </row>
    <row r="107" spans="1:23" x14ac:dyDescent="0.15">
      <c r="A107" s="3" t="s">
        <v>227</v>
      </c>
      <c r="B107" s="10" t="s">
        <v>216</v>
      </c>
      <c r="C107" s="6">
        <v>3</v>
      </c>
      <c r="D107" s="6" t="s">
        <v>4</v>
      </c>
      <c r="E107" s="2">
        <v>40387</v>
      </c>
      <c r="F107" t="s">
        <v>158</v>
      </c>
      <c r="G107" t="s">
        <v>163</v>
      </c>
      <c r="H107">
        <v>0.18869190875623695</v>
      </c>
      <c r="I107">
        <v>3</v>
      </c>
      <c r="J107">
        <v>25</v>
      </c>
      <c r="K107">
        <v>1.6199999999999999E-2</v>
      </c>
      <c r="L107">
        <f t="shared" si="7"/>
        <v>2.8618079257314792E-2</v>
      </c>
      <c r="O107">
        <v>3.4369999999999998</v>
      </c>
      <c r="P107">
        <v>1.57</v>
      </c>
      <c r="Q107" s="51">
        <v>4.4228086138914167</v>
      </c>
      <c r="R107" s="49">
        <v>150.89713952003316</v>
      </c>
      <c r="S107">
        <v>1.768</v>
      </c>
      <c r="T107" s="51">
        <v>-19.153005464480881</v>
      </c>
      <c r="U107" s="49">
        <v>1196.7659750799312</v>
      </c>
      <c r="W107">
        <v>0</v>
      </c>
    </row>
    <row r="108" spans="1:23" x14ac:dyDescent="0.15">
      <c r="A108" s="3"/>
      <c r="B108" s="10" t="s">
        <v>216</v>
      </c>
      <c r="C108" s="6">
        <v>3</v>
      </c>
      <c r="D108" s="6" t="s">
        <v>4</v>
      </c>
      <c r="E108" s="2">
        <v>40387</v>
      </c>
      <c r="F108" t="s">
        <v>171</v>
      </c>
      <c r="G108" t="s">
        <v>163</v>
      </c>
      <c r="H108">
        <v>0.18869190875623695</v>
      </c>
      <c r="I108">
        <v>3</v>
      </c>
      <c r="J108">
        <v>117</v>
      </c>
      <c r="K108">
        <v>1.77E-2</v>
      </c>
      <c r="L108">
        <f t="shared" si="7"/>
        <v>3.126790141076987E-2</v>
      </c>
      <c r="O108">
        <v>3.9769999999999999</v>
      </c>
      <c r="P108">
        <v>0.78400000000000003</v>
      </c>
      <c r="Q108" s="51">
        <v>10.094631483166514</v>
      </c>
      <c r="R108" s="49">
        <v>78.184430059873037</v>
      </c>
      <c r="S108">
        <v>1.206</v>
      </c>
      <c r="T108" s="51">
        <v>-16.053325796118337</v>
      </c>
      <c r="U108" s="49">
        <v>751.31886420673516</v>
      </c>
      <c r="W108">
        <v>0</v>
      </c>
    </row>
    <row r="109" spans="1:23" x14ac:dyDescent="0.15">
      <c r="A109" s="3"/>
      <c r="B109" s="10" t="s">
        <v>216</v>
      </c>
      <c r="C109" s="6">
        <v>3</v>
      </c>
      <c r="D109" s="6" t="s">
        <v>4</v>
      </c>
      <c r="E109" s="2">
        <v>40387</v>
      </c>
      <c r="F109" t="s">
        <v>159</v>
      </c>
      <c r="G109" t="s">
        <v>163</v>
      </c>
      <c r="H109">
        <v>0.18869190875623695</v>
      </c>
      <c r="I109">
        <v>3</v>
      </c>
      <c r="J109">
        <v>13</v>
      </c>
      <c r="K109">
        <v>7.4000000000000003E-3</v>
      </c>
      <c r="L109">
        <f t="shared" si="7"/>
        <v>1.3072455957045028E-2</v>
      </c>
      <c r="O109">
        <v>3.556</v>
      </c>
      <c r="P109">
        <v>1.863</v>
      </c>
      <c r="Q109" s="51">
        <v>4.443029016277424</v>
      </c>
      <c r="R109" s="49">
        <v>182.46310886852487</v>
      </c>
      <c r="S109">
        <v>1.905</v>
      </c>
      <c r="T109" s="51">
        <v>-18.644243452044474</v>
      </c>
      <c r="U109" s="49">
        <v>1365.6219193814334</v>
      </c>
      <c r="W109">
        <v>0</v>
      </c>
    </row>
    <row r="110" spans="1:23" x14ac:dyDescent="0.15">
      <c r="A110" s="3"/>
      <c r="B110" s="10" t="s">
        <v>216</v>
      </c>
      <c r="C110" s="6">
        <v>3</v>
      </c>
      <c r="D110" s="6" t="s">
        <v>4</v>
      </c>
      <c r="E110" s="2">
        <v>40387</v>
      </c>
      <c r="F110" t="s">
        <v>210</v>
      </c>
      <c r="G110" t="s">
        <v>163</v>
      </c>
      <c r="H110">
        <v>0.18869190875623695</v>
      </c>
      <c r="I110">
        <v>3</v>
      </c>
      <c r="J110">
        <v>15</v>
      </c>
      <c r="K110">
        <v>1.1000000000000001E-3</v>
      </c>
      <c r="L110">
        <f t="shared" si="7"/>
        <v>1.9432029125337207E-3</v>
      </c>
      <c r="W110">
        <v>0</v>
      </c>
    </row>
    <row r="111" spans="1:23" x14ac:dyDescent="0.15">
      <c r="A111" s="3"/>
      <c r="B111" s="10" t="s">
        <v>216</v>
      </c>
      <c r="C111" s="6">
        <v>3</v>
      </c>
      <c r="D111" s="6" t="s">
        <v>4</v>
      </c>
      <c r="E111" s="2">
        <v>40387</v>
      </c>
      <c r="F111" t="s">
        <v>349</v>
      </c>
      <c r="G111" t="s">
        <v>163</v>
      </c>
      <c r="H111">
        <v>0.18869190875623695</v>
      </c>
      <c r="I111">
        <v>3</v>
      </c>
      <c r="J111">
        <v>1</v>
      </c>
      <c r="K111">
        <v>2.7000000000000001E-3</v>
      </c>
      <c r="L111">
        <f t="shared" si="7"/>
        <v>4.7696798762191326E-3</v>
      </c>
      <c r="O111">
        <v>2.141</v>
      </c>
      <c r="P111">
        <v>1.6180000000000001</v>
      </c>
      <c r="Q111" s="51">
        <v>5.575371549893843</v>
      </c>
      <c r="R111" s="49">
        <v>161.84058071945901</v>
      </c>
      <c r="S111">
        <v>1.1220000000000001</v>
      </c>
      <c r="T111" s="51">
        <v>-16.091011871113629</v>
      </c>
      <c r="U111" s="49">
        <v>690.94127781149382</v>
      </c>
      <c r="W111">
        <v>0</v>
      </c>
    </row>
    <row r="112" spans="1:23" x14ac:dyDescent="0.15">
      <c r="A112" s="3" t="s">
        <v>228</v>
      </c>
      <c r="B112" s="10" t="s">
        <v>216</v>
      </c>
      <c r="C112" s="6">
        <v>3</v>
      </c>
      <c r="D112" s="6" t="s">
        <v>4</v>
      </c>
      <c r="E112" s="2">
        <v>40387</v>
      </c>
      <c r="F112" t="s">
        <v>161</v>
      </c>
      <c r="G112" t="s">
        <v>163</v>
      </c>
      <c r="H112">
        <v>0.18869190875623695</v>
      </c>
      <c r="I112">
        <v>3</v>
      </c>
      <c r="J112">
        <v>26</v>
      </c>
      <c r="K112">
        <v>9.98E-2</v>
      </c>
      <c r="L112">
        <f t="shared" si="7"/>
        <v>0.17630150060987754</v>
      </c>
      <c r="O112" s="52">
        <v>3.49</v>
      </c>
      <c r="P112" s="57">
        <v>2.2770000000000001</v>
      </c>
      <c r="Q112" s="51">
        <v>4.9283186735416038</v>
      </c>
      <c r="R112" s="49">
        <v>164.82197626112756</v>
      </c>
      <c r="S112">
        <v>2.0840000000000001</v>
      </c>
      <c r="T112" s="51">
        <v>-18.870359902016212</v>
      </c>
      <c r="U112" s="49">
        <v>1189.5909767347748</v>
      </c>
      <c r="W112">
        <v>0</v>
      </c>
    </row>
    <row r="113" spans="1:23" x14ac:dyDescent="0.15">
      <c r="B113" s="10" t="s">
        <v>216</v>
      </c>
      <c r="C113" s="6">
        <v>3</v>
      </c>
      <c r="D113" s="6" t="s">
        <v>4</v>
      </c>
      <c r="E113" s="2">
        <v>40387</v>
      </c>
      <c r="F113" t="s">
        <v>172</v>
      </c>
      <c r="G113" t="s">
        <v>163</v>
      </c>
      <c r="H113">
        <v>0.18869190875623695</v>
      </c>
      <c r="I113">
        <v>3</v>
      </c>
      <c r="J113">
        <v>127</v>
      </c>
      <c r="K113">
        <v>2.5600000000000001E-2</v>
      </c>
      <c r="L113">
        <f t="shared" si="7"/>
        <v>4.5223631418966591E-2</v>
      </c>
      <c r="O113" s="52">
        <v>4</v>
      </c>
      <c r="P113" s="57">
        <v>1.8080000000000001</v>
      </c>
      <c r="Q113" s="51">
        <v>7.9512688302497221</v>
      </c>
      <c r="R113" s="49">
        <v>125.35101841508114</v>
      </c>
      <c r="S113">
        <v>1.9370000000000001</v>
      </c>
      <c r="T113" s="51">
        <v>-18.766723195779164</v>
      </c>
      <c r="U113" s="49">
        <v>1057.0213356530446</v>
      </c>
      <c r="W113">
        <v>0</v>
      </c>
    </row>
    <row r="114" spans="1:23" x14ac:dyDescent="0.15">
      <c r="B114" s="10" t="s">
        <v>216</v>
      </c>
      <c r="C114" s="6">
        <v>3</v>
      </c>
      <c r="D114" s="6" t="s">
        <v>4</v>
      </c>
      <c r="E114" s="2">
        <v>40387</v>
      </c>
      <c r="F114" t="s">
        <v>162</v>
      </c>
      <c r="G114" t="s">
        <v>163</v>
      </c>
      <c r="H114">
        <v>0.18869190875623695</v>
      </c>
      <c r="I114">
        <v>3</v>
      </c>
      <c r="J114">
        <v>8</v>
      </c>
      <c r="K114">
        <v>4.4000000000000003E-3</v>
      </c>
      <c r="L114">
        <f t="shared" si="7"/>
        <v>7.7728116501348827E-3</v>
      </c>
      <c r="O114">
        <v>3.468</v>
      </c>
      <c r="P114" s="53">
        <v>2.0329999999999999</v>
      </c>
      <c r="Q114" s="51">
        <v>4.5744616317864732</v>
      </c>
      <c r="R114" s="49">
        <v>196.61012029188791</v>
      </c>
      <c r="S114">
        <v>1.8480000000000001</v>
      </c>
      <c r="T114" s="51">
        <v>-18.729037120783872</v>
      </c>
      <c r="U114" s="49">
        <v>1305.1647213755778</v>
      </c>
      <c r="W114">
        <v>0</v>
      </c>
    </row>
    <row r="115" spans="1:23" x14ac:dyDescent="0.15">
      <c r="B115" s="10" t="s">
        <v>216</v>
      </c>
      <c r="C115" s="6">
        <v>3</v>
      </c>
      <c r="D115" s="6" t="s">
        <v>4</v>
      </c>
      <c r="E115" s="2">
        <v>40387</v>
      </c>
      <c r="F115" t="s">
        <v>194</v>
      </c>
      <c r="G115" t="s">
        <v>163</v>
      </c>
      <c r="H115">
        <v>0.18869190875623695</v>
      </c>
      <c r="I115">
        <v>3</v>
      </c>
      <c r="J115">
        <v>11</v>
      </c>
      <c r="K115">
        <v>1.4E-3</v>
      </c>
      <c r="L115">
        <f t="shared" si="7"/>
        <v>2.4731673432247352E-3</v>
      </c>
      <c r="W115">
        <v>0</v>
      </c>
    </row>
    <row r="116" spans="1:23" x14ac:dyDescent="0.15">
      <c r="A116" s="3" t="s">
        <v>257</v>
      </c>
      <c r="B116" s="31" t="s">
        <v>132</v>
      </c>
      <c r="C116" s="6">
        <v>8</v>
      </c>
      <c r="D116" s="6" t="s">
        <v>4</v>
      </c>
      <c r="E116" s="2">
        <v>40387</v>
      </c>
      <c r="F116" s="26" t="s">
        <v>164</v>
      </c>
      <c r="G116" t="s">
        <v>143</v>
      </c>
      <c r="H116">
        <v>0.04</v>
      </c>
      <c r="I116" s="6">
        <v>1</v>
      </c>
      <c r="J116" t="s">
        <v>144</v>
      </c>
      <c r="K116">
        <v>1.6666000000000001</v>
      </c>
      <c r="L116">
        <f t="shared" ref="L116:L121" si="8">K116/H116</f>
        <v>41.664999999999999</v>
      </c>
      <c r="M116">
        <v>3.504</v>
      </c>
      <c r="N116">
        <v>1.8896384478107799</v>
      </c>
      <c r="O116" s="57">
        <v>4.1520000000000001</v>
      </c>
      <c r="P116" s="53">
        <v>0.30399999999999999</v>
      </c>
      <c r="Q116" s="58">
        <v>1.7098108136048793</v>
      </c>
      <c r="R116" s="63">
        <v>48.432269241486253</v>
      </c>
      <c r="S116" s="53">
        <v>0.59599999999999997</v>
      </c>
      <c r="T116" s="58">
        <v>-15.394842238937189</v>
      </c>
      <c r="U116" s="63">
        <v>525.43499364338027</v>
      </c>
      <c r="W116">
        <v>0</v>
      </c>
    </row>
    <row r="117" spans="1:23" x14ac:dyDescent="0.15">
      <c r="A117" s="3" t="s">
        <v>258</v>
      </c>
      <c r="B117" s="10" t="s">
        <v>132</v>
      </c>
      <c r="C117" s="6">
        <v>8</v>
      </c>
      <c r="D117" s="6" t="s">
        <v>4</v>
      </c>
      <c r="E117" s="2">
        <v>40387</v>
      </c>
      <c r="F117" s="26" t="s">
        <v>165</v>
      </c>
      <c r="G117" t="s">
        <v>143</v>
      </c>
      <c r="H117">
        <v>0.04</v>
      </c>
      <c r="I117" s="6">
        <v>1</v>
      </c>
      <c r="J117" t="s">
        <v>144</v>
      </c>
      <c r="K117">
        <v>0.53800000000000003</v>
      </c>
      <c r="L117">
        <f t="shared" si="8"/>
        <v>13.450000000000001</v>
      </c>
      <c r="M117">
        <v>3.597</v>
      </c>
      <c r="N117">
        <v>0.78019902485377668</v>
      </c>
      <c r="O117" s="57">
        <v>4.5389999999999997</v>
      </c>
      <c r="P117" s="53">
        <v>0.40699999999999997</v>
      </c>
      <c r="Q117" s="58">
        <v>1.3066266928564043</v>
      </c>
      <c r="R117" s="63">
        <v>62.56649474819185</v>
      </c>
      <c r="S117" s="53">
        <v>0.73099999999999998</v>
      </c>
      <c r="T117" s="58">
        <v>-16.4400703331054</v>
      </c>
      <c r="U117" s="63">
        <v>655.9939930993911</v>
      </c>
      <c r="W117">
        <v>0</v>
      </c>
    </row>
    <row r="118" spans="1:23" x14ac:dyDescent="0.15">
      <c r="A118" s="3" t="s">
        <v>259</v>
      </c>
      <c r="B118" s="10" t="s">
        <v>132</v>
      </c>
      <c r="C118" s="6">
        <v>8</v>
      </c>
      <c r="D118" s="6" t="s">
        <v>4</v>
      </c>
      <c r="E118" s="2">
        <v>40387</v>
      </c>
      <c r="F118" s="26" t="s">
        <v>166</v>
      </c>
      <c r="G118" t="s">
        <v>143</v>
      </c>
      <c r="H118">
        <v>0.04</v>
      </c>
      <c r="I118" s="6">
        <v>1</v>
      </c>
      <c r="J118" t="s">
        <v>144</v>
      </c>
      <c r="K118">
        <v>0.9204</v>
      </c>
      <c r="L118">
        <f t="shared" si="8"/>
        <v>23.009999999999998</v>
      </c>
      <c r="M118">
        <v>3.593</v>
      </c>
      <c r="N118">
        <v>0.93140092543779485</v>
      </c>
      <c r="O118" s="57">
        <v>4.5220000000000002</v>
      </c>
      <c r="P118" s="53">
        <v>0.32</v>
      </c>
      <c r="Q118" s="58">
        <v>1.0378372790240877</v>
      </c>
      <c r="R118" s="63">
        <v>50.504059698268101</v>
      </c>
      <c r="S118" s="53">
        <v>0.66</v>
      </c>
      <c r="T118" s="58">
        <v>-15.052945198788708</v>
      </c>
      <c r="U118" s="63">
        <v>584.90154463563999</v>
      </c>
      <c r="W118">
        <v>0</v>
      </c>
    </row>
    <row r="119" spans="1:23" x14ac:dyDescent="0.15">
      <c r="A119" s="3" t="s">
        <v>260</v>
      </c>
      <c r="B119" s="10" t="s">
        <v>132</v>
      </c>
      <c r="C119" s="6">
        <v>8</v>
      </c>
      <c r="D119" s="6" t="s">
        <v>4</v>
      </c>
      <c r="E119" s="2">
        <v>40387</v>
      </c>
      <c r="F119" s="47" t="s">
        <v>167</v>
      </c>
      <c r="G119" t="s">
        <v>143</v>
      </c>
      <c r="H119">
        <v>0.04</v>
      </c>
      <c r="I119">
        <v>1</v>
      </c>
      <c r="J119">
        <v>132</v>
      </c>
      <c r="K119">
        <v>1.5989871247843834</v>
      </c>
      <c r="L119">
        <f t="shared" si="8"/>
        <v>39.974678119609585</v>
      </c>
      <c r="O119">
        <v>3.718</v>
      </c>
      <c r="P119">
        <v>3.786</v>
      </c>
      <c r="Q119" s="51">
        <v>4.1801637852593263</v>
      </c>
      <c r="R119" s="49">
        <v>423.10874151355915</v>
      </c>
      <c r="S119">
        <v>2.1850000000000001</v>
      </c>
      <c r="T119" s="51">
        <v>-24.391369888826084</v>
      </c>
      <c r="U119" s="49">
        <v>1749.0466510982835</v>
      </c>
      <c r="W119">
        <v>0</v>
      </c>
    </row>
    <row r="120" spans="1:23" x14ac:dyDescent="0.15">
      <c r="A120" s="3" t="s">
        <v>261</v>
      </c>
      <c r="B120" s="10" t="s">
        <v>132</v>
      </c>
      <c r="C120" s="6">
        <v>8</v>
      </c>
      <c r="D120" s="6" t="s">
        <v>4</v>
      </c>
      <c r="E120" s="2">
        <v>40387</v>
      </c>
      <c r="F120" s="47" t="s">
        <v>168</v>
      </c>
      <c r="G120" t="s">
        <v>143</v>
      </c>
      <c r="H120">
        <v>0.04</v>
      </c>
      <c r="I120">
        <v>1</v>
      </c>
      <c r="J120">
        <v>102</v>
      </c>
      <c r="K120">
        <v>1.23558096006066</v>
      </c>
      <c r="L120">
        <f t="shared" si="8"/>
        <v>30.889524001516499</v>
      </c>
      <c r="O120">
        <v>3.544</v>
      </c>
      <c r="P120">
        <v>3.613</v>
      </c>
      <c r="Q120" s="51">
        <v>4.1599433828733199</v>
      </c>
      <c r="R120" s="49">
        <v>404.50410417705501</v>
      </c>
      <c r="S120">
        <v>2.141</v>
      </c>
      <c r="T120" s="51">
        <v>-24.165253438854347</v>
      </c>
      <c r="U120" s="49">
        <v>1699.8644454594003</v>
      </c>
      <c r="W120">
        <v>0</v>
      </c>
    </row>
    <row r="121" spans="1:23" x14ac:dyDescent="0.15">
      <c r="A121" s="3" t="s">
        <v>262</v>
      </c>
      <c r="B121" s="10" t="s">
        <v>132</v>
      </c>
      <c r="C121" s="6">
        <v>8</v>
      </c>
      <c r="D121" s="6" t="s">
        <v>4</v>
      </c>
      <c r="E121" s="2">
        <v>40387</v>
      </c>
      <c r="F121" s="28" t="s">
        <v>169</v>
      </c>
      <c r="G121" t="s">
        <v>143</v>
      </c>
      <c r="H121">
        <v>0.04</v>
      </c>
      <c r="I121">
        <v>1</v>
      </c>
      <c r="J121">
        <v>164</v>
      </c>
      <c r="K121">
        <v>1.9866203671563551</v>
      </c>
      <c r="L121">
        <f t="shared" si="8"/>
        <v>49.665509178908877</v>
      </c>
      <c r="O121">
        <v>3.4430000000000001</v>
      </c>
      <c r="P121">
        <v>3.4249999999999998</v>
      </c>
      <c r="Q121" s="51">
        <v>3.9981801637852596</v>
      </c>
      <c r="R121" s="49">
        <v>381.82509061792797</v>
      </c>
      <c r="S121">
        <v>2.1190000000000002</v>
      </c>
      <c r="T121" s="51">
        <v>-22.16789146410402</v>
      </c>
      <c r="U121" s="49">
        <v>1686.3713812493261</v>
      </c>
      <c r="W121">
        <v>0</v>
      </c>
    </row>
    <row r="122" spans="1:23" x14ac:dyDescent="0.15">
      <c r="A122" s="3" t="s">
        <v>263</v>
      </c>
      <c r="B122" s="10" t="s">
        <v>132</v>
      </c>
      <c r="C122" s="6">
        <v>8</v>
      </c>
      <c r="D122" s="6" t="s">
        <v>4</v>
      </c>
      <c r="E122" s="2">
        <v>40387</v>
      </c>
      <c r="F122" t="s">
        <v>155</v>
      </c>
      <c r="G122" t="s">
        <v>163</v>
      </c>
      <c r="H122">
        <v>0.18869190875623695</v>
      </c>
      <c r="I122">
        <v>2</v>
      </c>
      <c r="J122">
        <v>9</v>
      </c>
      <c r="K122">
        <v>1.6999999999999999E-3</v>
      </c>
      <c r="L122">
        <f>K122/(2*H122)</f>
        <v>4.5046976608736243E-3</v>
      </c>
      <c r="W122">
        <v>0</v>
      </c>
    </row>
    <row r="123" spans="1:23" x14ac:dyDescent="0.15">
      <c r="A123" s="3"/>
      <c r="B123" s="10" t="s">
        <v>132</v>
      </c>
      <c r="C123" s="6">
        <v>8</v>
      </c>
      <c r="D123" s="6" t="s">
        <v>4</v>
      </c>
      <c r="E123" s="2">
        <v>40387</v>
      </c>
      <c r="F123" t="s">
        <v>170</v>
      </c>
      <c r="G123" t="s">
        <v>163</v>
      </c>
      <c r="H123">
        <v>0.18869190875623695</v>
      </c>
      <c r="I123">
        <v>2</v>
      </c>
      <c r="J123">
        <v>69</v>
      </c>
      <c r="K123">
        <v>6.7999999999999996E-3</v>
      </c>
      <c r="L123">
        <f t="shared" ref="L123:L135" si="9">K123/(2*H123)</f>
        <v>1.8018790643494497E-2</v>
      </c>
      <c r="O123" s="54">
        <v>0.57799999999999996</v>
      </c>
      <c r="P123" s="53">
        <v>0.20799999999999999</v>
      </c>
      <c r="Q123" s="51">
        <v>7.7895056111616627</v>
      </c>
      <c r="R123" s="49">
        <v>16.043709351408392</v>
      </c>
      <c r="S123">
        <v>0.28000000000000003</v>
      </c>
      <c r="T123" s="51">
        <v>-20.726399095534205</v>
      </c>
      <c r="U123" s="49">
        <v>132.56581205813666</v>
      </c>
      <c r="W123">
        <v>0</v>
      </c>
    </row>
    <row r="124" spans="1:23" x14ac:dyDescent="0.15">
      <c r="A124" s="3"/>
      <c r="B124" s="10" t="s">
        <v>132</v>
      </c>
      <c r="C124" s="6">
        <v>8</v>
      </c>
      <c r="D124" s="6" t="s">
        <v>4</v>
      </c>
      <c r="E124" s="2">
        <v>40387</v>
      </c>
      <c r="F124" t="s">
        <v>156</v>
      </c>
      <c r="G124" t="s">
        <v>163</v>
      </c>
      <c r="H124">
        <v>0.18869190875623695</v>
      </c>
      <c r="I124">
        <v>2</v>
      </c>
      <c r="J124">
        <v>28</v>
      </c>
      <c r="K124">
        <v>1.1599999999999999E-2</v>
      </c>
      <c r="L124">
        <f t="shared" si="9"/>
        <v>3.0737936980078848E-2</v>
      </c>
      <c r="O124" s="54">
        <v>4.0529999999999999</v>
      </c>
      <c r="P124" s="53">
        <v>1.665</v>
      </c>
      <c r="Q124" s="51">
        <v>5.0799716914366604</v>
      </c>
      <c r="R124" s="49">
        <v>114.81835745596233</v>
      </c>
      <c r="S124">
        <v>1.7170000000000001</v>
      </c>
      <c r="T124" s="51">
        <v>-17.909364989636334</v>
      </c>
      <c r="U124" s="49">
        <v>906.16003864279537</v>
      </c>
      <c r="W124">
        <v>0</v>
      </c>
    </row>
    <row r="125" spans="1:23" x14ac:dyDescent="0.15">
      <c r="A125" s="3"/>
      <c r="B125" s="10" t="s">
        <v>132</v>
      </c>
      <c r="C125" s="6">
        <v>8</v>
      </c>
      <c r="D125" s="6" t="s">
        <v>4</v>
      </c>
      <c r="E125" s="2">
        <v>40387</v>
      </c>
      <c r="F125" t="s">
        <v>195</v>
      </c>
      <c r="G125" t="s">
        <v>163</v>
      </c>
      <c r="H125">
        <v>0.18869190875623695</v>
      </c>
      <c r="I125">
        <v>2</v>
      </c>
      <c r="J125">
        <v>4</v>
      </c>
      <c r="K125">
        <v>1.2999999999999999E-3</v>
      </c>
      <c r="L125">
        <f t="shared" si="9"/>
        <v>3.4447687994915953E-3</v>
      </c>
      <c r="W125">
        <v>0</v>
      </c>
    </row>
    <row r="126" spans="1:23" x14ac:dyDescent="0.15">
      <c r="A126" s="3"/>
      <c r="B126" s="10" t="s">
        <v>132</v>
      </c>
      <c r="C126" s="6">
        <v>8</v>
      </c>
      <c r="D126" s="6" t="s">
        <v>4</v>
      </c>
      <c r="E126" s="2">
        <v>40387</v>
      </c>
      <c r="F126" t="s">
        <v>267</v>
      </c>
      <c r="G126" t="s">
        <v>163</v>
      </c>
      <c r="H126">
        <v>0.18869190875623695</v>
      </c>
      <c r="I126">
        <v>2</v>
      </c>
      <c r="J126">
        <v>1</v>
      </c>
      <c r="K126" t="s">
        <v>266</v>
      </c>
      <c r="W126">
        <v>1</v>
      </c>
    </row>
    <row r="127" spans="1:23" x14ac:dyDescent="0.15">
      <c r="A127" s="3" t="s">
        <v>264</v>
      </c>
      <c r="B127" s="10" t="s">
        <v>132</v>
      </c>
      <c r="C127" s="6">
        <v>8</v>
      </c>
      <c r="D127" s="6" t="s">
        <v>4</v>
      </c>
      <c r="E127" s="2">
        <v>40387</v>
      </c>
      <c r="F127" t="s">
        <v>158</v>
      </c>
      <c r="G127" t="s">
        <v>163</v>
      </c>
      <c r="H127">
        <v>0.18869190875623695</v>
      </c>
      <c r="I127">
        <v>2</v>
      </c>
      <c r="J127">
        <v>17</v>
      </c>
      <c r="K127">
        <v>2.8999999999999998E-3</v>
      </c>
      <c r="L127">
        <f t="shared" si="9"/>
        <v>7.6844842450197121E-3</v>
      </c>
      <c r="O127">
        <v>2.581</v>
      </c>
      <c r="P127" s="53">
        <v>1.9419999999999999</v>
      </c>
      <c r="Q127" s="51">
        <v>3.2702456778889899</v>
      </c>
      <c r="R127" s="49">
        <v>199.01014154027999</v>
      </c>
      <c r="S127" s="53">
        <v>1.4790000000000001</v>
      </c>
      <c r="T127" s="51">
        <v>-19.859619370642552</v>
      </c>
      <c r="U127" s="49">
        <v>969.47212487999923</v>
      </c>
      <c r="W127">
        <v>0</v>
      </c>
    </row>
    <row r="128" spans="1:23" x14ac:dyDescent="0.15">
      <c r="A128" s="3"/>
      <c r="B128" s="10" t="s">
        <v>132</v>
      </c>
      <c r="C128" s="6">
        <v>8</v>
      </c>
      <c r="D128" s="6" t="s">
        <v>4</v>
      </c>
      <c r="E128" s="2">
        <v>40387</v>
      </c>
      <c r="F128" t="s">
        <v>171</v>
      </c>
      <c r="G128" t="s">
        <v>163</v>
      </c>
      <c r="H128">
        <v>0.18869190875623695</v>
      </c>
      <c r="I128">
        <v>2</v>
      </c>
      <c r="J128">
        <v>85</v>
      </c>
      <c r="K128">
        <v>1.23E-2</v>
      </c>
      <c r="L128">
        <f t="shared" si="9"/>
        <v>3.2592812487497402E-2</v>
      </c>
      <c r="O128">
        <v>3.9119999999999999</v>
      </c>
      <c r="P128" s="57">
        <v>3.081</v>
      </c>
      <c r="Q128" s="51">
        <v>5.2012941057527042</v>
      </c>
      <c r="R128" s="49">
        <v>304.29040508483382</v>
      </c>
      <c r="S128" s="52">
        <v>2.06</v>
      </c>
      <c r="T128" s="51">
        <v>-19.737139626907862</v>
      </c>
      <c r="U128" s="49">
        <v>1513.1119049282779</v>
      </c>
      <c r="W128">
        <v>0</v>
      </c>
    </row>
    <row r="129" spans="1:23" x14ac:dyDescent="0.15">
      <c r="A129" s="3"/>
      <c r="B129" s="10" t="s">
        <v>132</v>
      </c>
      <c r="C129" s="6">
        <v>8</v>
      </c>
      <c r="D129" s="6" t="s">
        <v>4</v>
      </c>
      <c r="E129" s="2">
        <v>40387</v>
      </c>
      <c r="F129" t="s">
        <v>159</v>
      </c>
      <c r="G129" t="s">
        <v>163</v>
      </c>
      <c r="H129">
        <v>0.18869190875623695</v>
      </c>
      <c r="I129">
        <v>2</v>
      </c>
      <c r="J129">
        <v>13</v>
      </c>
      <c r="K129">
        <v>1.38E-2</v>
      </c>
      <c r="L129">
        <f t="shared" si="9"/>
        <v>3.6567545717680013E-2</v>
      </c>
      <c r="O129">
        <v>3.746</v>
      </c>
      <c r="P129" s="57">
        <v>2.4489999999999998</v>
      </c>
      <c r="Q129" s="51">
        <v>4.0487311697502779</v>
      </c>
      <c r="R129" s="49">
        <v>246.43411369736697</v>
      </c>
      <c r="S129" s="52">
        <v>1.8740000000000001</v>
      </c>
      <c r="T129" s="51">
        <v>-19.708875070661396</v>
      </c>
      <c r="U129" s="49">
        <v>1320.4868765325668</v>
      </c>
      <c r="W129">
        <v>0</v>
      </c>
    </row>
    <row r="130" spans="1:23" x14ac:dyDescent="0.15">
      <c r="A130" s="3"/>
      <c r="B130" s="10" t="s">
        <v>132</v>
      </c>
      <c r="C130" s="6">
        <v>8</v>
      </c>
      <c r="D130" s="6" t="s">
        <v>4</v>
      </c>
      <c r="E130" s="2">
        <v>40387</v>
      </c>
      <c r="F130" t="s">
        <v>210</v>
      </c>
      <c r="G130" t="s">
        <v>163</v>
      </c>
      <c r="H130">
        <v>0.18869190875623695</v>
      </c>
      <c r="I130">
        <v>2</v>
      </c>
      <c r="J130">
        <v>8</v>
      </c>
      <c r="K130">
        <v>2.5999999999999999E-3</v>
      </c>
      <c r="L130">
        <f t="shared" si="9"/>
        <v>6.8895375989831906E-3</v>
      </c>
      <c r="O130">
        <v>2.302</v>
      </c>
      <c r="P130" s="53">
        <v>1.323</v>
      </c>
      <c r="Q130" s="51">
        <v>5.1001920938226668</v>
      </c>
      <c r="R130" s="49">
        <v>135.54450657903735</v>
      </c>
      <c r="S130">
        <v>1.1120000000000001</v>
      </c>
      <c r="T130" s="51">
        <v>-18.041266252119847</v>
      </c>
      <c r="U130" s="49">
        <v>682.99038597599213</v>
      </c>
      <c r="W130">
        <v>0</v>
      </c>
    </row>
    <row r="131" spans="1:23" x14ac:dyDescent="0.15">
      <c r="A131" s="3"/>
      <c r="B131" s="10" t="s">
        <v>132</v>
      </c>
      <c r="C131" s="6">
        <v>8</v>
      </c>
      <c r="D131" s="6" t="s">
        <v>4</v>
      </c>
      <c r="E131" s="2">
        <v>40387</v>
      </c>
      <c r="F131" t="s">
        <v>268</v>
      </c>
      <c r="G131" t="s">
        <v>163</v>
      </c>
      <c r="H131">
        <v>0.18869190875623695</v>
      </c>
      <c r="I131">
        <v>2</v>
      </c>
      <c r="J131">
        <v>1</v>
      </c>
      <c r="K131" t="s">
        <v>266</v>
      </c>
      <c r="W131">
        <v>1</v>
      </c>
    </row>
    <row r="132" spans="1:23" x14ac:dyDescent="0.15">
      <c r="A132" s="3" t="s">
        <v>265</v>
      </c>
      <c r="B132" s="10" t="s">
        <v>132</v>
      </c>
      <c r="C132" s="6">
        <v>8</v>
      </c>
      <c r="D132" s="6" t="s">
        <v>4</v>
      </c>
      <c r="E132" s="2">
        <v>40387</v>
      </c>
      <c r="F132" t="s">
        <v>161</v>
      </c>
      <c r="G132" t="s">
        <v>163</v>
      </c>
      <c r="H132">
        <v>0.18869190875623695</v>
      </c>
      <c r="I132">
        <v>2</v>
      </c>
      <c r="J132">
        <v>18</v>
      </c>
      <c r="K132">
        <v>1.24E-2</v>
      </c>
      <c r="L132">
        <f t="shared" si="9"/>
        <v>3.2857794702842905E-2</v>
      </c>
      <c r="O132">
        <v>3.8620000000000001</v>
      </c>
      <c r="P132" s="53">
        <v>1.139</v>
      </c>
      <c r="Q132" s="51">
        <v>4.1397229804873117</v>
      </c>
      <c r="R132" s="49">
        <v>111.56028510530015</v>
      </c>
      <c r="S132">
        <v>1.4390000000000001</v>
      </c>
      <c r="T132" s="51">
        <v>-18.314490295835693</v>
      </c>
      <c r="U132" s="49">
        <v>924.00682708851696</v>
      </c>
      <c r="W132">
        <v>0</v>
      </c>
    </row>
    <row r="133" spans="1:23" x14ac:dyDescent="0.15">
      <c r="B133" s="10" t="s">
        <v>132</v>
      </c>
      <c r="C133" s="6">
        <v>8</v>
      </c>
      <c r="D133" s="6" t="s">
        <v>4</v>
      </c>
      <c r="E133" s="2">
        <v>40387</v>
      </c>
      <c r="F133" t="s">
        <v>172</v>
      </c>
      <c r="G133" t="s">
        <v>163</v>
      </c>
      <c r="H133">
        <v>0.18869190875623695</v>
      </c>
      <c r="I133">
        <v>2</v>
      </c>
      <c r="J133">
        <v>102</v>
      </c>
      <c r="K133">
        <v>1.24E-2</v>
      </c>
      <c r="L133">
        <f t="shared" si="9"/>
        <v>3.2857794702842905E-2</v>
      </c>
      <c r="O133">
        <v>3.8029999999999999</v>
      </c>
      <c r="P133" s="53">
        <v>1.2090000000000001</v>
      </c>
      <c r="Q133" s="51">
        <v>8.0827014457587705</v>
      </c>
      <c r="R133" s="49">
        <v>117.5725208835528</v>
      </c>
      <c r="S133">
        <v>1.425</v>
      </c>
      <c r="T133" s="51">
        <v>-19.52986621443377</v>
      </c>
      <c r="U133" s="49">
        <v>908.79739702744644</v>
      </c>
      <c r="W133">
        <v>0</v>
      </c>
    </row>
    <row r="134" spans="1:23" x14ac:dyDescent="0.15">
      <c r="B134" s="10" t="s">
        <v>132</v>
      </c>
      <c r="C134" s="6">
        <v>8</v>
      </c>
      <c r="D134" s="6" t="s">
        <v>4</v>
      </c>
      <c r="E134" s="2">
        <v>40387</v>
      </c>
      <c r="F134" t="s">
        <v>162</v>
      </c>
      <c r="G134" t="s">
        <v>163</v>
      </c>
      <c r="H134">
        <v>0.18869190875623695</v>
      </c>
      <c r="I134">
        <v>2</v>
      </c>
      <c r="J134">
        <v>21</v>
      </c>
      <c r="K134">
        <v>1.4999999999999999E-2</v>
      </c>
      <c r="L134">
        <f t="shared" si="9"/>
        <v>3.9747332301826095E-2</v>
      </c>
      <c r="O134">
        <v>3.746</v>
      </c>
      <c r="P134" s="53">
        <v>1.2809999999999999</v>
      </c>
      <c r="Q134" s="51">
        <v>4.0790617733292898</v>
      </c>
      <c r="R134" s="49">
        <v>127.11653561490535</v>
      </c>
      <c r="S134">
        <v>1.6459999999999999</v>
      </c>
      <c r="T134" s="51">
        <v>-17.852835877143399</v>
      </c>
      <c r="U134" s="49">
        <v>1108.4656126460586</v>
      </c>
      <c r="W134">
        <v>0</v>
      </c>
    </row>
    <row r="135" spans="1:23" x14ac:dyDescent="0.15">
      <c r="B135" s="10" t="s">
        <v>132</v>
      </c>
      <c r="C135" s="6">
        <v>8</v>
      </c>
      <c r="D135" s="6" t="s">
        <v>4</v>
      </c>
      <c r="E135" s="2">
        <v>40387</v>
      </c>
      <c r="F135" t="s">
        <v>194</v>
      </c>
      <c r="G135" t="s">
        <v>163</v>
      </c>
      <c r="H135">
        <v>0.18869190875623695</v>
      </c>
      <c r="I135">
        <v>2</v>
      </c>
      <c r="J135">
        <v>8</v>
      </c>
      <c r="K135">
        <v>1.6000000000000001E-3</v>
      </c>
      <c r="L135">
        <f t="shared" si="9"/>
        <v>4.2397154455281177E-3</v>
      </c>
      <c r="O135">
        <v>1.0680000000000001</v>
      </c>
      <c r="P135" s="68">
        <v>0.161</v>
      </c>
      <c r="Q135" s="67">
        <v>6.2022040238600749</v>
      </c>
      <c r="R135" s="49">
        <v>17.116726685259877</v>
      </c>
      <c r="S135">
        <v>0.30099999999999999</v>
      </c>
      <c r="T135" s="51">
        <v>-16.401921989824764</v>
      </c>
      <c r="U135" s="49">
        <v>170.78606791600114</v>
      </c>
      <c r="W135">
        <v>1</v>
      </c>
    </row>
    <row r="136" spans="1:23" x14ac:dyDescent="0.15">
      <c r="A136" s="3" t="s">
        <v>269</v>
      </c>
      <c r="B136" s="10" t="s">
        <v>132</v>
      </c>
      <c r="C136" s="6" t="s">
        <v>209</v>
      </c>
      <c r="D136" s="6" t="s">
        <v>4</v>
      </c>
      <c r="E136" s="2">
        <v>40387</v>
      </c>
      <c r="F136" s="28" t="s">
        <v>175</v>
      </c>
      <c r="G136" s="28" t="s">
        <v>211</v>
      </c>
      <c r="O136" s="52">
        <v>3.1059999999999999</v>
      </c>
      <c r="P136">
        <v>0.55900000000000005</v>
      </c>
      <c r="Q136" s="51">
        <v>3.310686482661005</v>
      </c>
      <c r="R136" s="49">
        <v>70.903693204079275</v>
      </c>
      <c r="S136">
        <v>0.627</v>
      </c>
      <c r="T136" s="51">
        <v>-22.120783870359908</v>
      </c>
      <c r="U136" s="49">
        <v>500.66638159942795</v>
      </c>
      <c r="W136">
        <v>0</v>
      </c>
    </row>
    <row r="137" spans="1:23" x14ac:dyDescent="0.15">
      <c r="A137" s="3" t="s">
        <v>270</v>
      </c>
      <c r="B137" s="35" t="s">
        <v>133</v>
      </c>
      <c r="C137" s="6">
        <v>15</v>
      </c>
      <c r="D137" s="6" t="s">
        <v>4</v>
      </c>
      <c r="E137" s="2">
        <v>40387</v>
      </c>
      <c r="F137" s="26" t="s">
        <v>164</v>
      </c>
      <c r="G137" t="s">
        <v>143</v>
      </c>
      <c r="H137">
        <v>0.04</v>
      </c>
      <c r="I137" s="6">
        <v>1</v>
      </c>
      <c r="J137" t="s">
        <v>144</v>
      </c>
      <c r="K137">
        <v>0.45400000000000001</v>
      </c>
      <c r="L137">
        <f t="shared" ref="L137:L142" si="10">K137/H137</f>
        <v>11.35</v>
      </c>
      <c r="M137">
        <v>3.7629999999999999</v>
      </c>
      <c r="N137">
        <v>0.87290338015214108</v>
      </c>
      <c r="O137" s="57">
        <v>4.6319999999999997</v>
      </c>
      <c r="P137" s="53">
        <v>0.59</v>
      </c>
      <c r="Q137" s="58">
        <v>1.2652744753437402</v>
      </c>
      <c r="R137" s="63">
        <v>85.376108900730927</v>
      </c>
      <c r="S137" s="53">
        <v>0.88700000000000001</v>
      </c>
      <c r="T137" s="58">
        <v>-19.624597049916968</v>
      </c>
      <c r="U137" s="63">
        <v>803.27464931612803</v>
      </c>
      <c r="W137">
        <v>0</v>
      </c>
    </row>
    <row r="138" spans="1:23" x14ac:dyDescent="0.15">
      <c r="A138" s="3" t="s">
        <v>271</v>
      </c>
      <c r="B138" s="33" t="s">
        <v>133</v>
      </c>
      <c r="C138" s="6">
        <v>15</v>
      </c>
      <c r="D138" s="6" t="s">
        <v>4</v>
      </c>
      <c r="E138" s="2">
        <v>40387</v>
      </c>
      <c r="F138" s="26" t="s">
        <v>165</v>
      </c>
      <c r="G138" t="s">
        <v>143</v>
      </c>
      <c r="H138">
        <v>0.04</v>
      </c>
      <c r="I138" s="6">
        <v>1</v>
      </c>
      <c r="J138" t="s">
        <v>144</v>
      </c>
      <c r="K138">
        <v>0.59570000000000001</v>
      </c>
      <c r="L138">
        <f t="shared" si="10"/>
        <v>14.8925</v>
      </c>
      <c r="M138">
        <v>3.5270000000000001</v>
      </c>
      <c r="N138">
        <v>0.80585564415439326</v>
      </c>
      <c r="O138" s="91">
        <v>4.1369999999999996</v>
      </c>
      <c r="P138" s="53">
        <v>0.39</v>
      </c>
      <c r="Q138" s="58">
        <v>0.71735759330094073</v>
      </c>
      <c r="R138" s="63">
        <v>59.539095794476644</v>
      </c>
      <c r="S138" s="53">
        <v>0.64900000000000002</v>
      </c>
      <c r="T138" s="58">
        <v>-18.364462244798283</v>
      </c>
      <c r="U138" s="63">
        <v>572.20918104753514</v>
      </c>
      <c r="W138">
        <v>0</v>
      </c>
    </row>
    <row r="139" spans="1:23" x14ac:dyDescent="0.15">
      <c r="A139" s="3" t="s">
        <v>272</v>
      </c>
      <c r="B139" s="33" t="s">
        <v>133</v>
      </c>
      <c r="C139" s="6">
        <v>15</v>
      </c>
      <c r="D139" s="6" t="s">
        <v>4</v>
      </c>
      <c r="E139" s="2">
        <v>40387</v>
      </c>
      <c r="F139" s="26" t="s">
        <v>166</v>
      </c>
      <c r="G139" t="s">
        <v>143</v>
      </c>
      <c r="H139">
        <v>0.04</v>
      </c>
      <c r="I139" s="6">
        <v>1</v>
      </c>
      <c r="J139" t="s">
        <v>144</v>
      </c>
      <c r="K139">
        <v>0.71299999999999997</v>
      </c>
      <c r="L139">
        <f t="shared" si="10"/>
        <v>17.824999999999999</v>
      </c>
      <c r="M139">
        <v>3.722</v>
      </c>
      <c r="N139">
        <v>0.96338078684974016</v>
      </c>
      <c r="O139" s="91">
        <v>4.1079999999999997</v>
      </c>
      <c r="P139" s="53">
        <v>0.60799999999999998</v>
      </c>
      <c r="Q139" s="58">
        <v>1.0378372790240877</v>
      </c>
      <c r="R139" s="63">
        <v>86.634732203939066</v>
      </c>
      <c r="S139" s="53">
        <v>0.98599999999999999</v>
      </c>
      <c r="T139" s="58">
        <v>-18.344925271075507</v>
      </c>
      <c r="U139" s="63">
        <v>909.12534982885779</v>
      </c>
      <c r="W139">
        <v>0</v>
      </c>
    </row>
    <row r="140" spans="1:23" x14ac:dyDescent="0.15">
      <c r="A140" s="3" t="s">
        <v>273</v>
      </c>
      <c r="B140" s="33" t="s">
        <v>133</v>
      </c>
      <c r="C140" s="6">
        <v>15</v>
      </c>
      <c r="D140" s="6" t="s">
        <v>4</v>
      </c>
      <c r="E140" s="2">
        <v>40387</v>
      </c>
      <c r="F140" s="47" t="s">
        <v>167</v>
      </c>
      <c r="G140" t="s">
        <v>143</v>
      </c>
      <c r="H140">
        <v>0.04</v>
      </c>
      <c r="I140">
        <v>1</v>
      </c>
      <c r="J140">
        <v>281</v>
      </c>
      <c r="K140">
        <v>1.8316500598328189</v>
      </c>
      <c r="L140">
        <f t="shared" si="10"/>
        <v>45.791251495820475</v>
      </c>
      <c r="O140">
        <v>3.786</v>
      </c>
      <c r="P140">
        <v>3.9279999999999999</v>
      </c>
      <c r="Q140" s="51">
        <v>4.3217066019613792</v>
      </c>
      <c r="R140" s="49">
        <v>434.76697527904571</v>
      </c>
      <c r="S140">
        <v>2.2200000000000002</v>
      </c>
      <c r="T140" s="51">
        <v>-25.18277746372716</v>
      </c>
      <c r="U140" s="49">
        <v>1754.6552249845179</v>
      </c>
      <c r="W140">
        <v>0</v>
      </c>
    </row>
    <row r="141" spans="1:23" x14ac:dyDescent="0.15">
      <c r="A141" s="3" t="s">
        <v>274</v>
      </c>
      <c r="B141" s="33" t="s">
        <v>133</v>
      </c>
      <c r="C141" s="6">
        <v>15</v>
      </c>
      <c r="D141" s="6" t="s">
        <v>4</v>
      </c>
      <c r="E141" s="2">
        <v>40387</v>
      </c>
      <c r="F141" s="47" t="s">
        <v>168</v>
      </c>
      <c r="G141" t="s">
        <v>143</v>
      </c>
      <c r="H141">
        <v>0.04</v>
      </c>
      <c r="I141">
        <v>1</v>
      </c>
      <c r="J141">
        <v>178</v>
      </c>
      <c r="K141">
        <v>1.1602623154812874</v>
      </c>
      <c r="L141">
        <f t="shared" si="10"/>
        <v>29.006557887032187</v>
      </c>
      <c r="O141">
        <v>3.6859999999999999</v>
      </c>
      <c r="P141">
        <v>3.653</v>
      </c>
      <c r="Q141" s="51">
        <v>4.2104943888383382</v>
      </c>
      <c r="R141" s="49">
        <v>408.74409545088417</v>
      </c>
      <c r="S141">
        <v>2.0939999999999999</v>
      </c>
      <c r="T141" s="51">
        <v>-24.438477482570196</v>
      </c>
      <c r="U141" s="49">
        <v>1630.9358034230106</v>
      </c>
      <c r="W141">
        <v>0</v>
      </c>
    </row>
    <row r="142" spans="1:23" x14ac:dyDescent="0.15">
      <c r="A142" s="3" t="s">
        <v>275</v>
      </c>
      <c r="B142" s="33" t="s">
        <v>133</v>
      </c>
      <c r="C142" s="6">
        <v>15</v>
      </c>
      <c r="D142" s="6" t="s">
        <v>4</v>
      </c>
      <c r="E142" s="2">
        <v>40387</v>
      </c>
      <c r="F142" s="28" t="s">
        <v>169</v>
      </c>
      <c r="G142" t="s">
        <v>143</v>
      </c>
      <c r="H142">
        <v>0.04</v>
      </c>
      <c r="I142">
        <v>1</v>
      </c>
      <c r="J142">
        <v>240</v>
      </c>
      <c r="K142">
        <v>1.5643986276152191</v>
      </c>
      <c r="L142">
        <f t="shared" si="10"/>
        <v>39.109965690380477</v>
      </c>
      <c r="O142">
        <v>3.6040000000000001</v>
      </c>
      <c r="P142">
        <v>3.55</v>
      </c>
      <c r="Q142" s="51">
        <v>4.3014861995753719</v>
      </c>
      <c r="R142" s="49">
        <v>396.35043247286256</v>
      </c>
      <c r="S142">
        <v>2.1059999999999999</v>
      </c>
      <c r="T142" s="51">
        <v>-25.154512907480694</v>
      </c>
      <c r="U142" s="49">
        <v>1652.1073160397109</v>
      </c>
      <c r="W142">
        <v>0</v>
      </c>
    </row>
    <row r="143" spans="1:23" x14ac:dyDescent="0.15">
      <c r="A143" s="3" t="s">
        <v>276</v>
      </c>
      <c r="B143" s="33" t="s">
        <v>133</v>
      </c>
      <c r="C143" s="6">
        <v>15</v>
      </c>
      <c r="D143" s="6" t="s">
        <v>4</v>
      </c>
      <c r="E143" s="2">
        <v>40387</v>
      </c>
      <c r="F143" t="s">
        <v>155</v>
      </c>
      <c r="G143" t="s">
        <v>163</v>
      </c>
      <c r="H143">
        <v>0.18869190875623695</v>
      </c>
      <c r="I143">
        <v>3</v>
      </c>
      <c r="J143">
        <v>16</v>
      </c>
      <c r="K143">
        <v>2.1700000000000001E-2</v>
      </c>
      <c r="L143">
        <f>K143/(3*H143)</f>
        <v>3.8334093819983393E-2</v>
      </c>
      <c r="O143" s="54">
        <v>3.758</v>
      </c>
      <c r="P143">
        <v>3.9820000000000002</v>
      </c>
      <c r="Q143" s="51">
        <v>3.4421190981700533</v>
      </c>
      <c r="R143" s="49">
        <v>289.42881532591929</v>
      </c>
      <c r="S143">
        <v>2.2909999999999999</v>
      </c>
      <c r="T143" s="51">
        <v>-20.528547201808934</v>
      </c>
      <c r="U143" s="49">
        <v>1344.8058514805352</v>
      </c>
      <c r="W143">
        <v>0</v>
      </c>
    </row>
    <row r="144" spans="1:23" x14ac:dyDescent="0.15">
      <c r="A144" s="3"/>
      <c r="B144" s="33" t="s">
        <v>133</v>
      </c>
      <c r="C144" s="6">
        <v>15</v>
      </c>
      <c r="D144" s="6" t="s">
        <v>4</v>
      </c>
      <c r="E144" s="2">
        <v>40387</v>
      </c>
      <c r="F144" t="s">
        <v>170</v>
      </c>
      <c r="G144" t="s">
        <v>163</v>
      </c>
      <c r="H144">
        <v>0.18869190875623695</v>
      </c>
      <c r="I144">
        <v>3</v>
      </c>
      <c r="J144">
        <v>16</v>
      </c>
      <c r="K144">
        <v>3.2000000000000002E-3</v>
      </c>
      <c r="L144">
        <f t="shared" ref="L144:L155" si="11">K144/(3*H144)</f>
        <v>5.6529539273708239E-3</v>
      </c>
      <c r="W144">
        <v>0</v>
      </c>
    </row>
    <row r="145" spans="1:23" x14ac:dyDescent="0.15">
      <c r="A145" s="3"/>
      <c r="B145" s="33" t="s">
        <v>133</v>
      </c>
      <c r="C145" s="6">
        <v>15</v>
      </c>
      <c r="D145" s="6" t="s">
        <v>4</v>
      </c>
      <c r="E145" s="2">
        <v>40387</v>
      </c>
      <c r="F145" t="s">
        <v>156</v>
      </c>
      <c r="G145" t="s">
        <v>163</v>
      </c>
      <c r="H145">
        <v>0.18869190875623695</v>
      </c>
      <c r="I145">
        <v>3</v>
      </c>
      <c r="J145">
        <v>17</v>
      </c>
      <c r="K145">
        <v>2.7E-2</v>
      </c>
      <c r="L145">
        <f t="shared" si="11"/>
        <v>4.7696798762191323E-2</v>
      </c>
      <c r="O145" s="54">
        <v>3.601</v>
      </c>
      <c r="P145">
        <v>3.0619999999999998</v>
      </c>
      <c r="Q145" s="51">
        <v>4.2610453948033564</v>
      </c>
      <c r="R145" s="49">
        <v>219.39500434288496</v>
      </c>
      <c r="S145">
        <v>2.3109999999999999</v>
      </c>
      <c r="T145" s="51">
        <v>-20.198794045600156</v>
      </c>
      <c r="U145" s="49">
        <v>1349.3773910420809</v>
      </c>
      <c r="W145">
        <v>0</v>
      </c>
    </row>
    <row r="146" spans="1:23" x14ac:dyDescent="0.15">
      <c r="A146" s="3"/>
      <c r="B146" s="33" t="s">
        <v>133</v>
      </c>
      <c r="C146" s="6">
        <v>15</v>
      </c>
      <c r="D146" s="6" t="s">
        <v>4</v>
      </c>
      <c r="E146" s="2">
        <v>40387</v>
      </c>
      <c r="F146" t="s">
        <v>195</v>
      </c>
      <c r="G146" t="s">
        <v>163</v>
      </c>
      <c r="H146">
        <v>0.18869190875623695</v>
      </c>
      <c r="I146">
        <v>3</v>
      </c>
      <c r="J146">
        <v>2</v>
      </c>
      <c r="K146">
        <v>1E-3</v>
      </c>
      <c r="L146">
        <f t="shared" si="11"/>
        <v>1.7665481023033823E-3</v>
      </c>
      <c r="W146">
        <v>0</v>
      </c>
    </row>
    <row r="147" spans="1:23" x14ac:dyDescent="0.15">
      <c r="A147" s="3" t="s">
        <v>277</v>
      </c>
      <c r="B147" s="33" t="s">
        <v>133</v>
      </c>
      <c r="C147" s="6">
        <v>15</v>
      </c>
      <c r="D147" s="6" t="s">
        <v>4</v>
      </c>
      <c r="E147" s="2">
        <v>40387</v>
      </c>
      <c r="F147" t="s">
        <v>158</v>
      </c>
      <c r="G147" t="s">
        <v>163</v>
      </c>
      <c r="H147">
        <v>0.18869190875623695</v>
      </c>
      <c r="I147">
        <v>3</v>
      </c>
      <c r="J147">
        <v>15</v>
      </c>
      <c r="K147">
        <v>9.2999999999999992E-3</v>
      </c>
      <c r="L147">
        <f t="shared" si="11"/>
        <v>1.6428897351421452E-2</v>
      </c>
      <c r="O147" s="54">
        <v>2.7490000000000001</v>
      </c>
      <c r="P147" s="53">
        <v>1.9359999999999999</v>
      </c>
      <c r="Q147" s="51">
        <v>3.8970781518552222</v>
      </c>
      <c r="R147" s="49">
        <v>136.07349236951052</v>
      </c>
      <c r="S147">
        <v>1.6850000000000001</v>
      </c>
      <c r="T147" s="51">
        <v>-21.074995289240629</v>
      </c>
      <c r="U147" s="49">
        <v>881.03527688580732</v>
      </c>
      <c r="W147">
        <v>0</v>
      </c>
    </row>
    <row r="148" spans="1:23" x14ac:dyDescent="0.15">
      <c r="A148" s="3"/>
      <c r="B148" s="33" t="s">
        <v>133</v>
      </c>
      <c r="C148" s="6">
        <v>15</v>
      </c>
      <c r="D148" s="6" t="s">
        <v>4</v>
      </c>
      <c r="E148" s="2">
        <v>40387</v>
      </c>
      <c r="F148" t="s">
        <v>171</v>
      </c>
      <c r="G148" t="s">
        <v>163</v>
      </c>
      <c r="H148">
        <v>0.18869190875623695</v>
      </c>
      <c r="I148">
        <v>3</v>
      </c>
      <c r="J148">
        <v>43</v>
      </c>
      <c r="K148">
        <v>1.17E-2</v>
      </c>
      <c r="L148">
        <f t="shared" si="11"/>
        <v>2.0668612796949572E-2</v>
      </c>
      <c r="O148" s="54">
        <v>3.9750000000000001</v>
      </c>
      <c r="P148" s="53">
        <v>3.66</v>
      </c>
      <c r="Q148" s="51">
        <v>4.1599433828733199</v>
      </c>
      <c r="R148" s="49">
        <v>254.2380384771491</v>
      </c>
      <c r="S148">
        <v>2.3929999999999998</v>
      </c>
      <c r="T148" s="51">
        <v>-20.603919351799515</v>
      </c>
      <c r="U148" s="49">
        <v>1426.7691451082267</v>
      </c>
      <c r="W148">
        <v>0</v>
      </c>
    </row>
    <row r="149" spans="1:23" x14ac:dyDescent="0.15">
      <c r="A149" s="3"/>
      <c r="B149" s="33" t="s">
        <v>133</v>
      </c>
      <c r="C149" s="6">
        <v>15</v>
      </c>
      <c r="D149" s="6" t="s">
        <v>4</v>
      </c>
      <c r="E149" s="2">
        <v>40387</v>
      </c>
      <c r="F149" t="s">
        <v>159</v>
      </c>
      <c r="G149" t="s">
        <v>163</v>
      </c>
      <c r="H149">
        <v>0.18869190875623695</v>
      </c>
      <c r="I149">
        <v>3</v>
      </c>
      <c r="J149">
        <v>49</v>
      </c>
      <c r="K149">
        <v>7.7600000000000002E-2</v>
      </c>
      <c r="L149">
        <f t="shared" si="11"/>
        <v>0.13708413273874248</v>
      </c>
      <c r="O149" s="54">
        <v>3.7719999999999998</v>
      </c>
      <c r="P149">
        <v>3.0139999999999998</v>
      </c>
      <c r="Q149" s="51">
        <v>4.2206045900313418</v>
      </c>
      <c r="R149" s="49">
        <v>215.67867598831074</v>
      </c>
      <c r="S149">
        <v>2.242</v>
      </c>
      <c r="T149" s="51">
        <v>-19.520444695684947</v>
      </c>
      <c r="U149" s="49">
        <v>1319.6211758425352</v>
      </c>
      <c r="W149">
        <v>0</v>
      </c>
    </row>
    <row r="150" spans="1:23" x14ac:dyDescent="0.15">
      <c r="A150" s="3"/>
      <c r="B150" s="33" t="s">
        <v>133</v>
      </c>
      <c r="C150" s="6">
        <v>15</v>
      </c>
      <c r="D150" s="6" t="s">
        <v>4</v>
      </c>
      <c r="E150" s="2">
        <v>40387</v>
      </c>
      <c r="F150" t="s">
        <v>210</v>
      </c>
      <c r="G150" t="s">
        <v>163</v>
      </c>
      <c r="H150">
        <v>0.18869190875623695</v>
      </c>
      <c r="I150">
        <v>3</v>
      </c>
      <c r="J150">
        <v>4</v>
      </c>
      <c r="K150">
        <v>6.9999999999999999E-4</v>
      </c>
      <c r="L150">
        <f t="shared" si="11"/>
        <v>1.2365836716123676E-3</v>
      </c>
      <c r="W150">
        <v>0</v>
      </c>
    </row>
    <row r="151" spans="1:23" x14ac:dyDescent="0.15">
      <c r="A151" s="3"/>
      <c r="B151" s="33" t="s">
        <v>133</v>
      </c>
      <c r="C151" s="6">
        <v>15</v>
      </c>
      <c r="D151" s="6" t="s">
        <v>4</v>
      </c>
      <c r="E151" s="2">
        <v>40387</v>
      </c>
      <c r="F151" t="s">
        <v>287</v>
      </c>
      <c r="G151" t="s">
        <v>163</v>
      </c>
      <c r="H151">
        <v>0.18869190875623695</v>
      </c>
      <c r="I151">
        <v>3</v>
      </c>
      <c r="J151">
        <v>1</v>
      </c>
      <c r="K151">
        <v>1.8499999999999999E-2</v>
      </c>
      <c r="L151">
        <f t="shared" si="11"/>
        <v>3.2681139892612572E-2</v>
      </c>
      <c r="W151">
        <v>0</v>
      </c>
    </row>
    <row r="152" spans="1:23" x14ac:dyDescent="0.15">
      <c r="A152" s="3" t="s">
        <v>278</v>
      </c>
      <c r="B152" s="33" t="s">
        <v>133</v>
      </c>
      <c r="C152" s="6">
        <v>15</v>
      </c>
      <c r="D152" s="6" t="s">
        <v>4</v>
      </c>
      <c r="E152" s="2">
        <v>40387</v>
      </c>
      <c r="F152" t="s">
        <v>161</v>
      </c>
      <c r="G152" t="s">
        <v>163</v>
      </c>
      <c r="H152">
        <v>0.18869190875623695</v>
      </c>
      <c r="I152">
        <v>3</v>
      </c>
      <c r="J152">
        <v>42</v>
      </c>
      <c r="K152">
        <v>2.18E-2</v>
      </c>
      <c r="L152">
        <f t="shared" si="11"/>
        <v>3.8510748630213733E-2</v>
      </c>
      <c r="O152" s="54">
        <v>3.5950000000000002</v>
      </c>
      <c r="P152" s="53">
        <v>3.194</v>
      </c>
      <c r="Q152" s="51">
        <v>3.0781518552219191</v>
      </c>
      <c r="R152" s="49">
        <v>225.26851631625942</v>
      </c>
      <c r="S152">
        <v>2.1549999999999998</v>
      </c>
      <c r="T152" s="51">
        <v>-20.293009233088377</v>
      </c>
      <c r="U152" s="49">
        <v>1209.4824823412607</v>
      </c>
      <c r="W152">
        <v>0</v>
      </c>
    </row>
    <row r="153" spans="1:23" x14ac:dyDescent="0.15">
      <c r="B153" s="33" t="s">
        <v>133</v>
      </c>
      <c r="C153" s="6">
        <v>15</v>
      </c>
      <c r="D153" s="6" t="s">
        <v>4</v>
      </c>
      <c r="E153" s="2">
        <v>40387</v>
      </c>
      <c r="F153" t="s">
        <v>172</v>
      </c>
      <c r="G153" t="s">
        <v>163</v>
      </c>
      <c r="H153">
        <v>0.18869190875623695</v>
      </c>
      <c r="I153">
        <v>3</v>
      </c>
      <c r="J153">
        <v>42</v>
      </c>
      <c r="K153">
        <v>8.8000000000000005E-3</v>
      </c>
      <c r="L153">
        <f t="shared" si="11"/>
        <v>1.5545623300269765E-2</v>
      </c>
      <c r="O153" s="54">
        <v>2.63</v>
      </c>
      <c r="P153" s="53">
        <v>2.129</v>
      </c>
      <c r="Q153" s="51">
        <v>4.8777676675765855</v>
      </c>
      <c r="R153" s="49">
        <v>152.05394005195225</v>
      </c>
      <c r="S153">
        <v>1.569</v>
      </c>
      <c r="T153" s="51">
        <v>-20.716977576785382</v>
      </c>
      <c r="U153" s="49">
        <v>797.09496323513838</v>
      </c>
      <c r="W153">
        <v>0</v>
      </c>
    </row>
    <row r="154" spans="1:23" x14ac:dyDescent="0.15">
      <c r="B154" s="33" t="s">
        <v>133</v>
      </c>
      <c r="C154" s="6">
        <v>15</v>
      </c>
      <c r="D154" s="6" t="s">
        <v>4</v>
      </c>
      <c r="E154" s="2">
        <v>40387</v>
      </c>
      <c r="F154" t="s">
        <v>162</v>
      </c>
      <c r="G154" t="s">
        <v>163</v>
      </c>
      <c r="H154">
        <v>0.18869190875623695</v>
      </c>
      <c r="I154">
        <v>3</v>
      </c>
      <c r="J154">
        <v>16</v>
      </c>
      <c r="K154">
        <v>2.5899999999999999E-2</v>
      </c>
      <c r="L154">
        <f t="shared" si="11"/>
        <v>4.5753595849657602E-2</v>
      </c>
      <c r="O154" s="54">
        <v>3.7709999999999999</v>
      </c>
      <c r="P154" s="53">
        <v>3.27</v>
      </c>
      <c r="Q154" s="51">
        <v>4.129612779294308</v>
      </c>
      <c r="R154" s="49">
        <v>233.57701315041805</v>
      </c>
      <c r="S154">
        <v>2.2519999999999998</v>
      </c>
      <c r="T154" s="51">
        <v>-19.850197851893729</v>
      </c>
      <c r="U154" s="49">
        <v>1323.797339009569</v>
      </c>
      <c r="W154">
        <v>0</v>
      </c>
    </row>
    <row r="155" spans="1:23" x14ac:dyDescent="0.15">
      <c r="A155" s="8"/>
      <c r="B155" s="13" t="s">
        <v>133</v>
      </c>
      <c r="C155" s="9">
        <v>15</v>
      </c>
      <c r="D155" s="9" t="s">
        <v>4</v>
      </c>
      <c r="E155" s="7">
        <v>40387</v>
      </c>
      <c r="F155" s="8" t="s">
        <v>194</v>
      </c>
      <c r="G155" s="8" t="s">
        <v>163</v>
      </c>
      <c r="H155" s="8">
        <v>0.18869190875623695</v>
      </c>
      <c r="I155" s="8">
        <v>3</v>
      </c>
      <c r="J155" s="8">
        <v>7</v>
      </c>
      <c r="K155" s="8">
        <v>4.4000000000000003E-3</v>
      </c>
      <c r="L155" s="8">
        <f t="shared" si="11"/>
        <v>7.7728116501348827E-3</v>
      </c>
      <c r="M155" s="8"/>
      <c r="N155" s="8"/>
      <c r="O155" s="8"/>
      <c r="P155" s="8"/>
      <c r="Q155" s="8"/>
      <c r="R155" s="8"/>
      <c r="S155" s="8"/>
      <c r="T155" s="8"/>
      <c r="U155" s="8"/>
      <c r="W155">
        <v>0</v>
      </c>
    </row>
    <row r="156" spans="1:23" x14ac:dyDescent="0.15">
      <c r="A156" s="3" t="s">
        <v>279</v>
      </c>
      <c r="B156" s="42" t="s">
        <v>134</v>
      </c>
      <c r="C156" s="6">
        <v>3</v>
      </c>
      <c r="D156" s="6" t="s">
        <v>4</v>
      </c>
      <c r="E156" s="2">
        <v>40386</v>
      </c>
      <c r="F156" t="s">
        <v>170</v>
      </c>
      <c r="G156" s="6" t="s">
        <v>192</v>
      </c>
      <c r="H156">
        <v>5.28E-2</v>
      </c>
      <c r="I156">
        <v>1</v>
      </c>
      <c r="J156">
        <v>7</v>
      </c>
      <c r="K156">
        <v>1.6000000000000001E-3</v>
      </c>
      <c r="L156" s="6">
        <f>K156/H156</f>
        <v>3.0303030303030304E-2</v>
      </c>
      <c r="O156" s="54">
        <v>1.917</v>
      </c>
      <c r="P156">
        <v>1.7809999999999999</v>
      </c>
      <c r="Q156">
        <v>5.1103022950156705</v>
      </c>
      <c r="R156" s="49">
        <v>177.63565784313727</v>
      </c>
      <c r="S156">
        <v>1.4530000000000001</v>
      </c>
      <c r="T156" s="51">
        <v>-16.986056152251749</v>
      </c>
      <c r="U156" s="49">
        <v>945.56277535771926</v>
      </c>
      <c r="W156">
        <v>0</v>
      </c>
    </row>
    <row r="157" spans="1:23" x14ac:dyDescent="0.15">
      <c r="A157" s="3" t="s">
        <v>280</v>
      </c>
      <c r="B157" s="12" t="s">
        <v>134</v>
      </c>
      <c r="C157" s="6">
        <v>3</v>
      </c>
      <c r="D157" s="6" t="s">
        <v>4</v>
      </c>
      <c r="E157" s="2">
        <v>40386</v>
      </c>
      <c r="F157" t="s">
        <v>171</v>
      </c>
      <c r="G157" s="6" t="s">
        <v>192</v>
      </c>
      <c r="H157">
        <v>5.28E-2</v>
      </c>
      <c r="I157">
        <v>1</v>
      </c>
      <c r="J157">
        <v>5</v>
      </c>
      <c r="K157">
        <v>2.5999999999999999E-3</v>
      </c>
      <c r="L157" s="6">
        <f t="shared" ref="L157:L165" si="12">K157/H157</f>
        <v>4.924242424242424E-2</v>
      </c>
      <c r="O157" s="54">
        <v>2.6110000000000002</v>
      </c>
      <c r="P157">
        <v>2.4780000000000002</v>
      </c>
      <c r="Q157">
        <v>5.4338287331917909</v>
      </c>
      <c r="R157" s="49">
        <v>247.38000943627455</v>
      </c>
      <c r="S157">
        <v>1.8180000000000001</v>
      </c>
      <c r="T157" s="51">
        <v>-16.835311852270589</v>
      </c>
      <c r="U157" s="49">
        <v>1295.5103435894002</v>
      </c>
      <c r="W157">
        <v>0</v>
      </c>
    </row>
    <row r="158" spans="1:23" x14ac:dyDescent="0.15">
      <c r="A158" s="3"/>
      <c r="B158" s="12" t="s">
        <v>134</v>
      </c>
      <c r="C158" s="6">
        <v>3</v>
      </c>
      <c r="D158" s="6" t="s">
        <v>4</v>
      </c>
      <c r="E158" s="2">
        <v>40386</v>
      </c>
      <c r="F158" t="s">
        <v>210</v>
      </c>
      <c r="G158" s="6" t="s">
        <v>192</v>
      </c>
      <c r="H158">
        <v>5.28E-2</v>
      </c>
      <c r="I158">
        <v>1</v>
      </c>
      <c r="J158">
        <v>1</v>
      </c>
      <c r="K158">
        <v>2E-3</v>
      </c>
      <c r="L158" s="6">
        <f t="shared" si="12"/>
        <v>3.787878787878788E-2</v>
      </c>
      <c r="O158" s="54">
        <v>0.86599999999999999</v>
      </c>
      <c r="P158">
        <v>0.56499999999999995</v>
      </c>
      <c r="Q158">
        <v>3.8768577494692145</v>
      </c>
      <c r="R158" s="49">
        <v>57.339679901960793</v>
      </c>
      <c r="S158">
        <v>0.53200000000000003</v>
      </c>
      <c r="T158" s="51">
        <v>-16.335971358583006</v>
      </c>
      <c r="U158" s="49">
        <v>307.18754216717144</v>
      </c>
      <c r="W158">
        <v>0</v>
      </c>
    </row>
    <row r="159" spans="1:23" x14ac:dyDescent="0.15">
      <c r="A159" s="3" t="s">
        <v>281</v>
      </c>
      <c r="B159" s="12" t="s">
        <v>134</v>
      </c>
      <c r="C159" s="6">
        <v>3</v>
      </c>
      <c r="D159" s="6" t="s">
        <v>4</v>
      </c>
      <c r="E159" s="2">
        <v>40386</v>
      </c>
      <c r="F159" t="s">
        <v>172</v>
      </c>
      <c r="G159" s="6" t="s">
        <v>192</v>
      </c>
      <c r="H159">
        <v>5.28E-2</v>
      </c>
      <c r="I159">
        <v>1</v>
      </c>
      <c r="J159">
        <v>10</v>
      </c>
      <c r="K159">
        <v>7.0000000000000001E-3</v>
      </c>
      <c r="L159" s="6">
        <f t="shared" si="12"/>
        <v>0.13257575757575757</v>
      </c>
      <c r="O159" s="52">
        <v>3.9449999999999998</v>
      </c>
      <c r="P159" s="57">
        <v>2.355</v>
      </c>
      <c r="Q159" s="51">
        <v>6.1516530178950566</v>
      </c>
      <c r="R159" s="49">
        <v>273.29443778075841</v>
      </c>
      <c r="S159">
        <v>1.8340000000000001</v>
      </c>
      <c r="T159" s="51">
        <v>-17.033163745995861</v>
      </c>
      <c r="U159" s="49">
        <v>1461.0354179110705</v>
      </c>
      <c r="W159">
        <v>0</v>
      </c>
    </row>
    <row r="160" spans="1:23" x14ac:dyDescent="0.15">
      <c r="A160" s="3" t="s">
        <v>282</v>
      </c>
      <c r="B160" s="42" t="s">
        <v>135</v>
      </c>
      <c r="C160" s="6">
        <v>8</v>
      </c>
      <c r="D160" s="6" t="s">
        <v>4</v>
      </c>
      <c r="E160" s="2">
        <v>40386</v>
      </c>
      <c r="F160" t="s">
        <v>170</v>
      </c>
      <c r="G160" s="6" t="s">
        <v>192</v>
      </c>
      <c r="H160">
        <v>5.28E-2</v>
      </c>
      <c r="I160">
        <v>1</v>
      </c>
      <c r="J160">
        <v>98</v>
      </c>
      <c r="K160">
        <v>1.21E-2</v>
      </c>
      <c r="L160" s="6">
        <f t="shared" si="12"/>
        <v>0.22916666666666666</v>
      </c>
      <c r="O160" s="54">
        <v>3.4929999999999999</v>
      </c>
      <c r="P160" s="53">
        <v>0.93300000000000005</v>
      </c>
      <c r="Q160" s="51">
        <v>6.454959053685168</v>
      </c>
      <c r="R160" s="49">
        <v>92.512038602941189</v>
      </c>
      <c r="S160">
        <v>1.4</v>
      </c>
      <c r="T160" s="51">
        <v>-15.676465046165447</v>
      </c>
      <c r="U160" s="49">
        <v>889.4319360836688</v>
      </c>
      <c r="W160">
        <v>0</v>
      </c>
    </row>
    <row r="161" spans="1:23" x14ac:dyDescent="0.15">
      <c r="A161" s="3"/>
      <c r="B161" s="12" t="s">
        <v>135</v>
      </c>
      <c r="C161" s="6">
        <v>8</v>
      </c>
      <c r="D161" s="6" t="s">
        <v>4</v>
      </c>
      <c r="E161" s="2">
        <v>40386</v>
      </c>
      <c r="F161" t="s">
        <v>195</v>
      </c>
      <c r="G161" s="6" t="s">
        <v>192</v>
      </c>
      <c r="H161">
        <v>5.28E-2</v>
      </c>
      <c r="I161">
        <v>1</v>
      </c>
      <c r="J161">
        <v>4</v>
      </c>
      <c r="K161">
        <v>1.8E-3</v>
      </c>
      <c r="L161" s="6">
        <f t="shared" si="12"/>
        <v>3.4090909090909088E-2</v>
      </c>
      <c r="O161" s="54">
        <v>1.5760000000000001</v>
      </c>
      <c r="P161" s="65">
        <v>0.1</v>
      </c>
      <c r="Q161" s="64">
        <v>5.2316247093317161</v>
      </c>
      <c r="R161" s="49">
        <v>10.780176715686276</v>
      </c>
      <c r="S161">
        <v>0.30499999999999999</v>
      </c>
      <c r="T161" s="51">
        <v>-8.1486715658564179</v>
      </c>
      <c r="U161" s="49">
        <v>176.06507136740558</v>
      </c>
      <c r="W161">
        <v>1</v>
      </c>
    </row>
    <row r="162" spans="1:23" x14ac:dyDescent="0.15">
      <c r="A162" s="3" t="s">
        <v>283</v>
      </c>
      <c r="B162" s="12" t="s">
        <v>135</v>
      </c>
      <c r="C162" s="6">
        <v>8</v>
      </c>
      <c r="D162" s="6" t="s">
        <v>4</v>
      </c>
      <c r="E162" s="2">
        <v>40386</v>
      </c>
      <c r="F162" t="s">
        <v>171</v>
      </c>
      <c r="G162" s="6" t="s">
        <v>192</v>
      </c>
      <c r="H162">
        <v>5.28E-2</v>
      </c>
      <c r="I162">
        <v>1</v>
      </c>
      <c r="J162">
        <v>178</v>
      </c>
      <c r="K162">
        <v>6.88E-2</v>
      </c>
      <c r="L162" s="6">
        <f t="shared" si="12"/>
        <v>1.303030303030303</v>
      </c>
      <c r="O162" s="54">
        <v>3.75</v>
      </c>
      <c r="P162" s="53">
        <v>1.6830000000000001</v>
      </c>
      <c r="Q162" s="51">
        <v>3.7555353351531697</v>
      </c>
      <c r="R162" s="49">
        <v>165.57676384803923</v>
      </c>
      <c r="S162">
        <v>1.484</v>
      </c>
      <c r="T162" s="51">
        <v>-14.809685321273792</v>
      </c>
      <c r="U162" s="49">
        <v>957.66225970424546</v>
      </c>
      <c r="W162">
        <v>0</v>
      </c>
    </row>
    <row r="163" spans="1:23" x14ac:dyDescent="0.15">
      <c r="A163" s="3"/>
      <c r="B163" s="12" t="s">
        <v>135</v>
      </c>
      <c r="C163" s="6">
        <v>8</v>
      </c>
      <c r="D163" s="6" t="s">
        <v>4</v>
      </c>
      <c r="E163" s="2">
        <v>40386</v>
      </c>
      <c r="F163" t="s">
        <v>210</v>
      </c>
      <c r="G163" s="6" t="s">
        <v>192</v>
      </c>
      <c r="H163">
        <v>5.28E-2</v>
      </c>
      <c r="I163">
        <v>1</v>
      </c>
      <c r="J163">
        <v>17</v>
      </c>
      <c r="K163">
        <v>1.46E-2</v>
      </c>
      <c r="L163" s="6">
        <f t="shared" si="12"/>
        <v>0.27651515151515149</v>
      </c>
      <c r="O163" s="54">
        <v>3.468</v>
      </c>
      <c r="P163" s="53">
        <v>1.4339999999999999</v>
      </c>
      <c r="Q163" s="51">
        <v>3.8161965423111921</v>
      </c>
      <c r="R163" s="49">
        <v>142.63701323529415</v>
      </c>
      <c r="S163">
        <v>1.258</v>
      </c>
      <c r="T163" s="51">
        <v>-14.866214433766729</v>
      </c>
      <c r="U163" s="49">
        <v>786.95772663442654</v>
      </c>
      <c r="W163">
        <v>0</v>
      </c>
    </row>
    <row r="164" spans="1:23" x14ac:dyDescent="0.15">
      <c r="A164" s="3" t="s">
        <v>284</v>
      </c>
      <c r="B164" s="12" t="s">
        <v>135</v>
      </c>
      <c r="C164" s="6">
        <v>8</v>
      </c>
      <c r="D164" s="6" t="s">
        <v>4</v>
      </c>
      <c r="E164" s="2">
        <v>40386</v>
      </c>
      <c r="F164" t="s">
        <v>172</v>
      </c>
      <c r="G164" s="6" t="s">
        <v>192</v>
      </c>
      <c r="H164">
        <v>5.28E-2</v>
      </c>
      <c r="I164">
        <v>1</v>
      </c>
      <c r="J164">
        <v>163</v>
      </c>
      <c r="K164">
        <v>2.76E-2</v>
      </c>
      <c r="L164" s="6">
        <f t="shared" si="12"/>
        <v>0.52272727272727271</v>
      </c>
      <c r="O164" s="54">
        <v>3.79</v>
      </c>
      <c r="P164" s="53">
        <v>0.59099999999999997</v>
      </c>
      <c r="Q164" s="51">
        <v>10.43837832372864</v>
      </c>
      <c r="R164" s="49">
        <v>59.689565318627459</v>
      </c>
      <c r="S164">
        <v>1.018</v>
      </c>
      <c r="T164" s="51">
        <v>-13.179762577727535</v>
      </c>
      <c r="U164" s="49">
        <v>606.67801875440887</v>
      </c>
      <c r="W164">
        <v>0</v>
      </c>
    </row>
    <row r="165" spans="1:23" x14ac:dyDescent="0.15">
      <c r="A165" s="3"/>
      <c r="B165" s="12" t="s">
        <v>135</v>
      </c>
      <c r="C165" s="6">
        <v>8</v>
      </c>
      <c r="D165" s="6" t="s">
        <v>4</v>
      </c>
      <c r="E165" s="2">
        <v>40386</v>
      </c>
      <c r="F165" t="s">
        <v>194</v>
      </c>
      <c r="G165" s="6" t="s">
        <v>192</v>
      </c>
      <c r="H165">
        <v>5.28E-2</v>
      </c>
      <c r="I165">
        <v>1</v>
      </c>
      <c r="J165">
        <v>6</v>
      </c>
      <c r="K165">
        <v>8.0000000000000004E-4</v>
      </c>
      <c r="L165" s="6">
        <f t="shared" si="12"/>
        <v>1.5151515151515152E-2</v>
      </c>
      <c r="O165" s="54">
        <v>0.47299999999999998</v>
      </c>
      <c r="P165" s="65">
        <v>6.8000000000000005E-2</v>
      </c>
      <c r="Q165" s="64">
        <v>5.150743099787686</v>
      </c>
      <c r="R165" s="49">
        <v>7.4626914215686284</v>
      </c>
      <c r="S165">
        <v>0.13900000000000001</v>
      </c>
      <c r="T165" s="51">
        <v>-12.60504993404937</v>
      </c>
      <c r="U165" s="49">
        <v>73.862214442426151</v>
      </c>
      <c r="W165">
        <v>1</v>
      </c>
    </row>
    <row r="166" spans="1:23" x14ac:dyDescent="0.15">
      <c r="A166" s="3" t="s">
        <v>285</v>
      </c>
      <c r="B166" s="12" t="s">
        <v>135</v>
      </c>
      <c r="C166" s="6" t="s">
        <v>209</v>
      </c>
      <c r="D166" s="6" t="s">
        <v>4</v>
      </c>
      <c r="E166" s="2">
        <v>40386</v>
      </c>
      <c r="F166" t="s">
        <v>175</v>
      </c>
      <c r="G166" s="28" t="s">
        <v>211</v>
      </c>
      <c r="I166">
        <v>1</v>
      </c>
      <c r="J166" s="28" t="s">
        <v>144</v>
      </c>
      <c r="K166">
        <v>8.1000000000000003E-2</v>
      </c>
      <c r="O166" s="54">
        <v>3.7050000000000001</v>
      </c>
      <c r="P166">
        <v>0.872</v>
      </c>
      <c r="Q166" s="51">
        <v>6.1819836214740675</v>
      </c>
      <c r="R166" s="49">
        <v>106.12272159877975</v>
      </c>
      <c r="S166">
        <v>0.88600000000000001</v>
      </c>
      <c r="T166" s="51">
        <v>-24.26889014509139</v>
      </c>
      <c r="U166" s="49">
        <v>734.92662894872296</v>
      </c>
      <c r="W166">
        <v>0</v>
      </c>
    </row>
    <row r="167" spans="1:23" ht="14" thickBot="1" x14ac:dyDescent="0.2">
      <c r="A167" s="38" t="s">
        <v>286</v>
      </c>
      <c r="B167" s="18" t="s">
        <v>136</v>
      </c>
      <c r="C167" s="17">
        <v>15</v>
      </c>
      <c r="D167" s="17" t="s">
        <v>4</v>
      </c>
      <c r="E167" s="19">
        <v>40386</v>
      </c>
      <c r="F167" s="1" t="s">
        <v>156</v>
      </c>
      <c r="G167" s="17" t="s">
        <v>192</v>
      </c>
      <c r="H167" s="1">
        <v>5.28E-2</v>
      </c>
      <c r="I167" s="1">
        <v>1</v>
      </c>
      <c r="J167" s="1">
        <v>1</v>
      </c>
      <c r="K167" s="1">
        <v>4.3E-3</v>
      </c>
      <c r="L167" s="1">
        <f t="shared" ref="L167:L173" si="13">K167/H167</f>
        <v>8.1439393939393936E-2</v>
      </c>
      <c r="M167" s="1"/>
      <c r="N167" s="1"/>
      <c r="O167" s="124">
        <v>3.5670000000000002</v>
      </c>
      <c r="P167" s="17">
        <v>1.24</v>
      </c>
      <c r="Q167" s="111">
        <v>4.0082903649782633</v>
      </c>
      <c r="R167" s="110">
        <v>125.44179375000002</v>
      </c>
      <c r="S167" s="1">
        <v>1.26</v>
      </c>
      <c r="T167" s="111">
        <v>-14.932165065008485</v>
      </c>
      <c r="U167" s="110">
        <v>798.71647936437978</v>
      </c>
      <c r="W167">
        <v>0</v>
      </c>
    </row>
    <row r="168" spans="1:23" x14ac:dyDescent="0.15">
      <c r="A168" s="36" t="s">
        <v>355</v>
      </c>
      <c r="B168" s="31" t="s">
        <v>288</v>
      </c>
      <c r="C168" s="6">
        <v>7.5</v>
      </c>
      <c r="D168" s="6" t="s">
        <v>27</v>
      </c>
      <c r="E168" s="2">
        <v>40388</v>
      </c>
      <c r="F168" s="26" t="s">
        <v>164</v>
      </c>
      <c r="G168" t="s">
        <v>143</v>
      </c>
      <c r="H168">
        <v>0.04</v>
      </c>
      <c r="I168" s="6">
        <v>1</v>
      </c>
      <c r="J168" t="s">
        <v>144</v>
      </c>
      <c r="K168">
        <v>0.48020000000000002</v>
      </c>
      <c r="L168" s="6">
        <f t="shared" si="13"/>
        <v>12.005000000000001</v>
      </c>
      <c r="M168">
        <v>3.528</v>
      </c>
      <c r="N168">
        <v>0.61015245805289786</v>
      </c>
      <c r="O168" s="91">
        <v>4.2220000000000004</v>
      </c>
      <c r="P168" s="53">
        <v>0.36599999999999999</v>
      </c>
      <c r="Q168" s="58">
        <v>-7.8672593817843417E-2</v>
      </c>
      <c r="R168" s="63">
        <v>55.704879109206779</v>
      </c>
      <c r="S168" s="53">
        <v>0.72</v>
      </c>
      <c r="T168" s="58">
        <v>-18.257008889323046</v>
      </c>
      <c r="U168" s="63">
        <v>635.30648123470451</v>
      </c>
      <c r="W168">
        <v>0</v>
      </c>
    </row>
    <row r="169" spans="1:23" x14ac:dyDescent="0.15">
      <c r="A169" s="36" t="s">
        <v>355</v>
      </c>
      <c r="B169" s="10" t="s">
        <v>288</v>
      </c>
      <c r="C169">
        <v>7.5</v>
      </c>
      <c r="D169" s="6" t="s">
        <v>27</v>
      </c>
      <c r="E169" s="2">
        <v>40388</v>
      </c>
      <c r="F169" s="26" t="s">
        <v>165</v>
      </c>
      <c r="G169" t="s">
        <v>143</v>
      </c>
      <c r="H169">
        <v>0.04</v>
      </c>
      <c r="I169" s="6">
        <v>1</v>
      </c>
      <c r="J169" t="s">
        <v>144</v>
      </c>
      <c r="K169">
        <v>2.8828</v>
      </c>
      <c r="L169" s="6">
        <f t="shared" si="13"/>
        <v>72.069999999999993</v>
      </c>
      <c r="M169">
        <v>3.71</v>
      </c>
      <c r="N169">
        <v>0.54207632845630416</v>
      </c>
      <c r="O169" s="91">
        <v>4.6970000000000001</v>
      </c>
      <c r="P169" s="53">
        <v>0.26400000000000001</v>
      </c>
      <c r="Q169" s="58">
        <v>1.4720355629070607</v>
      </c>
      <c r="R169" s="63">
        <v>42.603754725812834</v>
      </c>
      <c r="S169" s="53">
        <v>0.55800000000000005</v>
      </c>
      <c r="T169" s="58">
        <v>-15.121324606818405</v>
      </c>
      <c r="U169" s="63">
        <v>489.35604739718923</v>
      </c>
      <c r="W169">
        <v>0</v>
      </c>
    </row>
    <row r="170" spans="1:23" x14ac:dyDescent="0.15">
      <c r="A170" s="36" t="s">
        <v>355</v>
      </c>
      <c r="B170" s="10" t="s">
        <v>288</v>
      </c>
      <c r="C170">
        <v>7.5</v>
      </c>
      <c r="D170" s="6" t="s">
        <v>27</v>
      </c>
      <c r="E170" s="2">
        <v>40388</v>
      </c>
      <c r="F170" s="26" t="s">
        <v>166</v>
      </c>
      <c r="G170" t="s">
        <v>143</v>
      </c>
      <c r="H170">
        <v>0.04</v>
      </c>
      <c r="I170" s="6">
        <v>1</v>
      </c>
      <c r="J170" t="s">
        <v>144</v>
      </c>
      <c r="K170">
        <v>1.6055999999999999</v>
      </c>
      <c r="L170" s="6">
        <f t="shared" si="13"/>
        <v>40.14</v>
      </c>
      <c r="M170">
        <v>3.609</v>
      </c>
      <c r="N170">
        <v>0.56553079773274595</v>
      </c>
      <c r="O170" s="91">
        <v>4.2130000000000001</v>
      </c>
      <c r="P170" s="53">
        <v>0.41599999999999998</v>
      </c>
      <c r="Q170" s="58">
        <v>1.7201488679830457</v>
      </c>
      <c r="R170" s="63">
        <v>61.725963255679972</v>
      </c>
      <c r="S170" s="53">
        <v>0.88</v>
      </c>
      <c r="T170" s="58">
        <v>-17.016411057927126</v>
      </c>
      <c r="U170" s="63">
        <v>794.42737803247803</v>
      </c>
      <c r="W170">
        <v>0</v>
      </c>
    </row>
    <row r="171" spans="1:23" x14ac:dyDescent="0.15">
      <c r="A171" s="36" t="s">
        <v>355</v>
      </c>
      <c r="B171" s="10" t="s">
        <v>288</v>
      </c>
      <c r="C171">
        <v>7.5</v>
      </c>
      <c r="D171" s="6" t="s">
        <v>27</v>
      </c>
      <c r="E171" s="2">
        <v>40388</v>
      </c>
      <c r="F171" s="47" t="s">
        <v>167</v>
      </c>
      <c r="G171" t="s">
        <v>143</v>
      </c>
      <c r="H171">
        <v>0.04</v>
      </c>
      <c r="I171" s="6">
        <v>1</v>
      </c>
      <c r="J171">
        <v>74</v>
      </c>
      <c r="K171">
        <v>0.71287735713594047</v>
      </c>
      <c r="L171" s="6">
        <f t="shared" si="13"/>
        <v>17.821933928398511</v>
      </c>
      <c r="O171" s="91">
        <v>3.3159999999999998</v>
      </c>
      <c r="P171" s="53">
        <v>2.7309999999999999</v>
      </c>
      <c r="Q171" s="58">
        <v>4.2116199731210582</v>
      </c>
      <c r="R171" s="63">
        <v>382.92500496524326</v>
      </c>
      <c r="S171" s="53">
        <v>1.482</v>
      </c>
      <c r="T171" s="58">
        <v>-23.766435479144281</v>
      </c>
      <c r="U171" s="63">
        <v>1569.7553802056009</v>
      </c>
      <c r="W171">
        <v>0</v>
      </c>
    </row>
    <row r="172" spans="1:23" x14ac:dyDescent="0.15">
      <c r="A172" s="36" t="s">
        <v>355</v>
      </c>
      <c r="B172" s="10" t="s">
        <v>288</v>
      </c>
      <c r="C172">
        <v>7.5</v>
      </c>
      <c r="D172" s="6" t="s">
        <v>27</v>
      </c>
      <c r="E172" s="2">
        <v>40388</v>
      </c>
      <c r="F172" s="47" t="s">
        <v>168</v>
      </c>
      <c r="G172" t="s">
        <v>143</v>
      </c>
      <c r="H172">
        <v>0.04</v>
      </c>
      <c r="I172" s="6">
        <v>1</v>
      </c>
      <c r="J172">
        <v>98</v>
      </c>
      <c r="K172">
        <v>0.94408082431516438</v>
      </c>
      <c r="L172" s="6">
        <f t="shared" si="13"/>
        <v>23.602020607879108</v>
      </c>
      <c r="O172" s="91">
        <v>3.3220000000000001</v>
      </c>
      <c r="P172" s="53">
        <v>2.5329999999999999</v>
      </c>
      <c r="Q172" s="58">
        <v>4.1392535924738958</v>
      </c>
      <c r="R172" s="63">
        <v>351.44886792452826</v>
      </c>
      <c r="S172" s="53">
        <v>1.458</v>
      </c>
      <c r="T172" s="58">
        <v>-23.522223307609654</v>
      </c>
      <c r="U172" s="63">
        <v>1531.3056272922443</v>
      </c>
      <c r="W172">
        <v>0</v>
      </c>
    </row>
    <row r="173" spans="1:23" x14ac:dyDescent="0.15">
      <c r="A173" s="36" t="s">
        <v>355</v>
      </c>
      <c r="B173" s="10" t="s">
        <v>288</v>
      </c>
      <c r="C173">
        <v>7.5</v>
      </c>
      <c r="D173" s="6" t="s">
        <v>27</v>
      </c>
      <c r="E173" s="2">
        <v>40388</v>
      </c>
      <c r="F173" s="28" t="s">
        <v>169</v>
      </c>
      <c r="G173" t="s">
        <v>143</v>
      </c>
      <c r="H173">
        <v>0.04</v>
      </c>
      <c r="I173" s="6">
        <v>1</v>
      </c>
      <c r="J173">
        <v>106</v>
      </c>
      <c r="K173">
        <v>1.0211486467082391</v>
      </c>
      <c r="L173" s="6">
        <f t="shared" si="13"/>
        <v>25.528716167705976</v>
      </c>
      <c r="O173" s="91">
        <v>3.8260000000000001</v>
      </c>
      <c r="P173" s="53">
        <v>3.173</v>
      </c>
      <c r="Q173" s="58">
        <v>4.2529721906337228</v>
      </c>
      <c r="R173" s="63">
        <v>444.2220059582919</v>
      </c>
      <c r="S173" s="53">
        <v>1.64</v>
      </c>
      <c r="T173" s="58">
        <v>-23.571065741916577</v>
      </c>
      <c r="U173" s="63">
        <v>1817.6305055133982</v>
      </c>
      <c r="W173">
        <v>0</v>
      </c>
    </row>
    <row r="174" spans="1:23" x14ac:dyDescent="0.15">
      <c r="A174" s="36" t="s">
        <v>355</v>
      </c>
      <c r="B174" s="10" t="s">
        <v>288</v>
      </c>
      <c r="C174">
        <v>7.5</v>
      </c>
      <c r="D174" s="6" t="s">
        <v>27</v>
      </c>
      <c r="E174" s="2">
        <v>40388</v>
      </c>
      <c r="F174" s="28" t="s">
        <v>155</v>
      </c>
      <c r="G174" t="s">
        <v>163</v>
      </c>
      <c r="H174">
        <v>0.18869190875623695</v>
      </c>
      <c r="I174">
        <v>3</v>
      </c>
      <c r="J174">
        <v>16</v>
      </c>
      <c r="K174">
        <v>0.01</v>
      </c>
      <c r="L174">
        <f>K174/(3*H174)</f>
        <v>1.7665481023033822E-2</v>
      </c>
      <c r="O174" s="54">
        <v>3.5</v>
      </c>
      <c r="P174">
        <v>3.7410000000000001</v>
      </c>
      <c r="Q174" s="51">
        <v>4.1599433828733199</v>
      </c>
      <c r="R174" s="49">
        <v>268.91927697947716</v>
      </c>
      <c r="S174">
        <v>2.2309999999999999</v>
      </c>
      <c r="T174" s="51">
        <v>-19.294328245713213</v>
      </c>
      <c r="U174" s="49">
        <v>1346.315636544113</v>
      </c>
      <c r="W174">
        <v>0</v>
      </c>
    </row>
    <row r="175" spans="1:23" x14ac:dyDescent="0.15">
      <c r="A175" s="36" t="s">
        <v>355</v>
      </c>
      <c r="B175" s="10" t="s">
        <v>288</v>
      </c>
      <c r="C175">
        <v>7.5</v>
      </c>
      <c r="D175" s="6" t="s">
        <v>27</v>
      </c>
      <c r="E175" s="2">
        <v>40388</v>
      </c>
      <c r="F175" t="s">
        <v>170</v>
      </c>
      <c r="G175" t="s">
        <v>163</v>
      </c>
      <c r="H175">
        <v>0.18869190875623695</v>
      </c>
      <c r="I175">
        <v>3</v>
      </c>
      <c r="J175">
        <v>36</v>
      </c>
      <c r="K175">
        <v>2.58E-2</v>
      </c>
      <c r="L175">
        <f t="shared" ref="L175:L184" si="14">K175/(3*H175)</f>
        <v>4.5576941039427263E-2</v>
      </c>
      <c r="O175" s="54">
        <v>3.8180000000000001</v>
      </c>
      <c r="P175">
        <v>3.1110000000000002</v>
      </c>
      <c r="Q175" s="51">
        <v>6.1112122131230411</v>
      </c>
      <c r="R175" s="49">
        <v>223.83727873130664</v>
      </c>
      <c r="S175">
        <v>1.9470000000000001</v>
      </c>
      <c r="T175" s="51">
        <v>-16.741096664782365</v>
      </c>
      <c r="U175" s="49">
        <v>1102.744585881544</v>
      </c>
      <c r="W175">
        <v>0</v>
      </c>
    </row>
    <row r="176" spans="1:23" x14ac:dyDescent="0.15">
      <c r="A176" s="36" t="s">
        <v>355</v>
      </c>
      <c r="B176" s="10" t="s">
        <v>288</v>
      </c>
      <c r="C176">
        <v>7.5</v>
      </c>
      <c r="D176" s="6" t="s">
        <v>27</v>
      </c>
      <c r="E176" s="2">
        <v>40388</v>
      </c>
      <c r="F176" t="s">
        <v>156</v>
      </c>
      <c r="G176" t="s">
        <v>163</v>
      </c>
      <c r="H176">
        <v>0.18869190875623695</v>
      </c>
      <c r="I176">
        <v>3</v>
      </c>
      <c r="J176">
        <v>2</v>
      </c>
      <c r="K176">
        <v>1.9E-3</v>
      </c>
      <c r="L176">
        <f t="shared" si="14"/>
        <v>3.3564413943764264E-3</v>
      </c>
      <c r="O176" s="54">
        <v>1.9319999999999999</v>
      </c>
      <c r="P176">
        <v>1.835</v>
      </c>
      <c r="Q176" s="51">
        <v>5.2316247093317161</v>
      </c>
      <c r="R176" s="49">
        <v>131.40158638784382</v>
      </c>
      <c r="S176">
        <v>1.4910000000000001</v>
      </c>
      <c r="T176" s="51">
        <v>-18.606557377049185</v>
      </c>
      <c r="U176" s="49">
        <v>776.76760806214895</v>
      </c>
      <c r="W176">
        <v>0</v>
      </c>
    </row>
    <row r="177" spans="1:23" x14ac:dyDescent="0.15">
      <c r="A177" s="36" t="s">
        <v>355</v>
      </c>
      <c r="B177" s="10" t="s">
        <v>288</v>
      </c>
      <c r="C177">
        <v>7.5</v>
      </c>
      <c r="D177" s="6" t="s">
        <v>27</v>
      </c>
      <c r="E177" s="2">
        <v>40388</v>
      </c>
      <c r="F177" s="28" t="s">
        <v>158</v>
      </c>
      <c r="G177" t="s">
        <v>163</v>
      </c>
      <c r="H177">
        <v>0.18869190875623695</v>
      </c>
      <c r="I177">
        <v>3</v>
      </c>
      <c r="J177" s="28">
        <v>2</v>
      </c>
      <c r="K177">
        <v>1.0699999999999999E-2</v>
      </c>
      <c r="L177">
        <f t="shared" si="14"/>
        <v>1.8902064694646191E-2</v>
      </c>
      <c r="O177" s="54">
        <v>3.153</v>
      </c>
      <c r="P177">
        <v>1.831</v>
      </c>
      <c r="Q177" s="51">
        <v>3.6637030910782586</v>
      </c>
      <c r="R177" s="49">
        <v>252.96376972236033</v>
      </c>
      <c r="S177">
        <v>1.268</v>
      </c>
      <c r="T177" s="51">
        <v>-18.569600468887369</v>
      </c>
      <c r="U177" s="49">
        <v>1239.6858134657621</v>
      </c>
      <c r="W177">
        <v>0</v>
      </c>
    </row>
    <row r="178" spans="1:23" x14ac:dyDescent="0.15">
      <c r="A178" s="36" t="s">
        <v>355</v>
      </c>
      <c r="B178" s="10" t="s">
        <v>288</v>
      </c>
      <c r="C178">
        <v>7.5</v>
      </c>
      <c r="D178" s="6" t="s">
        <v>27</v>
      </c>
      <c r="E178" s="2">
        <v>40388</v>
      </c>
      <c r="F178" t="s">
        <v>171</v>
      </c>
      <c r="G178" t="s">
        <v>163</v>
      </c>
      <c r="H178">
        <v>0.18869190875623695</v>
      </c>
      <c r="I178">
        <v>3</v>
      </c>
      <c r="J178">
        <v>55</v>
      </c>
      <c r="K178">
        <v>2.69E-2</v>
      </c>
      <c r="L178">
        <f t="shared" si="14"/>
        <v>4.7520143951960983E-2</v>
      </c>
      <c r="O178" s="52">
        <v>3.44</v>
      </c>
      <c r="P178" s="57">
        <v>3.153</v>
      </c>
      <c r="Q178" s="51">
        <v>5.7371347689819023</v>
      </c>
      <c r="R178" s="49">
        <v>223.28168650724382</v>
      </c>
      <c r="S178">
        <v>1.9790000000000001</v>
      </c>
      <c r="T178" s="51">
        <v>-17.485396645939332</v>
      </c>
      <c r="U178" s="49">
        <v>1088.9957231187075</v>
      </c>
      <c r="W178">
        <v>0</v>
      </c>
    </row>
    <row r="179" spans="1:23" x14ac:dyDescent="0.15">
      <c r="A179" s="36" t="s">
        <v>355</v>
      </c>
      <c r="B179" s="10" t="s">
        <v>288</v>
      </c>
      <c r="C179">
        <v>7.5</v>
      </c>
      <c r="D179" s="6" t="s">
        <v>27</v>
      </c>
      <c r="E179" s="2">
        <v>40388</v>
      </c>
      <c r="F179" t="s">
        <v>159</v>
      </c>
      <c r="G179" t="s">
        <v>163</v>
      </c>
      <c r="H179">
        <v>0.18869190875623695</v>
      </c>
      <c r="I179">
        <v>3</v>
      </c>
      <c r="J179">
        <v>4</v>
      </c>
      <c r="K179">
        <v>3.8E-3</v>
      </c>
      <c r="L179">
        <f t="shared" si="14"/>
        <v>6.7128827887528528E-3</v>
      </c>
      <c r="O179" s="54">
        <v>3.641</v>
      </c>
      <c r="P179">
        <v>3.1280000000000001</v>
      </c>
      <c r="Q179" s="51">
        <v>5.0193104842786376</v>
      </c>
      <c r="R179" s="49">
        <v>220.87226260605684</v>
      </c>
      <c r="S179">
        <v>2.1560000000000001</v>
      </c>
      <c r="T179" s="51">
        <v>-18.785566233276811</v>
      </c>
      <c r="U179" s="49">
        <v>1263.8453871237587</v>
      </c>
      <c r="W179">
        <v>0</v>
      </c>
    </row>
    <row r="180" spans="1:23" x14ac:dyDescent="0.15">
      <c r="A180" s="36" t="s">
        <v>355</v>
      </c>
      <c r="B180" s="10" t="s">
        <v>288</v>
      </c>
      <c r="C180">
        <v>7.5</v>
      </c>
      <c r="D180" s="6" t="s">
        <v>27</v>
      </c>
      <c r="E180" s="2">
        <v>40388</v>
      </c>
      <c r="F180" t="s">
        <v>210</v>
      </c>
      <c r="G180" t="s">
        <v>163</v>
      </c>
      <c r="H180">
        <v>0.18869190875623695</v>
      </c>
      <c r="I180">
        <v>3</v>
      </c>
      <c r="J180">
        <v>5</v>
      </c>
      <c r="K180">
        <v>2E-3</v>
      </c>
      <c r="L180">
        <f t="shared" si="14"/>
        <v>3.5330962046067646E-3</v>
      </c>
      <c r="O180" s="54">
        <v>0.20499999999999999</v>
      </c>
      <c r="Q180" s="64">
        <v>0.12597310686482663</v>
      </c>
      <c r="R180" s="49">
        <v>12.457921777004533</v>
      </c>
      <c r="T180" s="64">
        <v>-38.75918598078011</v>
      </c>
      <c r="U180" s="49">
        <v>61.708673501790969</v>
      </c>
      <c r="W180">
        <v>1</v>
      </c>
    </row>
    <row r="181" spans="1:23" x14ac:dyDescent="0.15">
      <c r="A181" s="36" t="s">
        <v>355</v>
      </c>
      <c r="B181" s="10" t="s">
        <v>288</v>
      </c>
      <c r="C181">
        <v>7.5</v>
      </c>
      <c r="D181" s="6" t="s">
        <v>27</v>
      </c>
      <c r="E181" s="2">
        <v>40388</v>
      </c>
      <c r="F181" s="28" t="s">
        <v>161</v>
      </c>
      <c r="G181" t="s">
        <v>163</v>
      </c>
      <c r="H181">
        <v>0.18869190875623695</v>
      </c>
      <c r="I181">
        <v>3</v>
      </c>
      <c r="J181">
        <v>19</v>
      </c>
      <c r="K181">
        <v>1.6199999999999999E-2</v>
      </c>
      <c r="L181">
        <f t="shared" si="14"/>
        <v>2.8618079257314792E-2</v>
      </c>
      <c r="O181" s="52">
        <v>3.8530000000000002</v>
      </c>
      <c r="P181" s="53">
        <v>3.7970000000000002</v>
      </c>
      <c r="Q181" s="51">
        <v>3.8768577494692145</v>
      </c>
      <c r="R181" s="49">
        <v>270.09127928085178</v>
      </c>
      <c r="S181">
        <v>2.387</v>
      </c>
      <c r="T181" s="51">
        <v>-19.614659883173172</v>
      </c>
      <c r="U181" s="49">
        <v>1421.9497018102647</v>
      </c>
      <c r="W181">
        <v>0</v>
      </c>
    </row>
    <row r="182" spans="1:23" x14ac:dyDescent="0.15">
      <c r="A182" s="36" t="s">
        <v>355</v>
      </c>
      <c r="B182" s="10" t="s">
        <v>288</v>
      </c>
      <c r="C182">
        <v>7.5</v>
      </c>
      <c r="D182" s="6" t="s">
        <v>27</v>
      </c>
      <c r="E182" s="2">
        <v>40388</v>
      </c>
      <c r="F182" t="s">
        <v>172</v>
      </c>
      <c r="G182" t="s">
        <v>163</v>
      </c>
      <c r="H182">
        <v>0.18869190875623695</v>
      </c>
      <c r="I182">
        <v>3</v>
      </c>
      <c r="J182">
        <v>80</v>
      </c>
      <c r="K182">
        <v>3.2199999999999999E-2</v>
      </c>
      <c r="L182">
        <f t="shared" si="14"/>
        <v>5.6882848894168905E-2</v>
      </c>
      <c r="O182" s="54">
        <v>3.83</v>
      </c>
      <c r="P182">
        <v>2.464</v>
      </c>
      <c r="Q182" s="51">
        <v>8.3152360731978554</v>
      </c>
      <c r="R182" s="49">
        <v>178.70431294810456</v>
      </c>
      <c r="S182">
        <v>1.996</v>
      </c>
      <c r="T182" s="51">
        <v>-17.617297908422842</v>
      </c>
      <c r="U182" s="49">
        <v>1071.4647545112912</v>
      </c>
      <c r="W182">
        <v>0</v>
      </c>
    </row>
    <row r="183" spans="1:23" x14ac:dyDescent="0.15">
      <c r="A183" s="36" t="s">
        <v>355</v>
      </c>
      <c r="B183" s="10" t="s">
        <v>288</v>
      </c>
      <c r="C183">
        <v>7.5</v>
      </c>
      <c r="D183" s="6" t="s">
        <v>27</v>
      </c>
      <c r="E183" s="2">
        <v>40388</v>
      </c>
      <c r="F183" t="s">
        <v>162</v>
      </c>
      <c r="G183" t="s">
        <v>163</v>
      </c>
      <c r="H183">
        <v>0.18869190875623695</v>
      </c>
      <c r="I183">
        <v>3</v>
      </c>
      <c r="J183">
        <v>3</v>
      </c>
      <c r="K183">
        <v>1.4E-3</v>
      </c>
      <c r="L183">
        <f t="shared" si="14"/>
        <v>2.4731673432247352E-3</v>
      </c>
      <c r="W183">
        <v>0</v>
      </c>
    </row>
    <row r="184" spans="1:23" x14ac:dyDescent="0.15">
      <c r="A184" s="36" t="s">
        <v>355</v>
      </c>
      <c r="B184" s="10" t="s">
        <v>288</v>
      </c>
      <c r="C184">
        <v>7.5</v>
      </c>
      <c r="D184" s="6" t="s">
        <v>27</v>
      </c>
      <c r="E184" s="2">
        <v>40388</v>
      </c>
      <c r="F184" t="s">
        <v>194</v>
      </c>
      <c r="G184" t="s">
        <v>163</v>
      </c>
      <c r="H184">
        <v>0.18869190875623695</v>
      </c>
      <c r="I184">
        <v>3</v>
      </c>
      <c r="J184">
        <v>1</v>
      </c>
      <c r="K184">
        <v>4.0000000000000002E-4</v>
      </c>
      <c r="L184">
        <f t="shared" si="14"/>
        <v>7.0661924092135298E-4</v>
      </c>
      <c r="W184">
        <v>0</v>
      </c>
    </row>
    <row r="185" spans="1:23" ht="14" thickBot="1" x14ac:dyDescent="0.2">
      <c r="A185" s="36" t="s">
        <v>355</v>
      </c>
      <c r="B185" s="48" t="s">
        <v>288</v>
      </c>
      <c r="C185" s="17" t="s">
        <v>209</v>
      </c>
      <c r="D185" s="17" t="s">
        <v>27</v>
      </c>
      <c r="E185" s="19">
        <v>40388</v>
      </c>
      <c r="F185" s="1" t="s">
        <v>175</v>
      </c>
      <c r="G185" s="39" t="s">
        <v>211</v>
      </c>
      <c r="H185" s="1"/>
      <c r="I185" s="1">
        <v>3</v>
      </c>
      <c r="J185" s="39" t="s">
        <v>144</v>
      </c>
      <c r="K185" s="1">
        <v>3.6600000000000001E-2</v>
      </c>
      <c r="L185" s="1"/>
      <c r="M185" s="1"/>
      <c r="N185" s="1"/>
      <c r="O185" s="131">
        <v>3.5510000000000002</v>
      </c>
      <c r="P185" s="145">
        <v>1.925</v>
      </c>
      <c r="Q185" s="111">
        <v>5.6158123546658576</v>
      </c>
      <c r="R185" s="110">
        <v>248.76441208505463</v>
      </c>
      <c r="S185" s="131">
        <v>1.399</v>
      </c>
      <c r="T185" s="111">
        <v>-25.060297719992469</v>
      </c>
      <c r="U185" s="132">
        <v>1365.5779749423889</v>
      </c>
      <c r="W185">
        <v>0</v>
      </c>
    </row>
    <row r="186" spans="1:23" x14ac:dyDescent="0.15">
      <c r="A186" s="27" t="s">
        <v>350</v>
      </c>
      <c r="B186" s="37" t="s">
        <v>351</v>
      </c>
      <c r="C186" s="6" t="s">
        <v>209</v>
      </c>
      <c r="D186" s="6" t="s">
        <v>27</v>
      </c>
      <c r="E186" s="46">
        <v>40386</v>
      </c>
      <c r="F186" s="24" t="s">
        <v>175</v>
      </c>
      <c r="G186" s="24" t="s">
        <v>211</v>
      </c>
      <c r="H186" s="24"/>
      <c r="I186" s="24">
        <v>3</v>
      </c>
      <c r="J186" s="6"/>
      <c r="K186" s="6">
        <v>5.74E-2</v>
      </c>
      <c r="L186" s="6"/>
      <c r="M186" s="6"/>
      <c r="N186" s="6"/>
      <c r="O186" s="52">
        <v>3.1440000000000001</v>
      </c>
      <c r="P186" s="57">
        <v>1.4790000000000001</v>
      </c>
      <c r="Q186" s="51">
        <v>6.4953998584571835</v>
      </c>
      <c r="R186" s="49">
        <v>193.4202392283463</v>
      </c>
      <c r="S186" s="52">
        <v>1.1910000000000001</v>
      </c>
      <c r="T186" s="51">
        <v>-25.248728094968914</v>
      </c>
      <c r="U186" s="93">
        <v>1094.5034823804504</v>
      </c>
      <c r="W186">
        <v>0</v>
      </c>
    </row>
    <row r="187" spans="1:23" ht="14" thickBot="1" x14ac:dyDescent="0.2">
      <c r="A187" s="38" t="s">
        <v>352</v>
      </c>
      <c r="B187" s="18" t="s">
        <v>353</v>
      </c>
      <c r="C187" s="17">
        <v>8</v>
      </c>
      <c r="D187" s="17" t="s">
        <v>27</v>
      </c>
      <c r="E187" s="19">
        <v>40386</v>
      </c>
      <c r="F187" s="1" t="s">
        <v>354</v>
      </c>
      <c r="G187" s="1" t="s">
        <v>192</v>
      </c>
      <c r="H187" s="1" t="s">
        <v>330</v>
      </c>
      <c r="I187" s="1">
        <v>1</v>
      </c>
      <c r="J187" s="17"/>
      <c r="K187" s="17"/>
      <c r="L187" s="17"/>
      <c r="M187" s="17"/>
      <c r="N187" s="17"/>
      <c r="O187" s="124">
        <v>3.9340000000000002</v>
      </c>
      <c r="P187" s="1">
        <v>1.87</v>
      </c>
      <c r="Q187" s="111">
        <v>8.1231422505307851</v>
      </c>
      <c r="R187" s="110">
        <v>216.08386169434542</v>
      </c>
      <c r="S187" s="1">
        <v>1.365</v>
      </c>
      <c r="T187" s="111">
        <v>-18.29564725833805</v>
      </c>
      <c r="U187" s="110">
        <v>1263.7271498747548</v>
      </c>
      <c r="W187">
        <v>1</v>
      </c>
    </row>
    <row r="188" spans="1:23" x14ac:dyDescent="0.15">
      <c r="A188" s="36" t="s">
        <v>368</v>
      </c>
      <c r="B188" s="10" t="s">
        <v>292</v>
      </c>
      <c r="C188" s="6">
        <v>8</v>
      </c>
      <c r="D188" s="6" t="s">
        <v>50</v>
      </c>
      <c r="E188" s="2">
        <v>40388</v>
      </c>
      <c r="F188" s="28" t="s">
        <v>356</v>
      </c>
      <c r="G188" t="s">
        <v>143</v>
      </c>
      <c r="H188" s="24">
        <v>0.04</v>
      </c>
      <c r="I188" s="6">
        <v>1</v>
      </c>
      <c r="J188" s="28" t="s">
        <v>144</v>
      </c>
      <c r="K188">
        <v>3.2980999999999998</v>
      </c>
      <c r="L188">
        <f>K188/H188</f>
        <v>82.452500000000001</v>
      </c>
      <c r="M188">
        <v>3.556</v>
      </c>
      <c r="N188">
        <v>0.63897855843334972</v>
      </c>
      <c r="O188" s="52">
        <v>4.6779999999999999</v>
      </c>
      <c r="P188" s="53">
        <v>1.181</v>
      </c>
      <c r="Q188" s="51">
        <v>3.5331109089070876</v>
      </c>
      <c r="R188" s="49">
        <v>79.955175248734491</v>
      </c>
      <c r="S188">
        <v>1.8819999999999999</v>
      </c>
      <c r="T188" s="51">
        <v>-16.590352364801209</v>
      </c>
      <c r="U188" s="49">
        <v>1018.5182280739948</v>
      </c>
      <c r="W188">
        <v>0</v>
      </c>
    </row>
    <row r="189" spans="1:23" x14ac:dyDescent="0.15">
      <c r="A189" s="36" t="s">
        <v>368</v>
      </c>
      <c r="B189" s="10" t="s">
        <v>292</v>
      </c>
      <c r="C189" s="6">
        <v>8</v>
      </c>
      <c r="D189" s="6" t="s">
        <v>50</v>
      </c>
      <c r="E189" s="2">
        <v>40388</v>
      </c>
      <c r="F189" s="28" t="s">
        <v>357</v>
      </c>
      <c r="G189" t="s">
        <v>143</v>
      </c>
      <c r="H189" s="24">
        <v>0.04</v>
      </c>
      <c r="I189" s="6">
        <v>1</v>
      </c>
      <c r="J189" s="28" t="s">
        <v>144</v>
      </c>
      <c r="K189">
        <v>2.8557999999999999</v>
      </c>
      <c r="L189">
        <f>K189/H189</f>
        <v>71.394999999999996</v>
      </c>
      <c r="M189">
        <v>3.74</v>
      </c>
      <c r="N189">
        <v>0.86494820911894477</v>
      </c>
      <c r="O189" s="52">
        <v>4.4450000000000003</v>
      </c>
      <c r="P189" s="53">
        <v>1.4490000000000001</v>
      </c>
      <c r="Q189" s="51">
        <v>1.4605196643413205</v>
      </c>
      <c r="R189" s="49">
        <v>99.016923372316271</v>
      </c>
      <c r="S189">
        <v>1.986</v>
      </c>
      <c r="T189" s="51">
        <v>-19.087054833239122</v>
      </c>
      <c r="U189" s="49">
        <v>1090.703132785369</v>
      </c>
      <c r="W189">
        <v>0</v>
      </c>
    </row>
    <row r="190" spans="1:23" x14ac:dyDescent="0.15">
      <c r="A190" s="36" t="s">
        <v>368</v>
      </c>
      <c r="B190" s="10" t="s">
        <v>292</v>
      </c>
      <c r="C190" s="6">
        <v>8</v>
      </c>
      <c r="D190" s="6" t="s">
        <v>50</v>
      </c>
      <c r="E190" s="2">
        <v>40388</v>
      </c>
      <c r="F190" s="28" t="s">
        <v>358</v>
      </c>
      <c r="G190" t="s">
        <v>143</v>
      </c>
      <c r="H190" s="24">
        <v>0.04</v>
      </c>
      <c r="I190" s="6">
        <v>1</v>
      </c>
      <c r="J190" s="28" t="s">
        <v>144</v>
      </c>
      <c r="K190">
        <v>3.7627000000000002</v>
      </c>
      <c r="L190">
        <f>K190/H190</f>
        <v>94.067499999999995</v>
      </c>
      <c r="M190">
        <v>3.7109999999999999</v>
      </c>
      <c r="N190">
        <v>0.73689624449798274</v>
      </c>
      <c r="O190" s="54">
        <v>4.2489999999999997</v>
      </c>
      <c r="P190">
        <v>1.123</v>
      </c>
      <c r="Q190" s="51">
        <v>3.5331109089070876</v>
      </c>
      <c r="R190" s="49">
        <v>77.489664947575406</v>
      </c>
      <c r="S190">
        <v>1.8</v>
      </c>
      <c r="T190" s="51">
        <v>-18.220275108347469</v>
      </c>
      <c r="U190" s="49">
        <v>937.51050998406811</v>
      </c>
      <c r="W190">
        <v>0</v>
      </c>
    </row>
    <row r="191" spans="1:23" x14ac:dyDescent="0.15">
      <c r="A191" s="36" t="s">
        <v>368</v>
      </c>
      <c r="B191" s="10" t="s">
        <v>292</v>
      </c>
      <c r="C191">
        <v>8</v>
      </c>
      <c r="D191" s="6" t="s">
        <v>50</v>
      </c>
      <c r="E191" s="2">
        <v>40388</v>
      </c>
      <c r="F191" s="28" t="s">
        <v>359</v>
      </c>
      <c r="G191" s="28" t="s">
        <v>360</v>
      </c>
      <c r="H191" t="s">
        <v>144</v>
      </c>
      <c r="O191" s="54">
        <v>3.6269999999999998</v>
      </c>
      <c r="P191">
        <v>2.7269999999999999</v>
      </c>
      <c r="Q191" s="51">
        <v>4.6458182570040316</v>
      </c>
      <c r="R191" s="49">
        <v>375.52391261171795</v>
      </c>
      <c r="S191">
        <v>1.593</v>
      </c>
      <c r="T191" s="51">
        <v>-24.547914428055094</v>
      </c>
      <c r="U191" s="49">
        <v>1720.9775355120162</v>
      </c>
      <c r="W191">
        <v>0</v>
      </c>
    </row>
    <row r="192" spans="1:23" x14ac:dyDescent="0.15">
      <c r="A192" s="36" t="s">
        <v>368</v>
      </c>
      <c r="B192" s="10" t="s">
        <v>292</v>
      </c>
      <c r="C192">
        <v>8</v>
      </c>
      <c r="D192" s="6" t="s">
        <v>50</v>
      </c>
      <c r="E192" s="2">
        <v>40388</v>
      </c>
      <c r="F192" s="28" t="s">
        <v>361</v>
      </c>
      <c r="G192" s="28" t="s">
        <v>362</v>
      </c>
      <c r="H192" t="s">
        <v>144</v>
      </c>
      <c r="O192" s="54">
        <v>3.2639999999999998</v>
      </c>
      <c r="P192">
        <v>2.5569999999999999</v>
      </c>
      <c r="Q192" s="51">
        <v>5.3177917915848232</v>
      </c>
      <c r="R192" s="49">
        <v>352.30864945382319</v>
      </c>
      <c r="S192">
        <v>1.44</v>
      </c>
      <c r="T192" s="51">
        <v>-24.127869493015531</v>
      </c>
      <c r="U192" s="49">
        <v>1492.3272164353466</v>
      </c>
      <c r="W192">
        <v>0</v>
      </c>
    </row>
    <row r="193" spans="1:23" x14ac:dyDescent="0.15">
      <c r="A193" s="36" t="s">
        <v>368</v>
      </c>
      <c r="B193" s="10" t="s">
        <v>292</v>
      </c>
      <c r="C193">
        <v>8</v>
      </c>
      <c r="D193" s="6" t="s">
        <v>50</v>
      </c>
      <c r="E193" s="2">
        <v>40388</v>
      </c>
      <c r="F193" s="28" t="s">
        <v>363</v>
      </c>
      <c r="G193" s="28" t="s">
        <v>364</v>
      </c>
      <c r="H193" t="s">
        <v>144</v>
      </c>
      <c r="O193" s="54">
        <v>3.2669999999999999</v>
      </c>
      <c r="P193">
        <v>2.46</v>
      </c>
      <c r="Q193" s="51">
        <v>5.1937351390468312</v>
      </c>
      <c r="R193" s="49">
        <v>342.09506454816284</v>
      </c>
      <c r="S193">
        <v>1.4390000000000001</v>
      </c>
      <c r="T193" s="51">
        <v>-24.137637979876914</v>
      </c>
      <c r="U193" s="49">
        <v>1509.6330392757725</v>
      </c>
      <c r="W193">
        <v>0</v>
      </c>
    </row>
    <row r="194" spans="1:23" x14ac:dyDescent="0.15">
      <c r="A194" s="36" t="s">
        <v>368</v>
      </c>
      <c r="B194" s="10" t="s">
        <v>292</v>
      </c>
      <c r="C194" s="6">
        <v>8</v>
      </c>
      <c r="D194" s="6" t="s">
        <v>50</v>
      </c>
      <c r="E194" s="2">
        <v>40388</v>
      </c>
      <c r="F194" t="s">
        <v>155</v>
      </c>
      <c r="G194" t="s">
        <v>163</v>
      </c>
      <c r="H194">
        <v>0.18869190875623695</v>
      </c>
      <c r="I194">
        <v>1</v>
      </c>
      <c r="J194">
        <v>2</v>
      </c>
      <c r="K194">
        <v>1.1000000000000001E-3</v>
      </c>
      <c r="L194">
        <f>K194/H194</f>
        <v>5.8296087376011616E-3</v>
      </c>
      <c r="O194" s="52">
        <v>0.59899999999999998</v>
      </c>
      <c r="P194" s="53">
        <v>0.29699999999999999</v>
      </c>
      <c r="Q194" s="51">
        <v>1.207764634516227</v>
      </c>
      <c r="R194" s="49">
        <v>22.749526927397842</v>
      </c>
      <c r="S194">
        <v>0.32</v>
      </c>
      <c r="T194" s="51">
        <v>-19.058790276992656</v>
      </c>
      <c r="U194" s="49">
        <v>152.58573723022292</v>
      </c>
      <c r="W194">
        <v>0</v>
      </c>
    </row>
    <row r="195" spans="1:23" x14ac:dyDescent="0.15">
      <c r="A195" s="36" t="s">
        <v>368</v>
      </c>
      <c r="B195" s="10" t="s">
        <v>292</v>
      </c>
      <c r="C195" s="6">
        <v>8</v>
      </c>
      <c r="D195" s="6" t="s">
        <v>50</v>
      </c>
      <c r="E195" s="2">
        <v>40388</v>
      </c>
      <c r="F195" t="s">
        <v>170</v>
      </c>
      <c r="G195" t="s">
        <v>163</v>
      </c>
      <c r="H195">
        <v>0.18869190875623695</v>
      </c>
      <c r="I195">
        <v>1</v>
      </c>
      <c r="J195">
        <v>39</v>
      </c>
      <c r="K195">
        <v>9.1999999999999998E-3</v>
      </c>
      <c r="L195">
        <f t="shared" ref="L195:L205" si="15">K195/H195</f>
        <v>4.8756727623573345E-2</v>
      </c>
      <c r="O195" s="52">
        <v>3.89</v>
      </c>
      <c r="P195" s="57">
        <v>3.9529999999999998</v>
      </c>
      <c r="Q195" s="51">
        <v>6.3033060357901123</v>
      </c>
      <c r="R195" s="49">
        <v>300.55518826358661</v>
      </c>
      <c r="S195" s="52">
        <v>2.4510000000000001</v>
      </c>
      <c r="T195" s="51">
        <v>-20.519125683060114</v>
      </c>
      <c r="U195" s="49">
        <v>1581.2517492661934</v>
      </c>
      <c r="W195">
        <v>0</v>
      </c>
    </row>
    <row r="196" spans="1:23" x14ac:dyDescent="0.15">
      <c r="A196" s="36" t="s">
        <v>368</v>
      </c>
      <c r="B196" s="10" t="s">
        <v>292</v>
      </c>
      <c r="C196" s="6">
        <v>8</v>
      </c>
      <c r="D196" s="6" t="s">
        <v>50</v>
      </c>
      <c r="E196" s="2">
        <v>40388</v>
      </c>
      <c r="F196" t="s">
        <v>156</v>
      </c>
      <c r="G196" t="s">
        <v>163</v>
      </c>
      <c r="H196">
        <v>0.18869190875623695</v>
      </c>
      <c r="I196">
        <v>1</v>
      </c>
      <c r="J196">
        <v>2</v>
      </c>
      <c r="K196">
        <v>8.9999999999999998E-4</v>
      </c>
      <c r="L196">
        <f t="shared" si="15"/>
        <v>4.7696798762191317E-3</v>
      </c>
      <c r="W196">
        <v>0</v>
      </c>
    </row>
    <row r="197" spans="1:23" x14ac:dyDescent="0.15">
      <c r="A197" s="36" t="s">
        <v>368</v>
      </c>
      <c r="B197" s="10" t="s">
        <v>292</v>
      </c>
      <c r="C197" s="6">
        <v>8</v>
      </c>
      <c r="D197" s="6" t="s">
        <v>50</v>
      </c>
      <c r="E197" s="2">
        <v>40388</v>
      </c>
      <c r="F197" t="s">
        <v>195</v>
      </c>
      <c r="G197" t="s">
        <v>163</v>
      </c>
      <c r="H197">
        <v>0.18869190875623695</v>
      </c>
      <c r="I197">
        <v>1</v>
      </c>
      <c r="J197">
        <v>19</v>
      </c>
      <c r="K197">
        <v>1.5E-3</v>
      </c>
      <c r="L197">
        <f t="shared" si="15"/>
        <v>7.9494664603652204E-3</v>
      </c>
      <c r="O197" s="52">
        <v>1.258</v>
      </c>
      <c r="P197" s="57">
        <v>1.204</v>
      </c>
      <c r="Q197" s="51">
        <v>7.6681831968456171</v>
      </c>
      <c r="R197" s="49">
        <v>89.250080176590387</v>
      </c>
      <c r="S197" s="52">
        <v>0.94</v>
      </c>
      <c r="T197" s="51">
        <v>-19.93499152063313</v>
      </c>
      <c r="U197" s="49">
        <v>465.8577623818868</v>
      </c>
      <c r="W197">
        <v>0</v>
      </c>
    </row>
    <row r="198" spans="1:23" x14ac:dyDescent="0.15">
      <c r="A198" s="36" t="s">
        <v>368</v>
      </c>
      <c r="B198" s="10" t="s">
        <v>292</v>
      </c>
      <c r="C198" s="6">
        <v>8</v>
      </c>
      <c r="D198" s="6" t="s">
        <v>50</v>
      </c>
      <c r="E198" s="2">
        <v>40388</v>
      </c>
      <c r="F198" t="s">
        <v>365</v>
      </c>
      <c r="G198" t="s">
        <v>163</v>
      </c>
      <c r="H198">
        <v>0.18869190875623695</v>
      </c>
      <c r="I198">
        <v>1</v>
      </c>
      <c r="J198">
        <v>23</v>
      </c>
      <c r="K198">
        <v>1.2999999999999999E-3</v>
      </c>
      <c r="L198">
        <f t="shared" si="15"/>
        <v>6.8895375989831906E-3</v>
      </c>
      <c r="O198" s="52">
        <v>1.1439999999999999</v>
      </c>
      <c r="P198" s="53">
        <v>1.581</v>
      </c>
      <c r="Q198" s="51">
        <v>7.7996158123546655</v>
      </c>
      <c r="R198" s="49">
        <v>118.27318292725742</v>
      </c>
      <c r="S198" s="53">
        <v>1.153</v>
      </c>
      <c r="T198" s="69">
        <v>-527.63237233842096</v>
      </c>
      <c r="U198" s="49">
        <v>583.55102305705691</v>
      </c>
      <c r="W198">
        <v>1</v>
      </c>
    </row>
    <row r="199" spans="1:23" x14ac:dyDescent="0.15">
      <c r="A199" s="36" t="s">
        <v>368</v>
      </c>
      <c r="B199" s="10" t="s">
        <v>292</v>
      </c>
      <c r="C199" s="6">
        <v>8</v>
      </c>
      <c r="D199" s="6" t="s">
        <v>50</v>
      </c>
      <c r="E199" s="2">
        <v>40388</v>
      </c>
      <c r="F199" t="s">
        <v>158</v>
      </c>
      <c r="G199" t="s">
        <v>163</v>
      </c>
      <c r="H199">
        <v>0.18869190875623695</v>
      </c>
      <c r="I199">
        <v>1</v>
      </c>
      <c r="J199">
        <v>3</v>
      </c>
      <c r="K199">
        <v>3.3E-3</v>
      </c>
      <c r="L199">
        <f t="shared" si="15"/>
        <v>1.7488826212803482E-2</v>
      </c>
      <c r="O199" s="52">
        <v>3.0659999999999998</v>
      </c>
      <c r="P199" s="53">
        <v>3.5649999999999999</v>
      </c>
      <c r="Q199" s="51">
        <v>5.0092002830856339</v>
      </c>
      <c r="R199" s="49">
        <v>262.62307198778268</v>
      </c>
      <c r="S199">
        <v>2.0409999999999999</v>
      </c>
      <c r="T199" s="51">
        <v>-20.076314301865466</v>
      </c>
      <c r="U199" s="49">
        <v>1195.8291890349244</v>
      </c>
      <c r="W199">
        <v>0</v>
      </c>
    </row>
    <row r="200" spans="1:23" x14ac:dyDescent="0.15">
      <c r="A200" s="36" t="s">
        <v>368</v>
      </c>
      <c r="B200" s="10" t="s">
        <v>292</v>
      </c>
      <c r="C200" s="6">
        <v>8</v>
      </c>
      <c r="D200" s="6" t="s">
        <v>50</v>
      </c>
      <c r="E200" s="2">
        <v>40388</v>
      </c>
      <c r="F200" t="s">
        <v>171</v>
      </c>
      <c r="G200" t="s">
        <v>163</v>
      </c>
      <c r="H200">
        <v>0.18869190875623695</v>
      </c>
      <c r="I200">
        <v>1</v>
      </c>
      <c r="J200">
        <v>42</v>
      </c>
      <c r="K200">
        <v>3.0999999999999999E-3</v>
      </c>
      <c r="L200">
        <f t="shared" si="15"/>
        <v>1.6428897351421452E-2</v>
      </c>
      <c r="W200">
        <v>0</v>
      </c>
    </row>
    <row r="201" spans="1:23" x14ac:dyDescent="0.15">
      <c r="A201" s="36" t="s">
        <v>368</v>
      </c>
      <c r="B201" s="10" t="s">
        <v>292</v>
      </c>
      <c r="C201" s="6">
        <v>8</v>
      </c>
      <c r="D201" s="6" t="s">
        <v>50</v>
      </c>
      <c r="E201" s="2">
        <v>40388</v>
      </c>
      <c r="F201" t="s">
        <v>210</v>
      </c>
      <c r="G201" t="s">
        <v>163</v>
      </c>
      <c r="H201">
        <v>0.18869190875623695</v>
      </c>
      <c r="I201">
        <v>1</v>
      </c>
      <c r="J201">
        <v>33</v>
      </c>
      <c r="K201">
        <v>2E-3</v>
      </c>
      <c r="L201">
        <f t="shared" si="15"/>
        <v>1.0599288613820293E-2</v>
      </c>
      <c r="O201" s="52">
        <v>2.0569999999999999</v>
      </c>
      <c r="P201" s="53">
        <v>1.2969999999999999</v>
      </c>
      <c r="Q201" s="51">
        <v>1.9761399251845113</v>
      </c>
      <c r="R201" s="49">
        <v>93.831243834257847</v>
      </c>
      <c r="S201">
        <v>1.83</v>
      </c>
      <c r="T201" s="51">
        <v>-18.615978895798008</v>
      </c>
      <c r="U201" s="49">
        <v>1028.3598085733511</v>
      </c>
      <c r="W201">
        <v>0</v>
      </c>
    </row>
    <row r="202" spans="1:23" x14ac:dyDescent="0.15">
      <c r="A202" s="36" t="s">
        <v>368</v>
      </c>
      <c r="B202" s="10" t="s">
        <v>292</v>
      </c>
      <c r="C202" s="6">
        <v>8</v>
      </c>
      <c r="D202" s="6" t="s">
        <v>50</v>
      </c>
      <c r="E202" s="2">
        <v>40388</v>
      </c>
      <c r="F202" t="s">
        <v>366</v>
      </c>
      <c r="G202" t="s">
        <v>163</v>
      </c>
      <c r="H202">
        <v>0.18869190875623695</v>
      </c>
      <c r="I202">
        <v>1</v>
      </c>
      <c r="J202">
        <v>20</v>
      </c>
      <c r="K202">
        <v>8.9999999999999998E-4</v>
      </c>
      <c r="L202">
        <f t="shared" si="15"/>
        <v>4.7696798762191317E-3</v>
      </c>
      <c r="W202">
        <v>0</v>
      </c>
    </row>
    <row r="203" spans="1:23" x14ac:dyDescent="0.15">
      <c r="A203" s="36" t="s">
        <v>368</v>
      </c>
      <c r="B203" s="10" t="s">
        <v>292</v>
      </c>
      <c r="C203" s="6">
        <v>8</v>
      </c>
      <c r="D203" s="6" t="s">
        <v>50</v>
      </c>
      <c r="E203" s="2">
        <v>40388</v>
      </c>
      <c r="F203" t="s">
        <v>172</v>
      </c>
      <c r="G203" t="s">
        <v>163</v>
      </c>
      <c r="H203">
        <v>0.18869190875623695</v>
      </c>
      <c r="I203">
        <v>1</v>
      </c>
      <c r="J203">
        <v>30</v>
      </c>
      <c r="K203">
        <v>7.1999999999999998E-3</v>
      </c>
      <c r="L203">
        <f t="shared" si="15"/>
        <v>3.8157439009753054E-2</v>
      </c>
      <c r="O203" s="52">
        <v>3.871</v>
      </c>
      <c r="P203" s="53">
        <v>3.875</v>
      </c>
      <c r="Q203" s="51">
        <v>5.9191183904559708</v>
      </c>
      <c r="R203" s="49">
        <v>277.52995887009001</v>
      </c>
      <c r="S203">
        <v>2.395</v>
      </c>
      <c r="T203" s="51">
        <v>-19.614659883173172</v>
      </c>
      <c r="U203" s="49">
        <v>1487.0321147894754</v>
      </c>
      <c r="W203">
        <v>0</v>
      </c>
    </row>
    <row r="204" spans="1:23" x14ac:dyDescent="0.15">
      <c r="A204" s="36" t="s">
        <v>368</v>
      </c>
      <c r="B204" s="10" t="s">
        <v>292</v>
      </c>
      <c r="C204" s="6">
        <v>8</v>
      </c>
      <c r="D204" s="6" t="s">
        <v>50</v>
      </c>
      <c r="E204" s="2">
        <v>40388</v>
      </c>
      <c r="F204" t="s">
        <v>194</v>
      </c>
      <c r="G204" t="s">
        <v>163</v>
      </c>
      <c r="H204">
        <v>0.18869190875623695</v>
      </c>
      <c r="I204">
        <v>1</v>
      </c>
      <c r="J204">
        <v>9</v>
      </c>
      <c r="K204">
        <v>1.6999999999999999E-3</v>
      </c>
      <c r="L204">
        <f t="shared" si="15"/>
        <v>9.0093953217472485E-3</v>
      </c>
      <c r="W204">
        <v>0</v>
      </c>
    </row>
    <row r="205" spans="1:23" x14ac:dyDescent="0.15">
      <c r="A205" s="36" t="s">
        <v>368</v>
      </c>
      <c r="B205" s="10" t="s">
        <v>292</v>
      </c>
      <c r="C205" s="6">
        <v>8</v>
      </c>
      <c r="D205" s="6" t="s">
        <v>50</v>
      </c>
      <c r="E205" s="2">
        <v>40388</v>
      </c>
      <c r="F205" t="s">
        <v>367</v>
      </c>
      <c r="G205" t="s">
        <v>163</v>
      </c>
      <c r="H205">
        <v>0.18869190875623695</v>
      </c>
      <c r="I205">
        <v>1</v>
      </c>
      <c r="J205">
        <v>21</v>
      </c>
      <c r="K205">
        <v>1.5E-3</v>
      </c>
      <c r="L205">
        <f t="shared" si="15"/>
        <v>7.9494664603652204E-3</v>
      </c>
      <c r="O205" s="52">
        <v>1.2529999999999999</v>
      </c>
      <c r="P205" s="53">
        <v>1.7689999999999999</v>
      </c>
      <c r="Q205" s="51">
        <v>7.9310484278637148</v>
      </c>
      <c r="R205" s="49">
        <v>126.4019139037937</v>
      </c>
      <c r="S205">
        <v>1.2729999999999999</v>
      </c>
      <c r="T205" s="51">
        <v>-23.194837007725649</v>
      </c>
      <c r="U205" s="49">
        <v>640.23122311076634</v>
      </c>
      <c r="W205">
        <v>0</v>
      </c>
    </row>
    <row r="206" spans="1:23" ht="14" thickBot="1" x14ac:dyDescent="0.2">
      <c r="A206" s="36" t="s">
        <v>368</v>
      </c>
      <c r="B206" s="48" t="s">
        <v>292</v>
      </c>
      <c r="C206" s="17" t="s">
        <v>209</v>
      </c>
      <c r="D206" s="17" t="s">
        <v>50</v>
      </c>
      <c r="E206" s="19">
        <v>40388</v>
      </c>
      <c r="F206" s="1" t="s">
        <v>175</v>
      </c>
      <c r="G206" s="39" t="s">
        <v>211</v>
      </c>
      <c r="H206" s="1"/>
      <c r="I206" s="1">
        <v>3</v>
      </c>
      <c r="J206" s="39" t="s">
        <v>144</v>
      </c>
      <c r="K206" s="1">
        <v>0.32090000000000002</v>
      </c>
      <c r="L206" s="1"/>
      <c r="M206" s="1"/>
      <c r="N206" s="1"/>
      <c r="O206" s="145">
        <v>3.2229999999999999</v>
      </c>
      <c r="P206" s="17">
        <v>0.61699999999999999</v>
      </c>
      <c r="Q206" s="146">
        <v>5.9797795976139927</v>
      </c>
      <c r="R206" s="126">
        <v>78.116437298634992</v>
      </c>
      <c r="S206" s="17">
        <v>0.68100000000000005</v>
      </c>
      <c r="T206" s="146">
        <v>-20.132843414358401</v>
      </c>
      <c r="U206" s="126">
        <v>544.18005781798968</v>
      </c>
      <c r="W206">
        <v>0</v>
      </c>
    </row>
    <row r="207" spans="1:23" x14ac:dyDescent="0.15">
      <c r="A207" s="27" t="s">
        <v>369</v>
      </c>
      <c r="B207" s="37" t="s">
        <v>370</v>
      </c>
      <c r="C207" s="6">
        <v>8</v>
      </c>
      <c r="D207" s="6" t="s">
        <v>50</v>
      </c>
      <c r="E207" s="46">
        <v>40386</v>
      </c>
      <c r="F207" s="6" t="s">
        <v>354</v>
      </c>
      <c r="G207" s="6" t="s">
        <v>192</v>
      </c>
      <c r="H207" s="6" t="s">
        <v>330</v>
      </c>
      <c r="I207" s="6">
        <v>4</v>
      </c>
      <c r="J207" s="6"/>
      <c r="K207" s="6"/>
      <c r="L207" s="6"/>
      <c r="M207" s="6"/>
      <c r="N207" s="6"/>
      <c r="O207" s="54">
        <v>0.85</v>
      </c>
      <c r="P207">
        <v>0.443</v>
      </c>
      <c r="Q207" s="51">
        <v>6.283085633404105</v>
      </c>
      <c r="R207" s="49">
        <v>56.651928799415664</v>
      </c>
      <c r="S207">
        <v>0.39600000000000002</v>
      </c>
      <c r="T207" s="51">
        <v>-15.205389108724331</v>
      </c>
      <c r="U207" s="93">
        <v>312.19064765397371</v>
      </c>
      <c r="W207">
        <v>1</v>
      </c>
    </row>
    <row r="208" spans="1:23" x14ac:dyDescent="0.15">
      <c r="A208" s="27" t="s">
        <v>371</v>
      </c>
      <c r="B208" s="37" t="s">
        <v>344</v>
      </c>
      <c r="C208" s="6">
        <v>8</v>
      </c>
      <c r="D208" s="6" t="s">
        <v>50</v>
      </c>
      <c r="E208" s="46">
        <v>40386</v>
      </c>
      <c r="F208" s="6" t="s">
        <v>354</v>
      </c>
      <c r="G208" s="6" t="s">
        <v>192</v>
      </c>
      <c r="H208" s="6" t="s">
        <v>330</v>
      </c>
      <c r="I208" s="6">
        <v>1</v>
      </c>
      <c r="J208" s="6"/>
      <c r="K208" s="6"/>
      <c r="L208" s="6"/>
      <c r="M208" s="6"/>
      <c r="N208" s="6"/>
      <c r="O208" s="52">
        <v>1.9470000000000001</v>
      </c>
      <c r="P208" s="53">
        <v>1.3919999999999999</v>
      </c>
      <c r="Q208" s="51">
        <v>5.7573551713679105</v>
      </c>
      <c r="R208" s="49">
        <v>175.03867099724269</v>
      </c>
      <c r="S208">
        <v>0.99199999999999999</v>
      </c>
      <c r="T208" s="51">
        <v>-18.615978895798008</v>
      </c>
      <c r="U208" s="93">
        <v>857.01824091148126</v>
      </c>
      <c r="W208">
        <v>1</v>
      </c>
    </row>
    <row r="209" spans="1:23" x14ac:dyDescent="0.15">
      <c r="A209" s="27" t="s">
        <v>372</v>
      </c>
      <c r="B209" s="37" t="s">
        <v>344</v>
      </c>
      <c r="C209" s="24" t="s">
        <v>209</v>
      </c>
      <c r="D209" s="6" t="s">
        <v>50</v>
      </c>
      <c r="E209" s="46">
        <v>40386</v>
      </c>
      <c r="F209" s="24" t="s">
        <v>175</v>
      </c>
      <c r="G209" s="24" t="s">
        <v>211</v>
      </c>
      <c r="H209" s="24"/>
      <c r="I209" s="24">
        <v>3</v>
      </c>
      <c r="J209" s="50" t="s">
        <v>144</v>
      </c>
      <c r="K209" s="6">
        <v>0.31740000000000002</v>
      </c>
      <c r="L209" s="6"/>
      <c r="M209" s="6"/>
      <c r="N209" s="6"/>
      <c r="O209" s="54">
        <v>3.4980000000000002</v>
      </c>
      <c r="P209">
        <v>0.496</v>
      </c>
      <c r="Q209" s="51">
        <v>6.8492569002123149</v>
      </c>
      <c r="R209" s="49">
        <v>62.6042154741708</v>
      </c>
      <c r="S209">
        <v>0.54200000000000004</v>
      </c>
      <c r="T209" s="51">
        <v>-24.853024307518378</v>
      </c>
      <c r="U209" s="49">
        <v>425.61806655314098</v>
      </c>
      <c r="W209">
        <v>0</v>
      </c>
    </row>
    <row r="210" spans="1:23" x14ac:dyDescent="0.15">
      <c r="A210" s="27" t="s">
        <v>373</v>
      </c>
      <c r="B210" s="37" t="s">
        <v>330</v>
      </c>
      <c r="C210" s="24"/>
      <c r="D210" s="6"/>
      <c r="E210" s="46"/>
      <c r="F210" s="24"/>
      <c r="G210" s="24"/>
      <c r="H210" s="24"/>
      <c r="I210" s="24"/>
      <c r="J210" s="6"/>
      <c r="K210" s="6"/>
      <c r="L210" s="6"/>
      <c r="M210" s="6"/>
      <c r="N210" s="6"/>
      <c r="O210" s="52">
        <v>0.48099999999999998</v>
      </c>
      <c r="P210" s="53">
        <v>0.23200000000000001</v>
      </c>
      <c r="Q210" s="51">
        <v>5.5652613487008393</v>
      </c>
      <c r="R210" s="49">
        <v>31.645722261689162</v>
      </c>
      <c r="S210" s="65">
        <v>0.17199999999999999</v>
      </c>
      <c r="T210" s="64">
        <v>-19.501601658187305</v>
      </c>
      <c r="U210" s="93">
        <v>137.91859786176107</v>
      </c>
      <c r="W210">
        <v>1</v>
      </c>
    </row>
    <row r="211" spans="1:23" ht="14" thickBot="1" x14ac:dyDescent="0.2">
      <c r="A211" s="38" t="s">
        <v>374</v>
      </c>
      <c r="B211" s="18" t="s">
        <v>330</v>
      </c>
      <c r="C211" s="1"/>
      <c r="D211" s="17"/>
      <c r="E211" s="19"/>
      <c r="F211" s="1"/>
      <c r="G211" s="1"/>
      <c r="H211" s="1"/>
      <c r="I211" s="1"/>
      <c r="J211" s="17"/>
      <c r="K211" s="17"/>
      <c r="L211" s="17"/>
      <c r="M211" s="17"/>
      <c r="N211" s="17"/>
      <c r="O211" s="131">
        <v>0.32100000000000001</v>
      </c>
      <c r="P211" s="17">
        <v>0.27400000000000002</v>
      </c>
      <c r="Q211" s="111">
        <v>7.2637751491254674</v>
      </c>
      <c r="R211" s="110">
        <v>35.99556707323174</v>
      </c>
      <c r="S211" s="108">
        <v>0.19800000000000001</v>
      </c>
      <c r="T211" s="109">
        <v>-19.341435839457326</v>
      </c>
      <c r="U211" s="132">
        <v>156.21242981922555</v>
      </c>
      <c r="W211">
        <v>1</v>
      </c>
    </row>
    <row r="212" spans="1:23" ht="15" x14ac:dyDescent="0.2">
      <c r="A212" s="27" t="s">
        <v>445</v>
      </c>
      <c r="B212" s="169" t="s">
        <v>441</v>
      </c>
      <c r="C212" s="24">
        <v>9</v>
      </c>
      <c r="D212" s="50" t="s">
        <v>70</v>
      </c>
      <c r="E212" s="46">
        <v>40443</v>
      </c>
      <c r="F212" s="183" t="s">
        <v>224</v>
      </c>
      <c r="G212" s="6" t="s">
        <v>443</v>
      </c>
      <c r="H212" s="24"/>
      <c r="I212" s="24"/>
      <c r="J212" s="6">
        <v>2</v>
      </c>
      <c r="K212" s="6"/>
      <c r="L212" s="6"/>
      <c r="M212" s="6"/>
      <c r="N212" s="6"/>
      <c r="O212" s="158">
        <v>1.2649999999999999</v>
      </c>
      <c r="P212" s="6">
        <v>0.68300000000000005</v>
      </c>
      <c r="Q212" s="159">
        <v>4.667421746293245</v>
      </c>
      <c r="R212" s="160">
        <v>85.24797928323315</v>
      </c>
      <c r="S212" s="50">
        <v>0.46600000000000003</v>
      </c>
      <c r="T212" s="159">
        <v>-21.018098666926143</v>
      </c>
      <c r="U212" s="168">
        <v>394.20373388239545</v>
      </c>
      <c r="W212">
        <v>0</v>
      </c>
    </row>
    <row r="213" spans="1:23" ht="15" x14ac:dyDescent="0.2">
      <c r="A213" s="27" t="s">
        <v>445</v>
      </c>
      <c r="B213" s="169" t="s">
        <v>441</v>
      </c>
      <c r="C213" s="24">
        <v>9</v>
      </c>
      <c r="D213" s="50" t="s">
        <v>70</v>
      </c>
      <c r="E213" s="46">
        <v>40443</v>
      </c>
      <c r="F213" s="183" t="s">
        <v>462</v>
      </c>
      <c r="G213" s="6" t="s">
        <v>443</v>
      </c>
      <c r="H213" s="24"/>
      <c r="I213" s="24"/>
      <c r="J213" s="6">
        <v>15</v>
      </c>
      <c r="K213" s="6"/>
      <c r="L213" s="6"/>
      <c r="M213" s="6"/>
      <c r="N213" s="6"/>
      <c r="O213" s="158">
        <v>3.4809999999999999</v>
      </c>
      <c r="P213" s="6">
        <v>1.6859999999999999</v>
      </c>
      <c r="Q213" s="159">
        <v>4.7806836902800658</v>
      </c>
      <c r="R213" s="160">
        <v>183.77179628512593</v>
      </c>
      <c r="S213" s="50">
        <v>1.304</v>
      </c>
      <c r="T213" s="159">
        <v>-22.94473095261263</v>
      </c>
      <c r="U213" s="168">
        <v>1317.4831737466984</v>
      </c>
      <c r="W213">
        <v>0</v>
      </c>
    </row>
    <row r="214" spans="1:23" ht="15" x14ac:dyDescent="0.2">
      <c r="A214" s="27" t="s">
        <v>445</v>
      </c>
      <c r="B214" s="169" t="s">
        <v>446</v>
      </c>
      <c r="C214" s="24">
        <v>15</v>
      </c>
      <c r="D214" s="50" t="s">
        <v>70</v>
      </c>
      <c r="E214" s="46">
        <v>40443</v>
      </c>
      <c r="F214" s="183" t="s">
        <v>473</v>
      </c>
      <c r="G214" s="50" t="s">
        <v>449</v>
      </c>
      <c r="H214" s="24"/>
      <c r="I214" s="6"/>
      <c r="J214" s="6">
        <v>39</v>
      </c>
      <c r="K214" s="6"/>
      <c r="L214" s="6"/>
      <c r="M214" s="6"/>
      <c r="N214" s="6"/>
      <c r="O214" s="158">
        <v>3.4540000000000002</v>
      </c>
      <c r="P214" s="6">
        <v>3.82</v>
      </c>
      <c r="Q214" s="159">
        <v>4.9042421746293243</v>
      </c>
      <c r="R214" s="160">
        <v>405.58562306300308</v>
      </c>
      <c r="S214" s="50">
        <v>1.5589999999999999</v>
      </c>
      <c r="T214" s="159">
        <v>-25.737374720249097</v>
      </c>
      <c r="U214" s="168">
        <v>1682.9690473902776</v>
      </c>
      <c r="W214">
        <v>0</v>
      </c>
    </row>
    <row r="215" spans="1:23" ht="15" x14ac:dyDescent="0.2">
      <c r="A215" s="27" t="s">
        <v>445</v>
      </c>
      <c r="B215" s="169" t="s">
        <v>446</v>
      </c>
      <c r="C215" s="6">
        <v>15</v>
      </c>
      <c r="D215" s="50" t="s">
        <v>70</v>
      </c>
      <c r="E215" s="46">
        <v>40443</v>
      </c>
      <c r="F215" s="183" t="s">
        <v>474</v>
      </c>
      <c r="G215" s="56" t="s">
        <v>448</v>
      </c>
      <c r="H215" s="24"/>
      <c r="I215" s="6"/>
      <c r="J215" s="6">
        <v>85</v>
      </c>
      <c r="K215" s="6"/>
      <c r="L215" s="6"/>
      <c r="M215" s="6"/>
      <c r="N215" s="6"/>
      <c r="O215" s="158">
        <v>3.9470000000000001</v>
      </c>
      <c r="P215" s="6">
        <v>4.2489999999999997</v>
      </c>
      <c r="Q215" s="159">
        <v>4.8836490939044479</v>
      </c>
      <c r="R215" s="160">
        <v>443.08038771137967</v>
      </c>
      <c r="S215" s="50">
        <v>1.706</v>
      </c>
      <c r="T215" s="159">
        <v>-25.464921669747977</v>
      </c>
      <c r="U215" s="168">
        <v>1924.3244727898746</v>
      </c>
      <c r="W215">
        <v>0</v>
      </c>
    </row>
    <row r="216" spans="1:23" ht="15" x14ac:dyDescent="0.2">
      <c r="A216" s="27" t="s">
        <v>445</v>
      </c>
      <c r="B216" s="169" t="s">
        <v>441</v>
      </c>
      <c r="C216" s="6">
        <v>9</v>
      </c>
      <c r="D216" s="50" t="s">
        <v>70</v>
      </c>
      <c r="E216" s="46">
        <v>40443</v>
      </c>
      <c r="F216" s="183" t="s">
        <v>447</v>
      </c>
      <c r="G216" s="24" t="s">
        <v>472</v>
      </c>
      <c r="H216" s="56" t="s">
        <v>144</v>
      </c>
      <c r="I216" s="56" t="s">
        <v>144</v>
      </c>
      <c r="J216" s="6"/>
      <c r="K216" s="6"/>
      <c r="L216" s="6"/>
      <c r="M216" s="6"/>
      <c r="N216" s="6"/>
      <c r="O216" s="158">
        <v>3.6840000000000002</v>
      </c>
      <c r="P216" s="6">
        <v>3.8959999999999999</v>
      </c>
      <c r="Q216" s="159">
        <v>4.8012767710049422</v>
      </c>
      <c r="R216" s="160">
        <v>406.66794385429046</v>
      </c>
      <c r="S216" s="50">
        <v>1.619</v>
      </c>
      <c r="T216" s="159">
        <v>-25.503843534105279</v>
      </c>
      <c r="U216" s="168">
        <v>1780.5319579370685</v>
      </c>
      <c r="W216">
        <v>0</v>
      </c>
    </row>
    <row r="217" spans="1:23" ht="16" thickBot="1" x14ac:dyDescent="0.25">
      <c r="A217" s="38" t="s">
        <v>445</v>
      </c>
      <c r="B217" s="143" t="s">
        <v>441</v>
      </c>
      <c r="C217" s="17">
        <v>9</v>
      </c>
      <c r="D217" s="144" t="s">
        <v>70</v>
      </c>
      <c r="E217" s="19">
        <v>40443</v>
      </c>
      <c r="F217" s="184" t="s">
        <v>175</v>
      </c>
      <c r="G217" s="39" t="s">
        <v>211</v>
      </c>
      <c r="H217" s="1"/>
      <c r="I217" s="1"/>
      <c r="J217" s="17"/>
      <c r="K217" s="17"/>
      <c r="L217" s="17"/>
      <c r="M217" s="17"/>
      <c r="N217" s="17"/>
      <c r="O217" s="131">
        <v>3.7570000000000001</v>
      </c>
      <c r="P217" s="17">
        <v>3.5169999999999999</v>
      </c>
      <c r="Q217" s="111">
        <v>3.5245057660626031</v>
      </c>
      <c r="R217" s="110">
        <v>362.17153738754814</v>
      </c>
      <c r="S217" s="144">
        <v>1.597</v>
      </c>
      <c r="T217" s="111">
        <v>-25.299503746229441</v>
      </c>
      <c r="U217" s="132">
        <v>1733.6536492447399</v>
      </c>
      <c r="W217">
        <v>0</v>
      </c>
    </row>
    <row r="218" spans="1:23" x14ac:dyDescent="0.15">
      <c r="A218" s="40" t="s">
        <v>324</v>
      </c>
      <c r="B218" s="44" t="s">
        <v>322</v>
      </c>
      <c r="C218" s="6">
        <v>3</v>
      </c>
      <c r="D218" s="6" t="s">
        <v>4</v>
      </c>
      <c r="E218" s="2">
        <v>40449</v>
      </c>
      <c r="F218" s="26" t="s">
        <v>164</v>
      </c>
      <c r="G218" t="s">
        <v>143</v>
      </c>
      <c r="H218">
        <v>0.09</v>
      </c>
      <c r="I218" s="6">
        <v>1</v>
      </c>
      <c r="J218" s="50" t="s">
        <v>144</v>
      </c>
      <c r="K218" s="6">
        <v>2.1164000000000001</v>
      </c>
      <c r="L218" s="6">
        <f t="shared" ref="L218:L224" si="16">K218/H218</f>
        <v>23.515555555555558</v>
      </c>
      <c r="M218" s="6">
        <v>3.5720000000000001</v>
      </c>
      <c r="N218" s="6">
        <v>0.76189758149427511</v>
      </c>
      <c r="O218" s="54">
        <v>4.9329999999999998</v>
      </c>
      <c r="P218">
        <v>0.85199999999999998</v>
      </c>
      <c r="Q218" s="51">
        <v>1.7408249767393777</v>
      </c>
      <c r="R218" s="49">
        <v>118.17527996770407</v>
      </c>
      <c r="S218">
        <v>1.087</v>
      </c>
      <c r="T218" s="51">
        <v>-18.774738692976456</v>
      </c>
      <c r="U218" s="49">
        <v>1014.6181995596369</v>
      </c>
      <c r="W218">
        <v>0</v>
      </c>
    </row>
    <row r="219" spans="1:23" x14ac:dyDescent="0.15">
      <c r="A219" s="40" t="s">
        <v>325</v>
      </c>
      <c r="B219" s="15" t="s">
        <v>322</v>
      </c>
      <c r="C219" s="6">
        <v>3</v>
      </c>
      <c r="D219" s="6" t="s">
        <v>4</v>
      </c>
      <c r="E219" s="2">
        <v>40449</v>
      </c>
      <c r="F219" s="26" t="s">
        <v>165</v>
      </c>
      <c r="G219" t="s">
        <v>143</v>
      </c>
      <c r="H219">
        <v>0.09</v>
      </c>
      <c r="I219" s="6">
        <v>1</v>
      </c>
      <c r="J219" s="50" t="s">
        <v>144</v>
      </c>
      <c r="K219" s="6">
        <v>2.2698</v>
      </c>
      <c r="L219" s="6">
        <f t="shared" si="16"/>
        <v>25.220000000000002</v>
      </c>
      <c r="M219" s="6">
        <v>3.5369999999999999</v>
      </c>
      <c r="N219" s="6">
        <v>0.82188491477907955</v>
      </c>
      <c r="O219" s="54">
        <v>4.3140000000000001</v>
      </c>
      <c r="P219" s="53">
        <v>0.51800000000000002</v>
      </c>
      <c r="Q219" s="51">
        <v>1.3066266928564043</v>
      </c>
      <c r="R219" s="49">
        <v>76.047797055316067</v>
      </c>
      <c r="S219">
        <v>0.77200000000000002</v>
      </c>
      <c r="T219" s="51">
        <v>-18.686822311223992</v>
      </c>
      <c r="U219" s="49">
        <v>694.52292019832839</v>
      </c>
      <c r="W219">
        <v>0</v>
      </c>
    </row>
    <row r="220" spans="1:23" x14ac:dyDescent="0.15">
      <c r="A220" s="40" t="s">
        <v>326</v>
      </c>
      <c r="B220" s="15" t="s">
        <v>322</v>
      </c>
      <c r="C220" s="6">
        <v>3</v>
      </c>
      <c r="D220" s="6" t="s">
        <v>4</v>
      </c>
      <c r="E220" s="2">
        <v>40449</v>
      </c>
      <c r="F220" s="26" t="s">
        <v>166</v>
      </c>
      <c r="G220" t="s">
        <v>143</v>
      </c>
      <c r="H220">
        <v>0.09</v>
      </c>
      <c r="I220" s="6">
        <v>1</v>
      </c>
      <c r="J220" s="50" t="s">
        <v>144</v>
      </c>
      <c r="K220" s="6">
        <v>3.3170000000000002</v>
      </c>
      <c r="L220" s="6">
        <f t="shared" si="16"/>
        <v>36.855555555555561</v>
      </c>
      <c r="M220" s="6">
        <v>3.5230000000000001</v>
      </c>
      <c r="N220" s="6">
        <v>0.99628455481713785</v>
      </c>
      <c r="O220" s="54">
        <v>4.3579999999999997</v>
      </c>
      <c r="P220" s="53">
        <v>0.89300000000000002</v>
      </c>
      <c r="Q220" s="51">
        <v>1.2652744753437402</v>
      </c>
      <c r="R220" s="49">
        <v>123.46070888648629</v>
      </c>
      <c r="S220">
        <v>1.07</v>
      </c>
      <c r="T220" s="51">
        <v>-19.946957116342677</v>
      </c>
      <c r="U220" s="49">
        <v>1011.9100140507022</v>
      </c>
      <c r="W220">
        <v>0</v>
      </c>
    </row>
    <row r="221" spans="1:23" x14ac:dyDescent="0.15">
      <c r="A221" s="40" t="s">
        <v>327</v>
      </c>
      <c r="B221" s="15" t="s">
        <v>322</v>
      </c>
      <c r="C221" s="6">
        <v>3</v>
      </c>
      <c r="D221" s="6" t="s">
        <v>4</v>
      </c>
      <c r="E221" s="2">
        <v>40449</v>
      </c>
      <c r="F221" s="28" t="s">
        <v>167</v>
      </c>
      <c r="G221" t="s">
        <v>143</v>
      </c>
      <c r="H221">
        <v>0.09</v>
      </c>
      <c r="I221" s="6">
        <v>1</v>
      </c>
      <c r="J221" s="6">
        <v>633</v>
      </c>
      <c r="K221">
        <v>5.2929867098700516</v>
      </c>
      <c r="L221">
        <f t="shared" si="16"/>
        <v>58.810963443000574</v>
      </c>
      <c r="N221" s="6"/>
      <c r="O221" s="52">
        <v>3.4390000000000001</v>
      </c>
      <c r="P221" s="53">
        <v>2.66</v>
      </c>
      <c r="Q221" s="51">
        <v>4.1495916468520617</v>
      </c>
      <c r="R221" s="49">
        <v>365.84596409456378</v>
      </c>
      <c r="S221" s="53">
        <v>1.498</v>
      </c>
      <c r="T221" s="51">
        <v>-21.451304092995993</v>
      </c>
      <c r="U221" s="49">
        <v>1593.5269058328597</v>
      </c>
      <c r="W221">
        <v>0</v>
      </c>
    </row>
    <row r="222" spans="1:23" x14ac:dyDescent="0.15">
      <c r="A222" s="40" t="s">
        <v>328</v>
      </c>
      <c r="B222" s="15" t="s">
        <v>322</v>
      </c>
      <c r="C222" s="6">
        <v>3</v>
      </c>
      <c r="D222" s="6" t="s">
        <v>4</v>
      </c>
      <c r="E222" s="2">
        <v>40449</v>
      </c>
      <c r="F222" s="28" t="s">
        <v>168</v>
      </c>
      <c r="G222" t="s">
        <v>143</v>
      </c>
      <c r="H222">
        <v>0.09</v>
      </c>
      <c r="I222" s="6">
        <v>1</v>
      </c>
      <c r="J222" s="6">
        <v>439</v>
      </c>
      <c r="K222">
        <v>3.6708075286460549</v>
      </c>
      <c r="L222">
        <f t="shared" si="16"/>
        <v>40.786750318289499</v>
      </c>
      <c r="M222" s="6"/>
      <c r="N222" s="6"/>
      <c r="O222" s="52">
        <v>3.512</v>
      </c>
      <c r="P222" s="53">
        <v>2.83</v>
      </c>
      <c r="Q222" s="51">
        <v>4.1185774837175639</v>
      </c>
      <c r="R222" s="49">
        <v>389.79528519140763</v>
      </c>
      <c r="S222" s="53">
        <v>1.532</v>
      </c>
      <c r="T222" s="51">
        <v>-20.826120933867344</v>
      </c>
      <c r="U222" s="49">
        <v>1650.902014650806</v>
      </c>
      <c r="W222">
        <v>0</v>
      </c>
    </row>
    <row r="223" spans="1:23" x14ac:dyDescent="0.15">
      <c r="A223" s="40" t="s">
        <v>329</v>
      </c>
      <c r="B223" s="15" t="s">
        <v>322</v>
      </c>
      <c r="C223" s="6">
        <v>3</v>
      </c>
      <c r="D223" s="6" t="s">
        <v>4</v>
      </c>
      <c r="E223" s="2">
        <v>40449</v>
      </c>
      <c r="F223" s="28" t="s">
        <v>169</v>
      </c>
      <c r="G223" t="s">
        <v>143</v>
      </c>
      <c r="H223">
        <v>0.09</v>
      </c>
      <c r="I223" s="6">
        <v>1</v>
      </c>
      <c r="J223" s="6">
        <v>498</v>
      </c>
      <c r="K223" s="6">
        <v>4.1641506816987137</v>
      </c>
      <c r="L223">
        <f t="shared" si="16"/>
        <v>46.268340907763488</v>
      </c>
      <c r="M223" s="6"/>
      <c r="N223" s="6"/>
      <c r="O223" s="52">
        <v>3.4249999999999998</v>
      </c>
      <c r="P223" s="53">
        <v>2.984</v>
      </c>
      <c r="Q223" s="51">
        <v>4.3253385712808843</v>
      </c>
      <c r="R223" s="49">
        <v>412.36247035881433</v>
      </c>
      <c r="S223">
        <v>1.54</v>
      </c>
      <c r="T223" s="51">
        <v>-21.011722184233662</v>
      </c>
      <c r="U223" s="49">
        <v>1656.4400386155171</v>
      </c>
      <c r="W223">
        <v>0</v>
      </c>
    </row>
    <row r="224" spans="1:23" x14ac:dyDescent="0.15">
      <c r="A224" s="3" t="s">
        <v>375</v>
      </c>
      <c r="B224" s="15" t="s">
        <v>322</v>
      </c>
      <c r="C224" s="6">
        <v>3</v>
      </c>
      <c r="D224" s="6" t="s">
        <v>4</v>
      </c>
      <c r="E224" s="2">
        <v>40449</v>
      </c>
      <c r="F224" t="s">
        <v>155</v>
      </c>
      <c r="G224" t="s">
        <v>143</v>
      </c>
      <c r="H224">
        <v>0.09</v>
      </c>
      <c r="I224" s="6">
        <v>1</v>
      </c>
      <c r="J224" s="6">
        <v>4</v>
      </c>
      <c r="K224" s="6">
        <v>5.4000000000000003E-3</v>
      </c>
      <c r="L224" s="6">
        <f t="shared" si="16"/>
        <v>6.0000000000000005E-2</v>
      </c>
      <c r="M224" s="6"/>
      <c r="N224" s="6"/>
      <c r="O224" s="52">
        <v>2.6869999999999998</v>
      </c>
      <c r="P224" s="53">
        <v>1.5429999999999999</v>
      </c>
      <c r="Q224" s="51">
        <v>3.8808022330197454</v>
      </c>
      <c r="R224" s="49">
        <v>206.01905372652601</v>
      </c>
      <c r="S224" s="53">
        <v>1.087</v>
      </c>
      <c r="T224" s="51">
        <v>-17.729510598808243</v>
      </c>
      <c r="U224" s="49">
        <v>968.64757402859152</v>
      </c>
      <c r="W224">
        <v>0</v>
      </c>
    </row>
    <row r="225" spans="1:23" x14ac:dyDescent="0.15">
      <c r="A225" s="3"/>
      <c r="B225" s="15" t="s">
        <v>322</v>
      </c>
      <c r="C225" s="6">
        <v>3</v>
      </c>
      <c r="D225" s="6" t="s">
        <v>4</v>
      </c>
      <c r="E225" s="2">
        <v>40449</v>
      </c>
      <c r="F225" t="s">
        <v>170</v>
      </c>
      <c r="G225" t="s">
        <v>143</v>
      </c>
      <c r="H225">
        <v>0.09</v>
      </c>
      <c r="I225" s="6">
        <v>1</v>
      </c>
      <c r="J225" s="6">
        <v>17</v>
      </c>
      <c r="K225" s="6">
        <v>7.1999999999999998E-3</v>
      </c>
      <c r="L225" s="6">
        <f t="shared" ref="L225:L235" si="17">K225/H225</f>
        <v>0.08</v>
      </c>
      <c r="M225" s="6"/>
      <c r="N225" s="6"/>
      <c r="O225" s="52">
        <v>3.4809999999999999</v>
      </c>
      <c r="P225" s="53">
        <v>2.0840000000000001</v>
      </c>
      <c r="Q225" s="51">
        <v>4.0668872118267334</v>
      </c>
      <c r="R225" s="49">
        <v>286.95561104108674</v>
      </c>
      <c r="S225">
        <v>1.367</v>
      </c>
      <c r="T225" s="51">
        <v>-18.628211390055679</v>
      </c>
      <c r="U225" s="49">
        <v>1603.7315777780029</v>
      </c>
      <c r="W225">
        <v>0</v>
      </c>
    </row>
    <row r="226" spans="1:23" x14ac:dyDescent="0.15">
      <c r="A226" s="3"/>
      <c r="B226" s="15" t="s">
        <v>322</v>
      </c>
      <c r="C226" s="6">
        <v>3</v>
      </c>
      <c r="D226" s="6" t="s">
        <v>4</v>
      </c>
      <c r="E226" s="2">
        <v>40449</v>
      </c>
      <c r="F226" t="s">
        <v>156</v>
      </c>
      <c r="G226" t="s">
        <v>143</v>
      </c>
      <c r="H226">
        <v>0.09</v>
      </c>
      <c r="I226" s="6">
        <v>1</v>
      </c>
      <c r="J226" s="6">
        <v>3</v>
      </c>
      <c r="K226" s="6">
        <v>2.0999999999999999E-3</v>
      </c>
      <c r="L226" s="6">
        <f t="shared" si="17"/>
        <v>2.3333333333333334E-2</v>
      </c>
      <c r="M226" s="6"/>
      <c r="N226" s="6"/>
      <c r="O226" s="52">
        <v>1.9750000000000001</v>
      </c>
      <c r="P226" s="57">
        <v>1.2989999999999999</v>
      </c>
      <c r="Q226" s="51">
        <v>4.3253385712808843</v>
      </c>
      <c r="R226" s="49">
        <v>191.38585052457859</v>
      </c>
      <c r="S226" s="57">
        <v>0.85899999999999999</v>
      </c>
      <c r="T226" s="51">
        <v>-18.03233369151118</v>
      </c>
      <c r="U226" s="49">
        <v>932.95950236332703</v>
      </c>
      <c r="W226">
        <v>0</v>
      </c>
    </row>
    <row r="227" spans="1:23" x14ac:dyDescent="0.15">
      <c r="A227" s="3"/>
      <c r="B227" s="15" t="s">
        <v>322</v>
      </c>
      <c r="C227" s="6">
        <v>3</v>
      </c>
      <c r="D227" s="6" t="s">
        <v>4</v>
      </c>
      <c r="E227" s="2">
        <v>40449</v>
      </c>
      <c r="F227" t="s">
        <v>195</v>
      </c>
      <c r="G227" t="s">
        <v>143</v>
      </c>
      <c r="H227">
        <v>0.09</v>
      </c>
      <c r="I227" s="6">
        <v>1</v>
      </c>
      <c r="J227" s="6">
        <v>8</v>
      </c>
      <c r="K227" s="6">
        <v>6.4000000000000003E-3</v>
      </c>
      <c r="L227" s="6">
        <f t="shared" si="17"/>
        <v>7.1111111111111111E-2</v>
      </c>
      <c r="M227" s="6"/>
      <c r="N227" s="6"/>
      <c r="O227" s="54">
        <v>3.476</v>
      </c>
      <c r="P227">
        <v>1.286</v>
      </c>
      <c r="Q227" s="51">
        <v>5.080016540887005</v>
      </c>
      <c r="R227" s="49">
        <v>181.44814269306923</v>
      </c>
      <c r="S227">
        <v>0.97699999999999998</v>
      </c>
      <c r="T227" s="51">
        <v>-17.690436651362702</v>
      </c>
      <c r="U227" s="49">
        <v>917.96134501314759</v>
      </c>
      <c r="W227">
        <v>0</v>
      </c>
    </row>
    <row r="228" spans="1:23" x14ac:dyDescent="0.15">
      <c r="A228" s="3" t="s">
        <v>376</v>
      </c>
      <c r="B228" s="15" t="s">
        <v>322</v>
      </c>
      <c r="C228" s="6">
        <v>3</v>
      </c>
      <c r="D228" s="6" t="s">
        <v>4</v>
      </c>
      <c r="E228" s="2">
        <v>40449</v>
      </c>
      <c r="F228" t="s">
        <v>158</v>
      </c>
      <c r="G228" t="s">
        <v>143</v>
      </c>
      <c r="H228">
        <v>0.09</v>
      </c>
      <c r="I228" s="6">
        <v>1</v>
      </c>
      <c r="J228" s="6">
        <v>6</v>
      </c>
      <c r="K228" s="6">
        <v>8.0000000000000002E-3</v>
      </c>
      <c r="L228" s="6">
        <f t="shared" si="17"/>
        <v>8.8888888888888892E-2</v>
      </c>
      <c r="M228" s="6"/>
      <c r="N228" s="6"/>
      <c r="O228" s="52">
        <v>3.5110000000000001</v>
      </c>
      <c r="P228" s="53">
        <v>2.008</v>
      </c>
      <c r="Q228" s="51">
        <v>3.7050553085909228</v>
      </c>
      <c r="R228" s="49">
        <v>260.40914469111328</v>
      </c>
      <c r="S228" s="53">
        <v>1.3859999999999999</v>
      </c>
      <c r="T228" s="51">
        <v>-18.208166455016116</v>
      </c>
      <c r="U228" s="49">
        <v>1321.4926977118491</v>
      </c>
      <c r="W228">
        <v>0</v>
      </c>
    </row>
    <row r="229" spans="1:23" x14ac:dyDescent="0.15">
      <c r="A229" s="3"/>
      <c r="B229" s="15" t="s">
        <v>322</v>
      </c>
      <c r="C229" s="6">
        <v>3</v>
      </c>
      <c r="D229" s="6" t="s">
        <v>4</v>
      </c>
      <c r="E229" s="2">
        <v>40449</v>
      </c>
      <c r="F229" t="s">
        <v>171</v>
      </c>
      <c r="G229" t="s">
        <v>143</v>
      </c>
      <c r="H229">
        <v>0.09</v>
      </c>
      <c r="I229" s="6">
        <v>1</v>
      </c>
      <c r="J229" s="6">
        <v>20</v>
      </c>
      <c r="K229" s="6">
        <v>9.5999999999999992E-3</v>
      </c>
      <c r="L229" s="6">
        <f t="shared" si="17"/>
        <v>0.10666666666666666</v>
      </c>
      <c r="M229" s="6"/>
      <c r="N229" s="6"/>
      <c r="O229" s="52">
        <v>3.044</v>
      </c>
      <c r="P229" s="53">
        <v>1.81</v>
      </c>
      <c r="Q229" s="51">
        <v>4.6148040938695329</v>
      </c>
      <c r="R229" s="49">
        <v>250.47261676067069</v>
      </c>
      <c r="S229">
        <v>1.212</v>
      </c>
      <c r="T229" s="51">
        <v>-18.23747191560027</v>
      </c>
      <c r="U229" s="49">
        <v>1370.734025798122</v>
      </c>
      <c r="W229">
        <v>0</v>
      </c>
    </row>
    <row r="230" spans="1:23" x14ac:dyDescent="0.15">
      <c r="A230" s="3"/>
      <c r="B230" s="15" t="s">
        <v>322</v>
      </c>
      <c r="C230" s="6">
        <v>3</v>
      </c>
      <c r="D230" s="6" t="s">
        <v>4</v>
      </c>
      <c r="E230" s="2">
        <v>40449</v>
      </c>
      <c r="F230" t="s">
        <v>159</v>
      </c>
      <c r="G230" t="s">
        <v>143</v>
      </c>
      <c r="H230">
        <v>0.09</v>
      </c>
      <c r="I230" s="6">
        <v>1</v>
      </c>
      <c r="J230" s="6">
        <v>1</v>
      </c>
      <c r="K230" s="6">
        <v>5.0000000000000001E-4</v>
      </c>
      <c r="L230" s="6">
        <f t="shared" si="17"/>
        <v>5.5555555555555558E-3</v>
      </c>
      <c r="M230" s="6"/>
      <c r="N230" s="6"/>
      <c r="O230" s="52">
        <v>0.312</v>
      </c>
      <c r="P230" s="65">
        <v>0.153</v>
      </c>
      <c r="Q230" s="64">
        <v>2.3507701850511733</v>
      </c>
      <c r="R230" s="71">
        <v>27.73487608701566</v>
      </c>
      <c r="S230" s="65">
        <v>0.11</v>
      </c>
      <c r="T230" s="64">
        <v>-17.455992966689461</v>
      </c>
      <c r="U230" s="71">
        <v>119.6973036523455</v>
      </c>
      <c r="W230">
        <v>1</v>
      </c>
    </row>
    <row r="231" spans="1:23" x14ac:dyDescent="0.15">
      <c r="A231" s="3"/>
      <c r="B231" s="15" t="s">
        <v>322</v>
      </c>
      <c r="C231" s="6">
        <v>3</v>
      </c>
      <c r="D231" s="6" t="s">
        <v>4</v>
      </c>
      <c r="E231" s="2">
        <v>40449</v>
      </c>
      <c r="F231" t="s">
        <v>210</v>
      </c>
      <c r="G231" t="s">
        <v>143</v>
      </c>
      <c r="H231">
        <v>0.09</v>
      </c>
      <c r="I231" s="6">
        <v>1</v>
      </c>
      <c r="J231" s="6">
        <v>3</v>
      </c>
      <c r="K231" s="6">
        <v>2.8E-3</v>
      </c>
      <c r="L231" s="6">
        <f t="shared" si="17"/>
        <v>3.111111111111111E-2</v>
      </c>
      <c r="M231" s="6"/>
      <c r="N231" s="6"/>
      <c r="O231" s="54">
        <v>2.339</v>
      </c>
      <c r="P231">
        <v>1.5149999999999999</v>
      </c>
      <c r="Q231" s="51">
        <v>4.9662979427271781</v>
      </c>
      <c r="R231" s="49">
        <v>211.78179624066686</v>
      </c>
      <c r="S231">
        <v>1.0469999999999999</v>
      </c>
      <c r="T231" s="51">
        <v>-18.120250073263652</v>
      </c>
      <c r="U231" s="49">
        <v>997.51876073733672</v>
      </c>
      <c r="W231">
        <v>0</v>
      </c>
    </row>
    <row r="232" spans="1:23" x14ac:dyDescent="0.15">
      <c r="A232" s="3" t="s">
        <v>377</v>
      </c>
      <c r="B232" s="15" t="s">
        <v>322</v>
      </c>
      <c r="C232" s="6">
        <v>3</v>
      </c>
      <c r="D232" s="6" t="s">
        <v>4</v>
      </c>
      <c r="E232" s="2">
        <v>40449</v>
      </c>
      <c r="F232" t="s">
        <v>161</v>
      </c>
      <c r="G232" t="s">
        <v>143</v>
      </c>
      <c r="H232">
        <v>0.09</v>
      </c>
      <c r="I232" s="6">
        <v>1</v>
      </c>
      <c r="J232" s="6">
        <v>6</v>
      </c>
      <c r="K232" s="6">
        <v>4.0000000000000001E-3</v>
      </c>
      <c r="L232" s="6">
        <f t="shared" si="17"/>
        <v>4.4444444444444446E-2</v>
      </c>
      <c r="M232" s="6"/>
      <c r="N232" s="6"/>
      <c r="O232" s="52">
        <v>3.149</v>
      </c>
      <c r="P232" s="53">
        <v>1.9610000000000001</v>
      </c>
      <c r="Q232" s="51">
        <v>3.7774216892380852</v>
      </c>
      <c r="R232" s="49">
        <v>255.44908267804581</v>
      </c>
      <c r="S232" s="53">
        <v>1.3149999999999999</v>
      </c>
      <c r="T232" s="51">
        <v>-18.227703428738888</v>
      </c>
      <c r="U232" s="49">
        <v>1239.3846263870341</v>
      </c>
      <c r="W232">
        <v>0</v>
      </c>
    </row>
    <row r="233" spans="1:23" x14ac:dyDescent="0.15">
      <c r="A233" s="3"/>
      <c r="B233" s="15" t="s">
        <v>322</v>
      </c>
      <c r="C233" s="6">
        <v>3</v>
      </c>
      <c r="D233" s="6" t="s">
        <v>4</v>
      </c>
      <c r="E233" s="2">
        <v>40449</v>
      </c>
      <c r="F233" t="s">
        <v>172</v>
      </c>
      <c r="G233" t="s">
        <v>143</v>
      </c>
      <c r="H233">
        <v>0.09</v>
      </c>
      <c r="I233" s="6">
        <v>1</v>
      </c>
      <c r="J233" s="6">
        <v>18</v>
      </c>
      <c r="K233" s="6">
        <v>5.7999999999999996E-3</v>
      </c>
      <c r="L233" s="6">
        <f t="shared" si="17"/>
        <v>6.4444444444444443E-2</v>
      </c>
      <c r="M233" s="6"/>
      <c r="N233" s="6"/>
      <c r="O233" s="52">
        <v>2.0659999999999998</v>
      </c>
      <c r="P233" s="53">
        <v>1.387</v>
      </c>
      <c r="Q233" s="51">
        <v>4.6561563113821975</v>
      </c>
      <c r="R233" s="49">
        <v>196.06535058805395</v>
      </c>
      <c r="S233">
        <v>0.93400000000000005</v>
      </c>
      <c r="T233" s="51">
        <v>-18.882192048451696</v>
      </c>
      <c r="U233" s="49">
        <v>1003.6949564176347</v>
      </c>
      <c r="W233">
        <v>0</v>
      </c>
    </row>
    <row r="234" spans="1:23" x14ac:dyDescent="0.15">
      <c r="A234" s="3"/>
      <c r="B234" s="15" t="s">
        <v>322</v>
      </c>
      <c r="C234" s="6">
        <v>3</v>
      </c>
      <c r="D234" s="6" t="s">
        <v>4</v>
      </c>
      <c r="E234" s="2">
        <v>40449</v>
      </c>
      <c r="F234" t="s">
        <v>162</v>
      </c>
      <c r="G234" t="s">
        <v>143</v>
      </c>
      <c r="H234">
        <v>0.09</v>
      </c>
      <c r="I234" s="6">
        <v>1</v>
      </c>
      <c r="J234" s="6">
        <v>1</v>
      </c>
      <c r="K234" s="6">
        <v>1.1999999999999999E-3</v>
      </c>
      <c r="L234" s="6">
        <f t="shared" si="17"/>
        <v>1.3333333333333332E-2</v>
      </c>
      <c r="M234" s="6"/>
      <c r="N234" s="6"/>
      <c r="O234" s="52">
        <v>1.276</v>
      </c>
      <c r="P234" s="53">
        <v>0.61099999999999999</v>
      </c>
      <c r="Q234" s="51">
        <v>4.3150005169027184</v>
      </c>
      <c r="R234" s="49">
        <v>93.597223893488334</v>
      </c>
      <c r="S234" s="57">
        <v>0.45600000000000002</v>
      </c>
      <c r="T234" s="51">
        <v>-17.680668164501316</v>
      </c>
      <c r="U234" s="49">
        <v>478.80921490741355</v>
      </c>
      <c r="W234">
        <v>0</v>
      </c>
    </row>
    <row r="235" spans="1:23" x14ac:dyDescent="0.15">
      <c r="B235" s="15" t="s">
        <v>322</v>
      </c>
      <c r="C235" s="6">
        <v>3</v>
      </c>
      <c r="D235" s="6" t="s">
        <v>4</v>
      </c>
      <c r="E235" s="2">
        <v>40449</v>
      </c>
      <c r="F235" t="s">
        <v>194</v>
      </c>
      <c r="G235" t="s">
        <v>143</v>
      </c>
      <c r="H235">
        <v>0.09</v>
      </c>
      <c r="I235" s="6">
        <v>1</v>
      </c>
      <c r="J235" s="6">
        <v>11</v>
      </c>
      <c r="K235" s="6">
        <v>3.3999999999999998E-3</v>
      </c>
      <c r="L235" s="6">
        <f t="shared" si="17"/>
        <v>3.7777777777777778E-2</v>
      </c>
      <c r="M235" s="6"/>
      <c r="N235" s="6"/>
      <c r="O235" s="54">
        <v>1.9850000000000001</v>
      </c>
      <c r="P235" s="53">
        <v>1.29</v>
      </c>
      <c r="Q235" s="51">
        <v>5.2867776284503254</v>
      </c>
      <c r="R235" s="49">
        <v>180.52913849593793</v>
      </c>
      <c r="S235" s="53">
        <v>0.93500000000000005</v>
      </c>
      <c r="T235" s="51">
        <v>-18.462147113412129</v>
      </c>
      <c r="U235" s="49">
        <v>865.88481863528898</v>
      </c>
      <c r="W235">
        <v>0</v>
      </c>
    </row>
    <row r="236" spans="1:23" x14ac:dyDescent="0.15">
      <c r="A236" s="3" t="s">
        <v>378</v>
      </c>
      <c r="B236" s="44" t="s">
        <v>200</v>
      </c>
      <c r="C236" s="6">
        <v>9</v>
      </c>
      <c r="D236" s="6" t="s">
        <v>4</v>
      </c>
      <c r="E236" s="2">
        <v>40449</v>
      </c>
      <c r="F236" s="26" t="s">
        <v>164</v>
      </c>
      <c r="G236" t="s">
        <v>143</v>
      </c>
      <c r="H236">
        <v>0.09</v>
      </c>
      <c r="I236" s="6">
        <v>1</v>
      </c>
      <c r="J236" s="50" t="s">
        <v>144</v>
      </c>
      <c r="K236" s="6">
        <v>3.3134000000000001</v>
      </c>
      <c r="L236" s="6">
        <f t="shared" ref="L236:L242" si="18">K236/H236</f>
        <v>36.815555555555555</v>
      </c>
      <c r="M236" s="6">
        <v>3.5539999999999998</v>
      </c>
      <c r="N236" s="6">
        <v>0.70822084679364916</v>
      </c>
      <c r="O236" s="54">
        <v>4.9539999999999997</v>
      </c>
      <c r="P236" s="53">
        <v>0.503</v>
      </c>
      <c r="Q236" s="51">
        <v>1.0688514421585857</v>
      </c>
      <c r="R236" s="49">
        <v>74.487165996928169</v>
      </c>
      <c r="S236">
        <v>0.70099999999999996</v>
      </c>
      <c r="T236" s="51">
        <v>-17.455992966689461</v>
      </c>
      <c r="U236" s="49">
        <v>627.63266317966725</v>
      </c>
      <c r="W236">
        <v>0</v>
      </c>
    </row>
    <row r="237" spans="1:23" x14ac:dyDescent="0.15">
      <c r="A237" s="3" t="s">
        <v>379</v>
      </c>
      <c r="B237" s="15" t="s">
        <v>200</v>
      </c>
      <c r="C237" s="6">
        <v>9</v>
      </c>
      <c r="D237" s="6" t="s">
        <v>4</v>
      </c>
      <c r="E237" s="2">
        <v>40449</v>
      </c>
      <c r="F237" s="26" t="s">
        <v>165</v>
      </c>
      <c r="G237" t="s">
        <v>143</v>
      </c>
      <c r="H237">
        <v>0.09</v>
      </c>
      <c r="I237" s="6">
        <v>1</v>
      </c>
      <c r="J237" s="50" t="s">
        <v>144</v>
      </c>
      <c r="K237" s="6">
        <v>1.0317000000000001</v>
      </c>
      <c r="L237" s="6">
        <f t="shared" si="18"/>
        <v>11.463333333333335</v>
      </c>
      <c r="M237" s="6">
        <v>3.5539999999999998</v>
      </c>
      <c r="N237" s="6">
        <v>0.80787001116662482</v>
      </c>
      <c r="O237" s="54">
        <v>4.9870000000000001</v>
      </c>
      <c r="P237" s="53">
        <v>0.76300000000000001</v>
      </c>
      <c r="Q237" s="51">
        <v>0.98614700713325742</v>
      </c>
      <c r="R237" s="49">
        <v>106.82200435484694</v>
      </c>
      <c r="S237">
        <v>0.995</v>
      </c>
      <c r="T237" s="51">
        <v>-19.839503760867441</v>
      </c>
      <c r="U237" s="49">
        <v>927.23367128154189</v>
      </c>
      <c r="W237">
        <v>0</v>
      </c>
    </row>
    <row r="238" spans="1:23" x14ac:dyDescent="0.15">
      <c r="A238" s="3" t="s">
        <v>380</v>
      </c>
      <c r="B238" s="15" t="s">
        <v>200</v>
      </c>
      <c r="C238" s="6">
        <v>9</v>
      </c>
      <c r="D238" s="6" t="s">
        <v>4</v>
      </c>
      <c r="E238" s="2">
        <v>40449</v>
      </c>
      <c r="F238" s="26" t="s">
        <v>166</v>
      </c>
      <c r="G238" t="s">
        <v>143</v>
      </c>
      <c r="H238">
        <v>0.09</v>
      </c>
      <c r="I238" s="6">
        <v>1</v>
      </c>
      <c r="J238" s="50" t="s">
        <v>144</v>
      </c>
      <c r="K238" s="6">
        <v>1.6257999999999999</v>
      </c>
      <c r="L238" s="6">
        <f t="shared" si="18"/>
        <v>18.064444444444444</v>
      </c>
      <c r="M238" s="6">
        <v>3.516</v>
      </c>
      <c r="N238" s="6">
        <v>0.80520960952961551</v>
      </c>
      <c r="O238" s="52">
        <v>4.851</v>
      </c>
      <c r="P238">
        <v>0.746</v>
      </c>
      <c r="Q238" s="51">
        <v>1.0171611702677557</v>
      </c>
      <c r="R238" s="49">
        <v>109.64270707914854</v>
      </c>
      <c r="S238">
        <v>1.014</v>
      </c>
      <c r="T238" s="51">
        <v>-19.370616391520954</v>
      </c>
      <c r="U238" s="49">
        <v>985.91523562123064</v>
      </c>
      <c r="W238">
        <v>0</v>
      </c>
    </row>
    <row r="239" spans="1:23" x14ac:dyDescent="0.15">
      <c r="A239" s="3" t="s">
        <v>381</v>
      </c>
      <c r="B239" s="15" t="s">
        <v>200</v>
      </c>
      <c r="C239" s="6">
        <v>9</v>
      </c>
      <c r="D239" s="6" t="s">
        <v>4</v>
      </c>
      <c r="E239" s="2">
        <v>40449</v>
      </c>
      <c r="F239" s="28" t="s">
        <v>167</v>
      </c>
      <c r="G239" t="s">
        <v>143</v>
      </c>
      <c r="H239">
        <v>0.09</v>
      </c>
      <c r="I239" s="6">
        <v>1</v>
      </c>
      <c r="J239" s="176">
        <v>372</v>
      </c>
      <c r="K239" s="6">
        <v>4.5943491508740557</v>
      </c>
      <c r="L239" s="6">
        <f t="shared" si="18"/>
        <v>51.048323898600621</v>
      </c>
      <c r="N239" s="6"/>
      <c r="O239" s="52">
        <v>3.2789999999999999</v>
      </c>
      <c r="P239" s="53">
        <v>2.698</v>
      </c>
      <c r="Q239" s="51">
        <v>3.8187739067507493</v>
      </c>
      <c r="R239" s="49">
        <v>370.39538438737549</v>
      </c>
      <c r="S239">
        <v>1.4610000000000001</v>
      </c>
      <c r="T239" s="51">
        <v>-22.867734687896846</v>
      </c>
      <c r="U239" s="49">
        <v>1539.8250610087207</v>
      </c>
      <c r="W239">
        <v>0</v>
      </c>
    </row>
    <row r="240" spans="1:23" x14ac:dyDescent="0.15">
      <c r="A240" s="3" t="s">
        <v>382</v>
      </c>
      <c r="B240" s="15" t="s">
        <v>200</v>
      </c>
      <c r="C240" s="6">
        <v>9</v>
      </c>
      <c r="D240" s="6" t="s">
        <v>4</v>
      </c>
      <c r="E240" s="2">
        <v>40449</v>
      </c>
      <c r="F240" s="28" t="s">
        <v>168</v>
      </c>
      <c r="G240" t="s">
        <v>143</v>
      </c>
      <c r="H240">
        <v>0.09</v>
      </c>
      <c r="I240" s="6">
        <v>1</v>
      </c>
      <c r="J240" s="176">
        <v>175</v>
      </c>
      <c r="K240" s="6">
        <v>2.1613201650617198</v>
      </c>
      <c r="L240" s="6">
        <f t="shared" si="18"/>
        <v>24.014668500685776</v>
      </c>
      <c r="M240" s="6"/>
      <c r="N240" s="6"/>
      <c r="O240" s="52">
        <v>3.4620000000000002</v>
      </c>
      <c r="P240" s="53">
        <v>2.887</v>
      </c>
      <c r="Q240" s="51">
        <v>3.7670836348599188</v>
      </c>
      <c r="R240" s="49">
        <v>395.60980112804509</v>
      </c>
      <c r="S240">
        <v>1.5569999999999999</v>
      </c>
      <c r="T240" s="51">
        <v>-22.623522516362215</v>
      </c>
      <c r="U240" s="49">
        <v>1685.8515073110104</v>
      </c>
      <c r="W240">
        <v>0</v>
      </c>
    </row>
    <row r="241" spans="1:23" x14ac:dyDescent="0.15">
      <c r="A241" s="3" t="s">
        <v>383</v>
      </c>
      <c r="B241" s="15" t="s">
        <v>200</v>
      </c>
      <c r="C241" s="6">
        <v>9</v>
      </c>
      <c r="D241" s="6" t="s">
        <v>4</v>
      </c>
      <c r="E241" s="2">
        <v>40449</v>
      </c>
      <c r="F241" s="28" t="s">
        <v>169</v>
      </c>
      <c r="G241" t="s">
        <v>143</v>
      </c>
      <c r="H241">
        <v>0.09</v>
      </c>
      <c r="I241" s="6">
        <v>1</v>
      </c>
      <c r="J241" s="176">
        <v>227</v>
      </c>
      <c r="K241" s="6">
        <v>2.8035410141086308</v>
      </c>
      <c r="L241" s="6">
        <f t="shared" si="18"/>
        <v>31.15045571231812</v>
      </c>
      <c r="M241" s="6"/>
      <c r="N241" s="6"/>
      <c r="O241" s="52">
        <v>3.4329999999999998</v>
      </c>
      <c r="P241" s="53">
        <v>2.202</v>
      </c>
      <c r="Q241" s="51">
        <v>3.9428305592887409</v>
      </c>
      <c r="R241" s="49">
        <v>308.24854200278469</v>
      </c>
      <c r="S241" s="53">
        <v>1.3540000000000001</v>
      </c>
      <c r="T241" s="51">
        <v>-21.734590211976165</v>
      </c>
      <c r="U241" s="49">
        <v>1397.7655190671469</v>
      </c>
      <c r="W241">
        <v>0</v>
      </c>
    </row>
    <row r="242" spans="1:23" x14ac:dyDescent="0.15">
      <c r="A242" s="3" t="s">
        <v>384</v>
      </c>
      <c r="B242" s="15" t="s">
        <v>200</v>
      </c>
      <c r="C242" s="6">
        <v>9</v>
      </c>
      <c r="D242" s="6" t="s">
        <v>4</v>
      </c>
      <c r="E242" s="2">
        <v>40449</v>
      </c>
      <c r="F242" t="s">
        <v>223</v>
      </c>
      <c r="G242" t="s">
        <v>143</v>
      </c>
      <c r="H242">
        <v>0.09</v>
      </c>
      <c r="I242" s="6">
        <v>1</v>
      </c>
      <c r="J242" s="6">
        <v>3</v>
      </c>
      <c r="K242" s="6">
        <v>7.1999999999999998E-3</v>
      </c>
      <c r="L242" s="6">
        <f t="shared" si="18"/>
        <v>0.08</v>
      </c>
      <c r="M242" s="6"/>
      <c r="N242" s="6"/>
      <c r="O242" s="52">
        <v>3.169</v>
      </c>
      <c r="P242" s="53">
        <v>1.9139999999999999</v>
      </c>
      <c r="Q242" s="51">
        <v>3.6016747648092631</v>
      </c>
      <c r="R242" s="49">
        <v>251.97570949355995</v>
      </c>
      <c r="S242">
        <v>1.1919999999999999</v>
      </c>
      <c r="T242" s="51">
        <v>-17.622057243333007</v>
      </c>
      <c r="U242" s="49">
        <v>1095.3223320601062</v>
      </c>
      <c r="W242">
        <v>0</v>
      </c>
    </row>
    <row r="243" spans="1:23" x14ac:dyDescent="0.15">
      <c r="A243" s="3"/>
      <c r="B243" s="15" t="s">
        <v>200</v>
      </c>
      <c r="C243" s="6">
        <v>9</v>
      </c>
      <c r="D243" s="6" t="s">
        <v>4</v>
      </c>
      <c r="E243" s="2">
        <v>40449</v>
      </c>
      <c r="F243" t="s">
        <v>193</v>
      </c>
      <c r="G243" t="s">
        <v>143</v>
      </c>
      <c r="H243">
        <v>0.09</v>
      </c>
      <c r="I243" s="6">
        <v>1</v>
      </c>
      <c r="J243" s="6">
        <v>23</v>
      </c>
      <c r="K243" s="6">
        <v>1.5800000000000002E-2</v>
      </c>
      <c r="L243" s="6">
        <f t="shared" ref="L243:L250" si="19">K243/H243</f>
        <v>0.17555555555555558</v>
      </c>
      <c r="M243" s="6"/>
      <c r="N243" s="6"/>
      <c r="O243" s="52">
        <v>3.5659999999999998</v>
      </c>
      <c r="P243" s="53">
        <v>1.9870000000000001</v>
      </c>
      <c r="Q243" s="51">
        <v>5.348805954719321</v>
      </c>
      <c r="R243" s="49">
        <v>271.58950099467552</v>
      </c>
      <c r="S243" s="53">
        <v>1.357</v>
      </c>
      <c r="T243" s="51">
        <v>-18.432841652827978</v>
      </c>
      <c r="U243" s="49">
        <v>1377.6122524369835</v>
      </c>
      <c r="W243">
        <v>0</v>
      </c>
    </row>
    <row r="244" spans="1:23" x14ac:dyDescent="0.15">
      <c r="A244" s="3"/>
      <c r="B244" s="15" t="s">
        <v>200</v>
      </c>
      <c r="C244" s="6">
        <v>9</v>
      </c>
      <c r="D244" s="6" t="s">
        <v>4</v>
      </c>
      <c r="E244" s="2">
        <v>40449</v>
      </c>
      <c r="F244" t="s">
        <v>225</v>
      </c>
      <c r="G244" t="s">
        <v>143</v>
      </c>
      <c r="H244">
        <v>0.09</v>
      </c>
      <c r="I244" s="6">
        <v>1</v>
      </c>
      <c r="J244" s="6">
        <v>8</v>
      </c>
      <c r="K244" s="6">
        <v>5.1999999999999998E-3</v>
      </c>
      <c r="L244" s="6">
        <f t="shared" si="19"/>
        <v>5.7777777777777775E-2</v>
      </c>
      <c r="M244" s="6"/>
      <c r="N244" s="6"/>
      <c r="O244" s="54">
        <v>3.4049999999999998</v>
      </c>
      <c r="P244" s="53">
        <v>2.2080000000000002</v>
      </c>
      <c r="Q244" s="51">
        <v>4.9146076708363484</v>
      </c>
      <c r="R244" s="49">
        <v>298.43913988167242</v>
      </c>
      <c r="S244" s="53">
        <v>1.387</v>
      </c>
      <c r="T244" s="51">
        <v>-19.224089088600174</v>
      </c>
      <c r="U244" s="49">
        <v>1413.8173756062574</v>
      </c>
      <c r="W244">
        <v>0</v>
      </c>
    </row>
    <row r="245" spans="1:23" x14ac:dyDescent="0.15">
      <c r="A245" s="3" t="s">
        <v>385</v>
      </c>
      <c r="B245" s="15" t="s">
        <v>200</v>
      </c>
      <c r="C245" s="6">
        <v>9</v>
      </c>
      <c r="D245" s="6" t="s">
        <v>4</v>
      </c>
      <c r="E245" s="2">
        <v>40449</v>
      </c>
      <c r="F245" t="s">
        <v>223</v>
      </c>
      <c r="G245" t="s">
        <v>143</v>
      </c>
      <c r="H245">
        <v>0.09</v>
      </c>
      <c r="I245" s="6">
        <v>1</v>
      </c>
      <c r="J245" s="6">
        <v>1</v>
      </c>
      <c r="K245" s="6">
        <v>3.0000000000000001E-3</v>
      </c>
      <c r="L245" s="6">
        <f t="shared" si="19"/>
        <v>3.3333333333333333E-2</v>
      </c>
      <c r="M245" s="6"/>
      <c r="N245" s="6"/>
      <c r="O245" s="52">
        <v>3.2519999999999998</v>
      </c>
      <c r="P245" s="53">
        <v>2.141</v>
      </c>
      <c r="Q245" s="51">
        <v>3.6016747648092631</v>
      </c>
      <c r="R245" s="49">
        <v>277.61415795804146</v>
      </c>
      <c r="S245">
        <v>1.339</v>
      </c>
      <c r="T245" s="51">
        <v>-18.071407638956725</v>
      </c>
      <c r="U245" s="49">
        <v>1265.2014196036855</v>
      </c>
      <c r="W245">
        <v>0</v>
      </c>
    </row>
    <row r="246" spans="1:23" x14ac:dyDescent="0.15">
      <c r="A246" s="3"/>
      <c r="B246" s="15" t="s">
        <v>200</v>
      </c>
      <c r="C246" s="6">
        <v>9</v>
      </c>
      <c r="D246" s="6" t="s">
        <v>4</v>
      </c>
      <c r="E246" s="2">
        <v>40449</v>
      </c>
      <c r="F246" t="s">
        <v>193</v>
      </c>
      <c r="G246" t="s">
        <v>143</v>
      </c>
      <c r="H246">
        <v>0.09</v>
      </c>
      <c r="I246" s="6">
        <v>1</v>
      </c>
      <c r="J246" s="6">
        <v>9</v>
      </c>
      <c r="K246" s="6">
        <v>6.8999999999999999E-3</v>
      </c>
      <c r="L246" s="6">
        <f t="shared" si="19"/>
        <v>7.6666666666666675E-2</v>
      </c>
      <c r="M246" s="6"/>
      <c r="N246" s="6"/>
      <c r="O246" s="52">
        <v>2.5739999999999998</v>
      </c>
      <c r="P246" s="53">
        <v>1.516</v>
      </c>
      <c r="Q246" s="51">
        <v>4.9249457252145143</v>
      </c>
      <c r="R246" s="49">
        <v>211.37288152909926</v>
      </c>
      <c r="S246" s="53">
        <v>1.0669999999999999</v>
      </c>
      <c r="T246" s="51">
        <v>-18.325388297352742</v>
      </c>
      <c r="U246" s="49">
        <v>1020.0218002602988</v>
      </c>
      <c r="W246">
        <v>0</v>
      </c>
    </row>
    <row r="247" spans="1:23" x14ac:dyDescent="0.15">
      <c r="A247" s="3"/>
      <c r="B247" s="15" t="s">
        <v>200</v>
      </c>
      <c r="C247" s="6">
        <v>9</v>
      </c>
      <c r="D247" s="6" t="s">
        <v>4</v>
      </c>
      <c r="E247" s="2">
        <v>40449</v>
      </c>
      <c r="F247" t="s">
        <v>224</v>
      </c>
      <c r="G247" t="s">
        <v>143</v>
      </c>
      <c r="H247">
        <v>0.09</v>
      </c>
      <c r="I247" s="6">
        <v>1</v>
      </c>
      <c r="J247" s="6">
        <v>3</v>
      </c>
      <c r="K247" s="6">
        <v>2E-3</v>
      </c>
      <c r="L247" s="6">
        <f t="shared" si="19"/>
        <v>2.2222222222222223E-2</v>
      </c>
      <c r="M247" s="6"/>
      <c r="N247" s="6"/>
      <c r="O247" s="52">
        <v>1.9450000000000001</v>
      </c>
      <c r="P247" s="57">
        <v>1.0369999999999999</v>
      </c>
      <c r="Q247" s="51">
        <v>4.1806058099865604</v>
      </c>
      <c r="R247" s="49">
        <v>151.71387768750171</v>
      </c>
      <c r="S247" s="57">
        <v>0.75900000000000001</v>
      </c>
      <c r="T247" s="51">
        <v>-17.885806388590407</v>
      </c>
      <c r="U247" s="49">
        <v>804.60654973005933</v>
      </c>
      <c r="W247">
        <v>0</v>
      </c>
    </row>
    <row r="248" spans="1:23" x14ac:dyDescent="0.15">
      <c r="A248" s="3" t="s">
        <v>386</v>
      </c>
      <c r="B248" s="15" t="s">
        <v>200</v>
      </c>
      <c r="C248" s="6">
        <v>9</v>
      </c>
      <c r="D248" s="6" t="s">
        <v>4</v>
      </c>
      <c r="E248" s="2">
        <v>40449</v>
      </c>
      <c r="F248" t="s">
        <v>223</v>
      </c>
      <c r="G248" t="s">
        <v>143</v>
      </c>
      <c r="H248">
        <v>0.09</v>
      </c>
      <c r="I248" s="6">
        <v>1</v>
      </c>
      <c r="J248" s="6">
        <v>4</v>
      </c>
      <c r="K248" s="6">
        <v>3.8E-3</v>
      </c>
      <c r="L248" s="6">
        <f t="shared" si="19"/>
        <v>4.2222222222222223E-2</v>
      </c>
      <c r="M248" s="6"/>
      <c r="N248" s="6"/>
      <c r="O248" s="52">
        <v>3.0990000000000002</v>
      </c>
      <c r="P248" s="53">
        <v>1.8069999999999999</v>
      </c>
      <c r="Q248" s="51">
        <v>3.6326889279437604</v>
      </c>
      <c r="R248" s="49">
        <v>235.19318484850317</v>
      </c>
      <c r="S248">
        <v>1.2889999999999999</v>
      </c>
      <c r="T248" s="51">
        <v>-18.76497020611507</v>
      </c>
      <c r="U248" s="49">
        <v>1211.281206862569</v>
      </c>
      <c r="W248">
        <v>0</v>
      </c>
    </row>
    <row r="249" spans="1:23" x14ac:dyDescent="0.15">
      <c r="A249" s="3"/>
      <c r="B249" s="15" t="s">
        <v>200</v>
      </c>
      <c r="C249" s="6">
        <v>9</v>
      </c>
      <c r="D249" s="6" t="s">
        <v>4</v>
      </c>
      <c r="E249" s="2">
        <v>40449</v>
      </c>
      <c r="F249" t="s">
        <v>193</v>
      </c>
      <c r="G249" t="s">
        <v>143</v>
      </c>
      <c r="H249">
        <v>0.09</v>
      </c>
      <c r="I249" s="6">
        <v>1</v>
      </c>
      <c r="J249" s="6">
        <v>24</v>
      </c>
      <c r="K249" s="6">
        <v>1.7000000000000001E-2</v>
      </c>
      <c r="L249" s="6">
        <f t="shared" si="19"/>
        <v>0.18888888888888891</v>
      </c>
      <c r="M249" s="6"/>
      <c r="N249" s="6"/>
      <c r="O249" s="54">
        <v>3.1269999999999998</v>
      </c>
      <c r="P249">
        <v>1.827</v>
      </c>
      <c r="Q249" s="51">
        <v>5.1523829215341674</v>
      </c>
      <c r="R249" s="49">
        <v>252.63379390605661</v>
      </c>
      <c r="S249">
        <v>1.242</v>
      </c>
      <c r="T249" s="51">
        <v>-18.325388297352742</v>
      </c>
      <c r="U249" s="49">
        <v>1234.1160187415335</v>
      </c>
      <c r="W249">
        <v>0</v>
      </c>
    </row>
    <row r="250" spans="1:23" x14ac:dyDescent="0.15">
      <c r="A250" s="3"/>
      <c r="B250" s="15" t="s">
        <v>200</v>
      </c>
      <c r="C250" s="6">
        <v>9</v>
      </c>
      <c r="D250" s="6" t="s">
        <v>4</v>
      </c>
      <c r="E250" s="2">
        <v>40449</v>
      </c>
      <c r="F250" t="s">
        <v>387</v>
      </c>
      <c r="G250" t="s">
        <v>143</v>
      </c>
      <c r="H250">
        <v>0.09</v>
      </c>
      <c r="I250" s="6">
        <v>1</v>
      </c>
      <c r="J250" s="6">
        <v>2</v>
      </c>
      <c r="K250" s="6">
        <v>2.3999999999999998E-3</v>
      </c>
      <c r="L250" s="6">
        <f t="shared" si="19"/>
        <v>2.6666666666666665E-2</v>
      </c>
      <c r="M250" s="6"/>
      <c r="N250" s="6"/>
      <c r="O250" s="52">
        <v>2.1120000000000001</v>
      </c>
      <c r="P250" s="57">
        <v>1.3740000000000001</v>
      </c>
      <c r="Q250" s="51">
        <v>6.9925566008477196</v>
      </c>
      <c r="R250" s="49">
        <v>199.47414502580102</v>
      </c>
      <c r="S250" s="52">
        <v>0.95899999999999996</v>
      </c>
      <c r="T250" s="51">
        <v>-18.04210217837257</v>
      </c>
      <c r="U250" s="49">
        <v>919.77685180100968</v>
      </c>
      <c r="W250">
        <v>0</v>
      </c>
    </row>
    <row r="251" spans="1:23" x14ac:dyDescent="0.15">
      <c r="A251" s="3" t="s">
        <v>388</v>
      </c>
      <c r="B251" s="15" t="s">
        <v>200</v>
      </c>
      <c r="C251" s="6" t="s">
        <v>209</v>
      </c>
      <c r="D251" s="6" t="s">
        <v>4</v>
      </c>
      <c r="E251" s="2">
        <v>40449</v>
      </c>
      <c r="F251" t="s">
        <v>175</v>
      </c>
      <c r="G251" s="55" t="s">
        <v>211</v>
      </c>
      <c r="I251" s="6">
        <v>1</v>
      </c>
      <c r="J251" s="50" t="s">
        <v>144</v>
      </c>
      <c r="K251" s="6">
        <v>2.4799999999999999E-2</v>
      </c>
      <c r="L251" s="6"/>
      <c r="M251" s="6"/>
      <c r="N251" s="6"/>
      <c r="O251" s="52">
        <v>3.2789999999999999</v>
      </c>
      <c r="P251" s="57">
        <v>1.224</v>
      </c>
      <c r="Q251" s="51">
        <v>3.808435852372583</v>
      </c>
      <c r="R251" s="49">
        <v>172.78555096603864</v>
      </c>
      <c r="S251" s="57">
        <v>1.1240000000000001</v>
      </c>
      <c r="T251" s="51">
        <v>-24.538145941193708</v>
      </c>
      <c r="U251" s="49">
        <v>1090.7997833723614</v>
      </c>
      <c r="W251">
        <v>0</v>
      </c>
    </row>
    <row r="252" spans="1:23" x14ac:dyDescent="0.15">
      <c r="A252" s="3" t="s">
        <v>389</v>
      </c>
      <c r="B252" s="44" t="s">
        <v>323</v>
      </c>
      <c r="C252" s="6">
        <v>15</v>
      </c>
      <c r="D252" s="6" t="s">
        <v>4</v>
      </c>
      <c r="E252" s="2">
        <v>40449</v>
      </c>
      <c r="F252" s="26" t="s">
        <v>164</v>
      </c>
      <c r="G252" t="s">
        <v>143</v>
      </c>
      <c r="H252">
        <v>4.4999999999999998E-2</v>
      </c>
      <c r="I252" s="6">
        <v>1</v>
      </c>
      <c r="J252" s="50" t="s">
        <v>144</v>
      </c>
      <c r="K252" s="6">
        <v>2.2311000000000001</v>
      </c>
      <c r="L252" s="6">
        <f t="shared" ref="L252:L258" si="20">K252/H252</f>
        <v>49.580000000000005</v>
      </c>
      <c r="M252" s="6">
        <v>3.5590000000000002</v>
      </c>
      <c r="N252" s="6">
        <v>0.8298353861176222</v>
      </c>
      <c r="O252" s="52">
        <v>4.7789999999999999</v>
      </c>
      <c r="P252">
        <v>0.98199999999999998</v>
      </c>
      <c r="Q252" s="51">
        <v>-0.23374340949033387</v>
      </c>
      <c r="R252" s="49">
        <v>139.9551176124701</v>
      </c>
      <c r="S252">
        <v>1.161</v>
      </c>
      <c r="T252" s="51">
        <v>-20.122789879847609</v>
      </c>
      <c r="U252" s="49">
        <v>1152.4667706890505</v>
      </c>
      <c r="W252">
        <v>0</v>
      </c>
    </row>
    <row r="253" spans="1:23" x14ac:dyDescent="0.15">
      <c r="A253" s="3" t="s">
        <v>390</v>
      </c>
      <c r="B253" s="15" t="s">
        <v>323</v>
      </c>
      <c r="C253" s="6">
        <v>15</v>
      </c>
      <c r="D253" s="6" t="s">
        <v>4</v>
      </c>
      <c r="E253" s="2">
        <v>40449</v>
      </c>
      <c r="F253" s="26" t="s">
        <v>165</v>
      </c>
      <c r="G253" t="s">
        <v>143</v>
      </c>
      <c r="H253">
        <v>4.4999999999999998E-2</v>
      </c>
      <c r="I253" s="6">
        <v>1</v>
      </c>
      <c r="J253" s="50" t="s">
        <v>144</v>
      </c>
      <c r="K253" s="6">
        <v>2.694</v>
      </c>
      <c r="L253" s="6">
        <f t="shared" si="20"/>
        <v>59.866666666666667</v>
      </c>
      <c r="M253" s="6">
        <v>3.5139999999999998</v>
      </c>
      <c r="N253" s="6">
        <v>0.47272248858827615</v>
      </c>
      <c r="O253" s="52">
        <v>4.8600000000000003</v>
      </c>
      <c r="P253">
        <v>1.018</v>
      </c>
      <c r="Q253" s="51">
        <v>-0.51287087770081663</v>
      </c>
      <c r="R253" s="49">
        <v>144.01784702732624</v>
      </c>
      <c r="S253">
        <v>1.17</v>
      </c>
      <c r="T253" s="51">
        <v>-20.279085669629776</v>
      </c>
      <c r="U253" s="49">
        <v>1161.1759263123133</v>
      </c>
      <c r="W253">
        <v>0</v>
      </c>
    </row>
    <row r="254" spans="1:23" x14ac:dyDescent="0.15">
      <c r="A254" s="3" t="s">
        <v>391</v>
      </c>
      <c r="B254" s="15" t="s">
        <v>323</v>
      </c>
      <c r="C254" s="6">
        <v>15</v>
      </c>
      <c r="D254" s="6" t="s">
        <v>4</v>
      </c>
      <c r="E254" s="2">
        <v>40449</v>
      </c>
      <c r="F254" s="26" t="s">
        <v>166</v>
      </c>
      <c r="G254" t="s">
        <v>143</v>
      </c>
      <c r="H254">
        <v>4.4999999999999998E-2</v>
      </c>
      <c r="I254" s="6">
        <v>1</v>
      </c>
      <c r="J254" s="50" t="s">
        <v>144</v>
      </c>
      <c r="K254" s="6">
        <v>2.6145</v>
      </c>
      <c r="L254" s="6">
        <f t="shared" si="20"/>
        <v>58.1</v>
      </c>
      <c r="M254" s="6">
        <v>3.5019999999999998</v>
      </c>
      <c r="N254" s="6">
        <v>1.0540271731593924</v>
      </c>
      <c r="O254" s="52">
        <v>4.0750000000000002</v>
      </c>
      <c r="P254">
        <v>0.79100000000000004</v>
      </c>
      <c r="Q254" s="51">
        <v>-0.25441951824666587</v>
      </c>
      <c r="R254" s="49">
        <v>113.66993434981983</v>
      </c>
      <c r="S254">
        <v>1.036</v>
      </c>
      <c r="T254" s="51">
        <v>-20.191169287877305</v>
      </c>
      <c r="U254" s="49">
        <v>1003.0000938674622</v>
      </c>
      <c r="W254">
        <v>0</v>
      </c>
    </row>
    <row r="255" spans="1:23" x14ac:dyDescent="0.15">
      <c r="A255" s="3" t="s">
        <v>392</v>
      </c>
      <c r="B255" s="15" t="s">
        <v>323</v>
      </c>
      <c r="C255" s="6">
        <v>15</v>
      </c>
      <c r="D255" s="6" t="s">
        <v>4</v>
      </c>
      <c r="E255" s="2">
        <v>40449</v>
      </c>
      <c r="F255" s="28" t="s">
        <v>167</v>
      </c>
      <c r="G255" t="s">
        <v>143</v>
      </c>
      <c r="H255">
        <v>4.4999999999999998E-2</v>
      </c>
      <c r="I255" s="6">
        <v>1</v>
      </c>
      <c r="J255" s="6">
        <v>874</v>
      </c>
      <c r="K255">
        <v>8.2831679773917486</v>
      </c>
      <c r="L255" s="6">
        <f t="shared" si="20"/>
        <v>184.07039949759442</v>
      </c>
      <c r="N255" s="6"/>
      <c r="O255" s="52">
        <v>3.2410000000000001</v>
      </c>
      <c r="P255" s="53">
        <v>2.629</v>
      </c>
      <c r="Q255" s="51">
        <v>3.0434198283882972</v>
      </c>
      <c r="R255" s="49">
        <v>361.15150882931459</v>
      </c>
      <c r="S255" s="53">
        <v>1.4870000000000001</v>
      </c>
      <c r="T255" s="51">
        <v>-25.446615219302529</v>
      </c>
      <c r="U255" s="49">
        <v>1579.4732458153551</v>
      </c>
      <c r="W255">
        <v>0</v>
      </c>
    </row>
    <row r="256" spans="1:23" x14ac:dyDescent="0.15">
      <c r="A256" s="3" t="s">
        <v>393</v>
      </c>
      <c r="B256" s="15" t="s">
        <v>323</v>
      </c>
      <c r="C256" s="6">
        <v>15</v>
      </c>
      <c r="D256" s="6" t="s">
        <v>4</v>
      </c>
      <c r="E256" s="2">
        <v>40449</v>
      </c>
      <c r="F256" s="28" t="s">
        <v>168</v>
      </c>
      <c r="G256" t="s">
        <v>143</v>
      </c>
      <c r="H256">
        <v>4.4999999999999998E-2</v>
      </c>
      <c r="I256" s="6">
        <v>1</v>
      </c>
      <c r="J256" s="6">
        <v>568</v>
      </c>
      <c r="K256">
        <v>5.3831114544147747</v>
      </c>
      <c r="L256" s="6">
        <f t="shared" si="20"/>
        <v>119.624698986995</v>
      </c>
      <c r="M256" s="6"/>
      <c r="N256" s="6"/>
      <c r="O256" s="54">
        <v>3.2290000000000001</v>
      </c>
      <c r="P256">
        <v>2.4860000000000002</v>
      </c>
      <c r="Q256" s="51">
        <v>3.312209242220614</v>
      </c>
      <c r="R256" s="49">
        <v>343.67499944747715</v>
      </c>
      <c r="S256">
        <v>1.4790000000000001</v>
      </c>
      <c r="T256" s="51">
        <v>-25.759206798866856</v>
      </c>
      <c r="U256" s="49">
        <v>1573.3713177049533</v>
      </c>
      <c r="W256">
        <v>0</v>
      </c>
    </row>
    <row r="257" spans="1:23" x14ac:dyDescent="0.15">
      <c r="A257" s="3" t="s">
        <v>394</v>
      </c>
      <c r="B257" s="15" t="s">
        <v>323</v>
      </c>
      <c r="C257" s="6">
        <v>15</v>
      </c>
      <c r="D257" s="6" t="s">
        <v>4</v>
      </c>
      <c r="E257" s="2">
        <v>40449</v>
      </c>
      <c r="F257" s="28" t="s">
        <v>169</v>
      </c>
      <c r="G257" t="s">
        <v>143</v>
      </c>
      <c r="H257">
        <v>4.4999999999999998E-2</v>
      </c>
      <c r="I257" s="6">
        <v>1</v>
      </c>
      <c r="J257" s="6">
        <v>364</v>
      </c>
      <c r="K257" s="6">
        <v>3.4497404390967921</v>
      </c>
      <c r="L257" s="6">
        <f t="shared" si="20"/>
        <v>76.660898646595385</v>
      </c>
      <c r="M257" s="6"/>
      <c r="N257" s="6"/>
      <c r="O257" s="54">
        <v>3.4980000000000002</v>
      </c>
      <c r="P257">
        <v>2.5030000000000001</v>
      </c>
      <c r="Q257" s="51">
        <v>3.498294221027602</v>
      </c>
      <c r="R257" s="49">
        <v>343.3499860764249</v>
      </c>
      <c r="S257">
        <v>1.4870000000000001</v>
      </c>
      <c r="T257" s="51">
        <v>-25.397772784995603</v>
      </c>
      <c r="U257" s="49">
        <v>1571.9015881039832</v>
      </c>
      <c r="W257">
        <v>0</v>
      </c>
    </row>
    <row r="258" spans="1:23" x14ac:dyDescent="0.15">
      <c r="A258" s="3" t="s">
        <v>395</v>
      </c>
      <c r="B258" s="15" t="s">
        <v>323</v>
      </c>
      <c r="C258" s="6">
        <v>15</v>
      </c>
      <c r="D258" s="6" t="s">
        <v>4</v>
      </c>
      <c r="E258" s="2">
        <v>40449</v>
      </c>
      <c r="F258" t="s">
        <v>223</v>
      </c>
      <c r="G258" t="s">
        <v>143</v>
      </c>
      <c r="H258">
        <v>4.4999999999999998E-2</v>
      </c>
      <c r="I258" s="6">
        <v>1</v>
      </c>
      <c r="J258" s="6">
        <v>5</v>
      </c>
      <c r="K258" s="6">
        <v>8.0999999999999996E-3</v>
      </c>
      <c r="L258" s="6">
        <f t="shared" si="20"/>
        <v>0.18</v>
      </c>
      <c r="M258" s="6"/>
      <c r="N258" s="6"/>
      <c r="O258" s="52">
        <v>3.4249999999999998</v>
      </c>
      <c r="P258" s="57">
        <v>1.841</v>
      </c>
      <c r="Q258" s="51">
        <v>2.4851648919673317</v>
      </c>
      <c r="R258" s="49">
        <v>265.62264076796129</v>
      </c>
      <c r="S258" s="52">
        <v>1.2270000000000001</v>
      </c>
      <c r="T258" s="51">
        <v>-18.471915600273519</v>
      </c>
      <c r="U258" s="49">
        <v>1429.8709070179464</v>
      </c>
      <c r="W258">
        <v>0</v>
      </c>
    </row>
    <row r="259" spans="1:23" x14ac:dyDescent="0.15">
      <c r="A259" s="3"/>
      <c r="B259" s="15" t="s">
        <v>323</v>
      </c>
      <c r="C259" s="6">
        <v>15</v>
      </c>
      <c r="D259" s="6" t="s">
        <v>4</v>
      </c>
      <c r="E259" s="2">
        <v>40449</v>
      </c>
      <c r="F259" t="s">
        <v>193</v>
      </c>
      <c r="G259" t="s">
        <v>143</v>
      </c>
      <c r="H259">
        <v>4.4999999999999998E-2</v>
      </c>
      <c r="I259" s="6">
        <v>1</v>
      </c>
      <c r="J259" s="6">
        <v>20</v>
      </c>
      <c r="K259" s="6">
        <v>3.7000000000000002E-3</v>
      </c>
      <c r="L259" s="6">
        <f t="shared" ref="L259:L267" si="21">K259/H259</f>
        <v>8.2222222222222224E-2</v>
      </c>
      <c r="M259" s="6"/>
      <c r="N259" s="6"/>
      <c r="O259" s="54">
        <v>1.954</v>
      </c>
      <c r="P259">
        <v>1.127</v>
      </c>
      <c r="Q259" s="51">
        <v>4.4493952238188763</v>
      </c>
      <c r="R259" s="49">
        <v>161.32969217905568</v>
      </c>
      <c r="S259">
        <v>0.76900000000000002</v>
      </c>
      <c r="T259" s="51">
        <v>-19.644134023639737</v>
      </c>
      <c r="U259" s="49">
        <v>700.70726795930818</v>
      </c>
      <c r="W259">
        <v>0</v>
      </c>
    </row>
    <row r="260" spans="1:23" x14ac:dyDescent="0.15">
      <c r="A260" s="3"/>
      <c r="B260" s="15" t="s">
        <v>323</v>
      </c>
      <c r="C260" s="6">
        <v>15</v>
      </c>
      <c r="D260" s="6" t="s">
        <v>4</v>
      </c>
      <c r="E260" s="2">
        <v>40449</v>
      </c>
      <c r="F260" t="s">
        <v>224</v>
      </c>
      <c r="G260" t="s">
        <v>143</v>
      </c>
      <c r="H260">
        <v>4.4999999999999998E-2</v>
      </c>
      <c r="I260" s="6">
        <v>1</v>
      </c>
      <c r="J260" s="6">
        <v>46</v>
      </c>
      <c r="K260" s="6">
        <v>2.6700000000000002E-2</v>
      </c>
      <c r="L260" s="6">
        <f t="shared" si="21"/>
        <v>0.59333333333333338</v>
      </c>
      <c r="M260" s="6"/>
      <c r="N260" s="6"/>
      <c r="O260" s="52">
        <v>3.58</v>
      </c>
      <c r="P260" s="53">
        <v>1.6339999999999999</v>
      </c>
      <c r="Q260" s="51">
        <v>3.7567455804817529</v>
      </c>
      <c r="R260" s="49">
        <v>229.30082504375267</v>
      </c>
      <c r="S260" s="53">
        <v>1.1319999999999999</v>
      </c>
      <c r="T260" s="51">
        <v>-17.36807658493699</v>
      </c>
      <c r="U260" s="49">
        <v>1263.1012219232041</v>
      </c>
      <c r="W260">
        <v>0</v>
      </c>
    </row>
    <row r="261" spans="1:23" x14ac:dyDescent="0.15">
      <c r="A261" s="3"/>
      <c r="B261" s="15" t="s">
        <v>323</v>
      </c>
      <c r="C261" s="6">
        <v>15</v>
      </c>
      <c r="D261" s="6" t="s">
        <v>4</v>
      </c>
      <c r="E261" s="2">
        <v>40449</v>
      </c>
      <c r="F261" t="s">
        <v>225</v>
      </c>
      <c r="G261" t="s">
        <v>143</v>
      </c>
      <c r="H261">
        <v>4.4999999999999998E-2</v>
      </c>
      <c r="I261" s="6">
        <v>1</v>
      </c>
      <c r="J261" s="6">
        <v>8</v>
      </c>
      <c r="K261" s="6">
        <v>2.0999999999999999E-3</v>
      </c>
      <c r="L261" s="6">
        <f t="shared" si="21"/>
        <v>4.6666666666666669E-2</v>
      </c>
      <c r="M261" s="6"/>
      <c r="N261" s="6"/>
      <c r="O261" s="54">
        <v>0.96799999999999997</v>
      </c>
      <c r="P261" s="53">
        <v>0.64800000000000002</v>
      </c>
      <c r="Q261" s="51">
        <v>4.6251421482476989</v>
      </c>
      <c r="R261" s="49">
        <v>95.504771036740763</v>
      </c>
      <c r="S261" s="53">
        <v>0.435</v>
      </c>
      <c r="T261" s="51">
        <v>-20.581908762332713</v>
      </c>
      <c r="U261" s="49">
        <v>387.34826760870135</v>
      </c>
      <c r="W261">
        <v>0</v>
      </c>
    </row>
    <row r="262" spans="1:23" x14ac:dyDescent="0.15">
      <c r="A262" s="3" t="s">
        <v>396</v>
      </c>
      <c r="B262" s="15" t="s">
        <v>323</v>
      </c>
      <c r="C262" s="6">
        <v>15</v>
      </c>
      <c r="D262" s="6" t="s">
        <v>4</v>
      </c>
      <c r="E262" s="2">
        <v>40449</v>
      </c>
      <c r="F262" t="s">
        <v>223</v>
      </c>
      <c r="G262" t="s">
        <v>143</v>
      </c>
      <c r="H262">
        <v>4.4999999999999998E-2</v>
      </c>
      <c r="I262" s="6">
        <v>1</v>
      </c>
      <c r="J262" s="6">
        <v>3</v>
      </c>
      <c r="K262" s="6">
        <v>4.7999999999999996E-3</v>
      </c>
      <c r="L262" s="6">
        <f t="shared" si="21"/>
        <v>0.10666666666666666</v>
      </c>
      <c r="M262" s="6"/>
      <c r="N262" s="6"/>
      <c r="O262" s="52">
        <v>2.758</v>
      </c>
      <c r="P262" s="57">
        <v>1.48</v>
      </c>
      <c r="Q262" s="51">
        <v>2.9813915021193007</v>
      </c>
      <c r="R262" s="49">
        <v>214.87306343456143</v>
      </c>
      <c r="S262" s="57">
        <v>1.1040000000000001</v>
      </c>
      <c r="T262" s="51">
        <v>-19.517143694441732</v>
      </c>
      <c r="U262" s="49">
        <v>1257.6696209849752</v>
      </c>
      <c r="W262">
        <v>0</v>
      </c>
    </row>
    <row r="263" spans="1:23" x14ac:dyDescent="0.15">
      <c r="A263" s="3"/>
      <c r="B263" s="15" t="s">
        <v>323</v>
      </c>
      <c r="C263" s="6">
        <v>15</v>
      </c>
      <c r="D263" s="6" t="s">
        <v>4</v>
      </c>
      <c r="E263" s="2">
        <v>40449</v>
      </c>
      <c r="F263" t="s">
        <v>193</v>
      </c>
      <c r="G263" t="s">
        <v>143</v>
      </c>
      <c r="H263">
        <v>4.4999999999999998E-2</v>
      </c>
      <c r="I263" s="6">
        <v>1</v>
      </c>
      <c r="J263" s="6">
        <v>12</v>
      </c>
      <c r="K263" s="6">
        <v>8.9999999999999993E-3</v>
      </c>
      <c r="L263" s="6">
        <f t="shared" si="21"/>
        <v>0.19999999999999998</v>
      </c>
      <c r="M263" s="6"/>
      <c r="N263" s="6"/>
      <c r="O263" s="54">
        <v>3.6930000000000001</v>
      </c>
      <c r="P263">
        <v>0.79400000000000004</v>
      </c>
      <c r="Q263" s="51">
        <v>4.5631138219787033</v>
      </c>
      <c r="R263" s="49">
        <v>115.59639490613411</v>
      </c>
      <c r="S263">
        <v>0.60699999999999998</v>
      </c>
      <c r="T263" s="51">
        <v>-19.380384878382337</v>
      </c>
      <c r="U263" s="49">
        <v>545.18998811123788</v>
      </c>
      <c r="W263">
        <v>0</v>
      </c>
    </row>
    <row r="264" spans="1:23" x14ac:dyDescent="0.15">
      <c r="A264" s="3"/>
      <c r="B264" s="15" t="s">
        <v>323</v>
      </c>
      <c r="C264" s="6">
        <v>15</v>
      </c>
      <c r="D264" s="6" t="s">
        <v>4</v>
      </c>
      <c r="E264" s="2">
        <v>40449</v>
      </c>
      <c r="F264" t="s">
        <v>224</v>
      </c>
      <c r="G264" t="s">
        <v>143</v>
      </c>
      <c r="H264">
        <v>4.4999999999999998E-2</v>
      </c>
      <c r="I264" s="6">
        <v>1</v>
      </c>
      <c r="J264" s="6">
        <v>21</v>
      </c>
      <c r="K264" s="6">
        <v>1.44E-2</v>
      </c>
      <c r="L264" s="6">
        <f t="shared" si="21"/>
        <v>0.32</v>
      </c>
      <c r="M264" s="6"/>
      <c r="N264" s="6"/>
      <c r="O264" s="52">
        <v>3.552</v>
      </c>
      <c r="P264" s="53">
        <v>1.5469999999999999</v>
      </c>
      <c r="Q264" s="51">
        <v>3.9428305592887409</v>
      </c>
      <c r="R264" s="49">
        <v>215.29349617787614</v>
      </c>
      <c r="S264" s="53">
        <v>1.1120000000000001</v>
      </c>
      <c r="T264" s="51">
        <v>-17.153169873986517</v>
      </c>
      <c r="U264" s="49">
        <v>1232.4167646831288</v>
      </c>
      <c r="W264">
        <v>0</v>
      </c>
    </row>
    <row r="265" spans="1:23" x14ac:dyDescent="0.15">
      <c r="A265" s="3"/>
      <c r="B265" s="15" t="s">
        <v>323</v>
      </c>
      <c r="C265" s="6">
        <v>15</v>
      </c>
      <c r="D265" s="6" t="s">
        <v>4</v>
      </c>
      <c r="E265" s="2">
        <v>40449</v>
      </c>
      <c r="F265" t="s">
        <v>225</v>
      </c>
      <c r="G265" t="s">
        <v>143</v>
      </c>
      <c r="H265">
        <v>4.4999999999999998E-2</v>
      </c>
      <c r="I265" s="6">
        <v>1</v>
      </c>
      <c r="J265" s="6">
        <v>10</v>
      </c>
      <c r="K265" s="6">
        <v>2.3E-3</v>
      </c>
      <c r="L265" s="6">
        <f t="shared" si="21"/>
        <v>5.1111111111111114E-2</v>
      </c>
      <c r="M265" s="6"/>
      <c r="N265" s="6"/>
      <c r="O265" s="54">
        <v>0.69799999999999995</v>
      </c>
      <c r="P265" s="53">
        <v>0.52100000000000002</v>
      </c>
      <c r="Q265" s="51">
        <v>5.5452289879044763</v>
      </c>
      <c r="R265" s="49">
        <v>78.785256396103975</v>
      </c>
      <c r="S265">
        <v>0.36199999999999999</v>
      </c>
      <c r="T265" s="51">
        <v>-20.46468691999609</v>
      </c>
      <c r="U265" s="49">
        <v>325.29521902308153</v>
      </c>
      <c r="W265">
        <v>0</v>
      </c>
    </row>
    <row r="266" spans="1:23" x14ac:dyDescent="0.15">
      <c r="A266" s="3" t="s">
        <v>397</v>
      </c>
      <c r="B266" s="15" t="s">
        <v>323</v>
      </c>
      <c r="C266" s="6">
        <v>15</v>
      </c>
      <c r="D266" s="6" t="s">
        <v>4</v>
      </c>
      <c r="E266" s="2">
        <v>40449</v>
      </c>
      <c r="F266" t="s">
        <v>193</v>
      </c>
      <c r="G266" t="s">
        <v>143</v>
      </c>
      <c r="H266">
        <v>4.4999999999999998E-2</v>
      </c>
      <c r="I266" s="6">
        <v>1</v>
      </c>
      <c r="J266" s="6">
        <v>9</v>
      </c>
      <c r="K266" s="6">
        <v>2.5000000000000001E-3</v>
      </c>
      <c r="L266" s="6">
        <f t="shared" si="21"/>
        <v>5.5555555555555559E-2</v>
      </c>
      <c r="M266" s="6"/>
      <c r="N266" s="6"/>
      <c r="O266" s="54">
        <v>1.847</v>
      </c>
      <c r="P266">
        <v>1.29</v>
      </c>
      <c r="Q266" s="51">
        <v>4.3977049519280467</v>
      </c>
      <c r="R266" s="49">
        <v>183.10181371501315</v>
      </c>
      <c r="S266">
        <v>0.88600000000000001</v>
      </c>
      <c r="T266" s="51">
        <v>-19.917651655758519</v>
      </c>
      <c r="U266" s="49">
        <v>820.15386291800564</v>
      </c>
      <c r="W266">
        <v>0</v>
      </c>
    </row>
    <row r="267" spans="1:23" ht="14" thickBot="1" x14ac:dyDescent="0.2">
      <c r="A267" s="1"/>
      <c r="B267" s="20" t="s">
        <v>323</v>
      </c>
      <c r="C267" s="17">
        <v>15</v>
      </c>
      <c r="D267" s="17" t="s">
        <v>4</v>
      </c>
      <c r="E267" s="19">
        <v>40449</v>
      </c>
      <c r="F267" s="1" t="s">
        <v>224</v>
      </c>
      <c r="G267" s="1" t="s">
        <v>143</v>
      </c>
      <c r="H267" s="1">
        <v>4.4999999999999998E-2</v>
      </c>
      <c r="I267" s="17">
        <v>1</v>
      </c>
      <c r="J267" s="6">
        <v>12</v>
      </c>
      <c r="K267" s="6">
        <v>1.0200000000000001E-2</v>
      </c>
      <c r="L267" s="6">
        <f t="shared" si="21"/>
        <v>0.22666666666666668</v>
      </c>
      <c r="M267" s="6"/>
      <c r="N267" s="6"/>
      <c r="O267" s="52">
        <v>3.81</v>
      </c>
      <c r="P267" s="53">
        <v>1.764</v>
      </c>
      <c r="Q267" s="51">
        <v>3.9428305592887409</v>
      </c>
      <c r="R267" s="49">
        <v>245.2012416688581</v>
      </c>
      <c r="S267" s="53">
        <v>1.2010000000000001</v>
      </c>
      <c r="T267" s="51">
        <v>-17.455992966689461</v>
      </c>
      <c r="U267" s="49">
        <v>1357.349986357762</v>
      </c>
      <c r="W267">
        <v>0</v>
      </c>
    </row>
    <row r="268" spans="1:23" ht="14" thickBot="1" x14ac:dyDescent="0.2">
      <c r="A268" s="27" t="s">
        <v>398</v>
      </c>
      <c r="B268" s="15" t="s">
        <v>346</v>
      </c>
      <c r="C268" s="6" t="s">
        <v>209</v>
      </c>
      <c r="D268" s="6" t="s">
        <v>70</v>
      </c>
      <c r="E268" s="46">
        <v>40440</v>
      </c>
      <c r="F268" s="24" t="s">
        <v>175</v>
      </c>
      <c r="G268" s="24" t="s">
        <v>211</v>
      </c>
      <c r="H268" s="24"/>
      <c r="I268" s="6">
        <v>3</v>
      </c>
      <c r="J268" s="141" t="s">
        <v>144</v>
      </c>
      <c r="K268" s="79">
        <v>0.18140000000000001</v>
      </c>
      <c r="L268" s="79"/>
      <c r="M268" s="79"/>
      <c r="N268" s="79"/>
      <c r="O268" s="127">
        <v>3.0659999999999998</v>
      </c>
      <c r="P268" s="83">
        <v>1.264</v>
      </c>
      <c r="Q268" s="128">
        <v>3.9678495602062482</v>
      </c>
      <c r="R268" s="129">
        <v>154.14836956960127</v>
      </c>
      <c r="S268" s="83">
        <v>0.96499999999999997</v>
      </c>
      <c r="T268" s="128">
        <v>-23.110043338986252</v>
      </c>
      <c r="U268" s="129">
        <v>813.84536924255826</v>
      </c>
      <c r="W268">
        <v>0</v>
      </c>
    </row>
    <row r="269" spans="1:23" ht="14" thickBot="1" x14ac:dyDescent="0.2">
      <c r="A269" s="85" t="s">
        <v>399</v>
      </c>
      <c r="B269" s="80" t="s">
        <v>348</v>
      </c>
      <c r="C269" s="79" t="s">
        <v>209</v>
      </c>
      <c r="D269" s="79" t="s">
        <v>70</v>
      </c>
      <c r="E269" s="81">
        <v>40441</v>
      </c>
      <c r="F269" s="83" t="s">
        <v>175</v>
      </c>
      <c r="G269" s="83" t="s">
        <v>211</v>
      </c>
      <c r="H269" s="83"/>
      <c r="I269" s="79">
        <v>3</v>
      </c>
      <c r="J269" s="141" t="s">
        <v>144</v>
      </c>
      <c r="K269" s="79">
        <v>0.37009999999999998</v>
      </c>
      <c r="L269" s="79"/>
      <c r="M269" s="79"/>
      <c r="N269" s="79"/>
      <c r="O269" s="127">
        <v>3.2770000000000001</v>
      </c>
      <c r="P269" s="83">
        <v>0.72199999999999998</v>
      </c>
      <c r="Q269" s="128">
        <v>10.40804772014963</v>
      </c>
      <c r="R269" s="129">
        <v>88.18975318333716</v>
      </c>
      <c r="S269" s="83">
        <v>0.76600000000000001</v>
      </c>
      <c r="T269" s="128">
        <v>-25.983606557377051</v>
      </c>
      <c r="U269" s="129">
        <v>616.59065827469237</v>
      </c>
      <c r="W269">
        <v>0</v>
      </c>
    </row>
    <row r="270" spans="1:23" x14ac:dyDescent="0.15">
      <c r="A270" s="3" t="s">
        <v>293</v>
      </c>
      <c r="B270" s="31" t="s">
        <v>216</v>
      </c>
      <c r="C270" s="6">
        <v>3</v>
      </c>
      <c r="D270" s="6" t="s">
        <v>4</v>
      </c>
      <c r="E270" s="2">
        <v>40443</v>
      </c>
      <c r="F270" s="26" t="s">
        <v>164</v>
      </c>
      <c r="G270" t="s">
        <v>143</v>
      </c>
      <c r="H270">
        <v>0.04</v>
      </c>
      <c r="I270" s="6">
        <v>1</v>
      </c>
      <c r="J270" t="s">
        <v>144</v>
      </c>
      <c r="K270">
        <v>0.1986</v>
      </c>
      <c r="L270">
        <f t="shared" ref="L270:L275" si="22">K270/H270</f>
        <v>4.9649999999999999</v>
      </c>
      <c r="M270">
        <v>3.5219999999999998</v>
      </c>
      <c r="N270">
        <v>0.65300604538154294</v>
      </c>
      <c r="O270" s="52">
        <v>4.585</v>
      </c>
      <c r="P270" s="53">
        <v>0.67</v>
      </c>
      <c r="Q270" s="51">
        <v>0.22113098314897145</v>
      </c>
      <c r="R270" s="49">
        <v>94.517453542398684</v>
      </c>
      <c r="S270">
        <v>1.0640000000000001</v>
      </c>
      <c r="T270" s="51">
        <v>-20.103252906124844</v>
      </c>
      <c r="U270" s="49">
        <v>1008.4157758405654</v>
      </c>
      <c r="W270">
        <v>0</v>
      </c>
    </row>
    <row r="271" spans="1:23" x14ac:dyDescent="0.15">
      <c r="A271" s="3" t="s">
        <v>294</v>
      </c>
      <c r="B271" s="10" t="s">
        <v>216</v>
      </c>
      <c r="C271" s="6">
        <v>3</v>
      </c>
      <c r="D271" s="6" t="s">
        <v>4</v>
      </c>
      <c r="E271" s="2">
        <v>40443</v>
      </c>
      <c r="F271" s="26" t="s">
        <v>165</v>
      </c>
      <c r="G271" t="s">
        <v>143</v>
      </c>
      <c r="H271">
        <v>0.04</v>
      </c>
      <c r="I271" s="6">
        <v>1</v>
      </c>
      <c r="J271" t="s">
        <v>144</v>
      </c>
      <c r="K271">
        <v>2.1825000000000001</v>
      </c>
      <c r="L271">
        <f t="shared" si="22"/>
        <v>54.5625</v>
      </c>
      <c r="M271">
        <v>3.5529999999999999</v>
      </c>
      <c r="N271">
        <v>0.53220510797859555</v>
      </c>
      <c r="O271" s="52">
        <v>4.266</v>
      </c>
      <c r="P271" s="53">
        <v>0.371</v>
      </c>
      <c r="Q271" s="51">
        <v>0.27282125503980154</v>
      </c>
      <c r="R271" s="49">
        <v>56.877266954103455</v>
      </c>
      <c r="S271">
        <v>0.65100000000000002</v>
      </c>
      <c r="T271" s="51">
        <v>-17.504835400996384</v>
      </c>
      <c r="U271" s="49">
        <v>578.27596987061543</v>
      </c>
      <c r="W271">
        <v>0</v>
      </c>
    </row>
    <row r="272" spans="1:23" x14ac:dyDescent="0.15">
      <c r="A272" s="3" t="s">
        <v>295</v>
      </c>
      <c r="B272" s="10" t="s">
        <v>216</v>
      </c>
      <c r="C272" s="6">
        <v>3</v>
      </c>
      <c r="D272" s="6" t="s">
        <v>4</v>
      </c>
      <c r="E272" s="2">
        <v>40443</v>
      </c>
      <c r="F272" s="26" t="s">
        <v>166</v>
      </c>
      <c r="G272" t="s">
        <v>143</v>
      </c>
      <c r="H272">
        <v>0.04</v>
      </c>
      <c r="I272" s="6">
        <v>1</v>
      </c>
      <c r="J272" t="s">
        <v>144</v>
      </c>
      <c r="K272">
        <v>0.1104</v>
      </c>
      <c r="L272">
        <f t="shared" si="22"/>
        <v>2.76</v>
      </c>
      <c r="M272">
        <v>3.536</v>
      </c>
      <c r="N272">
        <v>0.95685159101856609</v>
      </c>
      <c r="O272" s="52">
        <v>4.125</v>
      </c>
      <c r="P272" s="53">
        <v>0.61299999999999999</v>
      </c>
      <c r="Q272" s="51">
        <v>0.55194872325028432</v>
      </c>
      <c r="R272" s="49">
        <v>87.922811927222781</v>
      </c>
      <c r="S272">
        <v>0.88500000000000001</v>
      </c>
      <c r="T272" s="51">
        <v>-20.327928103936699</v>
      </c>
      <c r="U272" s="49">
        <v>810.66786523410292</v>
      </c>
      <c r="W272">
        <v>0</v>
      </c>
    </row>
    <row r="273" spans="1:23" x14ac:dyDescent="0.15">
      <c r="A273" s="3" t="s">
        <v>296</v>
      </c>
      <c r="B273" s="10" t="s">
        <v>216</v>
      </c>
      <c r="C273" s="6">
        <v>3</v>
      </c>
      <c r="D273" s="6" t="s">
        <v>4</v>
      </c>
      <c r="E273" s="2">
        <v>40443</v>
      </c>
      <c r="F273" s="47" t="s">
        <v>167</v>
      </c>
      <c r="G273" t="s">
        <v>143</v>
      </c>
      <c r="H273">
        <v>0.04</v>
      </c>
      <c r="I273" s="6">
        <v>1</v>
      </c>
      <c r="J273">
        <v>32</v>
      </c>
      <c r="K273">
        <v>0.34212126188699959</v>
      </c>
      <c r="L273">
        <f t="shared" si="22"/>
        <v>8.5530315471749905</v>
      </c>
      <c r="O273" s="54">
        <v>3.5619999999999998</v>
      </c>
      <c r="P273">
        <v>2.4390000000000001</v>
      </c>
      <c r="Q273" s="51">
        <v>3.6637030910782586</v>
      </c>
      <c r="R273" s="49">
        <v>326.49001259752021</v>
      </c>
      <c r="S273">
        <v>1.5820000000000001</v>
      </c>
      <c r="T273" s="51">
        <v>-22.711438898114682</v>
      </c>
      <c r="U273" s="49">
        <v>1722.9569148236637</v>
      </c>
      <c r="W273">
        <v>0</v>
      </c>
    </row>
    <row r="274" spans="1:23" x14ac:dyDescent="0.15">
      <c r="A274" s="3" t="s">
        <v>297</v>
      </c>
      <c r="B274" s="10" t="s">
        <v>216</v>
      </c>
      <c r="C274" s="6">
        <v>3</v>
      </c>
      <c r="D274" s="6" t="s">
        <v>4</v>
      </c>
      <c r="E274" s="2">
        <v>40443</v>
      </c>
      <c r="F274" s="47" t="s">
        <v>168</v>
      </c>
      <c r="G274" t="s">
        <v>143</v>
      </c>
      <c r="H274">
        <v>0.04</v>
      </c>
      <c r="I274" s="6">
        <v>1</v>
      </c>
      <c r="J274">
        <v>95</v>
      </c>
      <c r="K274">
        <v>1.01567249622703</v>
      </c>
      <c r="L274">
        <f t="shared" si="22"/>
        <v>25.391812405675751</v>
      </c>
      <c r="O274" s="54">
        <v>3.3719999999999999</v>
      </c>
      <c r="P274">
        <v>2.1909999999999998</v>
      </c>
      <c r="Q274" s="51">
        <v>3.6016747648092631</v>
      </c>
      <c r="R274" s="49">
        <v>297.48275951996811</v>
      </c>
      <c r="S274">
        <v>1.454</v>
      </c>
      <c r="T274" s="51">
        <v>-22.33046791052066</v>
      </c>
      <c r="U274" s="49">
        <v>1523.7702998965874</v>
      </c>
      <c r="W274">
        <v>0</v>
      </c>
    </row>
    <row r="275" spans="1:23" x14ac:dyDescent="0.15">
      <c r="A275" s="3" t="s">
        <v>298</v>
      </c>
      <c r="B275" s="10" t="s">
        <v>216</v>
      </c>
      <c r="C275" s="6">
        <v>3</v>
      </c>
      <c r="D275" s="6" t="s">
        <v>4</v>
      </c>
      <c r="E275" s="2">
        <v>40443</v>
      </c>
      <c r="F275" s="28" t="s">
        <v>169</v>
      </c>
      <c r="G275" t="s">
        <v>143</v>
      </c>
      <c r="H275">
        <v>0.04</v>
      </c>
      <c r="I275" s="6">
        <v>1</v>
      </c>
      <c r="J275">
        <v>25</v>
      </c>
      <c r="K275">
        <v>0.26728223584921845</v>
      </c>
      <c r="L275">
        <f t="shared" si="22"/>
        <v>6.6820558962304615</v>
      </c>
      <c r="O275" s="54">
        <v>3.9049999999999998</v>
      </c>
      <c r="P275">
        <v>2.8889999999999998</v>
      </c>
      <c r="Q275" s="51">
        <v>3.4879561666494361</v>
      </c>
      <c r="R275" s="49">
        <v>390.32164917011067</v>
      </c>
      <c r="S275">
        <v>1.6859999999999999</v>
      </c>
      <c r="T275" s="51">
        <v>-22.467226726580051</v>
      </c>
      <c r="U275" s="49">
        <v>1883.6889778269087</v>
      </c>
      <c r="W275">
        <v>0</v>
      </c>
    </row>
    <row r="276" spans="1:23" x14ac:dyDescent="0.15">
      <c r="A276" s="3" t="s">
        <v>299</v>
      </c>
      <c r="B276" s="10" t="s">
        <v>216</v>
      </c>
      <c r="C276" s="6">
        <v>3</v>
      </c>
      <c r="D276" s="6" t="s">
        <v>4</v>
      </c>
      <c r="E276" s="2">
        <v>40443</v>
      </c>
      <c r="F276" t="s">
        <v>155</v>
      </c>
      <c r="G276" s="28" t="s">
        <v>143</v>
      </c>
      <c r="H276">
        <v>0.18869190875623695</v>
      </c>
      <c r="I276" s="6">
        <v>3</v>
      </c>
      <c r="J276">
        <v>17</v>
      </c>
      <c r="K276">
        <v>2.1600000000000001E-2</v>
      </c>
      <c r="L276">
        <f>K276/(H276*3)</f>
        <v>3.8157439009753061E-2</v>
      </c>
      <c r="O276" s="52">
        <v>3.823</v>
      </c>
      <c r="P276" s="53">
        <v>2.2029999999999998</v>
      </c>
      <c r="Q276" s="51">
        <v>3.1287028611869379</v>
      </c>
      <c r="R276" s="49">
        <v>309.00918789282167</v>
      </c>
      <c r="S276" s="53">
        <v>1.298</v>
      </c>
      <c r="T276" s="51">
        <v>-17.645562464669307</v>
      </c>
      <c r="U276" s="49">
        <v>1460.8829157889529</v>
      </c>
      <c r="W276">
        <v>0</v>
      </c>
    </row>
    <row r="277" spans="1:23" x14ac:dyDescent="0.15">
      <c r="A277" s="3"/>
      <c r="B277" s="10" t="s">
        <v>216</v>
      </c>
      <c r="C277" s="6">
        <v>3</v>
      </c>
      <c r="D277" s="6" t="s">
        <v>4</v>
      </c>
      <c r="E277" s="2">
        <v>40443</v>
      </c>
      <c r="F277" t="s">
        <v>170</v>
      </c>
      <c r="G277" s="28" t="s">
        <v>143</v>
      </c>
      <c r="H277">
        <v>0.18869190875623695</v>
      </c>
      <c r="I277" s="6">
        <v>3</v>
      </c>
      <c r="J277">
        <v>213</v>
      </c>
      <c r="K277">
        <v>9.6799999999999997E-2</v>
      </c>
      <c r="L277">
        <f t="shared" ref="L277:L287" si="23">K277/(H277*3)</f>
        <v>0.17100185630296741</v>
      </c>
      <c r="O277" s="52">
        <v>3.2290000000000001</v>
      </c>
      <c r="P277" s="57">
        <v>1.8879999999999999</v>
      </c>
      <c r="Q277" s="51">
        <v>3.9221544505324095</v>
      </c>
      <c r="R277" s="49">
        <v>245.6341410193879</v>
      </c>
      <c r="S277" s="52">
        <v>1.3009999999999999</v>
      </c>
      <c r="T277" s="70">
        <v>-18.423073165966592</v>
      </c>
      <c r="U277" s="49">
        <v>1203.4577812565119</v>
      </c>
      <c r="W277">
        <v>0</v>
      </c>
    </row>
    <row r="278" spans="1:23" x14ac:dyDescent="0.15">
      <c r="A278" s="3"/>
      <c r="B278" s="10" t="s">
        <v>216</v>
      </c>
      <c r="C278" s="6">
        <v>3</v>
      </c>
      <c r="D278" s="6" t="s">
        <v>4</v>
      </c>
      <c r="E278" s="2">
        <v>40443</v>
      </c>
      <c r="F278" t="s">
        <v>156</v>
      </c>
      <c r="G278" s="28" t="s">
        <v>143</v>
      </c>
      <c r="H278">
        <v>0.18869190875623695</v>
      </c>
      <c r="I278" s="6">
        <v>3</v>
      </c>
      <c r="J278">
        <v>11</v>
      </c>
      <c r="K278">
        <v>1.5299999999999999E-2</v>
      </c>
      <c r="L278">
        <f t="shared" si="23"/>
        <v>2.7028185965241747E-2</v>
      </c>
      <c r="O278">
        <v>3.7919999999999998</v>
      </c>
      <c r="P278">
        <v>1.7230000000000001</v>
      </c>
      <c r="Q278" s="51">
        <v>3.4926701041350725</v>
      </c>
      <c r="R278" s="49">
        <v>243.65566037735846</v>
      </c>
      <c r="S278">
        <v>1.157</v>
      </c>
      <c r="T278" s="51">
        <v>-17.334652345958176</v>
      </c>
      <c r="U278" s="49">
        <v>1264.1857592477165</v>
      </c>
      <c r="W278">
        <v>0</v>
      </c>
    </row>
    <row r="279" spans="1:23" x14ac:dyDescent="0.15">
      <c r="A279" s="3"/>
      <c r="B279" s="10" t="s">
        <v>216</v>
      </c>
      <c r="C279" s="6">
        <v>3</v>
      </c>
      <c r="D279" s="6" t="s">
        <v>4</v>
      </c>
      <c r="E279" s="2">
        <v>40443</v>
      </c>
      <c r="F279" t="s">
        <v>195</v>
      </c>
      <c r="G279" s="28" t="s">
        <v>143</v>
      </c>
      <c r="H279">
        <v>0.18869190875623695</v>
      </c>
      <c r="I279" s="6">
        <v>3</v>
      </c>
      <c r="J279">
        <v>2</v>
      </c>
      <c r="K279">
        <v>1.0999999999999999E-2</v>
      </c>
      <c r="L279">
        <f t="shared" si="23"/>
        <v>1.9432029125337202E-2</v>
      </c>
      <c r="O279" s="52">
        <v>0.64100000000000001</v>
      </c>
      <c r="P279" s="53">
        <v>0.47699999999999998</v>
      </c>
      <c r="Q279" s="51">
        <v>3.11578620903546</v>
      </c>
      <c r="R279" s="49">
        <v>66.541128264845753</v>
      </c>
      <c r="S279">
        <v>0.36099999999999999</v>
      </c>
      <c r="T279" s="70">
        <v>-18.247240402461657</v>
      </c>
      <c r="U279" s="49">
        <v>296.77833914538968</v>
      </c>
      <c r="W279">
        <v>0</v>
      </c>
    </row>
    <row r="280" spans="1:23" x14ac:dyDescent="0.15">
      <c r="A280" s="3" t="s">
        <v>300</v>
      </c>
      <c r="B280" s="10" t="s">
        <v>216</v>
      </c>
      <c r="C280" s="6">
        <v>3</v>
      </c>
      <c r="D280" s="6" t="s">
        <v>4</v>
      </c>
      <c r="E280" s="2">
        <v>40443</v>
      </c>
      <c r="F280" t="s">
        <v>158</v>
      </c>
      <c r="G280" s="28" t="s">
        <v>143</v>
      </c>
      <c r="H280">
        <v>0.18869190875623695</v>
      </c>
      <c r="I280" s="6">
        <v>3</v>
      </c>
      <c r="J280">
        <v>12</v>
      </c>
      <c r="K280">
        <v>1.7899999999999999E-2</v>
      </c>
      <c r="L280">
        <f t="shared" si="23"/>
        <v>3.1621211031230542E-2</v>
      </c>
      <c r="O280" s="52">
        <v>3.2650000000000001</v>
      </c>
      <c r="P280" s="53">
        <v>1.927</v>
      </c>
      <c r="Q280" s="51">
        <v>2.9467192397128703</v>
      </c>
      <c r="R280" s="49">
        <v>267.59498346013891</v>
      </c>
      <c r="S280" s="53">
        <v>1.216</v>
      </c>
      <c r="T280" s="51">
        <v>-18.521763708309784</v>
      </c>
      <c r="U280" s="49">
        <v>1338.8274704473135</v>
      </c>
      <c r="W280">
        <v>0</v>
      </c>
    </row>
    <row r="281" spans="1:23" x14ac:dyDescent="0.15">
      <c r="A281" s="3"/>
      <c r="B281" s="10" t="s">
        <v>216</v>
      </c>
      <c r="C281" s="6">
        <v>3</v>
      </c>
      <c r="D281" s="6" t="s">
        <v>4</v>
      </c>
      <c r="E281" s="2">
        <v>40443</v>
      </c>
      <c r="F281" t="s">
        <v>171</v>
      </c>
      <c r="G281" s="28" t="s">
        <v>143</v>
      </c>
      <c r="H281">
        <v>0.18869190875623695</v>
      </c>
      <c r="I281" s="6">
        <v>3</v>
      </c>
      <c r="J281">
        <v>148</v>
      </c>
      <c r="K281">
        <v>5.2699999999999997E-2</v>
      </c>
      <c r="L281">
        <f t="shared" si="23"/>
        <v>9.3097084991388246E-2</v>
      </c>
      <c r="O281" s="52">
        <v>3.105</v>
      </c>
      <c r="P281" s="57">
        <v>1.931</v>
      </c>
      <c r="Q281" s="51">
        <v>4.0358730486922365</v>
      </c>
      <c r="R281" s="49">
        <v>250.35874001950984</v>
      </c>
      <c r="S281" s="57">
        <v>1.345</v>
      </c>
      <c r="T281" s="70">
        <v>-18.432841652827978</v>
      </c>
      <c r="U281" s="49">
        <v>1260.9694876496503</v>
      </c>
      <c r="W281">
        <v>0</v>
      </c>
    </row>
    <row r="282" spans="1:23" x14ac:dyDescent="0.15">
      <c r="A282" s="3"/>
      <c r="B282" s="10" t="s">
        <v>216</v>
      </c>
      <c r="C282" s="6">
        <v>3</v>
      </c>
      <c r="D282" s="6" t="s">
        <v>4</v>
      </c>
      <c r="E282" s="2">
        <v>40443</v>
      </c>
      <c r="F282" t="s">
        <v>159</v>
      </c>
      <c r="G282" s="28" t="s">
        <v>143</v>
      </c>
      <c r="H282">
        <v>0.18869190875623695</v>
      </c>
      <c r="I282" s="6">
        <v>3</v>
      </c>
      <c r="J282">
        <v>7</v>
      </c>
      <c r="K282">
        <v>6.6E-3</v>
      </c>
      <c r="L282">
        <f t="shared" si="23"/>
        <v>1.1659217475202323E-2</v>
      </c>
      <c r="O282">
        <v>3.8570000000000002</v>
      </c>
      <c r="P282">
        <v>1.766</v>
      </c>
      <c r="Q282" s="51">
        <v>3.4926701041350725</v>
      </c>
      <c r="R282" s="49">
        <v>252.03537735849054</v>
      </c>
      <c r="S282">
        <v>1.181</v>
      </c>
      <c r="T282" s="51">
        <v>-17.523082720934621</v>
      </c>
      <c r="U282" s="49">
        <v>1309.7034442941022</v>
      </c>
      <c r="W282">
        <v>0</v>
      </c>
    </row>
    <row r="283" spans="1:23" x14ac:dyDescent="0.15">
      <c r="A283" s="3"/>
      <c r="B283" s="10" t="s">
        <v>216</v>
      </c>
      <c r="C283" s="6">
        <v>3</v>
      </c>
      <c r="D283" s="6" t="s">
        <v>4</v>
      </c>
      <c r="E283" s="2">
        <v>40443</v>
      </c>
      <c r="F283" t="s">
        <v>210</v>
      </c>
      <c r="G283" s="28" t="s">
        <v>143</v>
      </c>
      <c r="H283">
        <v>0.18869190875623695</v>
      </c>
      <c r="I283" s="6">
        <v>3</v>
      </c>
      <c r="J283">
        <v>9</v>
      </c>
      <c r="K283">
        <v>2.0500000000000001E-2</v>
      </c>
      <c r="L283">
        <f t="shared" si="23"/>
        <v>3.6214236097219341E-2</v>
      </c>
      <c r="O283" s="52">
        <v>3.7949999999999999</v>
      </c>
      <c r="P283" s="53">
        <v>1.9450000000000001</v>
      </c>
      <c r="Q283" s="51">
        <v>5.2764395740721586</v>
      </c>
      <c r="R283" s="49">
        <v>246.28957890501158</v>
      </c>
      <c r="S283">
        <v>1.306</v>
      </c>
      <c r="T283" s="70">
        <v>-17.289928690045912</v>
      </c>
      <c r="U283" s="49">
        <v>1186.5023059030327</v>
      </c>
      <c r="W283">
        <v>0</v>
      </c>
    </row>
    <row r="284" spans="1:23" x14ac:dyDescent="0.15">
      <c r="A284" s="3" t="s">
        <v>301</v>
      </c>
      <c r="B284" s="10" t="s">
        <v>216</v>
      </c>
      <c r="C284" s="6">
        <v>3</v>
      </c>
      <c r="D284" s="6" t="s">
        <v>4</v>
      </c>
      <c r="E284" s="2">
        <v>40443</v>
      </c>
      <c r="F284" t="s">
        <v>161</v>
      </c>
      <c r="G284" s="28" t="s">
        <v>143</v>
      </c>
      <c r="H284">
        <v>0.18869190875623695</v>
      </c>
      <c r="I284" s="6">
        <v>3</v>
      </c>
      <c r="J284">
        <v>11</v>
      </c>
      <c r="K284">
        <v>1.0699999999999999E-2</v>
      </c>
      <c r="L284">
        <f t="shared" si="23"/>
        <v>1.8902064694646191E-2</v>
      </c>
      <c r="O284" s="52">
        <v>3.2490000000000001</v>
      </c>
      <c r="P284" s="53">
        <v>1.9770000000000001</v>
      </c>
      <c r="Q284" s="51">
        <v>2.9163886361338589</v>
      </c>
      <c r="R284" s="49">
        <v>279.8596526629176</v>
      </c>
      <c r="S284" s="53">
        <v>1.1919999999999999</v>
      </c>
      <c r="T284" s="51">
        <v>-18.427548520821563</v>
      </c>
      <c r="U284" s="49">
        <v>1318.8091904320443</v>
      </c>
      <c r="W284">
        <v>0</v>
      </c>
    </row>
    <row r="285" spans="1:23" x14ac:dyDescent="0.15">
      <c r="A285" s="3"/>
      <c r="B285" s="10" t="s">
        <v>216</v>
      </c>
      <c r="C285" s="6">
        <v>3</v>
      </c>
      <c r="D285" s="6" t="s">
        <v>4</v>
      </c>
      <c r="E285" s="2">
        <v>40443</v>
      </c>
      <c r="F285" t="s">
        <v>172</v>
      </c>
      <c r="G285" s="28" t="s">
        <v>143</v>
      </c>
      <c r="H285">
        <v>0.18869190875623695</v>
      </c>
      <c r="I285" s="6">
        <v>3</v>
      </c>
      <c r="J285">
        <v>201</v>
      </c>
      <c r="K285">
        <v>5.9200000000000003E-2</v>
      </c>
      <c r="L285">
        <f t="shared" si="23"/>
        <v>0.10457964765636023</v>
      </c>
      <c r="O285" s="52">
        <v>3.802</v>
      </c>
      <c r="P285" s="57">
        <v>2.6779999999999999</v>
      </c>
      <c r="Q285" s="51">
        <v>3.6533650367000927</v>
      </c>
      <c r="R285" s="49">
        <v>336.3186812096086</v>
      </c>
      <c r="S285" s="57">
        <v>1.6930000000000001</v>
      </c>
      <c r="T285" s="70">
        <v>-19.194783628016019</v>
      </c>
      <c r="U285" s="49">
        <v>1685.4065671862541</v>
      </c>
      <c r="W285">
        <v>0</v>
      </c>
    </row>
    <row r="286" spans="1:23" x14ac:dyDescent="0.15">
      <c r="A286" s="3"/>
      <c r="B286" s="10" t="s">
        <v>216</v>
      </c>
      <c r="C286" s="6">
        <v>3</v>
      </c>
      <c r="D286" s="6" t="s">
        <v>4</v>
      </c>
      <c r="E286" s="2">
        <v>40443</v>
      </c>
      <c r="F286" t="s">
        <v>162</v>
      </c>
      <c r="G286" s="28" t="s">
        <v>143</v>
      </c>
      <c r="H286">
        <v>0.18869190875623695</v>
      </c>
      <c r="I286" s="6">
        <v>3</v>
      </c>
      <c r="J286">
        <v>7</v>
      </c>
      <c r="K286">
        <v>5.0000000000000001E-3</v>
      </c>
      <c r="L286">
        <f t="shared" si="23"/>
        <v>8.8327405115169108E-3</v>
      </c>
      <c r="O286">
        <v>2.7770000000000001</v>
      </c>
      <c r="P286">
        <v>1.23</v>
      </c>
      <c r="Q286" s="51">
        <v>3.0276008492569004</v>
      </c>
      <c r="R286" s="49">
        <v>176.88679245283018</v>
      </c>
      <c r="S286">
        <v>0.94399999999999995</v>
      </c>
      <c r="T286" s="51">
        <v>-17.909364989636334</v>
      </c>
      <c r="U286" s="49">
        <v>968.46694474142396</v>
      </c>
      <c r="W286">
        <v>0</v>
      </c>
    </row>
    <row r="287" spans="1:23" x14ac:dyDescent="0.15">
      <c r="A287" s="3"/>
      <c r="B287" s="10" t="s">
        <v>216</v>
      </c>
      <c r="C287" s="6">
        <v>3</v>
      </c>
      <c r="D287" s="6" t="s">
        <v>4</v>
      </c>
      <c r="E287" s="2">
        <v>40443</v>
      </c>
      <c r="F287" t="s">
        <v>194</v>
      </c>
      <c r="G287" s="28" t="s">
        <v>143</v>
      </c>
      <c r="H287">
        <v>0.18869190875623695</v>
      </c>
      <c r="I287">
        <v>3</v>
      </c>
      <c r="J287">
        <v>2</v>
      </c>
      <c r="K287">
        <v>4.0000000000000002E-4</v>
      </c>
      <c r="L287">
        <f t="shared" si="23"/>
        <v>7.0661924092135298E-4</v>
      </c>
      <c r="O287" s="52">
        <v>0.313</v>
      </c>
      <c r="P287" s="53">
        <v>0.23200000000000001</v>
      </c>
      <c r="Q287" s="51">
        <v>3.798097797994417</v>
      </c>
      <c r="R287" s="49">
        <v>34.92996039507377</v>
      </c>
      <c r="S287" s="65">
        <v>0.18099999999999999</v>
      </c>
      <c r="T287" s="72">
        <v>-18.442610139689361</v>
      </c>
      <c r="U287" s="71">
        <v>149.86719529305859</v>
      </c>
      <c r="W287">
        <v>0</v>
      </c>
    </row>
    <row r="288" spans="1:23" x14ac:dyDescent="0.15">
      <c r="A288" s="3" t="s">
        <v>302</v>
      </c>
      <c r="B288" s="31" t="s">
        <v>132</v>
      </c>
      <c r="C288" s="6">
        <v>8</v>
      </c>
      <c r="D288" s="6" t="s">
        <v>4</v>
      </c>
      <c r="E288" s="2">
        <v>40443</v>
      </c>
      <c r="F288" s="26" t="s">
        <v>164</v>
      </c>
      <c r="G288" t="s">
        <v>143</v>
      </c>
      <c r="H288">
        <v>0.04</v>
      </c>
      <c r="I288" s="6">
        <v>1</v>
      </c>
      <c r="J288" t="s">
        <v>144</v>
      </c>
      <c r="K288">
        <v>1.1812</v>
      </c>
      <c r="L288">
        <f t="shared" ref="L288:L293" si="24">K288/H288</f>
        <v>29.53</v>
      </c>
      <c r="M288">
        <v>3.55</v>
      </c>
      <c r="N288">
        <v>0.8081864691098215</v>
      </c>
      <c r="O288" s="52">
        <v>4.5860000000000003</v>
      </c>
      <c r="P288" s="53">
        <v>0.59299999999999997</v>
      </c>
      <c r="Q288" s="51">
        <v>1.223922257831076</v>
      </c>
      <c r="R288" s="49">
        <v>85.837001570714648</v>
      </c>
      <c r="S288">
        <v>0.79800000000000004</v>
      </c>
      <c r="T288" s="51">
        <v>-19.370616391520954</v>
      </c>
      <c r="U288" s="49">
        <v>720.25416994629757</v>
      </c>
      <c r="W288">
        <v>0</v>
      </c>
    </row>
    <row r="289" spans="1:23" x14ac:dyDescent="0.15">
      <c r="A289" s="3" t="s">
        <v>303</v>
      </c>
      <c r="B289" s="10" t="s">
        <v>132</v>
      </c>
      <c r="C289" s="6">
        <v>8</v>
      </c>
      <c r="D289" s="6" t="s">
        <v>4</v>
      </c>
      <c r="E289" s="2">
        <v>40443</v>
      </c>
      <c r="F289" s="26" t="s">
        <v>165</v>
      </c>
      <c r="G289" t="s">
        <v>143</v>
      </c>
      <c r="H289">
        <v>0.04</v>
      </c>
      <c r="I289" s="6">
        <v>1</v>
      </c>
      <c r="J289" t="s">
        <v>144</v>
      </c>
      <c r="K289">
        <v>0.28210000000000002</v>
      </c>
      <c r="L289">
        <f t="shared" si="24"/>
        <v>7.0525000000000002</v>
      </c>
      <c r="M289">
        <v>3.5720000000000001</v>
      </c>
      <c r="N289">
        <v>0.88229038290777806</v>
      </c>
      <c r="O289" s="54">
        <v>4.5730000000000004</v>
      </c>
      <c r="P289">
        <v>0.80300000000000005</v>
      </c>
      <c r="Q289" s="51">
        <v>0.15910265687997521</v>
      </c>
      <c r="R289" s="49">
        <v>111.12090651347752</v>
      </c>
      <c r="S289">
        <v>1.153</v>
      </c>
      <c r="T289" s="51">
        <v>-20.738204552114876</v>
      </c>
      <c r="U289" s="49">
        <v>1109.9438464360178</v>
      </c>
      <c r="W289">
        <v>0</v>
      </c>
    </row>
    <row r="290" spans="1:23" x14ac:dyDescent="0.15">
      <c r="A290" s="3" t="s">
        <v>304</v>
      </c>
      <c r="B290" s="10" t="s">
        <v>132</v>
      </c>
      <c r="C290" s="6">
        <v>8</v>
      </c>
      <c r="D290" s="6" t="s">
        <v>4</v>
      </c>
      <c r="E290" s="2">
        <v>40443</v>
      </c>
      <c r="F290" s="26" t="s">
        <v>166</v>
      </c>
      <c r="G290" t="s">
        <v>143</v>
      </c>
      <c r="H290">
        <v>0.04</v>
      </c>
      <c r="I290" s="6">
        <v>1</v>
      </c>
      <c r="J290" t="s">
        <v>144</v>
      </c>
      <c r="K290">
        <v>0.9123</v>
      </c>
      <c r="L290">
        <f t="shared" si="24"/>
        <v>22.807500000000001</v>
      </c>
      <c r="M290">
        <v>3.52</v>
      </c>
      <c r="N290">
        <v>0.58989588952386451</v>
      </c>
      <c r="O290" s="54">
        <v>4.2969999999999997</v>
      </c>
      <c r="P290">
        <v>0.65500000000000003</v>
      </c>
      <c r="Q290" s="51">
        <v>1.1929080946965782</v>
      </c>
      <c r="R290" s="49">
        <v>94.163425027957331</v>
      </c>
      <c r="S290">
        <v>0.90900000000000003</v>
      </c>
      <c r="T290" s="51">
        <v>-19.673439484223891</v>
      </c>
      <c r="U290" s="49">
        <v>841.89039563310814</v>
      </c>
      <c r="W290">
        <v>0</v>
      </c>
    </row>
    <row r="291" spans="1:23" x14ac:dyDescent="0.15">
      <c r="A291" s="3" t="s">
        <v>305</v>
      </c>
      <c r="B291" s="10" t="s">
        <v>132</v>
      </c>
      <c r="C291" s="6">
        <v>8</v>
      </c>
      <c r="D291" s="6" t="s">
        <v>4</v>
      </c>
      <c r="E291" s="2">
        <v>40443</v>
      </c>
      <c r="F291" s="47" t="s">
        <v>167</v>
      </c>
      <c r="G291" t="s">
        <v>143</v>
      </c>
      <c r="H291">
        <v>0.04</v>
      </c>
      <c r="I291" s="6">
        <v>1</v>
      </c>
      <c r="J291">
        <v>226</v>
      </c>
      <c r="K291">
        <v>2.8677364534446901</v>
      </c>
      <c r="L291">
        <f t="shared" si="24"/>
        <v>71.693411336117251</v>
      </c>
      <c r="O291" s="54">
        <v>3.3039999999999998</v>
      </c>
      <c r="P291">
        <v>2.4900000000000002</v>
      </c>
      <c r="Q291" s="51">
        <v>3.7257314173472547</v>
      </c>
      <c r="R291" s="49">
        <v>342.09712422923064</v>
      </c>
      <c r="S291">
        <v>1.4790000000000001</v>
      </c>
      <c r="T291" s="51">
        <v>-23.727361531698737</v>
      </c>
      <c r="U291" s="49">
        <v>1536.9134580323075</v>
      </c>
      <c r="W291">
        <v>0</v>
      </c>
    </row>
    <row r="292" spans="1:23" x14ac:dyDescent="0.15">
      <c r="A292" s="3" t="s">
        <v>306</v>
      </c>
      <c r="B292" s="10" t="s">
        <v>132</v>
      </c>
      <c r="C292" s="6">
        <v>8</v>
      </c>
      <c r="D292" s="6" t="s">
        <v>4</v>
      </c>
      <c r="E292" s="2">
        <v>40443</v>
      </c>
      <c r="F292" s="47" t="s">
        <v>168</v>
      </c>
      <c r="G292" t="s">
        <v>143</v>
      </c>
      <c r="H292">
        <v>0.04</v>
      </c>
      <c r="I292" s="6">
        <v>1</v>
      </c>
      <c r="J292">
        <v>113</v>
      </c>
      <c r="K292">
        <v>1.433868226722345</v>
      </c>
      <c r="L292">
        <f t="shared" si="24"/>
        <v>35.846705668058625</v>
      </c>
      <c r="O292" s="54">
        <v>3.2080000000000002</v>
      </c>
      <c r="P292" s="53">
        <v>2.35</v>
      </c>
      <c r="Q292" s="51">
        <v>3.7257314173472547</v>
      </c>
      <c r="R292" s="49">
        <v>325.41792516630932</v>
      </c>
      <c r="S292" s="53">
        <v>1.417</v>
      </c>
      <c r="T292" s="51">
        <v>-23.815277913451204</v>
      </c>
      <c r="U292" s="49">
        <v>1482.0629109296437</v>
      </c>
      <c r="W292">
        <v>0</v>
      </c>
    </row>
    <row r="293" spans="1:23" x14ac:dyDescent="0.15">
      <c r="A293" s="3" t="s">
        <v>307</v>
      </c>
      <c r="B293" s="10" t="s">
        <v>132</v>
      </c>
      <c r="C293" s="6">
        <v>8</v>
      </c>
      <c r="D293" s="6" t="s">
        <v>4</v>
      </c>
      <c r="E293" s="2">
        <v>40443</v>
      </c>
      <c r="F293" s="28" t="s">
        <v>169</v>
      </c>
      <c r="G293" t="s">
        <v>143</v>
      </c>
      <c r="H293">
        <v>0.04</v>
      </c>
      <c r="I293" s="6">
        <v>1</v>
      </c>
      <c r="J293">
        <v>260</v>
      </c>
      <c r="K293">
        <v>3.2991658313965462</v>
      </c>
      <c r="L293">
        <f t="shared" si="24"/>
        <v>82.479145784913655</v>
      </c>
      <c r="O293" s="54">
        <v>3.7690000000000001</v>
      </c>
      <c r="P293" s="53">
        <v>1.889</v>
      </c>
      <c r="Q293" s="51">
        <v>3.8704641786415794</v>
      </c>
      <c r="R293" s="49">
        <v>261.79027825049172</v>
      </c>
      <c r="S293" s="53">
        <v>1.2789999999999999</v>
      </c>
      <c r="T293" s="51">
        <v>-23.05333593826316</v>
      </c>
      <c r="U293" s="49">
        <v>1286.3599044324787</v>
      </c>
      <c r="W293">
        <v>0</v>
      </c>
    </row>
    <row r="294" spans="1:23" x14ac:dyDescent="0.15">
      <c r="A294" s="3" t="s">
        <v>308</v>
      </c>
      <c r="B294" s="10" t="s">
        <v>132</v>
      </c>
      <c r="C294" s="6">
        <v>8</v>
      </c>
      <c r="D294" s="6" t="s">
        <v>4</v>
      </c>
      <c r="E294" s="2">
        <v>40443</v>
      </c>
      <c r="F294" t="s">
        <v>155</v>
      </c>
      <c r="G294" s="28" t="s">
        <v>143</v>
      </c>
      <c r="H294">
        <v>0.18869190875623695</v>
      </c>
      <c r="I294" s="6">
        <v>3</v>
      </c>
      <c r="J294">
        <v>21</v>
      </c>
      <c r="K294">
        <v>2.5499999999999998E-2</v>
      </c>
      <c r="L294">
        <f>K294/(3*H294)</f>
        <v>4.5046976608736244E-2</v>
      </c>
      <c r="O294" s="52">
        <v>3.2549999999999999</v>
      </c>
      <c r="P294" s="53">
        <v>1.6120000000000001</v>
      </c>
      <c r="Q294" s="51">
        <v>2.7546254170457996</v>
      </c>
      <c r="R294" s="49">
        <v>231.91460800529273</v>
      </c>
      <c r="S294">
        <v>1.1579999999999999</v>
      </c>
      <c r="T294" s="51">
        <v>-19.953834558130776</v>
      </c>
      <c r="U294" s="49">
        <v>1272.5097703888487</v>
      </c>
      <c r="W294">
        <v>0</v>
      </c>
    </row>
    <row r="295" spans="1:23" x14ac:dyDescent="0.15">
      <c r="A295" s="3"/>
      <c r="B295" s="10" t="s">
        <v>132</v>
      </c>
      <c r="C295" s="6">
        <v>8</v>
      </c>
      <c r="D295" s="6" t="s">
        <v>4</v>
      </c>
      <c r="E295" s="2">
        <v>40443</v>
      </c>
      <c r="F295" t="s">
        <v>170</v>
      </c>
      <c r="G295" s="28" t="s">
        <v>143</v>
      </c>
      <c r="H295">
        <v>0.18869190875623695</v>
      </c>
      <c r="I295" s="6">
        <v>3</v>
      </c>
      <c r="J295">
        <v>70</v>
      </c>
      <c r="K295">
        <v>2.0400000000000001E-2</v>
      </c>
      <c r="L295">
        <f t="shared" ref="L295:L305" si="25">K295/(3*H295)</f>
        <v>3.6037581286989001E-2</v>
      </c>
      <c r="O295" s="52">
        <v>3.6709999999999998</v>
      </c>
      <c r="P295" s="53">
        <v>2.2709999999999999</v>
      </c>
      <c r="Q295" s="51">
        <v>3.9324925049105754</v>
      </c>
      <c r="R295" s="49">
        <v>287.78904655529817</v>
      </c>
      <c r="S295" s="53">
        <v>1.5249999999999999</v>
      </c>
      <c r="T295" s="70">
        <v>-20.347465077659471</v>
      </c>
      <c r="U295" s="49">
        <v>1461.619884956662</v>
      </c>
      <c r="W295">
        <v>0</v>
      </c>
    </row>
    <row r="296" spans="1:23" x14ac:dyDescent="0.15">
      <c r="A296" s="3"/>
      <c r="B296" s="10" t="s">
        <v>132</v>
      </c>
      <c r="C296" s="6">
        <v>8</v>
      </c>
      <c r="D296" s="6" t="s">
        <v>4</v>
      </c>
      <c r="E296" s="2">
        <v>40443</v>
      </c>
      <c r="F296" t="s">
        <v>156</v>
      </c>
      <c r="G296" s="28" t="s">
        <v>143</v>
      </c>
      <c r="H296">
        <v>0.18869190875623695</v>
      </c>
      <c r="I296" s="6">
        <v>3</v>
      </c>
      <c r="J296">
        <v>9</v>
      </c>
      <c r="K296">
        <v>8.5000000000000006E-3</v>
      </c>
      <c r="L296">
        <f t="shared" si="25"/>
        <v>1.501565886957875E-2</v>
      </c>
      <c r="O296">
        <v>3.7130000000000001</v>
      </c>
      <c r="P296">
        <v>1.639</v>
      </c>
      <c r="Q296" s="51">
        <v>3.0983722576079264</v>
      </c>
      <c r="R296" s="49">
        <v>239.23632075471696</v>
      </c>
      <c r="S296">
        <v>1.0660000000000001</v>
      </c>
      <c r="T296" s="51">
        <v>-18.267382702091581</v>
      </c>
      <c r="U296" s="49">
        <v>1157.9585159534784</v>
      </c>
      <c r="W296">
        <v>0</v>
      </c>
    </row>
    <row r="297" spans="1:23" x14ac:dyDescent="0.15">
      <c r="A297" s="3"/>
      <c r="B297" s="10" t="s">
        <v>132</v>
      </c>
      <c r="C297" s="6">
        <v>8</v>
      </c>
      <c r="D297" s="6" t="s">
        <v>4</v>
      </c>
      <c r="E297" s="2">
        <v>40443</v>
      </c>
      <c r="F297" t="s">
        <v>195</v>
      </c>
      <c r="G297" s="28" t="s">
        <v>143</v>
      </c>
      <c r="H297">
        <v>0.18869190875623695</v>
      </c>
      <c r="I297" s="6">
        <v>3</v>
      </c>
      <c r="J297">
        <v>7</v>
      </c>
      <c r="K297">
        <v>1.4E-3</v>
      </c>
      <c r="L297">
        <f t="shared" si="25"/>
        <v>2.4731673432247352E-3</v>
      </c>
      <c r="O297" s="52">
        <v>1.2809999999999999</v>
      </c>
      <c r="P297" s="57">
        <v>0.94599999999999995</v>
      </c>
      <c r="Q297" s="51">
        <v>3.808435852372583</v>
      </c>
      <c r="R297" s="49">
        <v>133.78527739666001</v>
      </c>
      <c r="S297" s="52">
        <v>0.68400000000000005</v>
      </c>
      <c r="T297" s="51">
        <v>-19.780892839699131</v>
      </c>
      <c r="U297" s="49">
        <v>591.2768422848477</v>
      </c>
      <c r="W297">
        <v>0</v>
      </c>
    </row>
    <row r="298" spans="1:23" x14ac:dyDescent="0.15">
      <c r="A298" s="3" t="s">
        <v>309</v>
      </c>
      <c r="B298" s="10" t="s">
        <v>132</v>
      </c>
      <c r="C298" s="6">
        <v>8</v>
      </c>
      <c r="D298" s="6" t="s">
        <v>4</v>
      </c>
      <c r="E298" s="2">
        <v>40443</v>
      </c>
      <c r="F298" t="s">
        <v>158</v>
      </c>
      <c r="G298" s="28" t="s">
        <v>143</v>
      </c>
      <c r="H298">
        <v>0.18869190875623695</v>
      </c>
      <c r="I298" s="6">
        <v>3</v>
      </c>
      <c r="J298">
        <v>30</v>
      </c>
      <c r="K298">
        <v>4.4000000000000003E-3</v>
      </c>
      <c r="L298">
        <f t="shared" si="25"/>
        <v>7.7728116501348827E-3</v>
      </c>
      <c r="O298" s="52">
        <v>1.242</v>
      </c>
      <c r="P298" s="53">
        <v>0.51200000000000001</v>
      </c>
      <c r="Q298" s="51">
        <v>2.6636336063087653</v>
      </c>
      <c r="R298" s="49">
        <v>76.947424743632141</v>
      </c>
      <c r="S298">
        <v>0.45100000000000001</v>
      </c>
      <c r="T298" s="51">
        <v>-19.134162426983234</v>
      </c>
      <c r="U298" s="49">
        <v>431.06702210633512</v>
      </c>
      <c r="W298">
        <v>0</v>
      </c>
    </row>
    <row r="299" spans="1:23" x14ac:dyDescent="0.15">
      <c r="A299" s="3"/>
      <c r="B299" s="10" t="s">
        <v>132</v>
      </c>
      <c r="C299" s="6">
        <v>8</v>
      </c>
      <c r="D299" s="6" t="s">
        <v>4</v>
      </c>
      <c r="E299" s="2">
        <v>40443</v>
      </c>
      <c r="F299" t="s">
        <v>171</v>
      </c>
      <c r="G299" s="28" t="s">
        <v>143</v>
      </c>
      <c r="H299">
        <v>0.18869190875623695</v>
      </c>
      <c r="I299" s="6">
        <v>3</v>
      </c>
      <c r="J299">
        <v>123</v>
      </c>
      <c r="K299">
        <v>4.3200000000000002E-2</v>
      </c>
      <c r="L299">
        <f t="shared" si="25"/>
        <v>7.6314878019506122E-2</v>
      </c>
      <c r="O299" s="52">
        <v>3.4540000000000002</v>
      </c>
      <c r="P299" s="53">
        <v>2.2280000000000002</v>
      </c>
      <c r="Q299" s="51">
        <v>3.6740411454564246</v>
      </c>
      <c r="R299" s="49">
        <v>281.67376947933178</v>
      </c>
      <c r="S299" s="57">
        <v>1.492</v>
      </c>
      <c r="T299" s="70">
        <v>-20.044641984956531</v>
      </c>
      <c r="U299" s="49">
        <v>1424.7909519053649</v>
      </c>
      <c r="W299">
        <v>0</v>
      </c>
    </row>
    <row r="300" spans="1:23" x14ac:dyDescent="0.15">
      <c r="A300" s="3"/>
      <c r="B300" s="10" t="s">
        <v>132</v>
      </c>
      <c r="C300" s="6">
        <v>8</v>
      </c>
      <c r="D300" s="6" t="s">
        <v>4</v>
      </c>
      <c r="E300" s="2">
        <v>40443</v>
      </c>
      <c r="F300" t="s">
        <v>159</v>
      </c>
      <c r="G300" s="28" t="s">
        <v>143</v>
      </c>
      <c r="H300">
        <v>0.18869190875623695</v>
      </c>
      <c r="I300" s="6">
        <v>3</v>
      </c>
      <c r="J300">
        <v>19</v>
      </c>
      <c r="K300">
        <v>2.5100000000000001E-2</v>
      </c>
      <c r="L300">
        <f t="shared" si="25"/>
        <v>4.4340357367814894E-2</v>
      </c>
      <c r="O300">
        <v>3.7429999999999999</v>
      </c>
      <c r="P300">
        <v>1.5449999999999999</v>
      </c>
      <c r="Q300" s="51">
        <v>3.0781518552219191</v>
      </c>
      <c r="R300" s="49">
        <v>221.99905660377357</v>
      </c>
      <c r="S300">
        <v>1.06</v>
      </c>
      <c r="T300" s="51">
        <v>-18.79498775202563</v>
      </c>
      <c r="U300" s="49">
        <v>1145.5883486548337</v>
      </c>
      <c r="W300">
        <v>0</v>
      </c>
    </row>
    <row r="301" spans="1:23" x14ac:dyDescent="0.15">
      <c r="A301" s="3"/>
      <c r="B301" s="10" t="s">
        <v>132</v>
      </c>
      <c r="C301" s="6">
        <v>8</v>
      </c>
      <c r="D301" s="6" t="s">
        <v>4</v>
      </c>
      <c r="E301" s="2">
        <v>40443</v>
      </c>
      <c r="F301" t="s">
        <v>321</v>
      </c>
      <c r="G301" s="28" t="s">
        <v>143</v>
      </c>
      <c r="H301">
        <v>0.18869190875623695</v>
      </c>
      <c r="I301" s="6">
        <v>3</v>
      </c>
      <c r="J301">
        <v>10</v>
      </c>
      <c r="K301">
        <v>1.2999999999999999E-3</v>
      </c>
      <c r="L301">
        <f t="shared" si="25"/>
        <v>2.296512532994397E-3</v>
      </c>
      <c r="O301" s="52">
        <v>1.0960000000000001</v>
      </c>
      <c r="P301" s="57">
        <v>0.85899999999999999</v>
      </c>
      <c r="Q301" s="51">
        <v>4.108239429339398</v>
      </c>
      <c r="R301" s="49">
        <v>120.67141294296128</v>
      </c>
      <c r="S301" s="57">
        <v>0.58599999999999997</v>
      </c>
      <c r="T301" s="51">
        <v>-19.663670997362509</v>
      </c>
      <c r="U301" s="49">
        <v>502.51066131070019</v>
      </c>
      <c r="W301">
        <v>0</v>
      </c>
    </row>
    <row r="302" spans="1:23" x14ac:dyDescent="0.15">
      <c r="A302" s="3" t="s">
        <v>310</v>
      </c>
      <c r="B302" s="10" t="s">
        <v>132</v>
      </c>
      <c r="C302" s="6">
        <v>8</v>
      </c>
      <c r="D302" s="6" t="s">
        <v>4</v>
      </c>
      <c r="E302" s="2">
        <v>40443</v>
      </c>
      <c r="F302" t="s">
        <v>161</v>
      </c>
      <c r="G302" s="28" t="s">
        <v>143</v>
      </c>
      <c r="H302">
        <v>0.18869190875623695</v>
      </c>
      <c r="I302" s="6">
        <v>3</v>
      </c>
      <c r="J302">
        <v>6</v>
      </c>
      <c r="K302">
        <v>3.15E-2</v>
      </c>
      <c r="L302">
        <f t="shared" si="25"/>
        <v>5.5646265222556543E-2</v>
      </c>
      <c r="O302" s="52">
        <v>3.7330000000000001</v>
      </c>
      <c r="P302" s="53">
        <v>1.6839999999999999</v>
      </c>
      <c r="Q302" s="51">
        <v>3.4623395005560611</v>
      </c>
      <c r="R302" s="49">
        <v>240.62002150181937</v>
      </c>
      <c r="S302">
        <v>1.161</v>
      </c>
      <c r="T302" s="51">
        <v>-19.40738647069908</v>
      </c>
      <c r="U302" s="49">
        <v>1272.3221277680475</v>
      </c>
      <c r="W302">
        <v>0</v>
      </c>
    </row>
    <row r="303" spans="1:23" x14ac:dyDescent="0.15">
      <c r="A303" s="3"/>
      <c r="B303" s="10" t="s">
        <v>132</v>
      </c>
      <c r="C303" s="6">
        <v>8</v>
      </c>
      <c r="D303" s="6" t="s">
        <v>4</v>
      </c>
      <c r="E303" s="2">
        <v>40443</v>
      </c>
      <c r="F303" t="s">
        <v>172</v>
      </c>
      <c r="G303" s="28" t="s">
        <v>143</v>
      </c>
      <c r="H303">
        <v>0.18869190875623695</v>
      </c>
      <c r="I303" s="6">
        <v>3</v>
      </c>
      <c r="J303">
        <v>126</v>
      </c>
      <c r="K303">
        <v>5.0700000000000002E-2</v>
      </c>
      <c r="L303">
        <f t="shared" si="25"/>
        <v>8.9563988786781484E-2</v>
      </c>
      <c r="O303" s="52">
        <v>3.9550000000000001</v>
      </c>
      <c r="P303" s="53">
        <v>2.4769999999999999</v>
      </c>
      <c r="Q303" s="51">
        <v>3.6016747648092631</v>
      </c>
      <c r="R303" s="49">
        <v>310.97710008535546</v>
      </c>
      <c r="S303" s="57">
        <v>1.623</v>
      </c>
      <c r="T303" s="70">
        <v>-20.083715932402068</v>
      </c>
      <c r="U303" s="49">
        <v>1586.9996202819682</v>
      </c>
      <c r="W303">
        <v>0</v>
      </c>
    </row>
    <row r="304" spans="1:23" x14ac:dyDescent="0.15">
      <c r="A304" s="3"/>
      <c r="B304" s="10" t="s">
        <v>132</v>
      </c>
      <c r="C304" s="6">
        <v>8</v>
      </c>
      <c r="D304" s="6" t="s">
        <v>4</v>
      </c>
      <c r="E304" s="2">
        <v>40443</v>
      </c>
      <c r="F304" t="s">
        <v>162</v>
      </c>
      <c r="G304" s="28" t="s">
        <v>143</v>
      </c>
      <c r="H304">
        <v>0.18869190875623695</v>
      </c>
      <c r="I304" s="6">
        <v>3</v>
      </c>
      <c r="J304">
        <v>20</v>
      </c>
      <c r="K304">
        <v>1.9800000000000002E-2</v>
      </c>
      <c r="L304">
        <f t="shared" si="25"/>
        <v>3.4977652425606971E-2</v>
      </c>
      <c r="O304">
        <v>3.26</v>
      </c>
      <c r="P304" s="53">
        <v>1.5069999999999999</v>
      </c>
      <c r="Q304" s="51">
        <v>3.2500252755029826</v>
      </c>
      <c r="R304" s="49">
        <v>219.17830188679244</v>
      </c>
      <c r="S304" s="53">
        <v>1.03</v>
      </c>
      <c r="T304" s="51">
        <v>-18.860938383267385</v>
      </c>
      <c r="U304" s="49">
        <v>1110.0113224335225</v>
      </c>
      <c r="W304">
        <v>0</v>
      </c>
    </row>
    <row r="305" spans="1:23" x14ac:dyDescent="0.15">
      <c r="A305" s="3"/>
      <c r="B305" s="10" t="s">
        <v>132</v>
      </c>
      <c r="C305" s="6">
        <v>8</v>
      </c>
      <c r="D305" s="6" t="s">
        <v>4</v>
      </c>
      <c r="E305" s="2">
        <v>40443</v>
      </c>
      <c r="F305" t="s">
        <v>194</v>
      </c>
      <c r="G305" s="28" t="s">
        <v>143</v>
      </c>
      <c r="H305">
        <v>0.18869190875623695</v>
      </c>
      <c r="I305" s="6">
        <v>3</v>
      </c>
      <c r="J305">
        <v>5</v>
      </c>
      <c r="K305">
        <v>6.0000000000000001E-3</v>
      </c>
      <c r="L305">
        <f t="shared" si="25"/>
        <v>1.0599288613820293E-2</v>
      </c>
      <c r="O305" s="52">
        <v>3.4430000000000001</v>
      </c>
      <c r="P305" s="57">
        <v>2.343</v>
      </c>
      <c r="Q305" s="51">
        <v>4.7388607464075259</v>
      </c>
      <c r="R305" s="49">
        <v>300.52124787698932</v>
      </c>
      <c r="S305" s="57">
        <v>1.536</v>
      </c>
      <c r="T305" s="51">
        <v>-19.644134023639737</v>
      </c>
      <c r="U305" s="49">
        <v>1515.1860875256139</v>
      </c>
      <c r="W305">
        <v>0</v>
      </c>
    </row>
    <row r="306" spans="1:23" x14ac:dyDescent="0.15">
      <c r="A306" s="3" t="s">
        <v>311</v>
      </c>
      <c r="B306" s="10" t="s">
        <v>132</v>
      </c>
      <c r="C306" s="6" t="s">
        <v>209</v>
      </c>
      <c r="D306" s="6" t="s">
        <v>4</v>
      </c>
      <c r="E306" s="2">
        <v>40443</v>
      </c>
      <c r="F306" t="s">
        <v>175</v>
      </c>
      <c r="G306" s="28" t="s">
        <v>211</v>
      </c>
      <c r="O306" s="57">
        <v>3.2730000000000001</v>
      </c>
      <c r="P306" s="53">
        <v>0.51500000000000001</v>
      </c>
      <c r="Q306" s="58">
        <v>8.3571797787656354</v>
      </c>
      <c r="R306" s="63">
        <v>77.572185043906785</v>
      </c>
      <c r="S306" s="53">
        <v>0.69</v>
      </c>
      <c r="T306" s="58">
        <v>-23.268242649213636</v>
      </c>
      <c r="U306" s="63">
        <v>631.10267159583157</v>
      </c>
      <c r="W306">
        <v>0</v>
      </c>
    </row>
    <row r="307" spans="1:23" x14ac:dyDescent="0.15">
      <c r="A307" s="3" t="s">
        <v>312</v>
      </c>
      <c r="B307" s="35" t="s">
        <v>133</v>
      </c>
      <c r="C307" s="6">
        <v>15</v>
      </c>
      <c r="D307" s="6" t="s">
        <v>4</v>
      </c>
      <c r="E307" s="2">
        <v>40443</v>
      </c>
      <c r="F307" s="26" t="s">
        <v>164</v>
      </c>
      <c r="G307" t="s">
        <v>143</v>
      </c>
      <c r="H307">
        <v>0.04</v>
      </c>
      <c r="I307" s="6">
        <v>1</v>
      </c>
      <c r="J307" t="s">
        <v>144</v>
      </c>
      <c r="K307">
        <v>0.60370000000000001</v>
      </c>
      <c r="L307">
        <f t="shared" ref="L307:L312" si="26">K307/H307</f>
        <v>15.092499999999999</v>
      </c>
      <c r="M307">
        <v>3.5910000000000002</v>
      </c>
      <c r="N307">
        <v>0.66998675172754918</v>
      </c>
      <c r="O307" s="54">
        <v>4.383</v>
      </c>
      <c r="P307">
        <v>0.72699999999999998</v>
      </c>
      <c r="Q307" s="51">
        <v>0.36586374444329584</v>
      </c>
      <c r="R307" s="49">
        <v>101.69328832706131</v>
      </c>
      <c r="S307">
        <v>1.113</v>
      </c>
      <c r="T307" s="51">
        <v>-20.240011722184232</v>
      </c>
      <c r="U307" s="49">
        <v>1069.3329210065026</v>
      </c>
      <c r="W307">
        <v>0</v>
      </c>
    </row>
    <row r="308" spans="1:23" x14ac:dyDescent="0.15">
      <c r="A308" s="3" t="s">
        <v>313</v>
      </c>
      <c r="B308" s="33" t="s">
        <v>133</v>
      </c>
      <c r="C308" s="6">
        <v>15</v>
      </c>
      <c r="D308" s="6" t="s">
        <v>4</v>
      </c>
      <c r="E308" s="2">
        <v>40443</v>
      </c>
      <c r="F308" s="26" t="s">
        <v>165</v>
      </c>
      <c r="G308" t="s">
        <v>143</v>
      </c>
      <c r="H308">
        <v>0.04</v>
      </c>
      <c r="I308" s="6">
        <v>1</v>
      </c>
      <c r="J308" t="s">
        <v>144</v>
      </c>
      <c r="K308">
        <v>0.52710000000000001</v>
      </c>
      <c r="L308">
        <f t="shared" si="26"/>
        <v>13.1775</v>
      </c>
      <c r="M308">
        <v>3.528</v>
      </c>
      <c r="N308">
        <v>0.94049816924766649</v>
      </c>
      <c r="O308" s="54">
        <v>4.1500000000000004</v>
      </c>
      <c r="P308">
        <v>0.71599999999999997</v>
      </c>
      <c r="Q308" s="51">
        <v>0.80006202832626894</v>
      </c>
      <c r="R308" s="49">
        <v>101.09625043502068</v>
      </c>
      <c r="S308">
        <v>1.018</v>
      </c>
      <c r="T308" s="51">
        <v>-20.073947445540686</v>
      </c>
      <c r="U308" s="49">
        <v>955.94191633939954</v>
      </c>
      <c r="W308">
        <v>0</v>
      </c>
    </row>
    <row r="309" spans="1:23" x14ac:dyDescent="0.15">
      <c r="A309" s="3" t="s">
        <v>314</v>
      </c>
      <c r="B309" s="33" t="s">
        <v>133</v>
      </c>
      <c r="C309" s="6">
        <v>15</v>
      </c>
      <c r="D309" s="6" t="s">
        <v>4</v>
      </c>
      <c r="E309" s="2">
        <v>40443</v>
      </c>
      <c r="F309" s="26" t="s">
        <v>166</v>
      </c>
      <c r="G309" t="s">
        <v>143</v>
      </c>
      <c r="H309">
        <v>0.04</v>
      </c>
      <c r="I309" s="6">
        <v>1</v>
      </c>
      <c r="J309" t="s">
        <v>144</v>
      </c>
      <c r="K309">
        <v>0.52139999999999997</v>
      </c>
      <c r="L309">
        <f t="shared" si="26"/>
        <v>13.034999999999998</v>
      </c>
      <c r="M309">
        <v>3.5750000000000002</v>
      </c>
      <c r="N309">
        <v>0.80725213989102551</v>
      </c>
      <c r="O309" s="54">
        <v>4.6219999999999999</v>
      </c>
      <c r="P309">
        <v>0.98199999999999998</v>
      </c>
      <c r="Q309" s="51">
        <v>0.3555256900651298</v>
      </c>
      <c r="R309" s="49">
        <v>133.59277062926031</v>
      </c>
      <c r="S309">
        <v>1.2849999999999999</v>
      </c>
      <c r="T309" s="51">
        <v>-20.72843606525349</v>
      </c>
      <c r="U309" s="49">
        <v>1285.5387224118479</v>
      </c>
      <c r="W309">
        <v>0</v>
      </c>
    </row>
    <row r="310" spans="1:23" x14ac:dyDescent="0.15">
      <c r="A310" s="3" t="s">
        <v>315</v>
      </c>
      <c r="B310" s="33" t="s">
        <v>133</v>
      </c>
      <c r="C310" s="6">
        <v>15</v>
      </c>
      <c r="D310" s="6" t="s">
        <v>4</v>
      </c>
      <c r="E310" s="2">
        <v>40443</v>
      </c>
      <c r="F310" s="47" t="s">
        <v>167</v>
      </c>
      <c r="G310" t="s">
        <v>143</v>
      </c>
      <c r="H310">
        <v>0.04</v>
      </c>
      <c r="I310" s="6">
        <v>1</v>
      </c>
      <c r="J310">
        <v>185</v>
      </c>
      <c r="K310">
        <v>1.2675752434649559</v>
      </c>
      <c r="L310">
        <f t="shared" si="26"/>
        <v>31.689381086623897</v>
      </c>
      <c r="O310" s="54">
        <v>3.1709999999999998</v>
      </c>
      <c r="P310" s="53">
        <v>2.5289999999999999</v>
      </c>
      <c r="Q310" s="51">
        <v>3.9014783417760777</v>
      </c>
      <c r="R310" s="49">
        <v>351.23137003558242</v>
      </c>
      <c r="S310" s="53">
        <v>1.446</v>
      </c>
      <c r="T310" s="51">
        <v>-24.928885415649116</v>
      </c>
      <c r="U310" s="49">
        <v>1524.2445940020684</v>
      </c>
      <c r="W310">
        <v>0</v>
      </c>
    </row>
    <row r="311" spans="1:23" x14ac:dyDescent="0.15">
      <c r="A311" s="3" t="s">
        <v>316</v>
      </c>
      <c r="B311" s="33" t="s">
        <v>133</v>
      </c>
      <c r="C311" s="6">
        <v>15</v>
      </c>
      <c r="D311" s="6" t="s">
        <v>4</v>
      </c>
      <c r="E311" s="2">
        <v>40443</v>
      </c>
      <c r="F311" s="47" t="s">
        <v>168</v>
      </c>
      <c r="G311" t="s">
        <v>143</v>
      </c>
      <c r="H311">
        <v>0.04</v>
      </c>
      <c r="I311" s="6">
        <v>1</v>
      </c>
      <c r="J311">
        <v>167</v>
      </c>
      <c r="K311">
        <v>1.144243598154852</v>
      </c>
      <c r="L311">
        <f t="shared" si="26"/>
        <v>28.606089953871301</v>
      </c>
      <c r="O311" s="54">
        <v>3.1659999999999999</v>
      </c>
      <c r="P311" s="53">
        <v>2.5489999999999999</v>
      </c>
      <c r="Q311" s="51">
        <v>3.6533650367000927</v>
      </c>
      <c r="R311" s="49">
        <v>352.58698786659886</v>
      </c>
      <c r="S311">
        <v>1.462</v>
      </c>
      <c r="T311" s="51">
        <v>-24.967959363094653</v>
      </c>
      <c r="U311" s="49">
        <v>1538.6401546910104</v>
      </c>
      <c r="W311">
        <v>0</v>
      </c>
    </row>
    <row r="312" spans="1:23" x14ac:dyDescent="0.15">
      <c r="A312" s="3" t="s">
        <v>317</v>
      </c>
      <c r="B312" s="33" t="s">
        <v>133</v>
      </c>
      <c r="C312" s="6">
        <v>15</v>
      </c>
      <c r="D312" s="6" t="s">
        <v>4</v>
      </c>
      <c r="E312" s="2">
        <v>40443</v>
      </c>
      <c r="F312" s="28" t="s">
        <v>169</v>
      </c>
      <c r="G312" t="s">
        <v>143</v>
      </c>
      <c r="H312">
        <v>0.04</v>
      </c>
      <c r="I312" s="6">
        <v>1</v>
      </c>
      <c r="J312">
        <v>223</v>
      </c>
      <c r="K312">
        <v>1.5279420502307304</v>
      </c>
      <c r="L312">
        <f t="shared" si="26"/>
        <v>38.198551255768258</v>
      </c>
      <c r="O312" s="52">
        <v>3.8719999999999999</v>
      </c>
      <c r="P312" s="57">
        <v>2.992</v>
      </c>
      <c r="Q312" s="51">
        <v>3.6016747648092631</v>
      </c>
      <c r="R312" s="49">
        <v>411.41616741573034</v>
      </c>
      <c r="S312" s="52">
        <v>1.6559999999999999</v>
      </c>
      <c r="T312" s="51">
        <v>-24.733515678421412</v>
      </c>
      <c r="U312" s="49">
        <v>1827.0917012550688</v>
      </c>
      <c r="W312">
        <v>0</v>
      </c>
    </row>
    <row r="313" spans="1:23" x14ac:dyDescent="0.15">
      <c r="A313" s="3" t="s">
        <v>318</v>
      </c>
      <c r="B313" s="33" t="s">
        <v>133</v>
      </c>
      <c r="C313" s="6">
        <v>15</v>
      </c>
      <c r="D313" s="6" t="s">
        <v>4</v>
      </c>
      <c r="E313" s="2">
        <v>40443</v>
      </c>
      <c r="F313" t="s">
        <v>155</v>
      </c>
      <c r="G313" s="28" t="s">
        <v>143</v>
      </c>
      <c r="H313">
        <v>0.18869190875623695</v>
      </c>
      <c r="I313" s="6">
        <v>3</v>
      </c>
      <c r="J313">
        <v>20</v>
      </c>
      <c r="K313">
        <v>2.1100000000000001E-2</v>
      </c>
      <c r="L313">
        <f>K313/(H313*3)</f>
        <v>3.727416495860137E-2</v>
      </c>
      <c r="O313">
        <v>3.8610000000000002</v>
      </c>
      <c r="P313" s="53">
        <v>2.069</v>
      </c>
      <c r="Q313" s="51">
        <v>2.7445152158527955</v>
      </c>
      <c r="R313" s="49">
        <v>288.51084905660372</v>
      </c>
      <c r="S313" s="53">
        <v>1.3080000000000001</v>
      </c>
      <c r="T313" s="51">
        <v>-20.283587714339557</v>
      </c>
      <c r="U313" s="49">
        <v>1475.0890317716157</v>
      </c>
      <c r="W313">
        <v>0</v>
      </c>
    </row>
    <row r="314" spans="1:23" x14ac:dyDescent="0.15">
      <c r="A314" s="3"/>
      <c r="B314" s="33" t="s">
        <v>133</v>
      </c>
      <c r="C314" s="6">
        <v>15</v>
      </c>
      <c r="D314" s="6" t="s">
        <v>4</v>
      </c>
      <c r="E314" s="2">
        <v>40443</v>
      </c>
      <c r="F314" t="s">
        <v>170</v>
      </c>
      <c r="G314" s="28" t="s">
        <v>143</v>
      </c>
      <c r="H314">
        <v>0.18869190875623695</v>
      </c>
      <c r="I314">
        <v>3</v>
      </c>
      <c r="J314">
        <v>100</v>
      </c>
      <c r="K314">
        <v>2.58E-2</v>
      </c>
      <c r="L314">
        <f t="shared" ref="L314:L324" si="27">K314/(H314*3)</f>
        <v>4.5576941039427263E-2</v>
      </c>
      <c r="O314" s="52">
        <v>3.214</v>
      </c>
      <c r="P314" s="53">
        <v>1.9630000000000001</v>
      </c>
      <c r="Q314" s="51">
        <v>3.9635066680450737</v>
      </c>
      <c r="R314" s="49">
        <v>250.55162710645044</v>
      </c>
      <c r="S314" s="53">
        <v>1.35</v>
      </c>
      <c r="T314" s="70">
        <v>-20.689362117807949</v>
      </c>
      <c r="U314" s="49">
        <v>1227.5193953102846</v>
      </c>
      <c r="W314">
        <v>0</v>
      </c>
    </row>
    <row r="315" spans="1:23" x14ac:dyDescent="0.15">
      <c r="A315" s="3"/>
      <c r="B315" s="33" t="s">
        <v>133</v>
      </c>
      <c r="C315" s="6">
        <v>15</v>
      </c>
      <c r="D315" s="6" t="s">
        <v>4</v>
      </c>
      <c r="E315" s="2">
        <v>40443</v>
      </c>
      <c r="F315" t="s">
        <v>156</v>
      </c>
      <c r="G315" t="s">
        <v>143</v>
      </c>
      <c r="H315">
        <v>0.18869190875623695</v>
      </c>
      <c r="I315">
        <v>3</v>
      </c>
      <c r="J315">
        <v>25</v>
      </c>
      <c r="K315">
        <v>2.2700000000000001E-2</v>
      </c>
      <c r="L315">
        <f t="shared" si="27"/>
        <v>4.0100641922286781E-2</v>
      </c>
      <c r="O315">
        <v>3.016</v>
      </c>
      <c r="P315" s="53">
        <v>1.2629999999999999</v>
      </c>
      <c r="Q315" s="51">
        <v>3.4724497017490652</v>
      </c>
      <c r="R315" s="49">
        <v>183.75188679245281</v>
      </c>
      <c r="S315" s="53">
        <v>0.95</v>
      </c>
      <c r="T315" s="51">
        <v>-19.454494064443196</v>
      </c>
      <c r="U315" s="49">
        <v>1002.4851082346</v>
      </c>
      <c r="W315">
        <v>0</v>
      </c>
    </row>
    <row r="316" spans="1:23" x14ac:dyDescent="0.15">
      <c r="A316" s="3"/>
      <c r="B316" s="33" t="s">
        <v>133</v>
      </c>
      <c r="C316" s="6">
        <v>15</v>
      </c>
      <c r="D316" s="6" t="s">
        <v>4</v>
      </c>
      <c r="E316" s="2">
        <v>40443</v>
      </c>
      <c r="F316" t="s">
        <v>195</v>
      </c>
      <c r="G316" t="s">
        <v>143</v>
      </c>
      <c r="H316">
        <v>0.18869190875623695</v>
      </c>
      <c r="I316">
        <v>3</v>
      </c>
      <c r="J316">
        <v>9</v>
      </c>
      <c r="K316">
        <v>4.7999999999999996E-3</v>
      </c>
      <c r="L316">
        <f t="shared" si="27"/>
        <v>8.4794308910562336E-3</v>
      </c>
      <c r="O316" s="52">
        <v>3.2789999999999999</v>
      </c>
      <c r="P316" s="53">
        <v>2.2010000000000001</v>
      </c>
      <c r="Q316" s="51">
        <v>5.4315103897446493</v>
      </c>
      <c r="R316" s="49">
        <v>286.27175528410567</v>
      </c>
      <c r="S316" s="53">
        <v>1.46</v>
      </c>
      <c r="T316" s="51">
        <v>-20.298622643352541</v>
      </c>
      <c r="U316" s="49">
        <v>1418.5181519037042</v>
      </c>
      <c r="W316">
        <v>0</v>
      </c>
    </row>
    <row r="317" spans="1:23" x14ac:dyDescent="0.15">
      <c r="A317" s="3" t="s">
        <v>319</v>
      </c>
      <c r="B317" s="33" t="s">
        <v>133</v>
      </c>
      <c r="C317" s="6">
        <v>15</v>
      </c>
      <c r="D317" s="6" t="s">
        <v>4</v>
      </c>
      <c r="E317" s="2">
        <v>40443</v>
      </c>
      <c r="F317" t="s">
        <v>158</v>
      </c>
      <c r="G317" t="s">
        <v>143</v>
      </c>
      <c r="H317">
        <v>0.18869190875623695</v>
      </c>
      <c r="I317">
        <v>3</v>
      </c>
      <c r="J317">
        <v>10</v>
      </c>
      <c r="K317">
        <v>1.04E-2</v>
      </c>
      <c r="L317">
        <f t="shared" si="27"/>
        <v>1.8372100263955176E-2</v>
      </c>
      <c r="O317">
        <v>3.59</v>
      </c>
      <c r="P317" s="53">
        <v>1.877</v>
      </c>
      <c r="Q317" s="51">
        <v>2.572641795571732</v>
      </c>
      <c r="R317" s="49">
        <v>263.5</v>
      </c>
      <c r="S317" s="53">
        <v>1.282</v>
      </c>
      <c r="T317" s="51">
        <v>-20.980780101752405</v>
      </c>
      <c r="U317" s="49">
        <v>1452.9782100630625</v>
      </c>
      <c r="W317">
        <v>0</v>
      </c>
    </row>
    <row r="318" spans="1:23" x14ac:dyDescent="0.15">
      <c r="A318" s="3"/>
      <c r="B318" s="33" t="s">
        <v>133</v>
      </c>
      <c r="C318" s="6">
        <v>15</v>
      </c>
      <c r="D318" s="6" t="s">
        <v>4</v>
      </c>
      <c r="E318" s="2">
        <v>40443</v>
      </c>
      <c r="F318" t="s">
        <v>171</v>
      </c>
      <c r="G318" t="s">
        <v>143</v>
      </c>
      <c r="H318">
        <v>0.18869190875623695</v>
      </c>
      <c r="I318">
        <v>3</v>
      </c>
      <c r="J318">
        <v>60</v>
      </c>
      <c r="K318">
        <v>1.6899999999999998E-2</v>
      </c>
      <c r="L318">
        <f t="shared" si="27"/>
        <v>2.9854662928927158E-2</v>
      </c>
      <c r="O318" s="52">
        <v>3.6070000000000002</v>
      </c>
      <c r="P318" s="53">
        <v>2.3079999999999998</v>
      </c>
      <c r="Q318" s="51">
        <v>3.7774216892380852</v>
      </c>
      <c r="R318" s="49">
        <v>291.65851280331668</v>
      </c>
      <c r="S318" s="53">
        <v>1.5580000000000001</v>
      </c>
      <c r="T318" s="70">
        <v>-21.39269317182768</v>
      </c>
      <c r="U318" s="49">
        <v>1505.9575999247986</v>
      </c>
      <c r="W318">
        <v>0</v>
      </c>
    </row>
    <row r="319" spans="1:23" x14ac:dyDescent="0.15">
      <c r="A319" s="3"/>
      <c r="B319" s="33" t="s">
        <v>133</v>
      </c>
      <c r="C319" s="6">
        <v>15</v>
      </c>
      <c r="D319" s="6" t="s">
        <v>4</v>
      </c>
      <c r="E319" s="2">
        <v>40443</v>
      </c>
      <c r="F319" t="s">
        <v>159</v>
      </c>
      <c r="G319" t="s">
        <v>143</v>
      </c>
      <c r="H319">
        <v>0.18869190875623695</v>
      </c>
      <c r="I319">
        <v>3</v>
      </c>
      <c r="J319">
        <v>23</v>
      </c>
      <c r="K319">
        <v>4.0599999999999997E-2</v>
      </c>
      <c r="L319">
        <f t="shared" si="27"/>
        <v>7.1721852953517309E-2</v>
      </c>
      <c r="O319">
        <v>3.403</v>
      </c>
      <c r="P319" s="53">
        <v>1.5649999999999999</v>
      </c>
      <c r="Q319" s="51">
        <v>3.7252047315741583</v>
      </c>
      <c r="R319" s="49">
        <v>225.22169811320751</v>
      </c>
      <c r="S319" s="53">
        <v>1.0740000000000001</v>
      </c>
      <c r="T319" s="51">
        <v>-19.539287733182594</v>
      </c>
      <c r="U319" s="49">
        <v>1168.5525659314355</v>
      </c>
      <c r="W319">
        <v>0</v>
      </c>
    </row>
    <row r="320" spans="1:23" x14ac:dyDescent="0.15">
      <c r="A320" s="3"/>
      <c r="B320" s="33" t="s">
        <v>133</v>
      </c>
      <c r="C320" s="6">
        <v>15</v>
      </c>
      <c r="D320" s="6" t="s">
        <v>4</v>
      </c>
      <c r="E320" s="2">
        <v>40443</v>
      </c>
      <c r="F320" t="s">
        <v>210</v>
      </c>
      <c r="G320" t="s">
        <v>143</v>
      </c>
      <c r="H320">
        <v>0.18869190875623695</v>
      </c>
      <c r="I320">
        <v>3</v>
      </c>
      <c r="J320">
        <v>16</v>
      </c>
      <c r="K320">
        <v>8.0000000000000002E-3</v>
      </c>
      <c r="L320">
        <f t="shared" si="27"/>
        <v>1.4132384818427058E-2</v>
      </c>
      <c r="O320" s="52">
        <v>3.3650000000000002</v>
      </c>
      <c r="P320" s="53">
        <v>2.294</v>
      </c>
      <c r="Q320" s="51">
        <v>5.7002998035769661</v>
      </c>
      <c r="R320" s="49">
        <v>295.5676447727094</v>
      </c>
      <c r="S320" s="57">
        <v>1.5049999999999999</v>
      </c>
      <c r="T320" s="51">
        <v>-20.396307511966395</v>
      </c>
      <c r="U320" s="49">
        <v>1473.5558347478657</v>
      </c>
      <c r="W320">
        <v>0</v>
      </c>
    </row>
    <row r="321" spans="1:23" x14ac:dyDescent="0.15">
      <c r="A321" s="3" t="s">
        <v>320</v>
      </c>
      <c r="B321" s="33" t="s">
        <v>133</v>
      </c>
      <c r="C321" s="6">
        <v>15</v>
      </c>
      <c r="D321" s="6" t="s">
        <v>4</v>
      </c>
      <c r="E321" s="2">
        <v>40443</v>
      </c>
      <c r="F321" t="s">
        <v>161</v>
      </c>
      <c r="G321" t="s">
        <v>143</v>
      </c>
      <c r="H321">
        <v>0.18869190875623695</v>
      </c>
      <c r="I321">
        <v>3</v>
      </c>
      <c r="J321">
        <v>16</v>
      </c>
      <c r="K321">
        <v>1.3299999999999999E-2</v>
      </c>
      <c r="L321">
        <f t="shared" si="27"/>
        <v>2.3495089760634982E-2</v>
      </c>
      <c r="O321">
        <v>3.0990000000000002</v>
      </c>
      <c r="P321">
        <v>1.5069999999999999</v>
      </c>
      <c r="Q321" s="51">
        <v>2.8355070265898292</v>
      </c>
      <c r="R321" s="49">
        <v>213.96792452830186</v>
      </c>
      <c r="S321">
        <v>1.1419999999999999</v>
      </c>
      <c r="T321" s="51">
        <v>-21.122102882984741</v>
      </c>
      <c r="U321" s="49">
        <v>1243.5548725688802</v>
      </c>
      <c r="W321">
        <v>0</v>
      </c>
    </row>
    <row r="322" spans="1:23" x14ac:dyDescent="0.15">
      <c r="A322" s="3"/>
      <c r="B322" s="33" t="s">
        <v>133</v>
      </c>
      <c r="C322" s="6">
        <v>15</v>
      </c>
      <c r="D322" s="6" t="s">
        <v>4</v>
      </c>
      <c r="E322" s="2">
        <v>40443</v>
      </c>
      <c r="F322" t="s">
        <v>172</v>
      </c>
      <c r="G322" t="s">
        <v>143</v>
      </c>
      <c r="H322">
        <v>0.18869190875623695</v>
      </c>
      <c r="I322">
        <v>3</v>
      </c>
      <c r="J322">
        <v>52</v>
      </c>
      <c r="K322">
        <v>1.2500000000000001E-2</v>
      </c>
      <c r="L322">
        <f t="shared" si="27"/>
        <v>2.208185127879228E-2</v>
      </c>
      <c r="O322" s="52">
        <v>3.2839999999999998</v>
      </c>
      <c r="P322" s="53">
        <v>1.917</v>
      </c>
      <c r="Q322" s="51">
        <v>3.1364623177917914</v>
      </c>
      <c r="R322" s="49">
        <v>241.39705467625899</v>
      </c>
      <c r="S322" s="53">
        <v>1.417</v>
      </c>
      <c r="T322" s="70">
        <v>-21.363387711243529</v>
      </c>
      <c r="U322" s="49">
        <v>1321.9215844251585</v>
      </c>
      <c r="W322">
        <v>0</v>
      </c>
    </row>
    <row r="323" spans="1:23" x14ac:dyDescent="0.15">
      <c r="A323" s="3"/>
      <c r="B323" s="33" t="s">
        <v>133</v>
      </c>
      <c r="C323" s="6">
        <v>15</v>
      </c>
      <c r="D323" s="6" t="s">
        <v>4</v>
      </c>
      <c r="E323" s="2">
        <v>40443</v>
      </c>
      <c r="F323" t="s">
        <v>162</v>
      </c>
      <c r="G323" t="s">
        <v>143</v>
      </c>
      <c r="H323">
        <v>0.18869190875623695</v>
      </c>
      <c r="I323">
        <v>3</v>
      </c>
      <c r="J323">
        <v>19</v>
      </c>
      <c r="K323">
        <v>2.3599999999999999E-2</v>
      </c>
      <c r="L323">
        <f t="shared" si="27"/>
        <v>4.1690535214359822E-2</v>
      </c>
      <c r="O323">
        <v>3.6080000000000001</v>
      </c>
      <c r="P323" s="53">
        <v>1.5940000000000001</v>
      </c>
      <c r="Q323" s="51">
        <v>3.5937721160651099</v>
      </c>
      <c r="R323" s="49">
        <v>230.87216981132073</v>
      </c>
      <c r="S323">
        <v>1.133</v>
      </c>
      <c r="T323" s="51">
        <v>-19.266063689466744</v>
      </c>
      <c r="U323" s="49">
        <v>1216.923365222488</v>
      </c>
      <c r="W323">
        <v>0</v>
      </c>
    </row>
    <row r="324" spans="1:23" x14ac:dyDescent="0.15">
      <c r="A324" s="36"/>
      <c r="B324" s="13" t="s">
        <v>133</v>
      </c>
      <c r="C324" s="9">
        <v>15</v>
      </c>
      <c r="D324" s="9" t="s">
        <v>4</v>
      </c>
      <c r="E324" s="7">
        <v>40443</v>
      </c>
      <c r="F324" s="8" t="s">
        <v>194</v>
      </c>
      <c r="G324" s="8" t="s">
        <v>143</v>
      </c>
      <c r="H324" s="8">
        <v>0.18869190875623695</v>
      </c>
      <c r="I324" s="8">
        <v>3</v>
      </c>
      <c r="J324" s="8">
        <v>14</v>
      </c>
      <c r="K324" s="8">
        <v>5.4999999999999997E-3</v>
      </c>
      <c r="L324" s="8">
        <f t="shared" si="27"/>
        <v>9.7160145626686012E-3</v>
      </c>
      <c r="M324" s="8"/>
      <c r="N324" s="8"/>
      <c r="O324" s="152">
        <v>2.8380000000000001</v>
      </c>
      <c r="P324" s="9">
        <v>1.43</v>
      </c>
      <c r="Q324" s="123">
        <v>5.6279334229298046</v>
      </c>
      <c r="R324" s="117">
        <v>189.47930806472087</v>
      </c>
      <c r="S324" s="153">
        <v>1.0129999999999999</v>
      </c>
      <c r="T324" s="123">
        <v>-19.780892839699131</v>
      </c>
      <c r="U324" s="117">
        <v>894.98727817482995</v>
      </c>
      <c r="W324">
        <v>0</v>
      </c>
    </row>
    <row r="325" spans="1:23" x14ac:dyDescent="0.15">
      <c r="A325" s="3" t="s">
        <v>400</v>
      </c>
      <c r="B325" s="42" t="s">
        <v>134</v>
      </c>
      <c r="C325" s="6">
        <v>3</v>
      </c>
      <c r="D325" s="6" t="s">
        <v>4</v>
      </c>
      <c r="E325" s="2">
        <v>40471</v>
      </c>
      <c r="F325" t="s">
        <v>170</v>
      </c>
      <c r="G325" s="6" t="s">
        <v>192</v>
      </c>
      <c r="H325">
        <v>5.28E-2</v>
      </c>
      <c r="I325" s="6">
        <v>1</v>
      </c>
      <c r="J325" s="6">
        <v>8</v>
      </c>
      <c r="K325" s="6">
        <v>4.5999999999999999E-3</v>
      </c>
      <c r="L325" s="6">
        <f t="shared" ref="L325:L333" si="28">K325/H325</f>
        <v>8.7121212121212127E-2</v>
      </c>
      <c r="M325" s="6"/>
      <c r="N325" s="6"/>
      <c r="O325" s="91">
        <v>3.0840000000000001</v>
      </c>
      <c r="P325" s="53">
        <v>2.153</v>
      </c>
      <c r="Q325" s="58">
        <v>4.6452330401374988</v>
      </c>
      <c r="R325" s="63">
        <v>252.29874408412795</v>
      </c>
      <c r="S325" s="53">
        <v>1.423</v>
      </c>
      <c r="T325" s="58">
        <v>-18.29564725833805</v>
      </c>
      <c r="U325" s="92">
        <v>1370.146504544379</v>
      </c>
      <c r="W325">
        <v>0</v>
      </c>
    </row>
    <row r="326" spans="1:23" x14ac:dyDescent="0.15">
      <c r="A326" s="3"/>
      <c r="B326" s="12" t="s">
        <v>134</v>
      </c>
      <c r="C326" s="6">
        <v>3</v>
      </c>
      <c r="D326" s="6" t="s">
        <v>4</v>
      </c>
      <c r="E326" s="2">
        <v>40471</v>
      </c>
      <c r="F326" t="s">
        <v>195</v>
      </c>
      <c r="G326" s="6" t="s">
        <v>192</v>
      </c>
      <c r="H326">
        <v>5.28E-2</v>
      </c>
      <c r="I326" s="6">
        <v>1</v>
      </c>
      <c r="J326" s="6">
        <v>2</v>
      </c>
      <c r="K326" s="6">
        <v>1E-4</v>
      </c>
      <c r="L326" s="6">
        <f t="shared" si="28"/>
        <v>1.893939393939394E-3</v>
      </c>
      <c r="M326" s="6"/>
      <c r="N326" s="6"/>
      <c r="O326" s="57">
        <v>0.14899999999999999</v>
      </c>
      <c r="P326" s="53">
        <v>9.8000000000000004E-2</v>
      </c>
      <c r="Q326" s="58">
        <v>2.3097765645536348</v>
      </c>
      <c r="R326" s="63">
        <v>14.550589621402574</v>
      </c>
      <c r="S326" s="53">
        <v>7.2999999999999995E-2</v>
      </c>
      <c r="T326" s="58">
        <v>-18.785566233276811</v>
      </c>
      <c r="U326" s="63">
        <v>63.475288862334779</v>
      </c>
      <c r="W326">
        <v>0</v>
      </c>
    </row>
    <row r="327" spans="1:23" x14ac:dyDescent="0.15">
      <c r="A327" s="3" t="s">
        <v>401</v>
      </c>
      <c r="B327" s="12" t="s">
        <v>134</v>
      </c>
      <c r="C327" s="6">
        <v>3</v>
      </c>
      <c r="D327" s="6" t="s">
        <v>4</v>
      </c>
      <c r="E327" s="2">
        <v>40471</v>
      </c>
      <c r="F327" t="s">
        <v>171</v>
      </c>
      <c r="G327" s="6" t="s">
        <v>192</v>
      </c>
      <c r="H327">
        <v>5.28E-2</v>
      </c>
      <c r="I327" s="6">
        <v>1</v>
      </c>
      <c r="J327" s="6">
        <v>12</v>
      </c>
      <c r="K327" s="6">
        <v>2.3199999999999998E-2</v>
      </c>
      <c r="L327" s="6">
        <f t="shared" si="28"/>
        <v>0.43939393939393939</v>
      </c>
      <c r="M327" s="6"/>
      <c r="N327" s="6"/>
      <c r="O327" s="91">
        <v>3.0790000000000002</v>
      </c>
      <c r="P327" s="53">
        <v>0.72099999999999997</v>
      </c>
      <c r="Q327" s="58">
        <v>4.2206045900313418</v>
      </c>
      <c r="R327" s="63">
        <v>90.679446884724285</v>
      </c>
      <c r="S327" s="53">
        <v>0.8</v>
      </c>
      <c r="T327" s="58">
        <v>-14.99811569625024</v>
      </c>
      <c r="U327" s="92">
        <v>669.50547442895652</v>
      </c>
      <c r="W327">
        <v>0</v>
      </c>
    </row>
    <row r="328" spans="1:23" x14ac:dyDescent="0.15">
      <c r="A328" s="3" t="s">
        <v>402</v>
      </c>
      <c r="B328" s="12" t="s">
        <v>134</v>
      </c>
      <c r="C328" s="6">
        <v>3</v>
      </c>
      <c r="D328" s="6" t="s">
        <v>4</v>
      </c>
      <c r="E328" s="2">
        <v>40471</v>
      </c>
      <c r="F328" t="s">
        <v>172</v>
      </c>
      <c r="G328" s="6" t="s">
        <v>192</v>
      </c>
      <c r="H328">
        <v>5.28E-2</v>
      </c>
      <c r="I328" s="6">
        <v>1</v>
      </c>
      <c r="J328" s="6">
        <v>8</v>
      </c>
      <c r="K328" s="6">
        <v>9.4000000000000004E-3</v>
      </c>
      <c r="L328" s="6">
        <f t="shared" si="28"/>
        <v>0.17803030303030304</v>
      </c>
      <c r="M328" s="6"/>
      <c r="N328" s="6"/>
      <c r="O328" s="91">
        <v>3.5369999999999999</v>
      </c>
      <c r="P328" s="53">
        <v>1.915</v>
      </c>
      <c r="Q328" s="58">
        <v>4.3621474067333947</v>
      </c>
      <c r="R328" s="63">
        <v>229.85450686891525</v>
      </c>
      <c r="S328" s="53">
        <v>1.3959999999999999</v>
      </c>
      <c r="T328" s="58">
        <v>-17.702091577162243</v>
      </c>
      <c r="U328" s="92">
        <v>1347.426520860844</v>
      </c>
      <c r="W328">
        <v>0</v>
      </c>
    </row>
    <row r="329" spans="1:23" x14ac:dyDescent="0.15">
      <c r="A329" s="3" t="s">
        <v>403</v>
      </c>
      <c r="B329" s="42" t="s">
        <v>135</v>
      </c>
      <c r="C329" s="6">
        <v>9</v>
      </c>
      <c r="D329" s="6" t="s">
        <v>4</v>
      </c>
      <c r="E329" s="2">
        <v>40471</v>
      </c>
      <c r="F329" t="s">
        <v>170</v>
      </c>
      <c r="G329" s="6" t="s">
        <v>192</v>
      </c>
      <c r="H329">
        <v>5.28E-2</v>
      </c>
      <c r="I329" s="6">
        <v>1</v>
      </c>
      <c r="J329" s="6">
        <v>10</v>
      </c>
      <c r="K329" s="6">
        <v>9.7000000000000003E-3</v>
      </c>
      <c r="L329" s="6">
        <f t="shared" si="28"/>
        <v>0.18371212121212122</v>
      </c>
      <c r="M329" s="6"/>
      <c r="N329" s="6"/>
      <c r="O329" s="91">
        <v>3.3370000000000002</v>
      </c>
      <c r="P329" s="53">
        <v>1.5409999999999999</v>
      </c>
      <c r="Q329" s="58">
        <v>3.4320088969770501</v>
      </c>
      <c r="R329" s="63">
        <v>187.77747275947289</v>
      </c>
      <c r="S329" s="53">
        <v>1.018</v>
      </c>
      <c r="T329" s="58">
        <v>-18.879781420765031</v>
      </c>
      <c r="U329" s="92">
        <v>891.47092922529896</v>
      </c>
      <c r="W329">
        <v>0</v>
      </c>
    </row>
    <row r="330" spans="1:23" x14ac:dyDescent="0.15">
      <c r="A330" s="3"/>
      <c r="B330" s="12" t="s">
        <v>135</v>
      </c>
      <c r="C330" s="6">
        <v>9</v>
      </c>
      <c r="D330" s="6" t="s">
        <v>4</v>
      </c>
      <c r="E330" s="2">
        <v>40471</v>
      </c>
      <c r="F330" t="s">
        <v>195</v>
      </c>
      <c r="G330" s="6" t="s">
        <v>192</v>
      </c>
      <c r="H330">
        <v>5.28E-2</v>
      </c>
      <c r="I330" s="6">
        <v>1</v>
      </c>
      <c r="J330" s="6">
        <v>9</v>
      </c>
      <c r="K330" s="6">
        <v>6.8999999999999999E-3</v>
      </c>
      <c r="L330" s="6">
        <f t="shared" si="28"/>
        <v>0.13068181818181818</v>
      </c>
      <c r="M330" s="6"/>
      <c r="N330" s="6"/>
      <c r="O330" s="57">
        <v>3.89</v>
      </c>
      <c r="P330" s="53">
        <v>1.508</v>
      </c>
      <c r="Q330" s="58">
        <v>2.8051764230108178</v>
      </c>
      <c r="R330" s="63">
        <v>191.60886330719299</v>
      </c>
      <c r="S330" s="53">
        <v>1.075</v>
      </c>
      <c r="T330" s="58">
        <v>-16.279442246090074</v>
      </c>
      <c r="U330" s="63">
        <v>949.67184235185618</v>
      </c>
      <c r="W330">
        <v>0</v>
      </c>
    </row>
    <row r="331" spans="1:23" x14ac:dyDescent="0.15">
      <c r="A331" s="3" t="s">
        <v>404</v>
      </c>
      <c r="B331" s="12" t="s">
        <v>135</v>
      </c>
      <c r="C331" s="6">
        <v>9</v>
      </c>
      <c r="D331" s="6" t="s">
        <v>4</v>
      </c>
      <c r="E331" s="2">
        <v>40471</v>
      </c>
      <c r="F331" t="s">
        <v>171</v>
      </c>
      <c r="G331" s="6" t="s">
        <v>192</v>
      </c>
      <c r="H331">
        <v>5.28E-2</v>
      </c>
      <c r="I331" s="6">
        <v>1</v>
      </c>
      <c r="J331" s="6">
        <v>23</v>
      </c>
      <c r="K331" s="6">
        <v>5.4999999999999997E-3</v>
      </c>
      <c r="L331" s="6">
        <f t="shared" si="28"/>
        <v>0.10416666666666666</v>
      </c>
      <c r="M331" s="6"/>
      <c r="N331" s="6"/>
      <c r="O331" s="91">
        <v>1.855</v>
      </c>
      <c r="P331" s="53">
        <v>0.80700000000000005</v>
      </c>
      <c r="Q331" s="58">
        <v>4.2307147912243455</v>
      </c>
      <c r="R331" s="63">
        <v>100.38721131044694</v>
      </c>
      <c r="S331" s="53">
        <v>0.58899999999999997</v>
      </c>
      <c r="T331" s="58">
        <v>-17.419446014697574</v>
      </c>
      <c r="U331" s="92">
        <v>471.06610184524885</v>
      </c>
      <c r="W331">
        <v>0</v>
      </c>
    </row>
    <row r="332" spans="1:23" x14ac:dyDescent="0.15">
      <c r="A332" s="3"/>
      <c r="B332" s="12" t="s">
        <v>135</v>
      </c>
      <c r="C332" s="6">
        <v>9</v>
      </c>
      <c r="D332" s="6" t="s">
        <v>4</v>
      </c>
      <c r="E332" s="2">
        <v>40471</v>
      </c>
      <c r="F332" t="s">
        <v>210</v>
      </c>
      <c r="G332" s="6" t="s">
        <v>192</v>
      </c>
      <c r="H332">
        <v>5.28E-2</v>
      </c>
      <c r="I332" s="6">
        <v>1</v>
      </c>
      <c r="J332" s="6">
        <v>6</v>
      </c>
      <c r="K332" s="6">
        <v>4.8599999999999997E-2</v>
      </c>
      <c r="L332" s="6">
        <f t="shared" si="28"/>
        <v>0.92045454545454541</v>
      </c>
      <c r="M332" s="6"/>
      <c r="N332" s="6"/>
      <c r="O332" s="57">
        <v>3.6120000000000001</v>
      </c>
      <c r="P332" s="53">
        <v>0.89300000000000002</v>
      </c>
      <c r="Q332" s="58">
        <v>3.3005762814680013</v>
      </c>
      <c r="R332" s="63">
        <v>112.33312341000338</v>
      </c>
      <c r="S332" s="53">
        <v>0.81599999999999995</v>
      </c>
      <c r="T332" s="58">
        <v>-15.516299227435466</v>
      </c>
      <c r="U332" s="63">
        <v>672.86960892500804</v>
      </c>
      <c r="W332">
        <v>0</v>
      </c>
    </row>
    <row r="333" spans="1:23" x14ac:dyDescent="0.15">
      <c r="A333" s="3" t="s">
        <v>405</v>
      </c>
      <c r="B333" s="12" t="s">
        <v>135</v>
      </c>
      <c r="C333" s="6">
        <v>9</v>
      </c>
      <c r="D333" s="6" t="s">
        <v>4</v>
      </c>
      <c r="E333" s="2">
        <v>40471</v>
      </c>
      <c r="F333" t="s">
        <v>172</v>
      </c>
      <c r="G333" s="6" t="s">
        <v>192</v>
      </c>
      <c r="H333">
        <v>5.28E-2</v>
      </c>
      <c r="I333" s="6">
        <v>1</v>
      </c>
      <c r="J333" s="6">
        <v>9</v>
      </c>
      <c r="K333" s="6">
        <v>5.3E-3</v>
      </c>
      <c r="L333" s="6">
        <f t="shared" si="28"/>
        <v>0.10037878787878787</v>
      </c>
      <c r="M333" s="6"/>
      <c r="N333" s="6"/>
      <c r="O333" s="91">
        <v>2.7480000000000002</v>
      </c>
      <c r="P333" s="53">
        <v>1.6879999999999999</v>
      </c>
      <c r="Q333" s="58">
        <v>4.0082903649782633</v>
      </c>
      <c r="R333" s="63">
        <v>202.25861200884503</v>
      </c>
      <c r="S333" s="53">
        <v>1.109</v>
      </c>
      <c r="T333" s="58">
        <v>-19.869040889391375</v>
      </c>
      <c r="U333" s="92">
        <v>990.98345155721086</v>
      </c>
      <c r="W333">
        <v>0</v>
      </c>
    </row>
    <row r="334" spans="1:23" x14ac:dyDescent="0.15">
      <c r="A334" s="3" t="s">
        <v>406</v>
      </c>
      <c r="B334" s="12" t="s">
        <v>135</v>
      </c>
      <c r="C334" s="6" t="s">
        <v>209</v>
      </c>
      <c r="D334" s="6" t="s">
        <v>4</v>
      </c>
      <c r="E334" s="2">
        <v>40471</v>
      </c>
      <c r="F334" t="s">
        <v>175</v>
      </c>
      <c r="G334" s="55" t="s">
        <v>211</v>
      </c>
      <c r="I334">
        <v>1</v>
      </c>
      <c r="J334" s="6" t="s">
        <v>144</v>
      </c>
      <c r="K334" s="6">
        <v>1.73E-3</v>
      </c>
      <c r="L334" s="6"/>
      <c r="M334" s="6"/>
      <c r="N334" s="6"/>
      <c r="O334" s="91">
        <v>3.069</v>
      </c>
      <c r="P334" s="53">
        <v>1.756</v>
      </c>
      <c r="Q334" s="58">
        <v>5.4843797391568092</v>
      </c>
      <c r="R334" s="63">
        <v>215.70599561750197</v>
      </c>
      <c r="S334" s="53">
        <v>1.2190000000000001</v>
      </c>
      <c r="T334" s="58">
        <v>-26.058978707367633</v>
      </c>
      <c r="U334" s="92">
        <v>1111.8396779260079</v>
      </c>
      <c r="W334">
        <v>0</v>
      </c>
    </row>
    <row r="335" spans="1:23" x14ac:dyDescent="0.15">
      <c r="A335" s="3" t="s">
        <v>407</v>
      </c>
      <c r="B335" s="41" t="s">
        <v>136</v>
      </c>
      <c r="C335" s="6">
        <v>15</v>
      </c>
      <c r="D335" s="6" t="s">
        <v>4</v>
      </c>
      <c r="E335" s="2">
        <v>40471</v>
      </c>
      <c r="F335" t="s">
        <v>170</v>
      </c>
      <c r="G335" s="6" t="s">
        <v>192</v>
      </c>
      <c r="H335">
        <v>5.28E-2</v>
      </c>
      <c r="I335">
        <v>1</v>
      </c>
      <c r="J335" s="6">
        <v>3</v>
      </c>
      <c r="K335" s="6">
        <v>2.0999999999999999E-3</v>
      </c>
      <c r="L335" s="6">
        <f>K335/H335</f>
        <v>3.9772727272727272E-2</v>
      </c>
      <c r="M335" s="6"/>
      <c r="N335" s="6"/>
      <c r="O335" s="91">
        <v>1.74</v>
      </c>
      <c r="P335" s="53">
        <v>0.34</v>
      </c>
      <c r="Q335" s="58">
        <v>5.4641593367708019</v>
      </c>
      <c r="R335" s="63">
        <v>43.432819307004991</v>
      </c>
      <c r="S335" s="53">
        <v>0.30499999999999999</v>
      </c>
      <c r="T335" s="58">
        <v>-15.619935933672513</v>
      </c>
      <c r="U335" s="92">
        <v>241.14440340388285</v>
      </c>
      <c r="W335">
        <v>0</v>
      </c>
    </row>
    <row r="336" spans="1:23" x14ac:dyDescent="0.15">
      <c r="A336" s="3"/>
      <c r="B336" s="37" t="s">
        <v>136</v>
      </c>
      <c r="C336" s="6">
        <v>15</v>
      </c>
      <c r="D336" s="6" t="s">
        <v>4</v>
      </c>
      <c r="E336" s="2">
        <v>40471</v>
      </c>
      <c r="F336" t="s">
        <v>155</v>
      </c>
      <c r="G336" s="6" t="s">
        <v>192</v>
      </c>
      <c r="H336">
        <v>5.28E-2</v>
      </c>
      <c r="I336">
        <v>1</v>
      </c>
      <c r="J336" s="6">
        <v>1</v>
      </c>
      <c r="K336" s="6">
        <v>6.0000000000000001E-3</v>
      </c>
      <c r="L336" s="6">
        <f>K336/H336</f>
        <v>0.11363636363636363</v>
      </c>
      <c r="M336" s="6"/>
      <c r="N336" s="6"/>
      <c r="O336" s="91">
        <v>0.35899999999999999</v>
      </c>
      <c r="P336" s="53">
        <v>0.245</v>
      </c>
      <c r="Q336" s="58">
        <v>2.997270245677889</v>
      </c>
      <c r="R336" s="63">
        <v>32.129174229310706</v>
      </c>
      <c r="S336" s="53">
        <v>0.152</v>
      </c>
      <c r="T336" s="58">
        <v>-18.144902958356891</v>
      </c>
      <c r="U336" s="92">
        <v>119.87290554319075</v>
      </c>
      <c r="W336">
        <v>0</v>
      </c>
    </row>
    <row r="337" spans="1:23" x14ac:dyDescent="0.15">
      <c r="A337" s="3"/>
      <c r="B337" s="37" t="s">
        <v>136</v>
      </c>
      <c r="C337" s="6">
        <v>15</v>
      </c>
      <c r="D337" s="6" t="s">
        <v>4</v>
      </c>
      <c r="E337" s="2">
        <v>40471</v>
      </c>
      <c r="F337" t="s">
        <v>408</v>
      </c>
      <c r="G337" s="6" t="s">
        <v>192</v>
      </c>
      <c r="H337">
        <v>5.28E-2</v>
      </c>
      <c r="I337">
        <v>1</v>
      </c>
      <c r="J337" s="6">
        <v>7</v>
      </c>
      <c r="K337" s="6">
        <v>6.9999999999999999E-4</v>
      </c>
      <c r="L337" s="6">
        <f>K337/H337</f>
        <v>1.3257575757575758E-2</v>
      </c>
      <c r="M337" s="6"/>
      <c r="N337" s="6"/>
      <c r="O337" s="57">
        <v>0.66400000000000003</v>
      </c>
      <c r="P337" s="53">
        <v>0.308</v>
      </c>
      <c r="Q337" s="58">
        <v>3.0478212516429077</v>
      </c>
      <c r="R337" s="63">
        <v>39.836916475929613</v>
      </c>
      <c r="S337" s="53">
        <v>0.248</v>
      </c>
      <c r="T337" s="58">
        <v>-17.899943470887511</v>
      </c>
      <c r="U337" s="63">
        <v>195.59701037927167</v>
      </c>
      <c r="W337">
        <v>0</v>
      </c>
    </row>
    <row r="338" spans="1:23" ht="14" thickBot="1" x14ac:dyDescent="0.2">
      <c r="A338" s="38" t="s">
        <v>409</v>
      </c>
      <c r="B338" s="18" t="s">
        <v>136</v>
      </c>
      <c r="C338" s="17">
        <v>15</v>
      </c>
      <c r="D338" s="17" t="s">
        <v>4</v>
      </c>
      <c r="E338" s="19">
        <v>40471</v>
      </c>
      <c r="F338" s="1" t="s">
        <v>171</v>
      </c>
      <c r="G338" s="17" t="s">
        <v>192</v>
      </c>
      <c r="H338" s="1">
        <v>5.28E-2</v>
      </c>
      <c r="I338" s="1">
        <v>1</v>
      </c>
      <c r="J338" s="17">
        <v>2</v>
      </c>
      <c r="K338" s="17">
        <v>8.9999999999999998E-4</v>
      </c>
      <c r="L338" s="17">
        <f>K338/H338</f>
        <v>1.7045454545454544E-2</v>
      </c>
      <c r="M338" s="17"/>
      <c r="N338" s="17"/>
      <c r="O338" s="57">
        <v>0.502</v>
      </c>
      <c r="P338" s="53">
        <v>0.249</v>
      </c>
      <c r="Q338" s="58">
        <v>3.1388130623799415</v>
      </c>
      <c r="R338" s="63">
        <v>35.260082661063379</v>
      </c>
      <c r="S338" s="53">
        <v>0.23300000000000001</v>
      </c>
      <c r="T338" s="58">
        <v>-18.031844733371024</v>
      </c>
      <c r="U338" s="63">
        <v>195.67455526114472</v>
      </c>
      <c r="W338">
        <v>0</v>
      </c>
    </row>
    <row r="339" spans="1:23" x14ac:dyDescent="0.15">
      <c r="A339" s="40" t="s">
        <v>410</v>
      </c>
      <c r="B339" s="33" t="s">
        <v>288</v>
      </c>
      <c r="C339" s="6" t="s">
        <v>209</v>
      </c>
      <c r="D339" s="6" t="s">
        <v>27</v>
      </c>
      <c r="E339" s="46">
        <v>40450</v>
      </c>
      <c r="F339" s="24" t="s">
        <v>175</v>
      </c>
      <c r="G339" s="24" t="s">
        <v>211</v>
      </c>
      <c r="I339">
        <v>3</v>
      </c>
      <c r="J339" t="s">
        <v>144</v>
      </c>
      <c r="K339">
        <v>0.34710000000000002</v>
      </c>
      <c r="O339" s="136">
        <v>3.214</v>
      </c>
      <c r="P339" s="75">
        <v>2.0939999999999999</v>
      </c>
      <c r="Q339" s="137">
        <v>4.4935800222424431</v>
      </c>
      <c r="R339" s="138">
        <v>254.56506167145844</v>
      </c>
      <c r="S339" s="78">
        <v>1.3740000000000001</v>
      </c>
      <c r="T339" s="137">
        <v>-23.64706990766912</v>
      </c>
      <c r="U339" s="139">
        <v>1309.2737030508351</v>
      </c>
      <c r="W339">
        <v>0</v>
      </c>
    </row>
    <row r="340" spans="1:23" ht="14" thickBot="1" x14ac:dyDescent="0.2">
      <c r="A340" s="90" t="s">
        <v>411</v>
      </c>
      <c r="B340" s="89" t="s">
        <v>351</v>
      </c>
      <c r="C340" s="87" t="s">
        <v>209</v>
      </c>
      <c r="D340" s="87" t="s">
        <v>27</v>
      </c>
      <c r="E340" s="88">
        <v>40448</v>
      </c>
      <c r="F340" s="86" t="s">
        <v>175</v>
      </c>
      <c r="G340" s="86" t="s">
        <v>211</v>
      </c>
      <c r="H340" s="86"/>
      <c r="I340" s="86">
        <v>3</v>
      </c>
      <c r="J340" s="86" t="s">
        <v>144</v>
      </c>
      <c r="K340" s="86">
        <v>5.21E-2</v>
      </c>
      <c r="L340" s="86"/>
      <c r="M340" s="86"/>
      <c r="N340" s="86"/>
      <c r="O340" s="154">
        <v>3.569</v>
      </c>
      <c r="P340" s="87">
        <v>1.333</v>
      </c>
      <c r="Q340" s="155">
        <v>4.018400566171267</v>
      </c>
      <c r="R340" s="156">
        <v>165.41227149179187</v>
      </c>
      <c r="S340" s="86">
        <v>1.1220000000000001</v>
      </c>
      <c r="T340" s="155">
        <v>-25.955342001130589</v>
      </c>
      <c r="U340" s="157">
        <v>999.4734678677105</v>
      </c>
      <c r="W340">
        <v>0</v>
      </c>
    </row>
    <row r="341" spans="1:23" x14ac:dyDescent="0.15">
      <c r="A341" s="40" t="s">
        <v>412</v>
      </c>
      <c r="B341" s="33" t="s">
        <v>292</v>
      </c>
      <c r="C341" s="24" t="s">
        <v>209</v>
      </c>
      <c r="D341" s="6" t="s">
        <v>50</v>
      </c>
      <c r="E341" s="46">
        <v>40450</v>
      </c>
      <c r="F341" s="24" t="s">
        <v>175</v>
      </c>
      <c r="G341" s="24" t="s">
        <v>211</v>
      </c>
      <c r="I341">
        <v>3</v>
      </c>
      <c r="J341" s="56" t="s">
        <v>144</v>
      </c>
      <c r="K341">
        <v>1.7706</v>
      </c>
      <c r="O341" s="54">
        <v>3.7010000000000001</v>
      </c>
      <c r="P341">
        <v>0.47499999999999998</v>
      </c>
      <c r="Q341" s="51">
        <v>6.1819836214740675</v>
      </c>
      <c r="R341" s="49">
        <v>58.820015408800131</v>
      </c>
      <c r="S341">
        <v>0.51500000000000001</v>
      </c>
      <c r="T341" s="51">
        <v>-21.140945920482388</v>
      </c>
      <c r="U341" s="49">
        <v>401.40989289214878</v>
      </c>
      <c r="W341">
        <v>0</v>
      </c>
    </row>
    <row r="342" spans="1:23" ht="14" thickBot="1" x14ac:dyDescent="0.2">
      <c r="A342" s="90" t="s">
        <v>413</v>
      </c>
      <c r="B342" s="89" t="s">
        <v>344</v>
      </c>
      <c r="C342" s="86" t="s">
        <v>209</v>
      </c>
      <c r="D342" s="87" t="s">
        <v>50</v>
      </c>
      <c r="E342" s="88">
        <v>40448</v>
      </c>
      <c r="F342" s="86" t="s">
        <v>175</v>
      </c>
      <c r="G342" s="86" t="s">
        <v>211</v>
      </c>
      <c r="H342" s="86"/>
      <c r="I342" s="86">
        <v>3</v>
      </c>
      <c r="J342" s="172" t="s">
        <v>144</v>
      </c>
      <c r="K342" s="86">
        <v>0.26469999999999999</v>
      </c>
      <c r="L342" s="86"/>
      <c r="M342" s="86"/>
      <c r="N342" s="86"/>
      <c r="O342" s="154">
        <v>3.613</v>
      </c>
      <c r="P342" s="87">
        <v>0.59599999999999997</v>
      </c>
      <c r="Q342" s="155">
        <v>4.0689515721362852</v>
      </c>
      <c r="R342" s="156">
        <v>77.872535840095779</v>
      </c>
      <c r="S342" s="87">
        <v>0.60199999999999998</v>
      </c>
      <c r="T342" s="155">
        <v>-24.532692670058417</v>
      </c>
      <c r="U342" s="157">
        <v>483.96051993075406</v>
      </c>
      <c r="W342">
        <v>0</v>
      </c>
    </row>
    <row r="343" spans="1:23" x14ac:dyDescent="0.15">
      <c r="E343" s="2"/>
    </row>
  </sheetData>
  <phoneticPr fontId="2" type="noConversion"/>
  <hyperlinks>
    <hyperlink ref="B8" r:id="rId1" xr:uid="{00000000-0004-0000-0100-000000000000}"/>
    <hyperlink ref="B25" r:id="rId2" xr:uid="{00000000-0004-0000-0100-000001000000}"/>
    <hyperlink ref="B38" r:id="rId3" xr:uid="{00000000-0004-0000-0100-000002000000}"/>
    <hyperlink ref="B56" r:id="rId4" xr:uid="{00000000-0004-0000-0100-000003000000}"/>
    <hyperlink ref="B53" r:id="rId5" xr:uid="{00000000-0004-0000-0100-000004000000}"/>
    <hyperlink ref="B52" r:id="rId6" xr:uid="{00000000-0004-0000-0100-000005000000}"/>
    <hyperlink ref="B70" r:id="rId7" xr:uid="{00000000-0004-0000-0100-000006000000}"/>
    <hyperlink ref="B88" r:id="rId8" xr:uid="{00000000-0004-0000-0100-000007000000}"/>
    <hyperlink ref="B97" r:id="rId9" xr:uid="{00000000-0004-0000-0100-000008000000}"/>
    <hyperlink ref="B116" r:id="rId10" xr:uid="{00000000-0004-0000-0100-000009000000}"/>
    <hyperlink ref="B137" r:id="rId11" xr:uid="{00000000-0004-0000-0100-00000A000000}"/>
    <hyperlink ref="B156" r:id="rId12" xr:uid="{00000000-0004-0000-0100-00000B000000}"/>
    <hyperlink ref="B160" r:id="rId13" xr:uid="{00000000-0004-0000-0100-00000C000000}"/>
    <hyperlink ref="B168" r:id="rId14" xr:uid="{00000000-0004-0000-0100-00000D000000}"/>
    <hyperlink ref="B270" r:id="rId15" xr:uid="{00000000-0004-0000-0100-00000E000000}"/>
    <hyperlink ref="B288" r:id="rId16" xr:uid="{00000000-0004-0000-0100-00000F000000}"/>
    <hyperlink ref="B307" r:id="rId17" xr:uid="{00000000-0004-0000-0100-000010000000}"/>
    <hyperlink ref="B218" r:id="rId18" xr:uid="{00000000-0004-0000-0100-000011000000}"/>
    <hyperlink ref="B236" r:id="rId19" xr:uid="{00000000-0004-0000-0100-000012000000}"/>
    <hyperlink ref="B252" r:id="rId20" xr:uid="{00000000-0004-0000-0100-000013000000}"/>
    <hyperlink ref="B325" r:id="rId21" xr:uid="{00000000-0004-0000-0100-000014000000}"/>
    <hyperlink ref="B329" r:id="rId22" xr:uid="{00000000-0004-0000-0100-000015000000}"/>
    <hyperlink ref="B335" r:id="rId23" xr:uid="{00000000-0004-0000-0100-000016000000}"/>
  </hyperlinks>
  <pageMargins left="0.75" right="0.75" top="1" bottom="1" header="0.5" footer="0.5"/>
  <pageSetup orientation="portrait" r:id="rId24"/>
  <headerFooter alignWithMargins="0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S219"/>
  <sheetViews>
    <sheetView workbookViewId="0">
      <selection activeCell="V93" sqref="V93"/>
    </sheetView>
  </sheetViews>
  <sheetFormatPr baseColWidth="10" defaultColWidth="8.83203125" defaultRowHeight="13" x14ac:dyDescent="0.15"/>
  <cols>
    <col min="1" max="1" width="12.83203125" customWidth="1"/>
    <col min="2" max="2" width="13.83203125" customWidth="1"/>
    <col min="4" max="4" width="5.33203125" customWidth="1"/>
    <col min="5" max="5" width="11.6640625" customWidth="1"/>
    <col min="6" max="6" width="14.1640625" customWidth="1"/>
    <col min="7" max="7" width="12.5" customWidth="1"/>
    <col min="8" max="8" width="13.1640625" customWidth="1"/>
    <col min="10" max="10" width="13.6640625" customWidth="1"/>
    <col min="11" max="11" width="11.33203125" customWidth="1"/>
    <col min="12" max="12" width="15.83203125" customWidth="1"/>
    <col min="21" max="21" width="2.5" customWidth="1"/>
    <col min="22" max="22" width="10.1640625" bestFit="1" customWidth="1"/>
    <col min="23" max="23" width="11" customWidth="1"/>
    <col min="24" max="25" width="5.33203125" customWidth="1"/>
    <col min="27" max="28" width="15.83203125" customWidth="1"/>
    <col min="33" max="33" width="3.5" customWidth="1"/>
    <col min="35" max="35" width="11.83203125" customWidth="1"/>
  </cols>
  <sheetData>
    <row r="3" spans="1:45" x14ac:dyDescent="0.15">
      <c r="V3" s="28"/>
      <c r="AC3" t="s">
        <v>457</v>
      </c>
      <c r="AD3" t="s">
        <v>458</v>
      </c>
      <c r="AE3" t="s">
        <v>457</v>
      </c>
      <c r="AF3" t="s">
        <v>458</v>
      </c>
      <c r="AH3" s="28"/>
    </row>
    <row r="4" spans="1:45" x14ac:dyDescent="0.15">
      <c r="O4" s="60" t="s">
        <v>174</v>
      </c>
      <c r="P4" s="61"/>
      <c r="R4" s="60" t="s">
        <v>174</v>
      </c>
      <c r="S4" s="61"/>
      <c r="AA4" t="s">
        <v>457</v>
      </c>
      <c r="AB4" t="s">
        <v>458</v>
      </c>
      <c r="AC4" s="60" t="s">
        <v>174</v>
      </c>
      <c r="AD4" s="60" t="s">
        <v>174</v>
      </c>
      <c r="AE4" s="60" t="s">
        <v>174</v>
      </c>
      <c r="AF4" s="60" t="s">
        <v>174</v>
      </c>
      <c r="AO4" s="60"/>
      <c r="AP4" s="60"/>
      <c r="AQ4" s="60"/>
      <c r="AR4" s="60"/>
    </row>
    <row r="5" spans="1:45" ht="16" thickBot="1" x14ac:dyDescent="0.25">
      <c r="A5" s="1" t="s">
        <v>477</v>
      </c>
      <c r="B5" s="1" t="s">
        <v>1</v>
      </c>
      <c r="C5" s="1" t="s">
        <v>137</v>
      </c>
      <c r="D5" s="1" t="s">
        <v>2</v>
      </c>
      <c r="E5" s="1" t="s">
        <v>35</v>
      </c>
      <c r="F5" s="17" t="s">
        <v>126</v>
      </c>
      <c r="G5" s="17" t="s">
        <v>127</v>
      </c>
      <c r="H5" s="17" t="s">
        <v>128</v>
      </c>
      <c r="I5" s="17" t="s">
        <v>129</v>
      </c>
      <c r="J5" s="17" t="s">
        <v>130</v>
      </c>
      <c r="K5" s="17" t="s">
        <v>138</v>
      </c>
      <c r="L5" s="17" t="s">
        <v>456</v>
      </c>
      <c r="M5" s="148" t="s">
        <v>333</v>
      </c>
      <c r="N5" s="148" t="s">
        <v>335</v>
      </c>
      <c r="O5" s="149" t="s">
        <v>336</v>
      </c>
      <c r="P5" s="150" t="s">
        <v>332</v>
      </c>
      <c r="Q5" s="151" t="s">
        <v>337</v>
      </c>
      <c r="R5" s="149" t="s">
        <v>338</v>
      </c>
      <c r="S5" s="150" t="s">
        <v>331</v>
      </c>
      <c r="T5" t="s">
        <v>459</v>
      </c>
      <c r="V5" s="1" t="s">
        <v>460</v>
      </c>
      <c r="W5" s="1" t="s">
        <v>126</v>
      </c>
      <c r="X5" s="1" t="s">
        <v>2</v>
      </c>
      <c r="Y5" s="1" t="s">
        <v>463</v>
      </c>
      <c r="Z5" s="1" t="s">
        <v>137</v>
      </c>
      <c r="AA5" s="17" t="s">
        <v>456</v>
      </c>
      <c r="AB5" s="17" t="s">
        <v>456</v>
      </c>
      <c r="AC5" s="149" t="s">
        <v>336</v>
      </c>
      <c r="AD5" s="149" t="s">
        <v>336</v>
      </c>
      <c r="AE5" s="149" t="s">
        <v>338</v>
      </c>
      <c r="AF5" s="149" t="s">
        <v>338</v>
      </c>
      <c r="AH5" s="24"/>
      <c r="AI5" s="24"/>
      <c r="AJ5" s="24"/>
      <c r="AK5" s="24"/>
      <c r="AL5" s="24"/>
      <c r="AM5" s="6"/>
      <c r="AN5" s="6"/>
      <c r="AO5" s="179"/>
      <c r="AP5" s="179"/>
      <c r="AQ5" s="179"/>
      <c r="AR5" s="179"/>
      <c r="AS5" s="24"/>
    </row>
    <row r="6" spans="1:45" x14ac:dyDescent="0.15">
      <c r="A6" s="3" t="s">
        <v>152</v>
      </c>
      <c r="B6" s="10" t="s">
        <v>131</v>
      </c>
      <c r="C6">
        <v>3</v>
      </c>
      <c r="D6" t="s">
        <v>4</v>
      </c>
      <c r="E6" s="2">
        <v>40308</v>
      </c>
      <c r="F6" t="s">
        <v>155</v>
      </c>
      <c r="G6" t="s">
        <v>163</v>
      </c>
      <c r="H6">
        <v>0.18869190875623695</v>
      </c>
      <c r="I6">
        <v>1</v>
      </c>
      <c r="J6">
        <v>5</v>
      </c>
      <c r="K6">
        <v>1.26E-2</v>
      </c>
      <c r="L6">
        <f>K6/H6</f>
        <v>6.6775518267067846E-2</v>
      </c>
      <c r="M6" s="54">
        <v>3.927</v>
      </c>
      <c r="N6">
        <v>2.7810000000000001</v>
      </c>
      <c r="O6" s="51">
        <v>5.0193104842786376</v>
      </c>
      <c r="P6" s="49">
        <v>313.36007611222107</v>
      </c>
      <c r="Q6">
        <v>1.8360000000000001</v>
      </c>
      <c r="R6" s="51">
        <v>-17.221594120972306</v>
      </c>
      <c r="S6" s="49">
        <v>1445.6501659162604</v>
      </c>
      <c r="V6" s="2">
        <v>40308</v>
      </c>
      <c r="W6" t="s">
        <v>223</v>
      </c>
      <c r="X6" t="s">
        <v>466</v>
      </c>
      <c r="Y6" t="s">
        <v>464</v>
      </c>
      <c r="Z6">
        <v>3</v>
      </c>
      <c r="AA6">
        <f>AVERAGE(L6,L10,L14)</f>
        <v>7.7904771311579149E-2</v>
      </c>
      <c r="AB6">
        <f>STDEV(L6,L10,L14)</f>
        <v>9.8150786112284547E-3</v>
      </c>
      <c r="AC6" s="52">
        <f>AVERAGE(O6,O10,O14)</f>
        <v>4.8103663262898939</v>
      </c>
      <c r="AD6">
        <f>STDEV(O6,O10,O14)</f>
        <v>0.18541495236044805</v>
      </c>
      <c r="AE6" s="52">
        <f>AVERAGE(R6,R10,R14)</f>
        <v>-17.742918158407139</v>
      </c>
      <c r="AF6">
        <f>STDEV(R6,R10,R14)</f>
        <v>0.45393082005287672</v>
      </c>
    </row>
    <row r="7" spans="1:45" x14ac:dyDescent="0.15">
      <c r="A7" s="3" t="s">
        <v>152</v>
      </c>
      <c r="B7" s="10" t="s">
        <v>131</v>
      </c>
      <c r="C7">
        <v>3</v>
      </c>
      <c r="D7" t="s">
        <v>4</v>
      </c>
      <c r="E7" s="2">
        <v>40308</v>
      </c>
      <c r="F7" t="s">
        <v>156</v>
      </c>
      <c r="G7" t="s">
        <v>163</v>
      </c>
      <c r="H7">
        <v>0.18869190875623695</v>
      </c>
      <c r="I7">
        <v>1</v>
      </c>
      <c r="J7">
        <v>1</v>
      </c>
      <c r="K7">
        <v>2.3999999999999998E-3</v>
      </c>
      <c r="L7">
        <f t="shared" ref="L7:L16" si="0">K7/H7</f>
        <v>1.2719146336584351E-2</v>
      </c>
      <c r="M7" s="54">
        <v>1.7210000000000001</v>
      </c>
      <c r="N7">
        <v>0.94199999999999995</v>
      </c>
      <c r="O7" s="51">
        <v>4.8575472651905773</v>
      </c>
      <c r="P7" s="49">
        <v>111.65604016842013</v>
      </c>
      <c r="Q7">
        <v>0.99199999999999999</v>
      </c>
      <c r="R7" s="51">
        <v>-17.155643489730551</v>
      </c>
      <c r="S7" s="49">
        <v>645.07403822361334</v>
      </c>
      <c r="V7" s="2">
        <v>40387</v>
      </c>
      <c r="W7" t="s">
        <v>462</v>
      </c>
      <c r="X7" t="s">
        <v>466</v>
      </c>
      <c r="Y7" t="s">
        <v>464</v>
      </c>
      <c r="Z7">
        <v>3</v>
      </c>
      <c r="AA7">
        <f>AVERAGE(L59,L63,L68)</f>
        <v>7.9435779666908748E-2</v>
      </c>
      <c r="AB7">
        <f>STDEV(L59,L63,L68)</f>
        <v>8.3922067311769849E-2</v>
      </c>
      <c r="AC7" s="52">
        <f>AVERAGE(O59,O63,O68)</f>
        <v>4.5407609611431274</v>
      </c>
      <c r="AD7">
        <f>STDEV(O59,O63,O68)</f>
        <v>0.34409358434708576</v>
      </c>
      <c r="AE7" s="52">
        <f>AVERAGE(R59,R63,R68)</f>
        <v>-18.760442183279952</v>
      </c>
      <c r="AF7">
        <f>STDEV(R59,R63,R68)</f>
        <v>0.45753414623244548</v>
      </c>
    </row>
    <row r="8" spans="1:45" x14ac:dyDescent="0.15">
      <c r="A8" s="3" t="s">
        <v>152</v>
      </c>
      <c r="B8" s="10" t="s">
        <v>131</v>
      </c>
      <c r="C8">
        <v>3</v>
      </c>
      <c r="D8" t="s">
        <v>4</v>
      </c>
      <c r="E8" s="2">
        <v>40308</v>
      </c>
      <c r="F8" t="s">
        <v>170</v>
      </c>
      <c r="G8" t="s">
        <v>163</v>
      </c>
      <c r="H8">
        <v>0.18869190875623695</v>
      </c>
      <c r="I8">
        <v>1</v>
      </c>
      <c r="J8">
        <v>8</v>
      </c>
      <c r="K8">
        <v>5.0000000000000001E-3</v>
      </c>
      <c r="L8">
        <f t="shared" si="0"/>
        <v>2.6498221534550732E-2</v>
      </c>
      <c r="M8">
        <v>2.8719999999999999</v>
      </c>
      <c r="N8">
        <v>2.0099999999999998</v>
      </c>
      <c r="O8" s="51">
        <v>5.2114043069457088</v>
      </c>
      <c r="P8" s="49">
        <v>225.35779007982404</v>
      </c>
      <c r="Q8">
        <v>1.7150000000000001</v>
      </c>
      <c r="R8" s="51">
        <v>-18.210853589598649</v>
      </c>
      <c r="S8" s="49">
        <v>1276.4071216510702</v>
      </c>
      <c r="V8" s="2">
        <v>40443</v>
      </c>
      <c r="W8" t="s">
        <v>462</v>
      </c>
      <c r="X8" t="s">
        <v>466</v>
      </c>
      <c r="Y8" t="s">
        <v>464</v>
      </c>
      <c r="Z8">
        <v>3</v>
      </c>
      <c r="AA8">
        <f>AVERAGE(L171,L175,L179)</f>
        <v>2.9560238245209935E-2</v>
      </c>
      <c r="AB8">
        <f>STDEV(L171,L175,L179)</f>
        <v>9.7917346074256513E-3</v>
      </c>
      <c r="AC8" s="52">
        <f>AVERAGE(O171,O175,O179)</f>
        <v>2.997270245677889</v>
      </c>
      <c r="AD8">
        <f>STDEV(O171,O175,O179)</f>
        <v>0.11482981186533783</v>
      </c>
      <c r="AE8" s="52">
        <f>AVERAGE(R171,R175,R179)</f>
        <v>-18.198291564600215</v>
      </c>
      <c r="AF8">
        <f>STDEV(R171,R175,R179)</f>
        <v>0.48098983234699083</v>
      </c>
    </row>
    <row r="9" spans="1:45" x14ac:dyDescent="0.15">
      <c r="A9" s="3" t="s">
        <v>152</v>
      </c>
      <c r="B9" s="10" t="s">
        <v>131</v>
      </c>
      <c r="C9">
        <v>3</v>
      </c>
      <c r="D9" t="s">
        <v>4</v>
      </c>
      <c r="E9" s="2">
        <v>40308</v>
      </c>
      <c r="F9" t="s">
        <v>157</v>
      </c>
      <c r="G9" t="s">
        <v>163</v>
      </c>
      <c r="H9">
        <v>0.18869190875623695</v>
      </c>
      <c r="I9">
        <v>1</v>
      </c>
      <c r="J9">
        <v>1</v>
      </c>
      <c r="K9">
        <v>1.1000000000000001E-3</v>
      </c>
      <c r="L9">
        <f t="shared" si="0"/>
        <v>5.8296087376011616E-3</v>
      </c>
      <c r="M9" s="54">
        <v>0.24</v>
      </c>
      <c r="N9">
        <v>0.20499999999999999</v>
      </c>
      <c r="O9" s="51">
        <v>5.6360327570518658</v>
      </c>
      <c r="P9" s="49">
        <v>26.262511317388558</v>
      </c>
      <c r="Q9">
        <v>0.20599999999999999</v>
      </c>
      <c r="R9" s="51">
        <v>-17.485396645939332</v>
      </c>
      <c r="S9" s="49">
        <v>126.94796681464399</v>
      </c>
      <c r="V9" s="2">
        <v>40449</v>
      </c>
      <c r="W9" t="s">
        <v>462</v>
      </c>
      <c r="X9" t="s">
        <v>467</v>
      </c>
      <c r="Y9" t="s">
        <v>464</v>
      </c>
      <c r="Z9">
        <v>3</v>
      </c>
      <c r="AA9" s="6">
        <f>AVERAGE(L140,L144,L148)</f>
        <v>6.4444444444444457E-2</v>
      </c>
      <c r="AB9" s="6">
        <f>STDEV(L140,L144,L148)</f>
        <v>2.2553092366871575E-2</v>
      </c>
      <c r="AC9" s="52">
        <f>AVERAGE(O140,O144,O148)</f>
        <v>3.7877597436162511</v>
      </c>
      <c r="AD9">
        <f>STDEV(O140,O144,O148)</f>
        <v>8.8328375326346881E-2</v>
      </c>
      <c r="AE9" s="52">
        <f>AVERAGE(R140,R144,R148)</f>
        <v>-18.055126827521082</v>
      </c>
      <c r="AF9">
        <f>STDEV(R140,R144,R148)</f>
        <v>0.28216107037725807</v>
      </c>
    </row>
    <row r="10" spans="1:45" x14ac:dyDescent="0.15">
      <c r="A10" s="3" t="s">
        <v>153</v>
      </c>
      <c r="B10" s="10" t="s">
        <v>131</v>
      </c>
      <c r="C10">
        <v>3</v>
      </c>
      <c r="D10" t="s">
        <v>4</v>
      </c>
      <c r="E10" s="2">
        <v>40308</v>
      </c>
      <c r="F10" t="s">
        <v>158</v>
      </c>
      <c r="G10" t="s">
        <v>163</v>
      </c>
      <c r="H10">
        <v>0.18869190875623695</v>
      </c>
      <c r="I10">
        <v>1</v>
      </c>
      <c r="J10">
        <v>6</v>
      </c>
      <c r="K10">
        <v>1.61E-2</v>
      </c>
      <c r="L10">
        <f t="shared" si="0"/>
        <v>8.5324273341253351E-2</v>
      </c>
      <c r="M10">
        <v>3.6139999999999999</v>
      </c>
      <c r="N10">
        <v>2.423</v>
      </c>
      <c r="O10" s="51">
        <v>4.7463350520675363</v>
      </c>
      <c r="P10" s="49">
        <v>267.38782021742776</v>
      </c>
      <c r="Q10">
        <v>1.738</v>
      </c>
      <c r="R10" s="51">
        <v>-18.050687770868667</v>
      </c>
      <c r="S10" s="49">
        <v>1333.3709079755408</v>
      </c>
      <c r="V10" s="2">
        <v>40308</v>
      </c>
      <c r="W10" t="s">
        <v>462</v>
      </c>
      <c r="X10" t="s">
        <v>466</v>
      </c>
      <c r="Y10" t="s">
        <v>464</v>
      </c>
      <c r="Z10">
        <v>10</v>
      </c>
      <c r="AA10">
        <f>AVERAGE(L19,L22,L24)</f>
        <v>1.5898932920730437E-2</v>
      </c>
      <c r="AB10">
        <f>STDEV(L19,L22,L24)</f>
        <v>1.4839004059348408E-2</v>
      </c>
      <c r="AC10" s="52">
        <f>AVERAGE(O19,O22,O24)</f>
        <v>4.867657466383581</v>
      </c>
      <c r="AD10">
        <f>STDEV(O19,O22,O24)</f>
        <v>0.11482981186533789</v>
      </c>
      <c r="AE10" s="52">
        <f>AVERAGE(R19,R22,R24)</f>
        <v>-18.999120658250117</v>
      </c>
      <c r="AF10">
        <f>STDEV(R19,R22,R24)</f>
        <v>0.81752149225392601</v>
      </c>
    </row>
    <row r="11" spans="1:45" x14ac:dyDescent="0.15">
      <c r="A11" s="3" t="s">
        <v>153</v>
      </c>
      <c r="B11" s="10" t="s">
        <v>131</v>
      </c>
      <c r="C11">
        <v>3</v>
      </c>
      <c r="D11" t="s">
        <v>4</v>
      </c>
      <c r="E11" s="2">
        <v>40308</v>
      </c>
      <c r="F11" t="s">
        <v>159</v>
      </c>
      <c r="G11" t="s">
        <v>163</v>
      </c>
      <c r="H11">
        <v>0.18869190875623695</v>
      </c>
      <c r="I11">
        <v>1</v>
      </c>
      <c r="J11">
        <v>1</v>
      </c>
      <c r="K11">
        <v>2.0999999999999999E-3</v>
      </c>
      <c r="L11">
        <f t="shared" si="0"/>
        <v>1.1129253044511307E-2</v>
      </c>
      <c r="M11" s="54">
        <v>1.444</v>
      </c>
      <c r="N11">
        <v>0.81599999999999995</v>
      </c>
      <c r="O11" s="51">
        <v>5.2417349105247188</v>
      </c>
      <c r="P11" s="49">
        <v>96.583741581713141</v>
      </c>
      <c r="Q11">
        <v>0.79900000000000004</v>
      </c>
      <c r="R11" s="51">
        <v>-17.485396645939332</v>
      </c>
      <c r="S11" s="49">
        <v>510.58453384740534</v>
      </c>
      <c r="V11" s="2">
        <v>40387</v>
      </c>
      <c r="W11" s="28" t="s">
        <v>223</v>
      </c>
      <c r="X11" t="s">
        <v>466</v>
      </c>
      <c r="Y11" t="s">
        <v>464</v>
      </c>
      <c r="Z11" s="177">
        <v>10</v>
      </c>
      <c r="AA11">
        <f>AVERAGE(L72,L77,L82)</f>
        <v>1.5015658869578749E-2</v>
      </c>
      <c r="AB11">
        <f>STDEV(L72,L77,L82)</f>
        <v>1.5533322857639489E-2</v>
      </c>
      <c r="AC11" s="52">
        <f>AVERAGE(O77,O82)</f>
        <v>3.704984329188151</v>
      </c>
      <c r="AD11">
        <f>STDEV(O77,O82)</f>
        <v>0.61481329675505991</v>
      </c>
      <c r="AE11" s="52">
        <f>AVERAGE(R77,R82)</f>
        <v>-19.087054833239122</v>
      </c>
      <c r="AF11">
        <f>STDEV(R77,R82)</f>
        <v>1.0925712466044259</v>
      </c>
    </row>
    <row r="12" spans="1:45" x14ac:dyDescent="0.15">
      <c r="A12" s="3" t="s">
        <v>153</v>
      </c>
      <c r="B12" s="10" t="s">
        <v>131</v>
      </c>
      <c r="C12">
        <v>3</v>
      </c>
      <c r="D12" t="s">
        <v>4</v>
      </c>
      <c r="E12" s="2">
        <v>40308</v>
      </c>
      <c r="F12" t="s">
        <v>171</v>
      </c>
      <c r="G12" t="s">
        <v>163</v>
      </c>
      <c r="H12">
        <v>0.18869190875623695</v>
      </c>
      <c r="I12">
        <v>1</v>
      </c>
      <c r="J12">
        <v>13</v>
      </c>
      <c r="K12">
        <v>1.0999999999999999E-2</v>
      </c>
      <c r="L12">
        <f t="shared" si="0"/>
        <v>5.8296087376011607E-2</v>
      </c>
      <c r="M12">
        <v>3.7610000000000001</v>
      </c>
      <c r="N12">
        <v>2.2570000000000001</v>
      </c>
      <c r="O12" s="51">
        <v>5.3630573248407645</v>
      </c>
      <c r="P12" s="49">
        <v>250.40277209458324</v>
      </c>
      <c r="Q12">
        <v>1.8029999999999999</v>
      </c>
      <c r="R12" s="51">
        <v>-17.41002449594875</v>
      </c>
      <c r="S12" s="49">
        <v>1394.0625304518655</v>
      </c>
      <c r="V12" s="2">
        <v>40443</v>
      </c>
      <c r="W12" t="s">
        <v>462</v>
      </c>
      <c r="X12" t="s">
        <v>466</v>
      </c>
      <c r="Y12" t="s">
        <v>464</v>
      </c>
      <c r="Z12">
        <v>10</v>
      </c>
      <c r="AA12">
        <f>AVERAGE(L183,L187,L191)</f>
        <v>3.6155351160475892E-2</v>
      </c>
      <c r="AB12">
        <f>STDEV(L183,L187,L191)</f>
        <v>2.514483329775357E-2</v>
      </c>
      <c r="AC12" s="52">
        <f>AVERAGE(O183,O187,O191)</f>
        <v>2.9601995079702088</v>
      </c>
      <c r="AD12">
        <f>STDEV(O183,O187,O191)</f>
        <v>0.43723941556187834</v>
      </c>
      <c r="AE12" s="52">
        <f>AVERAGE(R183,R187,R191)</f>
        <v>-19.498461151937697</v>
      </c>
      <c r="AF12">
        <f>STDEV(R183,R187,R191)</f>
        <v>0.41735662066993118</v>
      </c>
    </row>
    <row r="13" spans="1:45" x14ac:dyDescent="0.15">
      <c r="A13" s="3" t="s">
        <v>153</v>
      </c>
      <c r="B13" s="10" t="s">
        <v>131</v>
      </c>
      <c r="C13">
        <v>3</v>
      </c>
      <c r="D13" t="s">
        <v>4</v>
      </c>
      <c r="E13" s="2">
        <v>40308</v>
      </c>
      <c r="F13" t="s">
        <v>160</v>
      </c>
      <c r="G13" t="s">
        <v>163</v>
      </c>
      <c r="H13">
        <v>0.18869190875623695</v>
      </c>
      <c r="I13">
        <v>1</v>
      </c>
      <c r="J13">
        <v>1</v>
      </c>
      <c r="K13">
        <v>2.9999999999999997E-4</v>
      </c>
      <c r="L13">
        <f t="shared" si="0"/>
        <v>1.5898932920730439E-3</v>
      </c>
      <c r="M13">
        <v>0.129</v>
      </c>
      <c r="N13" s="65">
        <v>0.129</v>
      </c>
      <c r="O13" s="64">
        <v>5.969669396420989</v>
      </c>
      <c r="P13" s="49">
        <v>16.766214482059656</v>
      </c>
      <c r="Q13" s="65">
        <v>0.107</v>
      </c>
      <c r="R13" s="64">
        <v>-16.995477671000568</v>
      </c>
      <c r="S13" s="49">
        <v>65.734946943519532</v>
      </c>
      <c r="V13" s="2">
        <v>40388</v>
      </c>
      <c r="W13" s="28" t="s">
        <v>462</v>
      </c>
      <c r="X13" s="28" t="s">
        <v>469</v>
      </c>
      <c r="Y13" s="28" t="s">
        <v>464</v>
      </c>
      <c r="Z13">
        <v>8</v>
      </c>
      <c r="AA13">
        <f>AVERAGE(L110,L113,L117)</f>
        <v>2.1728541658331602E-2</v>
      </c>
      <c r="AB13">
        <f>STDEV(L110,L113,L117)</f>
        <v>5.9984648902929212E-3</v>
      </c>
      <c r="AC13" s="52">
        <f>AVERAGE(O110,O113,O117)</f>
        <v>3.9001680744735978</v>
      </c>
      <c r="AD13">
        <f>STDEV(O110,O113,O117)</f>
        <v>0.24894002337725718</v>
      </c>
      <c r="AE13" s="52">
        <f>AVERAGE(R110,R113,R117)</f>
        <v>-19.15952953259125</v>
      </c>
      <c r="AF13">
        <f>STDEV(R110,R113,R117)</f>
        <v>0.53541135087085034</v>
      </c>
    </row>
    <row r="14" spans="1:45" x14ac:dyDescent="0.15">
      <c r="A14" s="3" t="s">
        <v>154</v>
      </c>
      <c r="B14" s="10" t="s">
        <v>131</v>
      </c>
      <c r="C14">
        <v>3</v>
      </c>
      <c r="D14" t="s">
        <v>4</v>
      </c>
      <c r="E14" s="2">
        <v>40308</v>
      </c>
      <c r="F14" t="s">
        <v>161</v>
      </c>
      <c r="G14" t="s">
        <v>163</v>
      </c>
      <c r="H14">
        <v>0.18869190875623695</v>
      </c>
      <c r="I14">
        <v>1</v>
      </c>
      <c r="J14">
        <v>6</v>
      </c>
      <c r="K14">
        <v>1.54E-2</v>
      </c>
      <c r="L14">
        <f t="shared" si="0"/>
        <v>8.1614522326416264E-2</v>
      </c>
      <c r="M14">
        <v>4.2300000000000004</v>
      </c>
      <c r="N14">
        <v>3.1560000000000001</v>
      </c>
      <c r="O14" s="51">
        <v>4.6654534425235061</v>
      </c>
      <c r="P14" s="49">
        <v>344.03709520302732</v>
      </c>
      <c r="Q14">
        <v>2.0110000000000001</v>
      </c>
      <c r="R14" s="51">
        <v>-17.956472583380446</v>
      </c>
      <c r="S14" s="49">
        <v>1632.1818096612194</v>
      </c>
      <c r="V14" s="2">
        <v>40388</v>
      </c>
      <c r="W14" t="s">
        <v>462</v>
      </c>
      <c r="X14" s="28" t="s">
        <v>470</v>
      </c>
      <c r="Y14" s="28" t="s">
        <v>464</v>
      </c>
      <c r="Z14">
        <v>8</v>
      </c>
      <c r="AA14">
        <f>AVERAGE(L122,L127)</f>
        <v>1.1659217475202321E-2</v>
      </c>
      <c r="AB14">
        <f>STDEV(L122,L127)</f>
        <v>8.2443117400442609E-3</v>
      </c>
      <c r="AC14" s="52">
        <f>AVERAGE(O122,O127)</f>
        <v>3.1084824588009305</v>
      </c>
      <c r="AD14">
        <f>STDEV(O122,O127)</f>
        <v>2.6880209253477094</v>
      </c>
      <c r="AE14" s="52">
        <f>AVERAGE(R122,R127)</f>
        <v>-19.567552289429059</v>
      </c>
      <c r="AF14">
        <f>STDEV(R122,R127)</f>
        <v>0.71949813800779283</v>
      </c>
    </row>
    <row r="15" spans="1:45" x14ac:dyDescent="0.15">
      <c r="A15" s="3" t="s">
        <v>154</v>
      </c>
      <c r="B15" s="10" t="s">
        <v>131</v>
      </c>
      <c r="C15">
        <v>3</v>
      </c>
      <c r="D15" t="s">
        <v>4</v>
      </c>
      <c r="E15" s="2">
        <v>40308</v>
      </c>
      <c r="F15" t="s">
        <v>162</v>
      </c>
      <c r="G15" t="s">
        <v>163</v>
      </c>
      <c r="H15">
        <v>0.18869190875623695</v>
      </c>
      <c r="I15">
        <v>1</v>
      </c>
      <c r="J15">
        <v>3</v>
      </c>
      <c r="K15">
        <v>1.6999999999999999E-3</v>
      </c>
      <c r="L15">
        <f t="shared" si="0"/>
        <v>9.0093953217472485E-3</v>
      </c>
      <c r="M15" s="54">
        <v>1.8720000000000001</v>
      </c>
      <c r="N15">
        <v>0.40899999999999997</v>
      </c>
      <c r="O15" s="51">
        <v>5.2114043069457088</v>
      </c>
      <c r="P15" s="49">
        <v>49.224001827815435</v>
      </c>
      <c r="Q15">
        <v>0.435</v>
      </c>
      <c r="R15" s="51">
        <v>-16.797625777275304</v>
      </c>
      <c r="S15" s="49">
        <v>272.68198325468353</v>
      </c>
      <c r="V15" s="2">
        <v>40381</v>
      </c>
      <c r="W15" t="s">
        <v>223</v>
      </c>
      <c r="X15" t="s">
        <v>467</v>
      </c>
      <c r="Y15" t="s">
        <v>464</v>
      </c>
      <c r="Z15">
        <v>8</v>
      </c>
      <c r="AA15">
        <f>AVERAGE(L42,L46,L49)</f>
        <v>1.6487782288164901E-3</v>
      </c>
      <c r="AB15">
        <f>STDEV(L42,L46,L49)</f>
        <v>1.3021428854437388E-3</v>
      </c>
      <c r="AC15" s="52">
        <f xml:space="preserve"> AVERAGE(O42,O46,O49)</f>
        <v>3.0309709163212344</v>
      </c>
      <c r="AD15">
        <f>STDEV(O42,O46,O49)</f>
        <v>0.64613071652244325</v>
      </c>
      <c r="AE15" s="52">
        <f>AVERAGE(R42,R46,R49)</f>
        <v>-18.301928270837266</v>
      </c>
      <c r="AF15">
        <f>STDEV(R42,R46,R49)</f>
        <v>0.41135836924401792</v>
      </c>
    </row>
    <row r="16" spans="1:45" x14ac:dyDescent="0.15">
      <c r="A16" s="3" t="s">
        <v>154</v>
      </c>
      <c r="B16" s="10" t="s">
        <v>131</v>
      </c>
      <c r="C16">
        <v>3</v>
      </c>
      <c r="D16" t="s">
        <v>4</v>
      </c>
      <c r="E16" s="2">
        <v>40308</v>
      </c>
      <c r="F16" t="s">
        <v>172</v>
      </c>
      <c r="G16" t="s">
        <v>163</v>
      </c>
      <c r="H16">
        <v>0.18869190875623695</v>
      </c>
      <c r="I16">
        <v>1</v>
      </c>
      <c r="J16">
        <v>14</v>
      </c>
      <c r="K16">
        <v>7.4000000000000003E-3</v>
      </c>
      <c r="L16">
        <f t="shared" si="0"/>
        <v>3.9217367871135084E-2</v>
      </c>
      <c r="M16">
        <v>3.5219999999999998</v>
      </c>
      <c r="N16">
        <v>2.3119999999999998</v>
      </c>
      <c r="O16" s="51">
        <v>5.6461429582448694</v>
      </c>
      <c r="P16" s="49">
        <v>256.7940381628739</v>
      </c>
      <c r="Q16">
        <v>1.8460000000000001</v>
      </c>
      <c r="R16" s="51">
        <v>-17.956472583380446</v>
      </c>
      <c r="S16" s="49">
        <v>1430.6091861406655</v>
      </c>
      <c r="V16" s="2">
        <v>40449</v>
      </c>
      <c r="W16" t="s">
        <v>223</v>
      </c>
      <c r="X16" t="s">
        <v>467</v>
      </c>
      <c r="Y16" t="s">
        <v>464</v>
      </c>
      <c r="Z16">
        <v>8</v>
      </c>
      <c r="AA16" s="6">
        <f>AVERAGE(L152,L155,L158)</f>
        <v>5.185185185185185E-2</v>
      </c>
      <c r="AB16" s="6">
        <f>STDEV(L152,L155,L158)</f>
        <v>2.4778857309152202E-2</v>
      </c>
      <c r="AC16" s="52">
        <f>AVERAGE(O152,O155,O158)</f>
        <v>3.612012819187429</v>
      </c>
      <c r="AD16">
        <f>STDEV(O152,O155,O158)</f>
        <v>1.7906035434393008E-2</v>
      </c>
      <c r="AE16" s="52">
        <f>AVERAGE(R152,R155,R158)</f>
        <v>-18.152811696134933</v>
      </c>
      <c r="AF16">
        <f>STDEV(R152,R155,R158)</f>
        <v>0.57578856841519799</v>
      </c>
    </row>
    <row r="17" spans="1:32" x14ac:dyDescent="0.15">
      <c r="A17" s="3" t="s">
        <v>177</v>
      </c>
      <c r="B17" s="10" t="s">
        <v>132</v>
      </c>
      <c r="C17">
        <v>8</v>
      </c>
      <c r="D17" t="s">
        <v>4</v>
      </c>
      <c r="E17" s="2">
        <v>40308</v>
      </c>
      <c r="F17" t="s">
        <v>156</v>
      </c>
      <c r="G17" t="s">
        <v>163</v>
      </c>
      <c r="H17">
        <v>0.18869190875623695</v>
      </c>
      <c r="I17">
        <v>1</v>
      </c>
      <c r="J17">
        <v>3</v>
      </c>
      <c r="K17">
        <v>8.5000000000000006E-3</v>
      </c>
      <c r="L17">
        <f>K17/H17</f>
        <v>4.5046976608736251E-2</v>
      </c>
      <c r="M17">
        <v>3.3929999999999998</v>
      </c>
      <c r="N17">
        <v>1.74</v>
      </c>
      <c r="O17" s="51">
        <v>4.7160044484885253</v>
      </c>
      <c r="P17" s="49">
        <v>201.90319765364674</v>
      </c>
      <c r="Q17">
        <v>1.5680000000000001</v>
      </c>
      <c r="R17" s="51">
        <v>-18.352176370830982</v>
      </c>
      <c r="S17" s="49">
        <v>1160.6231788858877</v>
      </c>
      <c r="V17" s="2">
        <v>40308</v>
      </c>
      <c r="W17" t="s">
        <v>223</v>
      </c>
      <c r="X17" t="s">
        <v>466</v>
      </c>
      <c r="Y17" t="s">
        <v>464</v>
      </c>
      <c r="Z17">
        <v>15</v>
      </c>
      <c r="AA17">
        <f>AVERAGE(L26,L30,L33)</f>
        <v>6.3772386493152103E-2</v>
      </c>
      <c r="AB17">
        <f>STDEV(L26,L30,L33)</f>
        <v>7.1457471230986294E-2</v>
      </c>
      <c r="AC17" s="52">
        <f>AVERAGE(O26,O30,O33)</f>
        <v>4.6924139790381831</v>
      </c>
      <c r="AD17">
        <f>STDEV(O26,O30,O33)</f>
        <v>0.72019366097958992</v>
      </c>
      <c r="AE17" s="52">
        <f>AVERAGE(R26,R30,R33)</f>
        <v>-19.357138370705361</v>
      </c>
      <c r="AF17">
        <f>STDEV(R26,R30,R33)</f>
        <v>0.45305000193584422</v>
      </c>
    </row>
    <row r="18" spans="1:32" x14ac:dyDescent="0.15">
      <c r="A18" s="3" t="s">
        <v>177</v>
      </c>
      <c r="B18" s="10" t="s">
        <v>132</v>
      </c>
      <c r="C18">
        <v>8</v>
      </c>
      <c r="D18" t="s">
        <v>4</v>
      </c>
      <c r="E18" s="2">
        <v>40308</v>
      </c>
      <c r="F18" t="s">
        <v>195</v>
      </c>
      <c r="G18" t="s">
        <v>163</v>
      </c>
      <c r="H18">
        <v>0.18869190875623695</v>
      </c>
      <c r="I18">
        <v>1</v>
      </c>
      <c r="J18">
        <v>1</v>
      </c>
      <c r="K18">
        <v>8.0000000000000004E-4</v>
      </c>
      <c r="L18">
        <f t="shared" ref="L18:L25" si="1">K18/H18</f>
        <v>4.2397154455281177E-3</v>
      </c>
      <c r="M18" s="52">
        <v>0.51700000000000002</v>
      </c>
      <c r="N18" s="57">
        <v>0.38800000000000001</v>
      </c>
      <c r="O18" s="51">
        <v>4.5340208270144577</v>
      </c>
      <c r="P18" s="49">
        <v>49.738463329452856</v>
      </c>
      <c r="Q18">
        <v>0.34499999999999997</v>
      </c>
      <c r="R18" s="51">
        <v>-18.710194083286229</v>
      </c>
      <c r="S18" s="49">
        <v>222.34317169645766</v>
      </c>
      <c r="V18" s="2">
        <v>40387</v>
      </c>
      <c r="W18" s="28" t="s">
        <v>223</v>
      </c>
      <c r="X18" t="s">
        <v>466</v>
      </c>
      <c r="Y18" t="s">
        <v>464</v>
      </c>
      <c r="Z18">
        <v>15</v>
      </c>
      <c r="AA18">
        <f>AVERAGE(L86,L90,L95)</f>
        <v>3.1091246600539524E-2</v>
      </c>
      <c r="AB18">
        <f>STDEV(L86,L90,L95)</f>
        <v>1.2698274129102337E-2</v>
      </c>
      <c r="AC18" s="52">
        <f>AVERAGE(O86,O90,O95)</f>
        <v>3.4724497017490648</v>
      </c>
      <c r="AD18">
        <f>STDEV(O86,O90,O95)</f>
        <v>0.41030480007487669</v>
      </c>
      <c r="AE18" s="52">
        <f>AVERAGE(R86,R90,R95)</f>
        <v>-20.632183908045981</v>
      </c>
      <c r="AF18">
        <f>STDEV(R86,R90,R95)</f>
        <v>0.40116202856687005</v>
      </c>
    </row>
    <row r="19" spans="1:32" x14ac:dyDescent="0.15">
      <c r="A19" s="3" t="s">
        <v>177</v>
      </c>
      <c r="B19" s="10" t="s">
        <v>132</v>
      </c>
      <c r="C19">
        <v>8</v>
      </c>
      <c r="D19" t="s">
        <v>4</v>
      </c>
      <c r="E19" s="2">
        <v>40308</v>
      </c>
      <c r="F19" t="s">
        <v>155</v>
      </c>
      <c r="G19" t="s">
        <v>163</v>
      </c>
      <c r="H19">
        <v>0.18869190875623695</v>
      </c>
      <c r="I19">
        <v>1</v>
      </c>
      <c r="J19">
        <v>3</v>
      </c>
      <c r="K19">
        <v>1.8E-3</v>
      </c>
      <c r="L19">
        <f t="shared" si="1"/>
        <v>9.5393597524382635E-3</v>
      </c>
      <c r="M19" s="54">
        <v>0.65700000000000003</v>
      </c>
      <c r="N19">
        <v>0.38800000000000001</v>
      </c>
      <c r="O19" s="51">
        <v>4.9990900818926303</v>
      </c>
      <c r="P19" s="49">
        <v>46.072569277468908</v>
      </c>
      <c r="Q19">
        <v>0.41399999999999998</v>
      </c>
      <c r="R19" s="51">
        <v>-19.124740908234411</v>
      </c>
      <c r="S19" s="49">
        <v>256.91433839210583</v>
      </c>
      <c r="V19" s="2">
        <v>40443</v>
      </c>
      <c r="W19" t="s">
        <v>462</v>
      </c>
      <c r="X19" t="s">
        <v>466</v>
      </c>
      <c r="Y19" t="s">
        <v>464</v>
      </c>
      <c r="Z19">
        <v>15</v>
      </c>
      <c r="AA19">
        <f>AVERAGE(L195,L199,L203)</f>
        <v>2.6380451661063842E-2</v>
      </c>
      <c r="AB19">
        <f>STDEV(L195,L199,L203)</f>
        <v>9.7757862805240674E-3</v>
      </c>
      <c r="AC19" s="52">
        <f>AVERAGE(O195,O199,O203)</f>
        <v>2.7175546793381185</v>
      </c>
      <c r="AD19">
        <f>STDEV(O195,O199,O203)</f>
        <v>0.13349039409792304</v>
      </c>
      <c r="AE19" s="52">
        <f>AVERAGE(R195,R199,R203)</f>
        <v>-20.795490233025568</v>
      </c>
      <c r="AF19">
        <f>STDEV(R195,R199,R203)</f>
        <v>0.44891666665609758</v>
      </c>
    </row>
    <row r="20" spans="1:32" x14ac:dyDescent="0.15">
      <c r="A20" s="3" t="s">
        <v>177</v>
      </c>
      <c r="B20" s="10" t="s">
        <v>132</v>
      </c>
      <c r="C20">
        <v>8</v>
      </c>
      <c r="D20" t="s">
        <v>4</v>
      </c>
      <c r="E20" s="2">
        <v>40308</v>
      </c>
      <c r="F20" t="s">
        <v>170</v>
      </c>
      <c r="G20" t="s">
        <v>163</v>
      </c>
      <c r="H20">
        <v>0.18869190875623695</v>
      </c>
      <c r="I20">
        <v>1</v>
      </c>
      <c r="J20">
        <v>11</v>
      </c>
      <c r="K20">
        <v>9.4000000000000004E-3</v>
      </c>
      <c r="L20">
        <f t="shared" si="1"/>
        <v>4.9816656484955382E-2</v>
      </c>
      <c r="M20" s="53">
        <v>3.9609999999999999</v>
      </c>
      <c r="N20" s="53">
        <v>1.516</v>
      </c>
      <c r="O20" s="58">
        <v>5.2720655141037307</v>
      </c>
      <c r="P20" s="63">
        <v>180.99259092416315</v>
      </c>
      <c r="Q20" s="53">
        <v>1.415</v>
      </c>
      <c r="R20" s="58">
        <v>-17.965894102129269</v>
      </c>
      <c r="S20" s="63">
        <v>1008.7490578312406</v>
      </c>
      <c r="T20" t="s">
        <v>339</v>
      </c>
      <c r="V20" s="2">
        <v>40471</v>
      </c>
      <c r="W20" t="s">
        <v>462</v>
      </c>
      <c r="X20" t="s">
        <v>466</v>
      </c>
      <c r="Y20" t="s">
        <v>465</v>
      </c>
      <c r="Z20">
        <v>15</v>
      </c>
      <c r="AA20">
        <v>0.11363636363636363</v>
      </c>
      <c r="AB20">
        <v>0</v>
      </c>
      <c r="AC20">
        <v>2.997270245677889</v>
      </c>
      <c r="AD20">
        <v>0</v>
      </c>
      <c r="AE20">
        <v>-18.144902958356891</v>
      </c>
      <c r="AF20">
        <v>0</v>
      </c>
    </row>
    <row r="21" spans="1:32" x14ac:dyDescent="0.15">
      <c r="A21" s="3" t="s">
        <v>178</v>
      </c>
      <c r="B21" s="10" t="s">
        <v>132</v>
      </c>
      <c r="C21">
        <v>8</v>
      </c>
      <c r="D21" t="s">
        <v>4</v>
      </c>
      <c r="E21" s="2">
        <v>40308</v>
      </c>
      <c r="F21" t="s">
        <v>159</v>
      </c>
      <c r="G21" t="s">
        <v>163</v>
      </c>
      <c r="H21">
        <v>0.18869190875623695</v>
      </c>
      <c r="I21">
        <v>1</v>
      </c>
      <c r="J21">
        <v>4</v>
      </c>
      <c r="K21">
        <v>4.4999999999999997E-3</v>
      </c>
      <c r="L21">
        <f t="shared" si="1"/>
        <v>2.3848399381095658E-2</v>
      </c>
      <c r="M21">
        <v>3.02</v>
      </c>
      <c r="N21">
        <v>1.583</v>
      </c>
      <c r="O21" s="51">
        <v>4.8777676675765855</v>
      </c>
      <c r="P21" s="49">
        <v>178.93559355153883</v>
      </c>
      <c r="Q21">
        <v>1.43</v>
      </c>
      <c r="R21" s="51">
        <v>-17.833992839645756</v>
      </c>
      <c r="S21" s="49">
        <v>994.81691887872387</v>
      </c>
      <c r="V21" s="2">
        <v>40449</v>
      </c>
      <c r="W21" t="s">
        <v>223</v>
      </c>
      <c r="X21" t="s">
        <v>467</v>
      </c>
      <c r="Y21" t="s">
        <v>464</v>
      </c>
      <c r="Z21">
        <v>15</v>
      </c>
      <c r="AA21">
        <f>AVERAGE(L161,L165)</f>
        <v>0.14333333333333331</v>
      </c>
      <c r="AB21">
        <f>STDEV(L161,L165)</f>
        <v>5.1854497287013593E-2</v>
      </c>
      <c r="AC21" s="52">
        <f>AVERAGE(O161,O165)</f>
        <v>2.7332781970433162</v>
      </c>
      <c r="AD21">
        <f>STDEV(O161,O165)</f>
        <v>0.35088520104367055</v>
      </c>
      <c r="AE21" s="52">
        <f>AVERAGE(R165,R161)</f>
        <v>-18.994529647357624</v>
      </c>
      <c r="AF21">
        <f>STDEV(R161,R165)</f>
        <v>0.73908787327303449</v>
      </c>
    </row>
    <row r="22" spans="1:32" ht="15" x14ac:dyDescent="0.2">
      <c r="A22" s="3" t="s">
        <v>178</v>
      </c>
      <c r="B22" s="10" t="s">
        <v>132</v>
      </c>
      <c r="C22">
        <v>8</v>
      </c>
      <c r="D22" t="s">
        <v>4</v>
      </c>
      <c r="E22" s="2">
        <v>40308</v>
      </c>
      <c r="F22" s="32" t="s">
        <v>158</v>
      </c>
      <c r="G22" t="s">
        <v>163</v>
      </c>
      <c r="H22">
        <v>0.18869190875623695</v>
      </c>
      <c r="I22">
        <v>1</v>
      </c>
      <c r="J22">
        <v>2</v>
      </c>
      <c r="K22">
        <v>1E-3</v>
      </c>
      <c r="L22">
        <f t="shared" si="1"/>
        <v>5.2996443069101467E-3</v>
      </c>
      <c r="M22" s="54">
        <v>0.29299999999999998</v>
      </c>
      <c r="N22" s="65">
        <v>0.186</v>
      </c>
      <c r="O22" s="64">
        <v>4.8171064604185618</v>
      </c>
      <c r="P22" s="49">
        <v>23.374446487439208</v>
      </c>
      <c r="Q22" s="66">
        <v>0.19800000000000001</v>
      </c>
      <c r="R22" s="64">
        <v>-19.746561145656685</v>
      </c>
      <c r="S22" s="49">
        <v>122.12986082879124</v>
      </c>
      <c r="V22" s="46">
        <v>40378</v>
      </c>
      <c r="W22" s="187" t="s">
        <v>462</v>
      </c>
      <c r="X22" t="s">
        <v>475</v>
      </c>
      <c r="Y22" t="s">
        <v>464</v>
      </c>
      <c r="Z22">
        <v>9</v>
      </c>
      <c r="AC22" s="52">
        <v>4.276153212520593</v>
      </c>
      <c r="AD22">
        <v>0</v>
      </c>
      <c r="AE22" s="52">
        <v>-22.273328792449156</v>
      </c>
      <c r="AF22">
        <v>0</v>
      </c>
    </row>
    <row r="23" spans="1:32" ht="15" x14ac:dyDescent="0.2">
      <c r="A23" s="3" t="s">
        <v>178</v>
      </c>
      <c r="B23" s="10" t="s">
        <v>132</v>
      </c>
      <c r="C23">
        <v>8</v>
      </c>
      <c r="D23" t="s">
        <v>4</v>
      </c>
      <c r="E23" s="2">
        <v>40308</v>
      </c>
      <c r="F23" t="s">
        <v>171</v>
      </c>
      <c r="G23" t="s">
        <v>163</v>
      </c>
      <c r="H23">
        <v>0.18869190875623695</v>
      </c>
      <c r="I23">
        <v>1</v>
      </c>
      <c r="J23">
        <v>16</v>
      </c>
      <c r="K23">
        <v>1.9900000000000001E-2</v>
      </c>
      <c r="L23">
        <f t="shared" si="1"/>
        <v>0.10546292170751193</v>
      </c>
      <c r="M23">
        <v>3.3260000000000001</v>
      </c>
      <c r="N23">
        <v>1.7250000000000001</v>
      </c>
      <c r="O23" s="51">
        <v>5.5147103427358211</v>
      </c>
      <c r="P23" s="49">
        <v>203.77645329041547</v>
      </c>
      <c r="Q23">
        <v>1.518</v>
      </c>
      <c r="R23" s="51">
        <v>-18.013001695873381</v>
      </c>
      <c r="S23" s="49">
        <v>1098.7823426689367</v>
      </c>
      <c r="V23" s="46">
        <v>40443</v>
      </c>
      <c r="W23" s="187" t="s">
        <v>462</v>
      </c>
      <c r="X23" t="s">
        <v>475</v>
      </c>
      <c r="Y23" t="s">
        <v>464</v>
      </c>
      <c r="Z23">
        <v>9</v>
      </c>
      <c r="AC23" s="52">
        <v>4.7806836902800658</v>
      </c>
      <c r="AD23">
        <v>0</v>
      </c>
      <c r="AE23" s="52">
        <v>-22.94473095261263</v>
      </c>
      <c r="AF23">
        <v>0</v>
      </c>
    </row>
    <row r="24" spans="1:32" x14ac:dyDescent="0.15">
      <c r="A24" s="3" t="s">
        <v>179</v>
      </c>
      <c r="B24" s="10" t="s">
        <v>132</v>
      </c>
      <c r="C24">
        <v>8</v>
      </c>
      <c r="D24" t="s">
        <v>4</v>
      </c>
      <c r="E24" s="2">
        <v>40308</v>
      </c>
      <c r="F24" t="s">
        <v>161</v>
      </c>
      <c r="G24" t="s">
        <v>163</v>
      </c>
      <c r="H24">
        <v>0.18869190875623695</v>
      </c>
      <c r="I24">
        <v>1</v>
      </c>
      <c r="J24">
        <v>3</v>
      </c>
      <c r="K24">
        <v>6.1999999999999998E-3</v>
      </c>
      <c r="L24">
        <f t="shared" si="1"/>
        <v>3.2857794702842905E-2</v>
      </c>
      <c r="M24" s="54">
        <v>3.589</v>
      </c>
      <c r="N24">
        <v>2.4540000000000002</v>
      </c>
      <c r="O24" s="51">
        <v>4.7867758568395518</v>
      </c>
      <c r="P24" s="49">
        <v>275.89866714558394</v>
      </c>
      <c r="Q24">
        <v>1.8</v>
      </c>
      <c r="R24" s="51">
        <v>-18.126059920859248</v>
      </c>
      <c r="S24" s="49">
        <v>1355.73131375456</v>
      </c>
      <c r="V24" s="2"/>
      <c r="AC24" s="52"/>
      <c r="AE24" s="52"/>
    </row>
    <row r="25" spans="1:32" x14ac:dyDescent="0.15">
      <c r="A25" s="3" t="s">
        <v>179</v>
      </c>
      <c r="B25" s="10" t="s">
        <v>132</v>
      </c>
      <c r="C25">
        <v>8</v>
      </c>
      <c r="D25" t="s">
        <v>4</v>
      </c>
      <c r="E25" s="2">
        <v>40308</v>
      </c>
      <c r="F25" t="s">
        <v>172</v>
      </c>
      <c r="G25" t="s">
        <v>163</v>
      </c>
      <c r="H25">
        <v>0.18869190875623695</v>
      </c>
      <c r="I25">
        <v>1</v>
      </c>
      <c r="J25">
        <v>12</v>
      </c>
      <c r="K25">
        <v>1.2500000000000001E-2</v>
      </c>
      <c r="L25">
        <f t="shared" si="1"/>
        <v>6.6245553836376841E-2</v>
      </c>
      <c r="M25">
        <v>3.153</v>
      </c>
      <c r="N25">
        <v>1.5640000000000001</v>
      </c>
      <c r="O25" s="51">
        <v>5.575371549893843</v>
      </c>
      <c r="P25" s="49">
        <v>181.29530425323705</v>
      </c>
      <c r="Q25">
        <v>1.4039999999999999</v>
      </c>
      <c r="R25" s="51">
        <v>-17.598454870925195</v>
      </c>
      <c r="S25" s="49">
        <v>987.6949898646277</v>
      </c>
      <c r="V25" s="2">
        <v>40308</v>
      </c>
      <c r="W25" t="s">
        <v>224</v>
      </c>
      <c r="X25" t="s">
        <v>466</v>
      </c>
      <c r="Y25" t="s">
        <v>464</v>
      </c>
      <c r="Z25">
        <v>3</v>
      </c>
      <c r="AA25">
        <f>AVERAGE(L7,L11,L15)</f>
        <v>1.0952598234280969E-2</v>
      </c>
      <c r="AB25">
        <f>STDEV(L7,L11,L15)</f>
        <v>1.8611739143627511E-3</v>
      </c>
      <c r="AC25" s="52">
        <f>AVERAGE(O7,O11,O15)</f>
        <v>5.1035621608870017</v>
      </c>
      <c r="AD25">
        <f>STDEV(O7,O11,O15)</f>
        <v>0.21359420183319272</v>
      </c>
      <c r="AE25" s="52">
        <f>AVERAGE(R7,R11,R15)</f>
        <v>-17.146221970981728</v>
      </c>
      <c r="AF25">
        <f>STDEV(R7,R11,R15)</f>
        <v>0.34398221713828286</v>
      </c>
    </row>
    <row r="26" spans="1:32" x14ac:dyDescent="0.15">
      <c r="A26" s="3" t="s">
        <v>187</v>
      </c>
      <c r="B26" s="33" t="s">
        <v>133</v>
      </c>
      <c r="C26">
        <v>15</v>
      </c>
      <c r="D26" t="s">
        <v>4</v>
      </c>
      <c r="E26" s="2">
        <v>40308</v>
      </c>
      <c r="F26" t="s">
        <v>155</v>
      </c>
      <c r="G26" t="s">
        <v>163</v>
      </c>
      <c r="H26">
        <v>0.18869190875623695</v>
      </c>
      <c r="I26">
        <v>1</v>
      </c>
      <c r="J26">
        <v>1</v>
      </c>
      <c r="K26">
        <v>4.0000000000000001E-3</v>
      </c>
      <c r="L26">
        <f>K26/H26</f>
        <v>2.1198577227640587E-2</v>
      </c>
      <c r="M26" s="53">
        <v>2.6739999999999999</v>
      </c>
      <c r="N26" s="53">
        <v>1.613</v>
      </c>
      <c r="O26" s="58">
        <v>4.0082903649782633</v>
      </c>
      <c r="P26" s="63">
        <v>189.02345208495868</v>
      </c>
      <c r="Q26" s="53">
        <v>1.3009999999999999</v>
      </c>
      <c r="R26" s="58">
        <v>-19.134162426983234</v>
      </c>
      <c r="S26" s="63">
        <v>912.12069197402036</v>
      </c>
      <c r="V26" s="2">
        <v>40387</v>
      </c>
      <c r="W26" t="s">
        <v>198</v>
      </c>
      <c r="X26" t="s">
        <v>466</v>
      </c>
      <c r="Y26" t="s">
        <v>464</v>
      </c>
      <c r="Z26">
        <v>3</v>
      </c>
      <c r="AA26">
        <f>AVERAGE(L61,L65,L70)</f>
        <v>8.5383158277996807E-3</v>
      </c>
      <c r="AB26">
        <f>STDEV(L61,L65,L70)</f>
        <v>4.2039885997229307E-3</v>
      </c>
      <c r="AC26" s="52">
        <f>AVERAGE(O61,O65,O70)</f>
        <v>4.5104303575641156</v>
      </c>
      <c r="AD26">
        <f>STDEV(O61,O65,O70)</f>
        <v>6.5781084810916421E-2</v>
      </c>
      <c r="AE26" s="52">
        <f>AVERAGE(R61,R65,R70)</f>
        <v>-18.521763708309784</v>
      </c>
      <c r="AF26">
        <f>STDEV(R61,R65,R70)</f>
        <v>0.28870460610598087</v>
      </c>
    </row>
    <row r="27" spans="1:32" x14ac:dyDescent="0.15">
      <c r="A27" s="3" t="s">
        <v>187</v>
      </c>
      <c r="B27" s="33" t="s">
        <v>133</v>
      </c>
      <c r="C27">
        <v>15</v>
      </c>
      <c r="D27" t="s">
        <v>4</v>
      </c>
      <c r="E27" s="2">
        <v>40308</v>
      </c>
      <c r="F27" t="s">
        <v>195</v>
      </c>
      <c r="G27" t="s">
        <v>163</v>
      </c>
      <c r="H27">
        <v>0.18869190875623695</v>
      </c>
      <c r="I27">
        <v>1</v>
      </c>
      <c r="J27">
        <v>2</v>
      </c>
      <c r="K27">
        <v>1.8E-3</v>
      </c>
      <c r="L27">
        <f t="shared" ref="L27:L36" si="2">K27/H27</f>
        <v>9.5393597524382635E-3</v>
      </c>
      <c r="V27" s="2">
        <v>40443</v>
      </c>
      <c r="W27" t="s">
        <v>198</v>
      </c>
      <c r="X27" t="s">
        <v>466</v>
      </c>
      <c r="Y27" t="s">
        <v>464</v>
      </c>
      <c r="Z27">
        <v>3</v>
      </c>
      <c r="AA27">
        <f>AVERAGE(L173,L177,L181)</f>
        <v>1.5840047983986996E-2</v>
      </c>
      <c r="AB27">
        <f>STDEV(L173,L177,L181)</f>
        <v>9.7917346074256652E-3</v>
      </c>
      <c r="AC27" s="52">
        <f>AVERAGE(O173,O177,O181)</f>
        <v>3.337647019175682</v>
      </c>
      <c r="AD27">
        <f>STDEV(O173,O177,O181)</f>
        <v>0.2685078594957313</v>
      </c>
      <c r="AE27" s="52">
        <f>AVERAGE(R173,R177,R181)</f>
        <v>-17.589033352176376</v>
      </c>
      <c r="AF27" s="52">
        <f>AVERAGE(R173,R177,R181)</f>
        <v>-17.589033352176376</v>
      </c>
    </row>
    <row r="28" spans="1:32" x14ac:dyDescent="0.15">
      <c r="A28" s="3" t="s">
        <v>187</v>
      </c>
      <c r="B28" s="33" t="s">
        <v>133</v>
      </c>
      <c r="C28">
        <v>15</v>
      </c>
      <c r="D28" t="s">
        <v>4</v>
      </c>
      <c r="E28" s="2">
        <v>40308</v>
      </c>
      <c r="F28" t="s">
        <v>170</v>
      </c>
      <c r="G28" t="s">
        <v>163</v>
      </c>
      <c r="H28">
        <v>0.18869190875623695</v>
      </c>
      <c r="I28">
        <v>1</v>
      </c>
      <c r="J28">
        <v>17</v>
      </c>
      <c r="K28">
        <v>1.4500000000000001E-2</v>
      </c>
      <c r="L28">
        <f t="shared" si="2"/>
        <v>7.6844842450197126E-2</v>
      </c>
      <c r="M28">
        <v>3.6480000000000001</v>
      </c>
      <c r="N28">
        <v>2.0030000000000001</v>
      </c>
      <c r="O28" s="51">
        <v>5.5248205439288238</v>
      </c>
      <c r="P28" s="49">
        <v>227.26390688229588</v>
      </c>
      <c r="Q28">
        <v>1.5680000000000001</v>
      </c>
      <c r="R28" s="51">
        <v>-18.719615602035052</v>
      </c>
      <c r="S28" s="49">
        <v>1149.2466678094584</v>
      </c>
      <c r="V28" s="2">
        <v>40449</v>
      </c>
      <c r="W28" t="s">
        <v>198</v>
      </c>
      <c r="X28" t="s">
        <v>467</v>
      </c>
      <c r="Y28" t="s">
        <v>464</v>
      </c>
      <c r="Z28">
        <v>3</v>
      </c>
      <c r="AA28" s="6">
        <f>AVERAGE(L142,L146,L150)</f>
        <v>1.4074074074074074E-2</v>
      </c>
      <c r="AB28" s="6">
        <f>STDEV(L142,L146,L150)</f>
        <v>8.912006974456271E-3</v>
      </c>
      <c r="AC28" s="52">
        <f>AVERAGE(O142,O146,O150)</f>
        <v>3.6637030910782591</v>
      </c>
      <c r="AD28">
        <f>STDEV(O142,O146,O150)</f>
        <v>1.1370449993903609</v>
      </c>
      <c r="AE28" s="52">
        <f>AVERAGE(R142,R146,R150)</f>
        <v>-17.722998274233987</v>
      </c>
      <c r="AF28">
        <f>STDEV(R142,R146,R150)</f>
        <v>0.29049274761083288</v>
      </c>
    </row>
    <row r="29" spans="1:32" x14ac:dyDescent="0.15">
      <c r="A29" s="3" t="s">
        <v>187</v>
      </c>
      <c r="B29" s="33" t="s">
        <v>133</v>
      </c>
      <c r="C29">
        <v>15</v>
      </c>
      <c r="D29" t="s">
        <v>4</v>
      </c>
      <c r="E29" s="2">
        <v>40308</v>
      </c>
      <c r="F29" t="s">
        <v>156</v>
      </c>
      <c r="G29" t="s">
        <v>163</v>
      </c>
      <c r="H29">
        <v>0.18869190875623695</v>
      </c>
      <c r="I29">
        <v>1</v>
      </c>
      <c r="J29">
        <v>12</v>
      </c>
      <c r="K29">
        <v>1.9E-2</v>
      </c>
      <c r="L29">
        <f t="shared" si="2"/>
        <v>0.10069324183129279</v>
      </c>
      <c r="M29" s="54">
        <v>3.68</v>
      </c>
      <c r="N29" s="53">
        <v>1.8140000000000001</v>
      </c>
      <c r="O29" s="51">
        <v>4.6654534425235061</v>
      </c>
      <c r="P29" s="49">
        <v>210.98371198851089</v>
      </c>
      <c r="Q29">
        <v>1.556</v>
      </c>
      <c r="R29" s="51">
        <v>-17.466553608441682</v>
      </c>
      <c r="S29" s="49">
        <v>1141.1705964994333</v>
      </c>
      <c r="V29" s="2">
        <v>40308</v>
      </c>
      <c r="W29" t="s">
        <v>224</v>
      </c>
      <c r="X29" t="s">
        <v>466</v>
      </c>
      <c r="Y29" t="s">
        <v>464</v>
      </c>
      <c r="Z29">
        <v>10</v>
      </c>
      <c r="AA29">
        <f>AVERAGE(L17,L21)</f>
        <v>3.4447687994915953E-2</v>
      </c>
      <c r="AB29">
        <f>STDEV(L17,L21)</f>
        <v>1.4989657709171395E-2</v>
      </c>
      <c r="AC29" s="52">
        <f>AVERAGE(O17,O21)</f>
        <v>4.7968860580325554</v>
      </c>
      <c r="AD29">
        <f>STDEV(O17,O21)</f>
        <v>0.11438386916373255</v>
      </c>
      <c r="AE29" s="52">
        <f>AVERAGE(R17,R21)</f>
        <v>-18.093084605238367</v>
      </c>
      <c r="AF29">
        <f>STDEV(R17,R21)</f>
        <v>0.36641108880026424</v>
      </c>
    </row>
    <row r="30" spans="1:32" x14ac:dyDescent="0.15">
      <c r="A30" s="3" t="s">
        <v>188</v>
      </c>
      <c r="B30" s="33" t="s">
        <v>133</v>
      </c>
      <c r="C30">
        <v>15</v>
      </c>
      <c r="D30" t="s">
        <v>4</v>
      </c>
      <c r="E30" s="2">
        <v>40308</v>
      </c>
      <c r="F30" t="s">
        <v>158</v>
      </c>
      <c r="G30" t="s">
        <v>163</v>
      </c>
      <c r="H30">
        <v>0.18869190875623695</v>
      </c>
      <c r="I30">
        <v>1</v>
      </c>
      <c r="J30">
        <v>1</v>
      </c>
      <c r="K30">
        <v>4.4999999999999997E-3</v>
      </c>
      <c r="L30">
        <f t="shared" si="2"/>
        <v>2.3848399381095658E-2</v>
      </c>
      <c r="M30" s="52">
        <v>3.0859999999999999</v>
      </c>
      <c r="N30" s="57">
        <v>2.0569999999999999</v>
      </c>
      <c r="O30" s="51">
        <v>5.4439389343847946</v>
      </c>
      <c r="P30" s="49">
        <v>240.73870116305636</v>
      </c>
      <c r="Q30">
        <v>1.544</v>
      </c>
      <c r="R30" s="51">
        <v>-19.878462408140198</v>
      </c>
      <c r="S30" s="49">
        <v>1132.3878717378313</v>
      </c>
      <c r="V30" s="2">
        <v>40387</v>
      </c>
      <c r="W30" s="28" t="s">
        <v>224</v>
      </c>
      <c r="X30" t="s">
        <v>466</v>
      </c>
      <c r="Y30" t="s">
        <v>464</v>
      </c>
      <c r="Z30" s="177">
        <v>10</v>
      </c>
      <c r="AA30">
        <f>AVERAGE(L74,L79,L84)</f>
        <v>3.5684271666528322E-2</v>
      </c>
      <c r="AB30">
        <f>STDEV(L74,L79,L84)</f>
        <v>4.5691827281209426E-3</v>
      </c>
      <c r="AC30" s="52">
        <f>AVERAGE(O74,O79,O84)</f>
        <v>4.4025882115054094</v>
      </c>
      <c r="AD30">
        <f>STDEV(O74,O79,O84)</f>
        <v>0.58682729191918204</v>
      </c>
      <c r="AE30" s="52">
        <f>AVERAGE(R74,R79,R84)</f>
        <v>-18.490358645813711</v>
      </c>
      <c r="AF30">
        <f>STDEV(R74,R79,R84)</f>
        <v>1.055644634030553</v>
      </c>
    </row>
    <row r="31" spans="1:32" x14ac:dyDescent="0.15">
      <c r="A31" s="3" t="s">
        <v>188</v>
      </c>
      <c r="B31" s="33" t="s">
        <v>133</v>
      </c>
      <c r="C31">
        <v>15</v>
      </c>
      <c r="D31" t="s">
        <v>4</v>
      </c>
      <c r="E31" s="2">
        <v>40308</v>
      </c>
      <c r="F31" t="s">
        <v>171</v>
      </c>
      <c r="G31" t="s">
        <v>163</v>
      </c>
      <c r="H31">
        <v>0.18869190875623695</v>
      </c>
      <c r="I31">
        <v>1</v>
      </c>
      <c r="J31">
        <v>1</v>
      </c>
      <c r="K31">
        <v>1.9E-3</v>
      </c>
      <c r="L31">
        <f t="shared" si="2"/>
        <v>1.0069324183129278E-2</v>
      </c>
      <c r="M31">
        <v>1.1619999999999999</v>
      </c>
      <c r="N31">
        <v>0.43099999999999999</v>
      </c>
      <c r="O31" s="51">
        <v>6.2022040238600749</v>
      </c>
      <c r="P31" s="49">
        <v>51.485888340418079</v>
      </c>
      <c r="Q31">
        <v>0.57799999999999996</v>
      </c>
      <c r="R31" s="51">
        <v>-19.105897870736769</v>
      </c>
      <c r="S31" s="49">
        <v>360.65491895840262</v>
      </c>
      <c r="V31" s="2">
        <v>40443</v>
      </c>
      <c r="W31" t="s">
        <v>198</v>
      </c>
      <c r="X31" t="s">
        <v>466</v>
      </c>
      <c r="Y31" t="s">
        <v>464</v>
      </c>
      <c r="Z31">
        <v>10</v>
      </c>
      <c r="AA31">
        <f>AVERAGE(L185,L189,L193)</f>
        <v>3.1444556221000203E-2</v>
      </c>
      <c r="AB31">
        <f>STDEV(L185,L189,L193)</f>
        <v>1.4978202899425841E-2</v>
      </c>
      <c r="AC31">
        <f>AVERAGE(O185,O189,O193)</f>
        <v>3.1421831294442764</v>
      </c>
      <c r="AD31">
        <f>STDEV(O185,O189,O193)</f>
        <v>9.3939674888055449E-2</v>
      </c>
      <c r="AE31">
        <f>AVERAGE(R185,R189,R193)</f>
        <v>-18.641102945794866</v>
      </c>
      <c r="AF31">
        <f>STDEV(R185,R189,R193)</f>
        <v>0.32532673861139699</v>
      </c>
    </row>
    <row r="32" spans="1:32" x14ac:dyDescent="0.15">
      <c r="A32" s="3" t="s">
        <v>188</v>
      </c>
      <c r="B32" s="33" t="s">
        <v>133</v>
      </c>
      <c r="C32">
        <v>15</v>
      </c>
      <c r="D32" t="s">
        <v>4</v>
      </c>
      <c r="E32" s="2">
        <v>40308</v>
      </c>
      <c r="F32" t="s">
        <v>159</v>
      </c>
      <c r="G32" t="s">
        <v>163</v>
      </c>
      <c r="H32">
        <v>0.18869190875623695</v>
      </c>
      <c r="I32">
        <v>1</v>
      </c>
      <c r="J32">
        <v>4</v>
      </c>
      <c r="K32">
        <v>4.0000000000000001E-3</v>
      </c>
      <c r="L32">
        <f t="shared" si="2"/>
        <v>2.1198577227640587E-2</v>
      </c>
      <c r="M32" s="54">
        <v>2.4769999999999999</v>
      </c>
      <c r="N32">
        <v>0.98899999999999999</v>
      </c>
      <c r="O32" s="51">
        <v>4.0992821757152962</v>
      </c>
      <c r="P32" s="49">
        <v>118.57666576001219</v>
      </c>
      <c r="Q32">
        <v>1.05</v>
      </c>
      <c r="R32" s="51">
        <v>-16.477294139815346</v>
      </c>
      <c r="S32" s="49">
        <v>693.69149362706594</v>
      </c>
      <c r="V32" s="2">
        <v>40381</v>
      </c>
      <c r="W32" t="s">
        <v>224</v>
      </c>
      <c r="X32" t="s">
        <v>467</v>
      </c>
      <c r="Y32" t="s">
        <v>464</v>
      </c>
      <c r="Z32">
        <v>8</v>
      </c>
      <c r="AA32">
        <f>AVERAGE(L44,L51)</f>
        <v>2.4731673432247352E-3</v>
      </c>
      <c r="AB32">
        <f>STDEV(L44,L51)</f>
        <v>9.9931051394475849E-4</v>
      </c>
      <c r="AC32" s="52">
        <f>AVERAGE(O44,O51)</f>
        <v>3.5836619148721063</v>
      </c>
      <c r="AD32">
        <f>STDEV(O44,O51)</f>
        <v>0.21446975468199778</v>
      </c>
      <c r="AE32" s="52">
        <f>AVERAGE(R44,R51)</f>
        <v>-17.951761824006034</v>
      </c>
      <c r="AF32">
        <f>STDEV(R44,R51)</f>
        <v>5.995817816731628E-2</v>
      </c>
    </row>
    <row r="33" spans="1:32" x14ac:dyDescent="0.15">
      <c r="A33" s="3" t="s">
        <v>189</v>
      </c>
      <c r="B33" s="33" t="s">
        <v>133</v>
      </c>
      <c r="C33">
        <v>15</v>
      </c>
      <c r="D33" t="s">
        <v>4</v>
      </c>
      <c r="E33" s="2">
        <v>40308</v>
      </c>
      <c r="F33" t="s">
        <v>161</v>
      </c>
      <c r="G33" t="s">
        <v>163</v>
      </c>
      <c r="H33">
        <v>0.18869190875623695</v>
      </c>
      <c r="I33">
        <v>1</v>
      </c>
      <c r="J33">
        <v>13</v>
      </c>
      <c r="K33">
        <v>2.76E-2</v>
      </c>
      <c r="L33">
        <f t="shared" si="2"/>
        <v>0.14627018287072005</v>
      </c>
      <c r="M33" s="52">
        <v>3.8980000000000001</v>
      </c>
      <c r="N33" s="52">
        <v>2.532</v>
      </c>
      <c r="O33" s="51">
        <v>4.6250126377514915</v>
      </c>
      <c r="P33" s="49">
        <v>290.74842601155439</v>
      </c>
      <c r="Q33">
        <v>1.7969999999999999</v>
      </c>
      <c r="R33" s="51">
        <v>-19.058790276992656</v>
      </c>
      <c r="S33" s="49">
        <v>1377.420510274445</v>
      </c>
      <c r="V33" s="2">
        <v>40449</v>
      </c>
      <c r="W33" t="s">
        <v>224</v>
      </c>
      <c r="X33" t="s">
        <v>467</v>
      </c>
      <c r="Y33" t="s">
        <v>464</v>
      </c>
      <c r="Z33">
        <v>8</v>
      </c>
      <c r="AA33">
        <v>2.2222222222222223E-2</v>
      </c>
      <c r="AB33">
        <v>0</v>
      </c>
      <c r="AC33">
        <v>4.1806058099865604</v>
      </c>
      <c r="AD33">
        <v>0</v>
      </c>
      <c r="AE33">
        <v>-17.885806388590407</v>
      </c>
      <c r="AF33">
        <v>0</v>
      </c>
    </row>
    <row r="34" spans="1:32" x14ac:dyDescent="0.15">
      <c r="A34" s="3" t="s">
        <v>189</v>
      </c>
      <c r="B34" s="33" t="s">
        <v>133</v>
      </c>
      <c r="C34">
        <v>15</v>
      </c>
      <c r="D34" t="s">
        <v>4</v>
      </c>
      <c r="E34" s="2">
        <v>40308</v>
      </c>
      <c r="F34" t="s">
        <v>194</v>
      </c>
      <c r="G34" t="s">
        <v>163</v>
      </c>
      <c r="H34">
        <v>0.18869190875623695</v>
      </c>
      <c r="I34">
        <v>1</v>
      </c>
      <c r="J34">
        <v>1</v>
      </c>
      <c r="K34">
        <v>8.9999999999999998E-4</v>
      </c>
      <c r="L34">
        <f t="shared" si="2"/>
        <v>4.7696798762191317E-3</v>
      </c>
      <c r="M34">
        <v>0.42899999999999999</v>
      </c>
      <c r="N34">
        <v>0.20399999999999999</v>
      </c>
      <c r="O34" s="51">
        <v>6</v>
      </c>
      <c r="P34" s="49">
        <v>24.963648167767921</v>
      </c>
      <c r="Q34">
        <v>0.22600000000000001</v>
      </c>
      <c r="R34" s="51">
        <v>-19.200113058224989</v>
      </c>
      <c r="S34" s="49">
        <v>138.01745832295325</v>
      </c>
      <c r="V34" s="2">
        <v>40388</v>
      </c>
      <c r="W34" t="s">
        <v>198</v>
      </c>
      <c r="X34" s="28" t="s">
        <v>469</v>
      </c>
      <c r="Y34" s="28" t="s">
        <v>464</v>
      </c>
      <c r="Z34">
        <v>8</v>
      </c>
      <c r="AA34">
        <f>AVERAGE(L112,L115,L119)</f>
        <v>4.1808305087846715E-3</v>
      </c>
      <c r="AB34">
        <f>STDEV(L112,L115,L119)</f>
        <v>2.2368526602636403E-3</v>
      </c>
      <c r="AC34" s="52">
        <f>AVERAGE(O112,O115)</f>
        <v>5.1254675968051764</v>
      </c>
      <c r="AD34">
        <f>STDEV(O112,O115)</f>
        <v>0.1501288282773986</v>
      </c>
      <c r="AE34" s="52">
        <f>AVERAGE(R112,R115)</f>
        <v>-18.696061805162998</v>
      </c>
      <c r="AF34">
        <f>STDEV(R112,R115)</f>
        <v>0.12657837613100159</v>
      </c>
    </row>
    <row r="35" spans="1:32" x14ac:dyDescent="0.15">
      <c r="A35" s="3" t="s">
        <v>189</v>
      </c>
      <c r="B35" s="33" t="s">
        <v>133</v>
      </c>
      <c r="C35">
        <v>15</v>
      </c>
      <c r="D35" t="s">
        <v>4</v>
      </c>
      <c r="E35" s="2">
        <v>40308</v>
      </c>
      <c r="F35" t="s">
        <v>172</v>
      </c>
      <c r="G35" t="s">
        <v>163</v>
      </c>
      <c r="H35">
        <v>0.18869190875623695</v>
      </c>
      <c r="I35">
        <v>1</v>
      </c>
      <c r="J35">
        <v>12</v>
      </c>
      <c r="K35">
        <v>1.38E-2</v>
      </c>
      <c r="L35">
        <f t="shared" si="2"/>
        <v>7.3135091435360025E-2</v>
      </c>
      <c r="M35">
        <v>3.4780000000000002</v>
      </c>
      <c r="N35">
        <v>2.0350000000000001</v>
      </c>
      <c r="O35" s="51">
        <v>5.8079061773329288</v>
      </c>
      <c r="P35" s="49">
        <v>230.95843097652914</v>
      </c>
      <c r="Q35">
        <v>1.6419999999999999</v>
      </c>
      <c r="R35" s="51">
        <v>-19.501601658187305</v>
      </c>
      <c r="S35" s="49">
        <v>1222.4716894732801</v>
      </c>
      <c r="V35" s="2">
        <v>40388</v>
      </c>
      <c r="W35" t="s">
        <v>198</v>
      </c>
      <c r="X35" s="28" t="s">
        <v>470</v>
      </c>
      <c r="Y35" s="28" t="s">
        <v>464</v>
      </c>
      <c r="Z35">
        <v>8</v>
      </c>
      <c r="AA35">
        <v>4.7696798762191317E-3</v>
      </c>
      <c r="AB35">
        <v>0</v>
      </c>
    </row>
    <row r="36" spans="1:32" x14ac:dyDescent="0.15">
      <c r="A36" s="36" t="s">
        <v>189</v>
      </c>
      <c r="B36" s="13" t="s">
        <v>133</v>
      </c>
      <c r="C36" s="8">
        <v>15</v>
      </c>
      <c r="D36" s="8" t="s">
        <v>4</v>
      </c>
      <c r="E36" s="7">
        <v>40308</v>
      </c>
      <c r="F36" s="8" t="s">
        <v>162</v>
      </c>
      <c r="G36" s="8" t="s">
        <v>163</v>
      </c>
      <c r="H36" s="8">
        <v>0.18869190875623695</v>
      </c>
      <c r="I36" s="8">
        <v>1</v>
      </c>
      <c r="J36" s="8">
        <v>13</v>
      </c>
      <c r="K36" s="8">
        <v>1.41E-2</v>
      </c>
      <c r="L36" s="8">
        <f t="shared" si="2"/>
        <v>7.4724984727433066E-2</v>
      </c>
      <c r="M36" s="122">
        <v>3.9569999999999999</v>
      </c>
      <c r="N36" s="8">
        <v>2.0840000000000001</v>
      </c>
      <c r="O36" s="123">
        <v>4.5845718329794769</v>
      </c>
      <c r="P36" s="117">
        <v>236.53191082871845</v>
      </c>
      <c r="Q36" s="8">
        <v>1.643</v>
      </c>
      <c r="R36" s="123">
        <v>-17.485396645939332</v>
      </c>
      <c r="S36" s="117">
        <v>1211.8279875039725</v>
      </c>
      <c r="V36" s="2">
        <v>40310</v>
      </c>
      <c r="W36" t="s">
        <v>224</v>
      </c>
      <c r="X36" t="s">
        <v>466</v>
      </c>
      <c r="Y36" t="s">
        <v>465</v>
      </c>
      <c r="Z36">
        <v>10</v>
      </c>
      <c r="AA36">
        <v>4.5454545454545449E-2</v>
      </c>
      <c r="AB36">
        <v>0</v>
      </c>
      <c r="AC36">
        <v>4.1801637852593263</v>
      </c>
      <c r="AD36">
        <v>0</v>
      </c>
      <c r="AE36">
        <v>-17.702091577162243</v>
      </c>
      <c r="AF36">
        <v>0</v>
      </c>
    </row>
    <row r="37" spans="1:32" x14ac:dyDescent="0.15">
      <c r="A37" s="3" t="s">
        <v>191</v>
      </c>
      <c r="B37" s="42" t="s">
        <v>134</v>
      </c>
      <c r="C37" s="6">
        <v>3</v>
      </c>
      <c r="D37" t="s">
        <v>4</v>
      </c>
      <c r="E37" s="2">
        <v>40310</v>
      </c>
      <c r="F37" t="s">
        <v>193</v>
      </c>
      <c r="G37" t="s">
        <v>192</v>
      </c>
      <c r="H37">
        <v>5.28E-2</v>
      </c>
      <c r="I37">
        <v>3</v>
      </c>
      <c r="J37">
        <v>4</v>
      </c>
      <c r="K37">
        <v>6.4000000000000003E-3</v>
      </c>
      <c r="L37" s="6">
        <f>K37/(3*H37)</f>
        <v>4.0404040404040407E-2</v>
      </c>
      <c r="M37">
        <v>3.6629999999999998</v>
      </c>
      <c r="N37">
        <v>2.17</v>
      </c>
      <c r="O37" s="51">
        <v>4.6351228389444952</v>
      </c>
      <c r="P37" s="49">
        <v>235.23747668594009</v>
      </c>
      <c r="Q37">
        <v>1.802</v>
      </c>
      <c r="R37" s="51">
        <v>-15.902581496137181</v>
      </c>
      <c r="S37" s="49">
        <v>1369.9296394475125</v>
      </c>
      <c r="V37" s="2">
        <v>40308</v>
      </c>
      <c r="W37" t="s">
        <v>224</v>
      </c>
      <c r="X37" t="s">
        <v>466</v>
      </c>
      <c r="Y37" t="s">
        <v>464</v>
      </c>
      <c r="Z37">
        <v>15</v>
      </c>
      <c r="AA37" s="52">
        <f>AVERAGE(L29,L32,L36)</f>
        <v>6.553893459545547E-2</v>
      </c>
      <c r="AB37">
        <f>STDEV(L29,L32,L36)</f>
        <v>4.0535639416224754E-2</v>
      </c>
      <c r="AC37" s="52">
        <f>AVERAGE(O29,O32,O36)</f>
        <v>4.4497691504060937</v>
      </c>
      <c r="AD37">
        <f>STDEV(O29,O32,O36)</f>
        <v>0.3062128316409008</v>
      </c>
      <c r="AE37" s="52">
        <f>AVERAGE(R29,R32,R36)</f>
        <v>-17.14308146473212</v>
      </c>
      <c r="AF37">
        <f>STDEV(R29,R32,R36)</f>
        <v>0.57666570604676171</v>
      </c>
    </row>
    <row r="38" spans="1:32" x14ac:dyDescent="0.15">
      <c r="A38" s="3" t="s">
        <v>196</v>
      </c>
      <c r="B38" s="42" t="s">
        <v>135</v>
      </c>
      <c r="C38" s="6">
        <v>8</v>
      </c>
      <c r="D38" t="s">
        <v>4</v>
      </c>
      <c r="E38" s="2">
        <v>40310</v>
      </c>
      <c r="F38" t="s">
        <v>197</v>
      </c>
      <c r="G38" t="s">
        <v>192</v>
      </c>
      <c r="H38">
        <v>5.28E-2</v>
      </c>
      <c r="I38">
        <v>1</v>
      </c>
      <c r="J38">
        <v>17</v>
      </c>
      <c r="K38">
        <v>3.0499999999999999E-2</v>
      </c>
      <c r="L38" s="6">
        <f>K38/H38</f>
        <v>0.57765151515151514</v>
      </c>
      <c r="M38">
        <v>3.7690000000000001</v>
      </c>
      <c r="N38">
        <v>1.835</v>
      </c>
      <c r="O38" s="51">
        <v>3.9981801637852596</v>
      </c>
      <c r="P38" s="49">
        <v>203.54577490759988</v>
      </c>
      <c r="Q38">
        <v>1.637</v>
      </c>
      <c r="R38" s="51">
        <v>-18.107216883361602</v>
      </c>
      <c r="S38" s="49">
        <v>1191.2071067715071</v>
      </c>
      <c r="V38" s="2">
        <v>40387</v>
      </c>
      <c r="W38" s="28" t="s">
        <v>224</v>
      </c>
      <c r="X38" t="s">
        <v>466</v>
      </c>
      <c r="Y38" t="s">
        <v>464</v>
      </c>
      <c r="Z38">
        <v>15</v>
      </c>
      <c r="AA38">
        <f>AVERAGE(L88,L92,L97)</f>
        <v>7.684484245019714E-2</v>
      </c>
      <c r="AB38">
        <f>STDEV(L88,L92,L97)</f>
        <v>5.2177802562397589E-2</v>
      </c>
      <c r="AC38" s="52">
        <f>AVERAGE(O88,O92,O97)</f>
        <v>4.2037542547096685</v>
      </c>
      <c r="AD38">
        <f>STDEV(O88,O92,O97)</f>
        <v>6.7317036886860623E-2</v>
      </c>
      <c r="AE38" s="52">
        <f>AVERAGE(R88,R92,R97)</f>
        <v>-19.856478864392944</v>
      </c>
      <c r="AF38">
        <f>STDEV(R88,R92,R97)</f>
        <v>0.33921829029565609</v>
      </c>
    </row>
    <row r="39" spans="1:32" ht="14" thickBot="1" x14ac:dyDescent="0.2">
      <c r="A39" s="38" t="s">
        <v>196</v>
      </c>
      <c r="B39" s="18" t="s">
        <v>135</v>
      </c>
      <c r="C39" s="17">
        <v>8</v>
      </c>
      <c r="D39" s="1" t="s">
        <v>4</v>
      </c>
      <c r="E39" s="19">
        <v>40310</v>
      </c>
      <c r="F39" s="1" t="s">
        <v>198</v>
      </c>
      <c r="G39" s="1" t="s">
        <v>192</v>
      </c>
      <c r="H39" s="1">
        <v>5.28E-2</v>
      </c>
      <c r="I39" s="1">
        <v>1</v>
      </c>
      <c r="J39" s="1">
        <v>1</v>
      </c>
      <c r="K39" s="1">
        <v>2.3999999999999998E-3</v>
      </c>
      <c r="L39" s="17">
        <f>K39/H39</f>
        <v>4.5454545454545449E-2</v>
      </c>
      <c r="M39" s="1">
        <v>0.56899999999999995</v>
      </c>
      <c r="N39" s="1">
        <v>0.29299999999999998</v>
      </c>
      <c r="O39" s="111">
        <v>4.1801637852593263</v>
      </c>
      <c r="P39" s="110">
        <v>35.062281414025414</v>
      </c>
      <c r="Q39" s="1">
        <v>0.33400000000000002</v>
      </c>
      <c r="R39" s="111">
        <v>-17.702091577162243</v>
      </c>
      <c r="S39" s="110">
        <v>205.18391789030431</v>
      </c>
      <c r="V39" s="2">
        <v>40443</v>
      </c>
      <c r="W39" t="s">
        <v>198</v>
      </c>
      <c r="X39" t="s">
        <v>466</v>
      </c>
      <c r="Y39" t="s">
        <v>464</v>
      </c>
      <c r="Z39">
        <v>15</v>
      </c>
      <c r="AA39">
        <f>AVERAGE(L197,L201,L205)</f>
        <v>5.1171010030054642E-2</v>
      </c>
      <c r="AB39">
        <f>STDEV(L197,L201,L205)</f>
        <v>1.7815296764821836E-2</v>
      </c>
      <c r="AC39" s="52">
        <f>AVERAGE(O197,O201,O205)</f>
        <v>3.5971421831294443</v>
      </c>
      <c r="AD39">
        <f>STDEV(O197,O201,O205)</f>
        <v>0.12641121109096498</v>
      </c>
      <c r="AE39" s="52">
        <f>AVERAGE(R197,R201,R205)</f>
        <v>-19.419948495697511</v>
      </c>
      <c r="AF39">
        <f>STDEV(R197,R201,R205)</f>
        <v>0.13984953255582316</v>
      </c>
    </row>
    <row r="40" spans="1:32" ht="15" x14ac:dyDescent="0.2">
      <c r="A40" s="27" t="s">
        <v>445</v>
      </c>
      <c r="B40" s="169" t="s">
        <v>441</v>
      </c>
      <c r="C40" s="6">
        <v>9</v>
      </c>
      <c r="D40" s="6" t="s">
        <v>70</v>
      </c>
      <c r="E40" s="46">
        <v>40378</v>
      </c>
      <c r="F40" s="183" t="s">
        <v>198</v>
      </c>
      <c r="G40" s="6" t="s">
        <v>443</v>
      </c>
      <c r="H40" s="24"/>
      <c r="I40" s="24"/>
      <c r="J40" s="24">
        <v>15</v>
      </c>
      <c r="K40" s="24"/>
      <c r="L40" s="6"/>
      <c r="M40" s="158">
        <v>3.895</v>
      </c>
      <c r="N40" s="50">
        <v>2.25</v>
      </c>
      <c r="O40" s="185">
        <v>4.6983113673805601</v>
      </c>
      <c r="P40" s="160">
        <v>245.97446284085945</v>
      </c>
      <c r="Q40" s="6">
        <v>1.2609999999999999</v>
      </c>
      <c r="R40" s="159">
        <v>-21.30028218351659</v>
      </c>
      <c r="S40" s="168">
        <v>1257.3640269555419</v>
      </c>
      <c r="V40" s="2">
        <v>40386</v>
      </c>
      <c r="W40" s="24" t="s">
        <v>224</v>
      </c>
      <c r="X40" s="28" t="s">
        <v>466</v>
      </c>
      <c r="Y40" s="28" t="s">
        <v>465</v>
      </c>
      <c r="Z40">
        <v>15</v>
      </c>
      <c r="AA40">
        <v>8.1439393939393936E-2</v>
      </c>
      <c r="AB40">
        <v>0</v>
      </c>
      <c r="AC40">
        <v>4.0082903649782633</v>
      </c>
      <c r="AD40">
        <v>0</v>
      </c>
      <c r="AE40">
        <v>-14.932165065008485</v>
      </c>
      <c r="AF40">
        <v>0</v>
      </c>
    </row>
    <row r="41" spans="1:32" ht="16" thickBot="1" x14ac:dyDescent="0.25">
      <c r="A41" s="38" t="s">
        <v>445</v>
      </c>
      <c r="B41" s="143" t="s">
        <v>441</v>
      </c>
      <c r="C41" s="17">
        <v>9</v>
      </c>
      <c r="D41" s="17" t="s">
        <v>70</v>
      </c>
      <c r="E41" s="19">
        <v>40378</v>
      </c>
      <c r="F41" s="184" t="s">
        <v>462</v>
      </c>
      <c r="G41" s="17" t="s">
        <v>443</v>
      </c>
      <c r="H41" s="1"/>
      <c r="I41" s="1"/>
      <c r="J41" s="1">
        <v>15</v>
      </c>
      <c r="K41" s="1"/>
      <c r="L41" s="17"/>
      <c r="M41" s="131">
        <v>3.4980000000000002</v>
      </c>
      <c r="N41" s="144">
        <v>1.792</v>
      </c>
      <c r="O41" s="186">
        <v>4.276153212520593</v>
      </c>
      <c r="P41" s="110">
        <v>196.37301932316907</v>
      </c>
      <c r="Q41" s="17">
        <v>1.228</v>
      </c>
      <c r="R41" s="111">
        <v>-22.273328792449156</v>
      </c>
      <c r="S41" s="132">
        <v>1199.6790714111164</v>
      </c>
      <c r="V41" s="2">
        <v>40471</v>
      </c>
      <c r="W41" t="s">
        <v>198</v>
      </c>
      <c r="X41" t="s">
        <v>466</v>
      </c>
      <c r="Y41" t="s">
        <v>465</v>
      </c>
      <c r="Z41">
        <v>15</v>
      </c>
      <c r="AA41">
        <v>1.3257575757575758E-2</v>
      </c>
      <c r="AB41">
        <v>0</v>
      </c>
      <c r="AC41">
        <v>3.0478212516429077</v>
      </c>
      <c r="AD41">
        <v>0</v>
      </c>
      <c r="AE41">
        <v>-17.899943470887511</v>
      </c>
      <c r="AF41">
        <v>0</v>
      </c>
    </row>
    <row r="42" spans="1:32" ht="15" x14ac:dyDescent="0.2">
      <c r="A42" s="40" t="s">
        <v>208</v>
      </c>
      <c r="B42" s="15" t="s">
        <v>200</v>
      </c>
      <c r="C42" s="6">
        <v>8</v>
      </c>
      <c r="D42" s="6" t="s">
        <v>4</v>
      </c>
      <c r="E42" s="2">
        <v>40381</v>
      </c>
      <c r="F42" t="s">
        <v>155</v>
      </c>
      <c r="G42" t="s">
        <v>163</v>
      </c>
      <c r="H42">
        <v>0.18869190875623695</v>
      </c>
      <c r="I42" s="6">
        <v>3</v>
      </c>
      <c r="J42">
        <v>1</v>
      </c>
      <c r="K42">
        <v>1.1999999999999999E-3</v>
      </c>
      <c r="L42">
        <f>K42/(H42*3)</f>
        <v>2.1198577227640584E-3</v>
      </c>
      <c r="M42" s="52">
        <v>0.68100000000000005</v>
      </c>
      <c r="N42" s="57">
        <v>0.39100000000000001</v>
      </c>
      <c r="O42" s="51">
        <v>2.9467192397128703</v>
      </c>
      <c r="P42" s="49">
        <v>55.369940795519305</v>
      </c>
      <c r="Q42">
        <v>0.32500000000000001</v>
      </c>
      <c r="R42" s="51">
        <v>-18.154324477105714</v>
      </c>
      <c r="S42" s="49">
        <v>247.27191859747117</v>
      </c>
      <c r="V42" s="46">
        <v>40378</v>
      </c>
      <c r="W42" s="183" t="s">
        <v>198</v>
      </c>
      <c r="X42" t="s">
        <v>475</v>
      </c>
      <c r="Y42" t="s">
        <v>464</v>
      </c>
      <c r="Z42">
        <v>9</v>
      </c>
      <c r="AC42">
        <v>4.6983113673805601</v>
      </c>
      <c r="AD42">
        <v>0</v>
      </c>
      <c r="AE42">
        <v>-21.30028218351659</v>
      </c>
      <c r="AF42">
        <v>0</v>
      </c>
    </row>
    <row r="43" spans="1:32" ht="15" x14ac:dyDescent="0.2">
      <c r="A43" s="40" t="s">
        <v>208</v>
      </c>
      <c r="B43" s="15" t="s">
        <v>200</v>
      </c>
      <c r="C43" s="6">
        <v>8</v>
      </c>
      <c r="D43" s="6" t="s">
        <v>4</v>
      </c>
      <c r="E43" s="2">
        <v>40381</v>
      </c>
      <c r="F43" t="s">
        <v>170</v>
      </c>
      <c r="G43" t="s">
        <v>163</v>
      </c>
      <c r="H43">
        <v>0.18869190875623695</v>
      </c>
      <c r="I43" s="6">
        <v>3</v>
      </c>
      <c r="J43">
        <v>42</v>
      </c>
      <c r="K43">
        <v>5.7999999999999996E-3</v>
      </c>
      <c r="L43">
        <f t="shared" ref="L43:L52" si="3">K43/(H43*3)</f>
        <v>1.0245978993359616E-2</v>
      </c>
      <c r="M43" s="52">
        <v>3.6019999999999999</v>
      </c>
      <c r="N43" s="52">
        <v>2.3450000000000002</v>
      </c>
      <c r="O43" s="51">
        <v>4.6452330401374988</v>
      </c>
      <c r="P43" s="49">
        <v>298.66260216077751</v>
      </c>
      <c r="Q43">
        <v>1.583</v>
      </c>
      <c r="R43" s="51">
        <v>-19.435651026945546</v>
      </c>
      <c r="S43" s="49">
        <v>1511.7119471586414</v>
      </c>
      <c r="V43" s="46">
        <v>40443</v>
      </c>
      <c r="W43" s="183" t="s">
        <v>224</v>
      </c>
      <c r="X43" t="s">
        <v>475</v>
      </c>
      <c r="Y43" t="s">
        <v>464</v>
      </c>
      <c r="Z43">
        <v>9</v>
      </c>
      <c r="AC43">
        <v>4.667421746293245</v>
      </c>
      <c r="AD43">
        <v>0</v>
      </c>
      <c r="AE43">
        <v>-21.018098666926143</v>
      </c>
      <c r="AF43">
        <v>0</v>
      </c>
    </row>
    <row r="44" spans="1:32" x14ac:dyDescent="0.15">
      <c r="A44" s="40" t="s">
        <v>208</v>
      </c>
      <c r="B44" s="15" t="s">
        <v>200</v>
      </c>
      <c r="C44" s="6">
        <v>8</v>
      </c>
      <c r="D44" s="6" t="s">
        <v>4</v>
      </c>
      <c r="E44" s="2">
        <v>40381</v>
      </c>
      <c r="F44" t="s">
        <v>156</v>
      </c>
      <c r="G44" t="s">
        <v>163</v>
      </c>
      <c r="H44">
        <v>0.18869190875623695</v>
      </c>
      <c r="I44" s="6">
        <v>3</v>
      </c>
      <c r="J44">
        <v>3</v>
      </c>
      <c r="K44">
        <v>1E-3</v>
      </c>
      <c r="L44">
        <f t="shared" si="3"/>
        <v>1.7665481023033823E-3</v>
      </c>
      <c r="M44" s="52">
        <v>0.64</v>
      </c>
      <c r="N44" s="57">
        <v>0.32400000000000001</v>
      </c>
      <c r="O44" s="51">
        <v>3.4320088969770501</v>
      </c>
      <c r="P44" s="49">
        <v>46.320189587814639</v>
      </c>
      <c r="Q44">
        <v>0.30499999999999999</v>
      </c>
      <c r="R44" s="51">
        <v>-17.909364989636334</v>
      </c>
      <c r="S44" s="49">
        <v>232.64135534942389</v>
      </c>
      <c r="V44" s="2"/>
      <c r="AC44" s="52"/>
      <c r="AE44" s="52"/>
    </row>
    <row r="45" spans="1:32" x14ac:dyDescent="0.15">
      <c r="A45" s="40" t="s">
        <v>208</v>
      </c>
      <c r="B45" s="15" t="s">
        <v>200</v>
      </c>
      <c r="C45" s="6">
        <v>8</v>
      </c>
      <c r="D45" s="6" t="s">
        <v>4</v>
      </c>
      <c r="E45" s="2">
        <v>40381</v>
      </c>
      <c r="F45" t="s">
        <v>195</v>
      </c>
      <c r="G45" t="s">
        <v>163</v>
      </c>
      <c r="H45">
        <v>0.18869190875623695</v>
      </c>
      <c r="I45" s="6">
        <v>3</v>
      </c>
      <c r="J45">
        <v>13</v>
      </c>
      <c r="K45">
        <v>2.2000000000000001E-3</v>
      </c>
      <c r="L45">
        <f t="shared" si="3"/>
        <v>3.8864058250674413E-3</v>
      </c>
      <c r="M45" s="54">
        <v>2.21</v>
      </c>
      <c r="N45" s="53">
        <v>1.5649999999999999</v>
      </c>
      <c r="O45" s="51">
        <v>5.6158123546658576</v>
      </c>
      <c r="P45" s="49">
        <v>207.82729033938944</v>
      </c>
      <c r="Q45">
        <v>1.099</v>
      </c>
      <c r="R45" s="51">
        <v>-18.955153570755609</v>
      </c>
      <c r="S45" s="49">
        <v>929.69946898141416</v>
      </c>
      <c r="V45" s="2">
        <v>40308</v>
      </c>
      <c r="W45" t="s">
        <v>193</v>
      </c>
      <c r="X45" t="s">
        <v>466</v>
      </c>
      <c r="Y45" t="s">
        <v>464</v>
      </c>
      <c r="Z45">
        <v>3</v>
      </c>
      <c r="AA45">
        <f>AVERAGE(L8,L12,L16)</f>
        <v>4.1337225593899136E-2</v>
      </c>
      <c r="AB45">
        <f>STDEV(L8,L12,L16)</f>
        <v>1.600457483319874E-2</v>
      </c>
      <c r="AC45" s="52">
        <f>AVERAGE(O8,O12,O16)</f>
        <v>5.4068681966771139</v>
      </c>
      <c r="AD45">
        <f>STDEV(O8,O12,O16)</f>
        <v>0.22065576833984898</v>
      </c>
      <c r="AE45" s="52">
        <f>AVERAGE(R8,R12,R16)</f>
        <v>-17.859116889642618</v>
      </c>
      <c r="AF45">
        <f>STDEV(R8,R12,R16)</f>
        <v>0.409194828457558</v>
      </c>
    </row>
    <row r="46" spans="1:32" x14ac:dyDescent="0.15">
      <c r="A46" s="40" t="s">
        <v>212</v>
      </c>
      <c r="B46" s="15" t="s">
        <v>200</v>
      </c>
      <c r="C46" s="6">
        <v>8</v>
      </c>
      <c r="D46" s="6" t="s">
        <v>4</v>
      </c>
      <c r="E46" s="2">
        <v>40381</v>
      </c>
      <c r="F46" t="s">
        <v>158</v>
      </c>
      <c r="G46" t="s">
        <v>163</v>
      </c>
      <c r="H46">
        <v>0.18869190875623695</v>
      </c>
      <c r="I46" s="6">
        <v>3</v>
      </c>
      <c r="J46">
        <v>1</v>
      </c>
      <c r="K46">
        <v>1E-4</v>
      </c>
      <c r="L46">
        <f t="shared" si="3"/>
        <v>1.7665481023033825E-4</v>
      </c>
      <c r="M46" s="54">
        <v>0.39400000000000002</v>
      </c>
      <c r="N46">
        <v>0.23599999999999999</v>
      </c>
      <c r="O46" s="51">
        <v>3.7150945303811547</v>
      </c>
      <c r="P46" s="49">
        <v>34.208627901186404</v>
      </c>
      <c r="Q46">
        <v>0.186</v>
      </c>
      <c r="R46" s="51">
        <v>-18.766723195779164</v>
      </c>
      <c r="S46" s="49">
        <v>141.05947551686776</v>
      </c>
      <c r="V46" s="2">
        <v>40386</v>
      </c>
      <c r="W46" t="s">
        <v>197</v>
      </c>
      <c r="X46" s="28" t="s">
        <v>466</v>
      </c>
      <c r="Y46" s="28" t="s">
        <v>465</v>
      </c>
      <c r="Z46">
        <v>3</v>
      </c>
      <c r="AA46" s="6">
        <f>AVERAGE(L99,L100,L102)</f>
        <v>7.0707070707070704E-2</v>
      </c>
      <c r="AB46" s="6">
        <f>STDEV(L99,L100,L102)</f>
        <v>5.4410256127311228E-2</v>
      </c>
      <c r="AC46" s="52">
        <f>AVERAGE(O99,O100,O102)</f>
        <v>5.5652613487008393</v>
      </c>
      <c r="AD46">
        <f>STDEV(O99:O100,O102)</f>
        <v>0.53297160461418303</v>
      </c>
      <c r="AE46" s="52">
        <f>AVERAGE(R99:R100,R102)</f>
        <v>-16.951510583506067</v>
      </c>
      <c r="AF46">
        <f>STDEV(R99:R100,R102)</f>
        <v>0.10335081133034729</v>
      </c>
    </row>
    <row r="47" spans="1:32" x14ac:dyDescent="0.15">
      <c r="A47" s="40" t="s">
        <v>212</v>
      </c>
      <c r="B47" s="15" t="s">
        <v>200</v>
      </c>
      <c r="C47" s="6">
        <v>8</v>
      </c>
      <c r="D47" s="6" t="s">
        <v>4</v>
      </c>
      <c r="E47" s="2">
        <v>40381</v>
      </c>
      <c r="F47" t="s">
        <v>171</v>
      </c>
      <c r="G47" t="s">
        <v>163</v>
      </c>
      <c r="H47">
        <v>0.18869190875623695</v>
      </c>
      <c r="I47" s="6">
        <v>3</v>
      </c>
      <c r="J47">
        <v>42</v>
      </c>
      <c r="K47">
        <v>4.8999999999999998E-3</v>
      </c>
      <c r="L47">
        <f t="shared" si="3"/>
        <v>8.6560857012865731E-3</v>
      </c>
      <c r="M47" s="54">
        <v>3.7320000000000002</v>
      </c>
      <c r="N47">
        <v>2.52</v>
      </c>
      <c r="O47" s="51">
        <v>5.6360327570518658</v>
      </c>
      <c r="P47" s="49">
        <v>321.07785652314539</v>
      </c>
      <c r="Q47">
        <v>1.5880000000000001</v>
      </c>
      <c r="R47" s="51">
        <v>-18.408705483323914</v>
      </c>
      <c r="S47" s="49">
        <v>1521.1127929096915</v>
      </c>
      <c r="V47" s="2">
        <v>40471</v>
      </c>
      <c r="W47" t="s">
        <v>197</v>
      </c>
      <c r="X47" t="s">
        <v>466</v>
      </c>
      <c r="Y47" t="s">
        <v>465</v>
      </c>
      <c r="Z47">
        <v>3</v>
      </c>
      <c r="AA47">
        <f>AVERAGE(L207,L209,L210)</f>
        <v>0.23484848484848486</v>
      </c>
      <c r="AB47">
        <f>STDEV(L207,L209,L210)</f>
        <v>0.18288041976626226</v>
      </c>
      <c r="AC47" s="52">
        <f>AVERAGE(O207,O209:O210)</f>
        <v>4.409328345634079</v>
      </c>
      <c r="AD47">
        <f>STDEV(O207,O209:O210)</f>
        <v>0.21621022387147146</v>
      </c>
      <c r="AE47" s="52">
        <f>AVERAGE(R207,R209:R210)</f>
        <v>-16.998618177250176</v>
      </c>
      <c r="AF47">
        <f>STDEV(R207,R209:R210)</f>
        <v>1.7577214566105741</v>
      </c>
    </row>
    <row r="48" spans="1:32" x14ac:dyDescent="0.15">
      <c r="A48" s="40" t="s">
        <v>212</v>
      </c>
      <c r="B48" s="15" t="s">
        <v>200</v>
      </c>
      <c r="C48" s="6">
        <v>8</v>
      </c>
      <c r="D48" s="6" t="s">
        <v>4</v>
      </c>
      <c r="E48" s="2">
        <v>40381</v>
      </c>
      <c r="F48" t="s">
        <v>210</v>
      </c>
      <c r="G48" t="s">
        <v>163</v>
      </c>
      <c r="H48">
        <v>0.18869190875623695</v>
      </c>
      <c r="I48" s="6">
        <v>3</v>
      </c>
      <c r="J48">
        <v>10</v>
      </c>
      <c r="K48">
        <v>5.0000000000000001E-4</v>
      </c>
      <c r="L48">
        <f t="shared" si="3"/>
        <v>8.8327405115169115E-4</v>
      </c>
      <c r="M48" s="54">
        <v>1.0329999999999999</v>
      </c>
      <c r="N48">
        <v>0.76800000000000002</v>
      </c>
      <c r="O48" s="51">
        <v>4.7968860580325554</v>
      </c>
      <c r="P48" s="49">
        <v>104.39172786473709</v>
      </c>
      <c r="Q48">
        <v>0.56999999999999995</v>
      </c>
      <c r="R48" s="51">
        <v>-18.371019408328628</v>
      </c>
      <c r="S48" s="49">
        <v>436.96369209682535</v>
      </c>
      <c r="V48" s="2">
        <v>40449</v>
      </c>
      <c r="W48" t="s">
        <v>197</v>
      </c>
      <c r="X48" t="s">
        <v>467</v>
      </c>
      <c r="Y48" t="s">
        <v>464</v>
      </c>
      <c r="Z48">
        <v>3</v>
      </c>
      <c r="AA48" s="6">
        <f>AVERAGE(L141,L145,L149)</f>
        <v>8.3703703703703683E-2</v>
      </c>
      <c r="AB48" s="6">
        <f>STDEV(L141,L145,L149)</f>
        <v>2.1353385637629119E-2</v>
      </c>
      <c r="AC48" s="52">
        <f>AVERAGE(O141,O145,O149)</f>
        <v>4.4459492056928207</v>
      </c>
      <c r="AD48">
        <f>STDEV(O141,O145,O149)</f>
        <v>0.32892780038878472</v>
      </c>
      <c r="AE48" s="52">
        <f>AVERAGE(R141,R145,R149)</f>
        <v>-18.582625118035882</v>
      </c>
      <c r="AF48">
        <f>STDEV(R141,R145,R149)</f>
        <v>0.32476852306448528</v>
      </c>
    </row>
    <row r="49" spans="1:32" x14ac:dyDescent="0.15">
      <c r="A49" s="40" t="s">
        <v>213</v>
      </c>
      <c r="B49" s="15" t="s">
        <v>200</v>
      </c>
      <c r="C49" s="6">
        <v>8</v>
      </c>
      <c r="D49" s="6" t="s">
        <v>4</v>
      </c>
      <c r="E49" s="2">
        <v>40381</v>
      </c>
      <c r="F49" t="s">
        <v>161</v>
      </c>
      <c r="G49" t="s">
        <v>163</v>
      </c>
      <c r="H49">
        <v>0.18869190875623695</v>
      </c>
      <c r="I49" s="6">
        <v>3</v>
      </c>
      <c r="J49">
        <v>4</v>
      </c>
      <c r="K49">
        <v>1.5E-3</v>
      </c>
      <c r="L49">
        <f t="shared" si="3"/>
        <v>2.6498221534550733E-3</v>
      </c>
      <c r="M49" s="54">
        <v>1.37</v>
      </c>
      <c r="N49">
        <v>0.95</v>
      </c>
      <c r="O49" s="51">
        <v>2.4310989788696795</v>
      </c>
      <c r="P49" s="49">
        <v>126.06534368887681</v>
      </c>
      <c r="Q49">
        <v>0.69599999999999995</v>
      </c>
      <c r="R49" s="51">
        <v>-17.984737139626912</v>
      </c>
      <c r="S49" s="49">
        <v>532.35334581891993</v>
      </c>
      <c r="V49" s="2">
        <v>40308</v>
      </c>
      <c r="W49" t="s">
        <v>193</v>
      </c>
      <c r="X49" t="s">
        <v>466</v>
      </c>
      <c r="Y49" t="s">
        <v>464</v>
      </c>
      <c r="Z49">
        <v>10</v>
      </c>
      <c r="AA49">
        <f>AVERAGE(L20,L23,L25)</f>
        <v>7.3841710676281383E-2</v>
      </c>
      <c r="AB49">
        <f>STDEV(L20,L23,L25)</f>
        <v>2.8590258959252143E-2</v>
      </c>
      <c r="AC49" s="52">
        <f>AVERAGE(O20,O23,O25)</f>
        <v>5.4540491355777974</v>
      </c>
      <c r="AD49">
        <f>STDEV(O20,O23,O25)</f>
        <v>0.16049446836909875</v>
      </c>
      <c r="AE49" s="52">
        <f>AVERAGE(R20,R23,R25)</f>
        <v>-17.859116889642618</v>
      </c>
      <c r="AF49">
        <f>STDEV(R20,R23,R25)</f>
        <v>0.22696541002644099</v>
      </c>
    </row>
    <row r="50" spans="1:32" x14ac:dyDescent="0.15">
      <c r="A50" s="40" t="s">
        <v>213</v>
      </c>
      <c r="B50" s="15" t="s">
        <v>200</v>
      </c>
      <c r="C50" s="6">
        <v>8</v>
      </c>
      <c r="D50" s="6" t="s">
        <v>4</v>
      </c>
      <c r="E50" s="2">
        <v>40381</v>
      </c>
      <c r="F50" t="s">
        <v>172</v>
      </c>
      <c r="G50" t="s">
        <v>163</v>
      </c>
      <c r="H50">
        <v>0.18869190875623695</v>
      </c>
      <c r="I50" s="6">
        <v>3</v>
      </c>
      <c r="J50">
        <v>22</v>
      </c>
      <c r="K50">
        <v>4.7000000000000002E-3</v>
      </c>
      <c r="L50">
        <f t="shared" si="3"/>
        <v>8.3027760808258976E-3</v>
      </c>
      <c r="M50" s="54">
        <v>3.556</v>
      </c>
      <c r="N50" s="53">
        <v>2.4830000000000001</v>
      </c>
      <c r="O50" s="51">
        <v>4.4025882115054094</v>
      </c>
      <c r="P50" s="49">
        <v>304.00576162399705</v>
      </c>
      <c r="Q50">
        <v>1.597</v>
      </c>
      <c r="R50" s="51">
        <v>-19.03994723949501</v>
      </c>
      <c r="S50" s="49">
        <v>1496.4590728199385</v>
      </c>
      <c r="V50" s="2">
        <v>40387</v>
      </c>
      <c r="W50" s="28" t="s">
        <v>193</v>
      </c>
      <c r="X50" t="s">
        <v>466</v>
      </c>
      <c r="Y50" t="s">
        <v>464</v>
      </c>
      <c r="Z50" s="177">
        <v>10</v>
      </c>
      <c r="AA50">
        <f>AVERAGE(L73,L78,L83)</f>
        <v>2.7823132611278268E-2</v>
      </c>
      <c r="AB50">
        <f>STDEV(L73,L78,L83)</f>
        <v>8.4918428482601317E-3</v>
      </c>
      <c r="AC50" s="52">
        <f>AVERAGE(O73,O78,O83)</f>
        <v>7.0245003875577128</v>
      </c>
      <c r="AD50">
        <f>STDEV(O73,O78,O83)</f>
        <v>1.5857338392259281</v>
      </c>
      <c r="AE50" s="52">
        <f>AVERAGE(R73,R78,R83)</f>
        <v>-19.997801645625277</v>
      </c>
      <c r="AF50">
        <f>STDEV(R73,R78,R83)</f>
        <v>0.63943822992530419</v>
      </c>
    </row>
    <row r="51" spans="1:32" x14ac:dyDescent="0.15">
      <c r="A51" s="40" t="s">
        <v>213</v>
      </c>
      <c r="B51" s="15" t="s">
        <v>200</v>
      </c>
      <c r="C51" s="6">
        <v>8</v>
      </c>
      <c r="D51" s="6" t="s">
        <v>4</v>
      </c>
      <c r="E51" s="2">
        <v>40381</v>
      </c>
      <c r="F51" t="s">
        <v>162</v>
      </c>
      <c r="G51" t="s">
        <v>163</v>
      </c>
      <c r="H51">
        <v>0.18869190875623695</v>
      </c>
      <c r="I51" s="6">
        <v>3</v>
      </c>
      <c r="J51">
        <v>4</v>
      </c>
      <c r="K51">
        <v>1.8E-3</v>
      </c>
      <c r="L51">
        <f t="shared" si="3"/>
        <v>3.1797865841460878E-3</v>
      </c>
      <c r="M51" s="54">
        <v>1.748</v>
      </c>
      <c r="N51" s="53">
        <v>0.996</v>
      </c>
      <c r="O51" s="51">
        <v>3.735314932767162</v>
      </c>
      <c r="P51" s="49">
        <v>127.42854976615965</v>
      </c>
      <c r="Q51">
        <v>0.84199999999999997</v>
      </c>
      <c r="R51" s="51">
        <v>-17.994158658375735</v>
      </c>
      <c r="S51" s="49">
        <v>645.91099878326918</v>
      </c>
      <c r="V51" s="2">
        <v>40443</v>
      </c>
      <c r="W51" t="s">
        <v>197</v>
      </c>
      <c r="X51" t="s">
        <v>466</v>
      </c>
      <c r="Y51" t="s">
        <v>464</v>
      </c>
      <c r="Z51">
        <v>10</v>
      </c>
      <c r="AA51">
        <f>AVERAGE(L184,L188,L192)</f>
        <v>6.7305482697758864E-2</v>
      </c>
      <c r="AB51">
        <f>STDEV(L184,L188,L192)</f>
        <v>2.7877338072457746E-2</v>
      </c>
      <c r="AC51" s="52">
        <f>AVERAGE(O184,O188,O192)</f>
        <v>3.7360694717254206</v>
      </c>
      <c r="AD51">
        <f>STDEV(O184,O188,O192)</f>
        <v>0.17391299329329787</v>
      </c>
      <c r="AE51" s="52">
        <f>AVERAGE(R184,R188,R192)</f>
        <v>-20.158607665006027</v>
      </c>
      <c r="AF51">
        <f>STDEV(R184,R188,R192)</f>
        <v>0.1647180472135952</v>
      </c>
    </row>
    <row r="52" spans="1:32" x14ac:dyDescent="0.15">
      <c r="A52" s="43" t="s">
        <v>213</v>
      </c>
      <c r="B52" s="16" t="s">
        <v>200</v>
      </c>
      <c r="C52" s="9">
        <v>8</v>
      </c>
      <c r="D52" s="9" t="s">
        <v>4</v>
      </c>
      <c r="E52" s="7">
        <v>40381</v>
      </c>
      <c r="F52" s="8" t="s">
        <v>194</v>
      </c>
      <c r="G52" s="8" t="s">
        <v>163</v>
      </c>
      <c r="H52" s="8">
        <v>0.18869190875623695</v>
      </c>
      <c r="I52" s="9">
        <v>3</v>
      </c>
      <c r="J52" s="8">
        <v>9</v>
      </c>
      <c r="K52" s="8">
        <v>8.0000000000000004E-4</v>
      </c>
      <c r="L52" s="8">
        <f t="shared" si="3"/>
        <v>1.413238481842706E-3</v>
      </c>
      <c r="M52" s="122">
        <v>6.5000000000000002E-2</v>
      </c>
      <c r="N52" s="8"/>
      <c r="O52" s="147">
        <v>0.12597310686482663</v>
      </c>
      <c r="P52" s="117">
        <v>6.0291651051639974</v>
      </c>
      <c r="Q52" s="8"/>
      <c r="R52" s="147">
        <v>-38.75918598078011</v>
      </c>
      <c r="S52" s="117">
        <v>29.1765405226074</v>
      </c>
      <c r="V52" s="2">
        <v>40388</v>
      </c>
      <c r="W52" t="s">
        <v>197</v>
      </c>
      <c r="X52" s="28" t="s">
        <v>469</v>
      </c>
      <c r="Y52" s="28" t="s">
        <v>464</v>
      </c>
      <c r="Z52">
        <v>8</v>
      </c>
      <c r="AA52">
        <f>AVERAGE(L111,L114,L118)</f>
        <v>4.9993311295185715E-2</v>
      </c>
      <c r="AB52">
        <f>STDEV(L111,L114,L118)</f>
        <v>6.0451059242723083E-3</v>
      </c>
      <c r="AC52" s="52">
        <f>AVERAGE(O111,O114,O118)</f>
        <v>6.7211943517675996</v>
      </c>
      <c r="AD52">
        <f>STDEV(O111,O114,O118)</f>
        <v>1.39309376597523</v>
      </c>
      <c r="AE52" s="52">
        <f>AVERAGE(R111,R114,R118)</f>
        <v>-17.281263739714845</v>
      </c>
      <c r="AF52">
        <f>STDEV(R111,R114,R118)</f>
        <v>0.47242442505867599</v>
      </c>
    </row>
    <row r="53" spans="1:32" x14ac:dyDescent="0.15">
      <c r="A53" s="6"/>
      <c r="B53" s="44" t="s">
        <v>214</v>
      </c>
      <c r="C53" s="6">
        <v>7</v>
      </c>
      <c r="D53" s="6" t="s">
        <v>4</v>
      </c>
      <c r="E53" s="2">
        <v>40381</v>
      </c>
      <c r="F53" t="s">
        <v>170</v>
      </c>
      <c r="G53" s="6" t="s">
        <v>192</v>
      </c>
      <c r="H53">
        <v>5.28E-2</v>
      </c>
      <c r="I53" s="6">
        <v>1</v>
      </c>
      <c r="J53">
        <v>17</v>
      </c>
      <c r="K53">
        <v>2.8999999999999998E-3</v>
      </c>
      <c r="L53" s="6">
        <f>K53/H53</f>
        <v>5.4924242424242424E-2</v>
      </c>
      <c r="M53" s="54">
        <v>1.4630000000000001</v>
      </c>
      <c r="N53" s="53">
        <v>1.4510000000000001</v>
      </c>
      <c r="O53" s="51">
        <v>3.9071883530482259</v>
      </c>
      <c r="P53" s="49">
        <v>149.21586715686277</v>
      </c>
      <c r="Q53">
        <v>1.028</v>
      </c>
      <c r="R53" s="51">
        <v>-20.019785189372531</v>
      </c>
      <c r="S53" s="49">
        <v>629.8440417053389</v>
      </c>
      <c r="V53" s="2">
        <v>40388</v>
      </c>
      <c r="W53" t="s">
        <v>197</v>
      </c>
      <c r="X53" s="28" t="s">
        <v>470</v>
      </c>
      <c r="Y53" s="28" t="s">
        <v>464</v>
      </c>
      <c r="Z53">
        <v>8</v>
      </c>
      <c r="AA53">
        <f>AVERAGE(L123,L128,L131)</f>
        <v>3.4447687994915953E-2</v>
      </c>
      <c r="AB53">
        <f>STDEV(L123,L128,L131)</f>
        <v>1.6480104428380569E-2</v>
      </c>
      <c r="AC53" s="52">
        <f>AVERAGE(O123,O131)</f>
        <v>6.1112122131230411</v>
      </c>
      <c r="AD53">
        <f>STDEV(O123,O131)</f>
        <v>0.27166168926386369</v>
      </c>
      <c r="AE53" s="52">
        <f>AVERAGE(R123,R131)</f>
        <v>-20.066892783116643</v>
      </c>
      <c r="AF53">
        <f>STDEV(R123,R131)</f>
        <v>0.63955390045137195</v>
      </c>
    </row>
    <row r="54" spans="1:32" x14ac:dyDescent="0.15">
      <c r="B54" s="15" t="s">
        <v>214</v>
      </c>
      <c r="C54" s="6">
        <v>7</v>
      </c>
      <c r="D54" s="6" t="s">
        <v>4</v>
      </c>
      <c r="E54" s="2">
        <v>40381</v>
      </c>
      <c r="F54" t="s">
        <v>156</v>
      </c>
      <c r="G54" s="6" t="s">
        <v>192</v>
      </c>
      <c r="H54">
        <v>5.28E-2</v>
      </c>
      <c r="I54" s="6">
        <v>1</v>
      </c>
      <c r="J54">
        <v>1</v>
      </c>
      <c r="K54">
        <v>1.1999999999999999E-3</v>
      </c>
      <c r="L54" s="6">
        <f>K54/H54</f>
        <v>2.2727272727272724E-2</v>
      </c>
      <c r="M54" s="54">
        <v>0.89500000000000002</v>
      </c>
      <c r="N54" s="53">
        <v>0.33600000000000002</v>
      </c>
      <c r="O54" s="51">
        <v>2.6737438075017694</v>
      </c>
      <c r="P54" s="49">
        <v>35.946025980392164</v>
      </c>
      <c r="Q54">
        <v>0.41899999999999998</v>
      </c>
      <c r="R54" s="51">
        <v>-14.847371396269084</v>
      </c>
      <c r="S54" s="49">
        <v>243.54469600775815</v>
      </c>
      <c r="V54" s="2">
        <v>40381</v>
      </c>
      <c r="W54" t="s">
        <v>193</v>
      </c>
      <c r="X54" t="s">
        <v>467</v>
      </c>
      <c r="Y54" t="s">
        <v>464</v>
      </c>
      <c r="Z54">
        <v>8</v>
      </c>
      <c r="AA54">
        <f>AVERAGE(L43,L47,L50)</f>
        <v>9.0682802584906973E-3</v>
      </c>
      <c r="AB54">
        <f>STDEV(L43,L47,L50)</f>
        <v>1.0351027265742318E-3</v>
      </c>
      <c r="AC54" s="52">
        <f>AVERAGE(O43,O47,O50)</f>
        <v>4.894618002898258</v>
      </c>
      <c r="AD54">
        <f>STDEV(O43,O47,O50)</f>
        <v>0.65344548852445772</v>
      </c>
      <c r="AE54" s="52">
        <f>AVERAGE(R43,R47,R50)</f>
        <v>-18.961434583254825</v>
      </c>
      <c r="AF54">
        <f>STDEV(R43,R47,R50)</f>
        <v>0.5179550803723233</v>
      </c>
    </row>
    <row r="55" spans="1:32" x14ac:dyDescent="0.15">
      <c r="A55" s="6" t="s">
        <v>64</v>
      </c>
      <c r="B55" s="15" t="s">
        <v>214</v>
      </c>
      <c r="C55" s="6">
        <v>7</v>
      </c>
      <c r="D55" s="6" t="s">
        <v>4</v>
      </c>
      <c r="E55" s="2">
        <v>40381</v>
      </c>
      <c r="F55" t="s">
        <v>195</v>
      </c>
      <c r="G55" s="6" t="s">
        <v>192</v>
      </c>
      <c r="H55">
        <v>5.28E-2</v>
      </c>
      <c r="I55" s="6">
        <v>1</v>
      </c>
      <c r="J55">
        <v>9</v>
      </c>
      <c r="K55">
        <v>4.7999999999999996E-3</v>
      </c>
      <c r="L55" s="6">
        <f>K55/H55</f>
        <v>9.0909090909090898E-2</v>
      </c>
      <c r="M55" s="54">
        <v>3.3980000000000001</v>
      </c>
      <c r="N55" s="53">
        <v>1.57</v>
      </c>
      <c r="O55" s="51">
        <v>3.9981801637852596</v>
      </c>
      <c r="P55" s="49">
        <v>157.90074656862748</v>
      </c>
      <c r="Q55">
        <v>1.3080000000000001</v>
      </c>
      <c r="R55" s="51">
        <v>-19.1624269832297</v>
      </c>
      <c r="S55" s="49">
        <v>824.09661276949009</v>
      </c>
      <c r="V55" s="2">
        <v>40449</v>
      </c>
      <c r="W55" t="s">
        <v>193</v>
      </c>
      <c r="X55" t="s">
        <v>467</v>
      </c>
      <c r="Y55" t="s">
        <v>464</v>
      </c>
      <c r="Z55">
        <v>8</v>
      </c>
      <c r="AA55" s="6">
        <f>AVERAGE(L153,L156,L159)</f>
        <v>0.14703703703703705</v>
      </c>
      <c r="AB55" s="6">
        <f>STDEV(L153,L156,L159)</f>
        <v>6.1306086272015274E-2</v>
      </c>
      <c r="AC55" s="52">
        <f>AVERAGE(O153,O156,O159)</f>
        <v>5.1420448671560006</v>
      </c>
      <c r="AD55">
        <f>STDEV(O153,O156,O159)</f>
        <v>0.2121191412042093</v>
      </c>
      <c r="AE55" s="52">
        <f>AVERAGE(R153,R156,R159)</f>
        <v>-18.361206082511156</v>
      </c>
      <c r="AF55">
        <f>STDEV(R153,R156,R159)</f>
        <v>6.2038223708956272E-2</v>
      </c>
    </row>
    <row r="56" spans="1:32" x14ac:dyDescent="0.15">
      <c r="A56" s="6" t="s">
        <v>63</v>
      </c>
      <c r="B56" s="15" t="s">
        <v>214</v>
      </c>
      <c r="C56" s="6">
        <v>7</v>
      </c>
      <c r="D56" s="6" t="s">
        <v>4</v>
      </c>
      <c r="E56" s="2">
        <v>40381</v>
      </c>
      <c r="F56" t="s">
        <v>171</v>
      </c>
      <c r="G56" s="6" t="s">
        <v>192</v>
      </c>
      <c r="H56">
        <v>5.28E-2</v>
      </c>
      <c r="I56" s="6">
        <v>1</v>
      </c>
      <c r="J56">
        <v>97</v>
      </c>
      <c r="K56">
        <v>1.1900000000000001E-2</v>
      </c>
      <c r="L56" s="6">
        <f>K56/H56</f>
        <v>0.2253787878787879</v>
      </c>
      <c r="M56" s="54">
        <v>3.6509999999999998</v>
      </c>
      <c r="N56" s="53">
        <v>1.8380000000000001</v>
      </c>
      <c r="O56" s="51">
        <v>4.1599433828733199</v>
      </c>
      <c r="P56" s="49">
        <v>185.14126200980394</v>
      </c>
      <c r="Q56">
        <v>1.339</v>
      </c>
      <c r="R56" s="51">
        <v>-19.426229508196727</v>
      </c>
      <c r="S56" s="49">
        <v>858.35268294287948</v>
      </c>
      <c r="V56" s="2">
        <v>40310</v>
      </c>
      <c r="W56" t="s">
        <v>193</v>
      </c>
      <c r="X56" t="s">
        <v>466</v>
      </c>
      <c r="Y56" t="s">
        <v>465</v>
      </c>
      <c r="Z56">
        <v>10</v>
      </c>
      <c r="AA56">
        <v>0.57765151515151514</v>
      </c>
      <c r="AB56">
        <v>0</v>
      </c>
      <c r="AC56">
        <v>3.9981801637852596</v>
      </c>
      <c r="AD56">
        <v>0</v>
      </c>
      <c r="AE56">
        <v>-18.107216883361602</v>
      </c>
      <c r="AF56">
        <v>0</v>
      </c>
    </row>
    <row r="57" spans="1:32" ht="14" thickBot="1" x14ac:dyDescent="0.2">
      <c r="B57" s="15" t="s">
        <v>214</v>
      </c>
      <c r="C57" s="6">
        <v>7</v>
      </c>
      <c r="D57" s="6" t="s">
        <v>4</v>
      </c>
      <c r="E57" s="2">
        <v>40381</v>
      </c>
      <c r="F57" s="1" t="s">
        <v>172</v>
      </c>
      <c r="G57" s="6" t="s">
        <v>192</v>
      </c>
      <c r="H57">
        <v>5.28E-2</v>
      </c>
      <c r="I57" s="6">
        <v>1</v>
      </c>
      <c r="J57">
        <v>28</v>
      </c>
      <c r="K57">
        <v>6.3E-3</v>
      </c>
      <c r="L57" s="6">
        <f>K57/H57</f>
        <v>0.11931818181818182</v>
      </c>
      <c r="M57" s="54">
        <v>3.8610000000000002</v>
      </c>
      <c r="N57" s="53">
        <v>1.6679999999999999</v>
      </c>
      <c r="O57" s="51">
        <v>4.1498331816803153</v>
      </c>
      <c r="P57" s="49">
        <v>169.01721066176472</v>
      </c>
      <c r="Q57">
        <v>1.276</v>
      </c>
      <c r="R57" s="51">
        <v>-18.333333333333339</v>
      </c>
      <c r="S57" s="110">
        <v>805.26434621900228</v>
      </c>
      <c r="V57" s="2">
        <v>40386</v>
      </c>
      <c r="W57" t="s">
        <v>197</v>
      </c>
      <c r="X57" s="28" t="s">
        <v>466</v>
      </c>
      <c r="Y57" s="28" t="s">
        <v>465</v>
      </c>
      <c r="Z57">
        <v>10</v>
      </c>
      <c r="AA57" s="6">
        <f>AVERAGE(L103,L105,L107)</f>
        <v>0.6849747474747474</v>
      </c>
      <c r="AB57" s="6">
        <f>STDEV(L103,L105,L107)</f>
        <v>0.55501257613902999</v>
      </c>
      <c r="AC57" s="52">
        <f>AVERAGE(O103,O105,O107)</f>
        <v>6.882957570855659</v>
      </c>
      <c r="AD57">
        <f>STDEV(O103,O105,O107)</f>
        <v>3.3619168119561187</v>
      </c>
      <c r="AE57" s="52">
        <f>AVERAGE(R103,R105,R107)</f>
        <v>-14.555304315055592</v>
      </c>
      <c r="AF57">
        <f>STDEV(R103,R105,R107)</f>
        <v>1.2676407520348296</v>
      </c>
    </row>
    <row r="58" spans="1:32" x14ac:dyDescent="0.15">
      <c r="A58" s="174" t="s">
        <v>455</v>
      </c>
      <c r="B58" s="102"/>
      <c r="C58" s="98"/>
      <c r="D58" s="98"/>
      <c r="E58" s="162"/>
      <c r="F58" t="s">
        <v>225</v>
      </c>
      <c r="G58" s="175"/>
      <c r="H58" s="161"/>
      <c r="I58" s="98"/>
      <c r="J58" s="161"/>
      <c r="K58" s="161"/>
      <c r="L58" s="161"/>
      <c r="M58" s="163">
        <v>0.56499999999999995</v>
      </c>
      <c r="N58" s="98"/>
      <c r="O58" s="164">
        <v>7.102011930037408</v>
      </c>
      <c r="P58" s="165">
        <v>59.099404565001649</v>
      </c>
      <c r="Q58" s="98"/>
      <c r="R58" s="164">
        <v>-24.023930657622014</v>
      </c>
      <c r="S58" s="93">
        <v>282.78843835248131</v>
      </c>
      <c r="V58" s="2">
        <v>40471</v>
      </c>
      <c r="W58" t="s">
        <v>197</v>
      </c>
      <c r="X58" t="s">
        <v>466</v>
      </c>
      <c r="Y58" t="s">
        <v>465</v>
      </c>
      <c r="Z58">
        <v>10</v>
      </c>
      <c r="AA58">
        <f>AVERAGE(L211,L213,L215)</f>
        <v>0.12941919191919191</v>
      </c>
      <c r="AB58">
        <f>STDEV(L211,L213,L215)</f>
        <v>4.7057184731273349E-2</v>
      </c>
      <c r="AC58" s="52">
        <f>AVERAGE(O211,O213,O215)</f>
        <v>3.890338017726553</v>
      </c>
      <c r="AD58">
        <f>STDEV(O211,O213,O215)</f>
        <v>0.41221031469746605</v>
      </c>
      <c r="AE58" s="52">
        <f>AVERAGE(R211,R213,R215)</f>
        <v>-18.72275610828466</v>
      </c>
      <c r="AF58">
        <f>STDEV(R211,R213,R215)</f>
        <v>1.2323236077026212</v>
      </c>
    </row>
    <row r="59" spans="1:32" x14ac:dyDescent="0.15">
      <c r="A59" s="3" t="s">
        <v>226</v>
      </c>
      <c r="B59" s="10" t="s">
        <v>216</v>
      </c>
      <c r="C59" s="6">
        <v>3</v>
      </c>
      <c r="D59" s="6" t="s">
        <v>4</v>
      </c>
      <c r="E59" s="2">
        <v>40387</v>
      </c>
      <c r="F59" t="s">
        <v>155</v>
      </c>
      <c r="G59" t="s">
        <v>163</v>
      </c>
      <c r="H59">
        <v>0.18869190875623695</v>
      </c>
      <c r="I59">
        <v>3</v>
      </c>
      <c r="J59">
        <v>22</v>
      </c>
      <c r="K59">
        <v>1.89E-2</v>
      </c>
      <c r="L59">
        <f>K59/(H59*3)</f>
        <v>3.3387759133533923E-2</v>
      </c>
      <c r="M59">
        <v>3.621</v>
      </c>
      <c r="N59" s="53">
        <v>2.875</v>
      </c>
      <c r="O59" s="51">
        <v>4.2711555959963601</v>
      </c>
      <c r="P59" s="49">
        <v>284.08158633562743</v>
      </c>
      <c r="Q59">
        <v>1.9119999999999999</v>
      </c>
      <c r="R59" s="51">
        <v>-18.257961183342758</v>
      </c>
      <c r="S59" s="49">
        <v>1361.5873720421171</v>
      </c>
      <c r="V59" s="2">
        <v>40308</v>
      </c>
      <c r="W59" t="s">
        <v>193</v>
      </c>
      <c r="X59" t="s">
        <v>466</v>
      </c>
      <c r="Y59" t="s">
        <v>464</v>
      </c>
      <c r="Z59">
        <v>15</v>
      </c>
      <c r="AA59">
        <f>AVERAGE(L28,L31,L35)</f>
        <v>5.3349752689562137E-2</v>
      </c>
      <c r="AB59">
        <f>STDEV(L28,L31,L35)</f>
        <v>3.7527818773855706E-2</v>
      </c>
      <c r="AC59" s="52">
        <f>AVERAGE(O28,O31,O35)</f>
        <v>5.8449769150406086</v>
      </c>
      <c r="AD59">
        <f>STDEV(O28,O31,O35)</f>
        <v>0.34020989758763137</v>
      </c>
      <c r="AE59" s="52">
        <f>AVERAGE(R28,R31,R35)</f>
        <v>-19.109038376986373</v>
      </c>
      <c r="AF59">
        <f>STDEV(R28,R31,R35)</f>
        <v>0.39100248731787668</v>
      </c>
    </row>
    <row r="60" spans="1:32" x14ac:dyDescent="0.15">
      <c r="A60" s="3"/>
      <c r="B60" s="10" t="s">
        <v>216</v>
      </c>
      <c r="C60" s="6">
        <v>3</v>
      </c>
      <c r="D60" s="6" t="s">
        <v>4</v>
      </c>
      <c r="E60" s="2">
        <v>40387</v>
      </c>
      <c r="F60" t="s">
        <v>170</v>
      </c>
      <c r="G60" t="s">
        <v>163</v>
      </c>
      <c r="H60">
        <v>0.18869190875623695</v>
      </c>
      <c r="I60">
        <v>3</v>
      </c>
      <c r="J60">
        <v>174</v>
      </c>
      <c r="K60">
        <v>2.5999999999999999E-2</v>
      </c>
      <c r="L60">
        <f t="shared" ref="L60:L71" si="4">K60/(H60*3)</f>
        <v>4.5930250659887935E-2</v>
      </c>
      <c r="M60">
        <v>3.6040000000000001</v>
      </c>
      <c r="N60">
        <v>2.1819999999999999</v>
      </c>
      <c r="O60" s="51">
        <v>6.5863916691942173</v>
      </c>
      <c r="P60" s="49">
        <v>215.6450240965828</v>
      </c>
      <c r="Q60">
        <v>1.667</v>
      </c>
      <c r="R60" s="51">
        <v>-18.276804220840404</v>
      </c>
      <c r="S60" s="49">
        <v>1128.2103740502971</v>
      </c>
      <c r="V60" s="2">
        <v>40387</v>
      </c>
      <c r="W60" s="28" t="s">
        <v>193</v>
      </c>
      <c r="X60" t="s">
        <v>466</v>
      </c>
      <c r="Y60" t="s">
        <v>464</v>
      </c>
      <c r="Z60">
        <v>15</v>
      </c>
      <c r="AA60">
        <f>AVERAGE(L87,L91,L96)</f>
        <v>1.3955730008196721E-2</v>
      </c>
      <c r="AB60">
        <f>STDEV(L87,L91,L96)</f>
        <v>7.6330415518339623E-3</v>
      </c>
      <c r="AC60" s="52">
        <f>AVERAGE(O91,O96)</f>
        <v>4.5188555252249527</v>
      </c>
      <c r="AD60">
        <f>STDEV(O91,O96)</f>
        <v>0.50757841941406201</v>
      </c>
      <c r="AE60" s="52">
        <f>AVERAGE(R91,R96)</f>
        <v>-20.66044846429245</v>
      </c>
      <c r="AF60">
        <f>STDEV(R91,R96)</f>
        <v>7.9944237556420869E-2</v>
      </c>
    </row>
    <row r="61" spans="1:32" x14ac:dyDescent="0.15">
      <c r="A61" s="3"/>
      <c r="B61" s="10" t="s">
        <v>216</v>
      </c>
      <c r="C61" s="6">
        <v>3</v>
      </c>
      <c r="D61" s="6" t="s">
        <v>4</v>
      </c>
      <c r="E61" s="2">
        <v>40387</v>
      </c>
      <c r="F61" t="s">
        <v>156</v>
      </c>
      <c r="G61" t="s">
        <v>163</v>
      </c>
      <c r="H61">
        <v>0.18869190875623695</v>
      </c>
      <c r="I61">
        <v>3</v>
      </c>
      <c r="J61">
        <v>8</v>
      </c>
      <c r="K61">
        <v>2.7000000000000001E-3</v>
      </c>
      <c r="L61">
        <f t="shared" si="4"/>
        <v>4.7696798762191326E-3</v>
      </c>
      <c r="M61">
        <v>2.258</v>
      </c>
      <c r="N61">
        <v>1.51</v>
      </c>
      <c r="O61" s="51">
        <v>4.5138004246284504</v>
      </c>
      <c r="P61" s="49">
        <v>149.56117224553952</v>
      </c>
      <c r="Q61">
        <v>1.3220000000000001</v>
      </c>
      <c r="R61" s="51">
        <v>-18.192010552101006</v>
      </c>
      <c r="S61" s="49">
        <v>837.43636382132411</v>
      </c>
      <c r="V61" s="2">
        <v>40443</v>
      </c>
      <c r="W61" t="s">
        <v>197</v>
      </c>
      <c r="X61" t="s">
        <v>466</v>
      </c>
      <c r="Y61" t="s">
        <v>464</v>
      </c>
      <c r="Z61">
        <v>15</v>
      </c>
      <c r="AA61">
        <f>AVERAGE(L196,L200,L204)</f>
        <v>3.2504485082382233E-2</v>
      </c>
      <c r="AB61">
        <f>STDEV(L196,L200,L204)</f>
        <v>1.196958557339306E-2</v>
      </c>
      <c r="AC61" s="52">
        <f>AVERAGE(O196,O200,O204)</f>
        <v>3.6257968916916501</v>
      </c>
      <c r="AD61">
        <f>STDEV(O196,O200,O204)</f>
        <v>0.43386996755331719</v>
      </c>
      <c r="AE61" s="52">
        <f>AVERAGE(R196,R200,R204)</f>
        <v>-21.148481000293057</v>
      </c>
      <c r="AF61">
        <f>STDEV(R196,R200,R204)</f>
        <v>0.39787851625312748</v>
      </c>
    </row>
    <row r="62" spans="1:32" x14ac:dyDescent="0.15">
      <c r="A62" s="3"/>
      <c r="B62" s="10" t="s">
        <v>216</v>
      </c>
      <c r="C62" s="6">
        <v>3</v>
      </c>
      <c r="D62" s="6" t="s">
        <v>4</v>
      </c>
      <c r="E62" s="2">
        <v>40387</v>
      </c>
      <c r="F62" t="s">
        <v>195</v>
      </c>
      <c r="G62" t="s">
        <v>163</v>
      </c>
      <c r="H62">
        <v>0.18869190875623695</v>
      </c>
      <c r="I62">
        <v>3</v>
      </c>
      <c r="J62">
        <v>23</v>
      </c>
      <c r="K62">
        <v>5.5999999999999999E-3</v>
      </c>
      <c r="L62">
        <f t="shared" si="4"/>
        <v>9.8926693728989407E-3</v>
      </c>
      <c r="M62">
        <v>3.835</v>
      </c>
      <c r="N62">
        <v>1.58</v>
      </c>
      <c r="O62" s="51">
        <v>5.4338287331917909</v>
      </c>
      <c r="P62" s="49">
        <v>156.12124898346804</v>
      </c>
      <c r="Q62">
        <v>1.3640000000000001</v>
      </c>
      <c r="R62" s="51">
        <v>-15.789523271151316</v>
      </c>
      <c r="S62" s="49">
        <v>870.5247809641171</v>
      </c>
      <c r="V62" s="2">
        <v>40471</v>
      </c>
      <c r="W62" t="s">
        <v>197</v>
      </c>
      <c r="X62" t="s">
        <v>466</v>
      </c>
      <c r="Y62" t="s">
        <v>465</v>
      </c>
      <c r="Z62">
        <v>15</v>
      </c>
      <c r="AA62">
        <f>AVERAGE(L216,L219)</f>
        <v>2.8409090909090908E-2</v>
      </c>
      <c r="AB62">
        <f>STDEV(L216,L219)</f>
        <v>1.6070608663330627E-2</v>
      </c>
      <c r="AC62" s="52">
        <f>AVERAGE(O216,O219)</f>
        <v>4.3014861995753719</v>
      </c>
      <c r="AD62">
        <f>STDEV(O216,O219)</f>
        <v>1.6442681192286495</v>
      </c>
      <c r="AE62" s="52">
        <f>AVERAGE(R216,R219)</f>
        <v>-16.82589033352177</v>
      </c>
      <c r="AF62">
        <f>STDEV(R216,R219)</f>
        <v>1.7054770678703233</v>
      </c>
    </row>
    <row r="63" spans="1:32" x14ac:dyDescent="0.15">
      <c r="A63" s="3" t="s">
        <v>227</v>
      </c>
      <c r="B63" s="10" t="s">
        <v>216</v>
      </c>
      <c r="C63" s="6">
        <v>3</v>
      </c>
      <c r="D63" s="6" t="s">
        <v>4</v>
      </c>
      <c r="E63" s="2">
        <v>40387</v>
      </c>
      <c r="F63" t="s">
        <v>158</v>
      </c>
      <c r="G63" t="s">
        <v>163</v>
      </c>
      <c r="H63">
        <v>0.18869190875623695</v>
      </c>
      <c r="I63">
        <v>3</v>
      </c>
      <c r="J63">
        <v>25</v>
      </c>
      <c r="K63">
        <v>1.6199999999999999E-2</v>
      </c>
      <c r="L63">
        <f t="shared" si="4"/>
        <v>2.8618079257314792E-2</v>
      </c>
      <c r="M63">
        <v>3.4369999999999998</v>
      </c>
      <c r="N63">
        <v>1.57</v>
      </c>
      <c r="O63" s="51">
        <v>4.4228086138914167</v>
      </c>
      <c r="P63" s="49">
        <v>150.89713952003316</v>
      </c>
      <c r="Q63">
        <v>1.768</v>
      </c>
      <c r="R63" s="51">
        <v>-19.153005464480881</v>
      </c>
      <c r="S63" s="49">
        <v>1196.7659750799312</v>
      </c>
      <c r="V63" s="2">
        <v>40449</v>
      </c>
      <c r="W63" t="s">
        <v>193</v>
      </c>
      <c r="X63" t="s">
        <v>467</v>
      </c>
      <c r="Y63" t="s">
        <v>464</v>
      </c>
      <c r="Z63">
        <v>15</v>
      </c>
      <c r="AA63">
        <f>AVERAGE(L162,L166,L169)</f>
        <v>0.11259259259259259</v>
      </c>
      <c r="AB63">
        <f>STDEV(L162,L166,L169)</f>
        <v>7.6862337526523009E-2</v>
      </c>
      <c r="AC63" s="52">
        <f>AVERAGE(O162,O166,O169)</f>
        <v>4.4700713325752082</v>
      </c>
      <c r="AD63">
        <f>STDEV(O162,O166,O169)</f>
        <v>8.4620622060089579E-2</v>
      </c>
      <c r="AE63" s="52">
        <f>AVERAGE(R162,R166,R169)</f>
        <v>-19.647390185926863</v>
      </c>
      <c r="AF63">
        <f>STDEV(R162,R166,R169)</f>
        <v>0.26864818901804838</v>
      </c>
    </row>
    <row r="64" spans="1:32" x14ac:dyDescent="0.15">
      <c r="A64" s="3"/>
      <c r="B64" s="10" t="s">
        <v>216</v>
      </c>
      <c r="C64" s="6">
        <v>3</v>
      </c>
      <c r="D64" s="6" t="s">
        <v>4</v>
      </c>
      <c r="E64" s="2">
        <v>40387</v>
      </c>
      <c r="F64" t="s">
        <v>171</v>
      </c>
      <c r="G64" t="s">
        <v>163</v>
      </c>
      <c r="H64">
        <v>0.18869190875623695</v>
      </c>
      <c r="I64">
        <v>3</v>
      </c>
      <c r="J64">
        <v>117</v>
      </c>
      <c r="K64">
        <v>1.77E-2</v>
      </c>
      <c r="L64">
        <f t="shared" si="4"/>
        <v>3.126790141076987E-2</v>
      </c>
      <c r="M64">
        <v>3.9769999999999999</v>
      </c>
      <c r="N64">
        <v>0.78400000000000003</v>
      </c>
      <c r="O64" s="51">
        <v>10.094631483166514</v>
      </c>
      <c r="P64" s="49">
        <v>78.184430059873037</v>
      </c>
      <c r="Q64">
        <v>1.206</v>
      </c>
      <c r="R64" s="51">
        <v>-16.053325796118337</v>
      </c>
      <c r="S64" s="49">
        <v>751.31886420673516</v>
      </c>
    </row>
    <row r="65" spans="1:32" x14ac:dyDescent="0.15">
      <c r="A65" s="3"/>
      <c r="B65" s="10" t="s">
        <v>216</v>
      </c>
      <c r="C65" s="6">
        <v>3</v>
      </c>
      <c r="D65" s="6" t="s">
        <v>4</v>
      </c>
      <c r="E65" s="2">
        <v>40387</v>
      </c>
      <c r="F65" t="s">
        <v>159</v>
      </c>
      <c r="G65" t="s">
        <v>163</v>
      </c>
      <c r="H65">
        <v>0.18869190875623695</v>
      </c>
      <c r="I65">
        <v>3</v>
      </c>
      <c r="J65">
        <v>13</v>
      </c>
      <c r="K65">
        <v>7.4000000000000003E-3</v>
      </c>
      <c r="L65">
        <f t="shared" si="4"/>
        <v>1.3072455957045028E-2</v>
      </c>
      <c r="M65">
        <v>3.556</v>
      </c>
      <c r="N65">
        <v>1.863</v>
      </c>
      <c r="O65" s="51">
        <v>4.443029016277424</v>
      </c>
      <c r="P65" s="49">
        <v>182.46310886852487</v>
      </c>
      <c r="Q65">
        <v>1.905</v>
      </c>
      <c r="R65" s="51">
        <v>-18.644243452044474</v>
      </c>
      <c r="S65" s="49">
        <v>1365.6219193814334</v>
      </c>
      <c r="V65" s="2">
        <v>40387</v>
      </c>
      <c r="W65" t="s">
        <v>468</v>
      </c>
      <c r="X65" t="s">
        <v>466</v>
      </c>
      <c r="Y65" t="s">
        <v>464</v>
      </c>
      <c r="Z65">
        <v>3</v>
      </c>
      <c r="AA65">
        <f>AVERAGE(L62,L66,L71)</f>
        <v>4.7696798762191317E-3</v>
      </c>
      <c r="AB65">
        <f>STDEV(L62,L66,L71)</f>
        <v>4.444545152405153E-3</v>
      </c>
      <c r="AC65">
        <v>5.4338287331917909</v>
      </c>
      <c r="AD65">
        <v>0</v>
      </c>
      <c r="AE65">
        <v>-15.789523271151316</v>
      </c>
      <c r="AF65">
        <v>0</v>
      </c>
    </row>
    <row r="66" spans="1:32" x14ac:dyDescent="0.15">
      <c r="A66" s="3"/>
      <c r="B66" s="10" t="s">
        <v>216</v>
      </c>
      <c r="C66" s="6">
        <v>3</v>
      </c>
      <c r="D66" s="6" t="s">
        <v>4</v>
      </c>
      <c r="E66" s="2">
        <v>40387</v>
      </c>
      <c r="F66" t="s">
        <v>210</v>
      </c>
      <c r="G66" t="s">
        <v>163</v>
      </c>
      <c r="H66">
        <v>0.18869190875623695</v>
      </c>
      <c r="I66">
        <v>3</v>
      </c>
      <c r="J66">
        <v>15</v>
      </c>
      <c r="K66">
        <v>1.1000000000000001E-3</v>
      </c>
      <c r="L66">
        <f t="shared" si="4"/>
        <v>1.9432029125337207E-3</v>
      </c>
      <c r="V66" s="2">
        <v>40443</v>
      </c>
      <c r="W66" t="s">
        <v>468</v>
      </c>
      <c r="X66" t="s">
        <v>466</v>
      </c>
      <c r="Y66" t="s">
        <v>464</v>
      </c>
      <c r="Z66">
        <v>3</v>
      </c>
      <c r="AA66">
        <f>AVERAGE(L174,L178,L182)</f>
        <v>1.8784294821159297E-2</v>
      </c>
      <c r="AB66">
        <f>STDEV(L174,L178,L182)</f>
        <v>1.7762668253953874E-2</v>
      </c>
      <c r="AC66" s="52">
        <f>AVERAGE(O174,O178,O182)</f>
        <v>4.0634411937006787</v>
      </c>
      <c r="AD66">
        <f>STDEV(O174,O178,O182)</f>
        <v>1.1044958484280467</v>
      </c>
      <c r="AE66" s="52">
        <f>AVERAGE(R174,R178,R182)</f>
        <v>-17.993259744065643</v>
      </c>
      <c r="AF66">
        <f>STDEV(R174,R178,R182)</f>
        <v>0.61688593939032621</v>
      </c>
    </row>
    <row r="67" spans="1:32" x14ac:dyDescent="0.15">
      <c r="A67" s="3"/>
      <c r="B67" s="10" t="s">
        <v>216</v>
      </c>
      <c r="C67" s="6">
        <v>3</v>
      </c>
      <c r="D67" s="6" t="s">
        <v>4</v>
      </c>
      <c r="E67" s="2">
        <v>40387</v>
      </c>
      <c r="F67" t="s">
        <v>349</v>
      </c>
      <c r="G67" t="s">
        <v>163</v>
      </c>
      <c r="H67">
        <v>0.18869190875623695</v>
      </c>
      <c r="I67">
        <v>3</v>
      </c>
      <c r="J67">
        <v>1</v>
      </c>
      <c r="K67">
        <v>2.7000000000000001E-3</v>
      </c>
      <c r="L67">
        <f t="shared" si="4"/>
        <v>4.7696798762191326E-3</v>
      </c>
      <c r="M67">
        <v>2.141</v>
      </c>
      <c r="N67">
        <v>1.6180000000000001</v>
      </c>
      <c r="O67" s="51">
        <v>5.575371549893843</v>
      </c>
      <c r="P67" s="49">
        <v>161.84058071945901</v>
      </c>
      <c r="Q67">
        <v>1.1220000000000001</v>
      </c>
      <c r="R67" s="51">
        <v>-16.091011871113629</v>
      </c>
      <c r="S67" s="49">
        <v>690.94127781149382</v>
      </c>
      <c r="V67" s="2">
        <v>40386</v>
      </c>
      <c r="W67" t="s">
        <v>468</v>
      </c>
      <c r="X67" s="28" t="s">
        <v>466</v>
      </c>
      <c r="Y67" s="28" t="s">
        <v>465</v>
      </c>
      <c r="Z67">
        <v>3</v>
      </c>
      <c r="AA67" s="6">
        <v>3.787878787878788E-2</v>
      </c>
      <c r="AB67" s="6">
        <v>0</v>
      </c>
      <c r="AC67">
        <v>3.8768577494692145</v>
      </c>
      <c r="AD67">
        <v>0</v>
      </c>
      <c r="AE67">
        <v>-16.335971358583006</v>
      </c>
      <c r="AF67">
        <v>0</v>
      </c>
    </row>
    <row r="68" spans="1:32" x14ac:dyDescent="0.15">
      <c r="A68" s="3" t="s">
        <v>228</v>
      </c>
      <c r="B68" s="10" t="s">
        <v>216</v>
      </c>
      <c r="C68" s="6">
        <v>3</v>
      </c>
      <c r="D68" s="6" t="s">
        <v>4</v>
      </c>
      <c r="E68" s="2">
        <v>40387</v>
      </c>
      <c r="F68" t="s">
        <v>161</v>
      </c>
      <c r="G68" t="s">
        <v>163</v>
      </c>
      <c r="H68">
        <v>0.18869190875623695</v>
      </c>
      <c r="I68">
        <v>3</v>
      </c>
      <c r="J68">
        <v>26</v>
      </c>
      <c r="K68">
        <v>9.98E-2</v>
      </c>
      <c r="L68">
        <f t="shared" si="4"/>
        <v>0.17630150060987754</v>
      </c>
      <c r="M68" s="52">
        <v>3.49</v>
      </c>
      <c r="N68" s="57">
        <v>2.2770000000000001</v>
      </c>
      <c r="O68" s="51">
        <v>4.9283186735416038</v>
      </c>
      <c r="P68" s="49">
        <v>164.82197626112756</v>
      </c>
      <c r="Q68">
        <v>2.0840000000000001</v>
      </c>
      <c r="R68" s="51">
        <v>-18.870359902016212</v>
      </c>
      <c r="S68" s="49">
        <v>1189.5909767347748</v>
      </c>
      <c r="V68" s="2">
        <v>40471</v>
      </c>
      <c r="W68" t="s">
        <v>468</v>
      </c>
      <c r="X68" t="s">
        <v>466</v>
      </c>
      <c r="Y68" t="s">
        <v>465</v>
      </c>
      <c r="Z68">
        <v>3</v>
      </c>
      <c r="AA68">
        <v>1.893939393939394E-3</v>
      </c>
      <c r="AB68">
        <v>0</v>
      </c>
      <c r="AC68">
        <v>2.3097765645536348</v>
      </c>
      <c r="AD68">
        <v>0</v>
      </c>
      <c r="AE68">
        <v>-18.785566233276811</v>
      </c>
      <c r="AF68">
        <v>0</v>
      </c>
    </row>
    <row r="69" spans="1:32" x14ac:dyDescent="0.15">
      <c r="B69" s="10" t="s">
        <v>216</v>
      </c>
      <c r="C69" s="6">
        <v>3</v>
      </c>
      <c r="D69" s="6" t="s">
        <v>4</v>
      </c>
      <c r="E69" s="2">
        <v>40387</v>
      </c>
      <c r="F69" t="s">
        <v>172</v>
      </c>
      <c r="G69" t="s">
        <v>163</v>
      </c>
      <c r="H69">
        <v>0.18869190875623695</v>
      </c>
      <c r="I69">
        <v>3</v>
      </c>
      <c r="J69">
        <v>127</v>
      </c>
      <c r="K69">
        <v>2.5600000000000001E-2</v>
      </c>
      <c r="L69">
        <f t="shared" si="4"/>
        <v>4.5223631418966591E-2</v>
      </c>
      <c r="M69" s="52">
        <v>4</v>
      </c>
      <c r="N69" s="57">
        <v>1.8080000000000001</v>
      </c>
      <c r="O69" s="51">
        <v>7.9512688302497221</v>
      </c>
      <c r="P69" s="49">
        <v>125.35101841508114</v>
      </c>
      <c r="Q69">
        <v>1.9370000000000001</v>
      </c>
      <c r="R69" s="51">
        <v>-18.766723195779164</v>
      </c>
      <c r="S69" s="49">
        <v>1057.0213356530446</v>
      </c>
      <c r="V69" s="2">
        <v>40449</v>
      </c>
      <c r="W69" t="s">
        <v>468</v>
      </c>
      <c r="X69" t="s">
        <v>467</v>
      </c>
      <c r="Y69" t="s">
        <v>464</v>
      </c>
      <c r="Z69">
        <v>3</v>
      </c>
      <c r="AA69" s="6">
        <f>AVERAGE(L143,L147,L151)</f>
        <v>4.6666666666666662E-2</v>
      </c>
      <c r="AB69" s="6">
        <f>STDEV(L143,L147,L151)</f>
        <v>2.1430335024428804E-2</v>
      </c>
      <c r="AC69" s="52">
        <f>AVERAGE(O143,O147,O151)</f>
        <v>5.1110307040215028</v>
      </c>
      <c r="AD69">
        <f>STDEV(O143,O147,O151)</f>
        <v>0.16247527804715939</v>
      </c>
      <c r="AE69" s="52">
        <f>AVERAGE(R143,R147,R151)</f>
        <v>-18.090944612679493</v>
      </c>
      <c r="AF69">
        <f>STDEV(R143,R147,R151)</f>
        <v>0.38668897944494379</v>
      </c>
    </row>
    <row r="70" spans="1:32" x14ac:dyDescent="0.15">
      <c r="B70" s="10" t="s">
        <v>216</v>
      </c>
      <c r="C70" s="6">
        <v>3</v>
      </c>
      <c r="D70" s="6" t="s">
        <v>4</v>
      </c>
      <c r="E70" s="2">
        <v>40387</v>
      </c>
      <c r="F70" t="s">
        <v>162</v>
      </c>
      <c r="G70" t="s">
        <v>163</v>
      </c>
      <c r="H70">
        <v>0.18869190875623695</v>
      </c>
      <c r="I70">
        <v>3</v>
      </c>
      <c r="J70">
        <v>8</v>
      </c>
      <c r="K70">
        <v>4.4000000000000003E-3</v>
      </c>
      <c r="L70">
        <f t="shared" si="4"/>
        <v>7.7728116501348827E-3</v>
      </c>
      <c r="M70">
        <v>3.468</v>
      </c>
      <c r="N70" s="53">
        <v>2.0329999999999999</v>
      </c>
      <c r="O70" s="51">
        <v>4.5744616317864732</v>
      </c>
      <c r="P70" s="49">
        <v>196.61012029188791</v>
      </c>
      <c r="Q70">
        <v>1.8480000000000001</v>
      </c>
      <c r="R70" s="51">
        <v>-18.729037120783872</v>
      </c>
      <c r="S70" s="49">
        <v>1305.1647213755778</v>
      </c>
      <c r="V70" s="2">
        <v>40308</v>
      </c>
      <c r="W70" t="s">
        <v>225</v>
      </c>
      <c r="X70" t="s">
        <v>466</v>
      </c>
      <c r="Y70" t="s">
        <v>464</v>
      </c>
      <c r="Z70">
        <v>10</v>
      </c>
      <c r="AA70">
        <v>4.2397154455281177E-3</v>
      </c>
      <c r="AB70">
        <v>0</v>
      </c>
      <c r="AC70">
        <v>4.5340208270144577</v>
      </c>
      <c r="AD70">
        <v>0</v>
      </c>
      <c r="AE70">
        <v>-18.710194083286229</v>
      </c>
      <c r="AF70">
        <v>0</v>
      </c>
    </row>
    <row r="71" spans="1:32" x14ac:dyDescent="0.15">
      <c r="B71" s="10" t="s">
        <v>216</v>
      </c>
      <c r="C71" s="6">
        <v>3</v>
      </c>
      <c r="D71" s="6" t="s">
        <v>4</v>
      </c>
      <c r="E71" s="2">
        <v>40387</v>
      </c>
      <c r="F71" t="s">
        <v>194</v>
      </c>
      <c r="G71" t="s">
        <v>163</v>
      </c>
      <c r="H71">
        <v>0.18869190875623695</v>
      </c>
      <c r="I71">
        <v>3</v>
      </c>
      <c r="J71">
        <v>11</v>
      </c>
      <c r="K71">
        <v>1.4E-3</v>
      </c>
      <c r="L71">
        <f t="shared" si="4"/>
        <v>2.4731673432247352E-3</v>
      </c>
      <c r="V71" s="2">
        <v>40387</v>
      </c>
      <c r="W71" s="28" t="s">
        <v>225</v>
      </c>
      <c r="X71" t="s">
        <v>466</v>
      </c>
      <c r="Y71" t="s">
        <v>464</v>
      </c>
      <c r="Z71" s="177">
        <v>10</v>
      </c>
      <c r="AA71">
        <f>AVERAGE(L75,L80,L85)</f>
        <v>4.8580072813343015E-3</v>
      </c>
      <c r="AB71">
        <f>STDEV(L75,L80,L85)</f>
        <v>1.8036966530312482E-3</v>
      </c>
      <c r="AC71" s="52">
        <f>AVERAGE(O80,O85)</f>
        <v>5.6511980588413708</v>
      </c>
      <c r="AD71">
        <f>STDEV(O80,O85)</f>
        <v>0.77924010867792637</v>
      </c>
      <c r="AE71" s="52">
        <f>AVERAGE(R80,R85)</f>
        <v>-17.221594120972306</v>
      </c>
      <c r="AF71">
        <f>STDEV(R80,R85)</f>
        <v>1.1591914445681113</v>
      </c>
    </row>
    <row r="72" spans="1:32" x14ac:dyDescent="0.15">
      <c r="A72" s="3" t="s">
        <v>263</v>
      </c>
      <c r="B72" s="10" t="s">
        <v>132</v>
      </c>
      <c r="C72" s="6">
        <v>8</v>
      </c>
      <c r="D72" s="6" t="s">
        <v>4</v>
      </c>
      <c r="E72" s="2">
        <v>40387</v>
      </c>
      <c r="F72" t="s">
        <v>155</v>
      </c>
      <c r="G72" t="s">
        <v>163</v>
      </c>
      <c r="H72">
        <v>0.18869190875623695</v>
      </c>
      <c r="I72">
        <v>2</v>
      </c>
      <c r="J72">
        <v>9</v>
      </c>
      <c r="K72">
        <v>1.6999999999999999E-3</v>
      </c>
      <c r="L72">
        <f>K72/(2*H72)</f>
        <v>4.5046976608736243E-3</v>
      </c>
      <c r="V72" s="2">
        <v>40443</v>
      </c>
      <c r="W72" t="s">
        <v>468</v>
      </c>
      <c r="X72" t="s">
        <v>466</v>
      </c>
      <c r="Y72" t="s">
        <v>464</v>
      </c>
      <c r="Z72">
        <v>10</v>
      </c>
      <c r="AA72">
        <f>AVERAGE(L186,L190,L194)</f>
        <v>5.1229894966798089E-3</v>
      </c>
      <c r="AB72">
        <f>STDEV(L186,L190,L194)</f>
        <v>4.7434365965815994E-3</v>
      </c>
      <c r="AC72">
        <f>AVERAGE(O186,O190,O194)</f>
        <v>4.2185120093731685</v>
      </c>
      <c r="AD72">
        <f>STDEV(O186,O190,O194)</f>
        <v>0.47491331028984857</v>
      </c>
      <c r="AE72">
        <f>AVERAGE(R186,R190,R194)</f>
        <v>-19.69623262023379</v>
      </c>
      <c r="AF72">
        <f>STDEV(R186,R190,R194)</f>
        <v>7.3965788750614977E-2</v>
      </c>
    </row>
    <row r="73" spans="1:32" x14ac:dyDescent="0.15">
      <c r="A73" s="3"/>
      <c r="B73" s="10" t="s">
        <v>132</v>
      </c>
      <c r="C73" s="6">
        <v>8</v>
      </c>
      <c r="D73" s="6" t="s">
        <v>4</v>
      </c>
      <c r="E73" s="2">
        <v>40387</v>
      </c>
      <c r="F73" t="s">
        <v>170</v>
      </c>
      <c r="G73" t="s">
        <v>163</v>
      </c>
      <c r="H73">
        <v>0.18869190875623695</v>
      </c>
      <c r="I73">
        <v>2</v>
      </c>
      <c r="J73">
        <v>69</v>
      </c>
      <c r="K73">
        <v>6.7999999999999996E-3</v>
      </c>
      <c r="L73">
        <f t="shared" ref="L73:L85" si="5">K73/(2*H73)</f>
        <v>1.8018790643494497E-2</v>
      </c>
      <c r="M73" s="54">
        <v>0.57799999999999996</v>
      </c>
      <c r="N73" s="53">
        <v>0.20799999999999999</v>
      </c>
      <c r="O73" s="51">
        <v>7.7895056111616627</v>
      </c>
      <c r="P73" s="49">
        <v>16.043709351408392</v>
      </c>
      <c r="Q73">
        <v>0.28000000000000003</v>
      </c>
      <c r="R73" s="51">
        <v>-20.726399095534205</v>
      </c>
      <c r="S73" s="49">
        <v>132.56581205813666</v>
      </c>
      <c r="V73" s="2">
        <v>40388</v>
      </c>
      <c r="W73" t="s">
        <v>468</v>
      </c>
      <c r="X73" s="28" t="s">
        <v>469</v>
      </c>
      <c r="Y73" s="28" t="s">
        <v>464</v>
      </c>
      <c r="Z73">
        <v>8</v>
      </c>
      <c r="AA73">
        <f>AVERAGE(L116,L120)</f>
        <v>2.1198577227640588E-3</v>
      </c>
      <c r="AB73">
        <f>STDEV(L116,L120)</f>
        <v>1.998621027889517E-3</v>
      </c>
    </row>
    <row r="74" spans="1:32" x14ac:dyDescent="0.15">
      <c r="A74" s="3"/>
      <c r="B74" s="10" t="s">
        <v>132</v>
      </c>
      <c r="C74" s="6">
        <v>8</v>
      </c>
      <c r="D74" s="6" t="s">
        <v>4</v>
      </c>
      <c r="E74" s="2">
        <v>40387</v>
      </c>
      <c r="F74" t="s">
        <v>156</v>
      </c>
      <c r="G74" t="s">
        <v>163</v>
      </c>
      <c r="H74">
        <v>0.18869190875623695</v>
      </c>
      <c r="I74">
        <v>2</v>
      </c>
      <c r="J74">
        <v>28</v>
      </c>
      <c r="K74">
        <v>1.1599999999999999E-2</v>
      </c>
      <c r="L74">
        <f t="shared" si="5"/>
        <v>3.0737936980078848E-2</v>
      </c>
      <c r="M74" s="54">
        <v>4.0529999999999999</v>
      </c>
      <c r="N74" s="53">
        <v>1.665</v>
      </c>
      <c r="O74" s="51">
        <v>5.0799716914366604</v>
      </c>
      <c r="P74" s="49">
        <v>114.81835745596233</v>
      </c>
      <c r="Q74">
        <v>1.7170000000000001</v>
      </c>
      <c r="R74" s="51">
        <v>-17.909364989636334</v>
      </c>
      <c r="S74" s="49">
        <v>906.16003864279537</v>
      </c>
      <c r="V74" s="2">
        <v>40388</v>
      </c>
      <c r="W74" t="s">
        <v>468</v>
      </c>
      <c r="X74" s="28" t="s">
        <v>470</v>
      </c>
      <c r="Y74" s="28" t="s">
        <v>464</v>
      </c>
      <c r="Z74">
        <v>8</v>
      </c>
      <c r="AA74">
        <f>AVERAGE(L125,L129,L132)</f>
        <v>9.186050131977588E-3</v>
      </c>
      <c r="AB74">
        <f>STDEV(L125,L129,L132)</f>
        <v>1.3337145694332269E-3</v>
      </c>
      <c r="AC74" s="52">
        <f>AVERAGE(O125,O129)</f>
        <v>4.8221615610150641</v>
      </c>
      <c r="AD74">
        <f>STDEV(O125,O129)</f>
        <v>4.0248823961988291</v>
      </c>
      <c r="AE74" s="52">
        <f>AVERAGE(R125,R129)</f>
        <v>-19.275485208215571</v>
      </c>
      <c r="AF74">
        <f>STDEV(R125,R129)</f>
        <v>0.93268277149158185</v>
      </c>
    </row>
    <row r="75" spans="1:32" x14ac:dyDescent="0.15">
      <c r="A75" s="3"/>
      <c r="B75" s="10" t="s">
        <v>132</v>
      </c>
      <c r="C75" s="6">
        <v>8</v>
      </c>
      <c r="D75" s="6" t="s">
        <v>4</v>
      </c>
      <c r="E75" s="2">
        <v>40387</v>
      </c>
      <c r="F75" t="s">
        <v>195</v>
      </c>
      <c r="G75" t="s">
        <v>163</v>
      </c>
      <c r="H75">
        <v>0.18869190875623695</v>
      </c>
      <c r="I75">
        <v>2</v>
      </c>
      <c r="J75">
        <v>4</v>
      </c>
      <c r="K75">
        <v>1.2999999999999999E-3</v>
      </c>
      <c r="L75">
        <f t="shared" si="5"/>
        <v>3.4447687994915953E-3</v>
      </c>
      <c r="V75" s="2">
        <v>40381</v>
      </c>
      <c r="W75" s="24" t="s">
        <v>225</v>
      </c>
      <c r="X75" t="s">
        <v>467</v>
      </c>
      <c r="Y75" t="s">
        <v>464</v>
      </c>
      <c r="Z75">
        <v>8</v>
      </c>
      <c r="AA75">
        <f>AVERAGE(L45,L48,L52)</f>
        <v>2.0609727860206131E-3</v>
      </c>
      <c r="AB75">
        <f>STDEV(L45,L48,L52)</f>
        <v>1.6029254223082923E-3</v>
      </c>
      <c r="AC75" s="52">
        <f>AVERAGE(O45,O48)</f>
        <v>5.2063492063492065</v>
      </c>
      <c r="AD75">
        <f>STDEV(O45,O48)</f>
        <v>0.57906833764139409</v>
      </c>
      <c r="AE75" s="52">
        <f>AVERAGE(R45,R48)</f>
        <v>-18.663086489542117</v>
      </c>
      <c r="AF75">
        <f>STDEV(R45,R48)</f>
        <v>0.41304522737484239</v>
      </c>
    </row>
    <row r="76" spans="1:32" x14ac:dyDescent="0.15">
      <c r="A76" s="3"/>
      <c r="B76" s="10" t="s">
        <v>132</v>
      </c>
      <c r="C76" s="6">
        <v>8</v>
      </c>
      <c r="D76" s="6" t="s">
        <v>4</v>
      </c>
      <c r="E76" s="2">
        <v>40387</v>
      </c>
      <c r="F76" t="s">
        <v>267</v>
      </c>
      <c r="G76" t="s">
        <v>163</v>
      </c>
      <c r="H76">
        <v>0.18869190875623695</v>
      </c>
      <c r="I76">
        <v>2</v>
      </c>
      <c r="J76">
        <v>1</v>
      </c>
      <c r="K76" t="s">
        <v>266</v>
      </c>
      <c r="V76" s="2">
        <v>40449</v>
      </c>
      <c r="W76" t="s">
        <v>225</v>
      </c>
      <c r="X76" t="s">
        <v>467</v>
      </c>
      <c r="Y76" t="s">
        <v>464</v>
      </c>
      <c r="Z76">
        <v>8</v>
      </c>
      <c r="AA76">
        <v>5.7777777777777775E-2</v>
      </c>
      <c r="AB76">
        <v>0</v>
      </c>
      <c r="AC76">
        <v>4.9146076708363484</v>
      </c>
      <c r="AD76">
        <v>0</v>
      </c>
      <c r="AE76">
        <v>-19.224089088600174</v>
      </c>
      <c r="AF76">
        <v>0</v>
      </c>
    </row>
    <row r="77" spans="1:32" x14ac:dyDescent="0.15">
      <c r="A77" s="3" t="s">
        <v>264</v>
      </c>
      <c r="B77" s="10" t="s">
        <v>132</v>
      </c>
      <c r="C77" s="6">
        <v>8</v>
      </c>
      <c r="D77" s="6" t="s">
        <v>4</v>
      </c>
      <c r="E77" s="2">
        <v>40387</v>
      </c>
      <c r="F77" t="s">
        <v>158</v>
      </c>
      <c r="G77" t="s">
        <v>163</v>
      </c>
      <c r="H77">
        <v>0.18869190875623695</v>
      </c>
      <c r="I77">
        <v>2</v>
      </c>
      <c r="J77">
        <v>17</v>
      </c>
      <c r="K77">
        <v>2.8999999999999998E-3</v>
      </c>
      <c r="L77">
        <f t="shared" si="5"/>
        <v>7.6844842450197121E-3</v>
      </c>
      <c r="M77">
        <v>2.581</v>
      </c>
      <c r="N77" s="53">
        <v>1.9419999999999999</v>
      </c>
      <c r="O77" s="51">
        <v>3.2702456778889899</v>
      </c>
      <c r="P77" s="49">
        <v>199.01014154027999</v>
      </c>
      <c r="Q77" s="53">
        <v>1.4790000000000001</v>
      </c>
      <c r="R77" s="51">
        <v>-19.859619370642552</v>
      </c>
      <c r="S77" s="49">
        <v>969.47212487999923</v>
      </c>
      <c r="V77" s="2">
        <v>40386</v>
      </c>
      <c r="W77" t="s">
        <v>468</v>
      </c>
      <c r="X77" s="28" t="s">
        <v>466</v>
      </c>
      <c r="Y77" s="28" t="s">
        <v>465</v>
      </c>
      <c r="Z77">
        <v>10</v>
      </c>
      <c r="AA77">
        <f>AVERAGE(L104,L106,L108)</f>
        <v>0.10858585858585856</v>
      </c>
      <c r="AB77">
        <f>STDEV(L104,L106,L108)</f>
        <v>0.14573901580735715</v>
      </c>
      <c r="AC77" s="52">
        <f>AVERAGE(O104,O106,O108)</f>
        <v>4.7328547838101978</v>
      </c>
      <c r="AD77">
        <f>STDEV(O104,O106,O108)</f>
        <v>0.79487873758935923</v>
      </c>
      <c r="AE77" s="52">
        <f>AVERAGE(R104,R106,R108)</f>
        <v>-11.873311977890838</v>
      </c>
      <c r="AF77">
        <f>STDEV(R104,R106,R108)</f>
        <v>3.4180295307260717</v>
      </c>
    </row>
    <row r="78" spans="1:32" x14ac:dyDescent="0.15">
      <c r="A78" s="3"/>
      <c r="B78" s="10" t="s">
        <v>132</v>
      </c>
      <c r="C78" s="6">
        <v>8</v>
      </c>
      <c r="D78" s="6" t="s">
        <v>4</v>
      </c>
      <c r="E78" s="2">
        <v>40387</v>
      </c>
      <c r="F78" t="s">
        <v>171</v>
      </c>
      <c r="G78" t="s">
        <v>163</v>
      </c>
      <c r="H78">
        <v>0.18869190875623695</v>
      </c>
      <c r="I78">
        <v>2</v>
      </c>
      <c r="J78">
        <v>85</v>
      </c>
      <c r="K78">
        <v>1.23E-2</v>
      </c>
      <c r="L78">
        <f t="shared" si="5"/>
        <v>3.2592812487497402E-2</v>
      </c>
      <c r="M78">
        <v>3.9119999999999999</v>
      </c>
      <c r="N78" s="57">
        <v>3.081</v>
      </c>
      <c r="O78" s="51">
        <v>5.2012941057527042</v>
      </c>
      <c r="P78" s="49">
        <v>304.29040508483382</v>
      </c>
      <c r="Q78" s="52">
        <v>2.06</v>
      </c>
      <c r="R78" s="51">
        <v>-19.737139626907862</v>
      </c>
      <c r="S78" s="49">
        <v>1513.1119049282779</v>
      </c>
      <c r="V78" s="2">
        <v>40471</v>
      </c>
      <c r="W78" t="s">
        <v>468</v>
      </c>
      <c r="X78" t="s">
        <v>466</v>
      </c>
      <c r="Y78" t="s">
        <v>465</v>
      </c>
      <c r="Z78">
        <v>10</v>
      </c>
      <c r="AA78">
        <f>AVERAGE(L212,L214)</f>
        <v>0.52556818181818177</v>
      </c>
      <c r="AB78">
        <f>STDEV(L212,L214)</f>
        <v>0.5584536510507393</v>
      </c>
      <c r="AC78" s="52">
        <f>AVERAGE(O212,O214)</f>
        <v>3.0528763522394096</v>
      </c>
      <c r="AD78">
        <f>STDEV(O212,O214)</f>
        <v>0.35030059931393026</v>
      </c>
      <c r="AE78" s="52">
        <f>AVERAGE(R212,R214)</f>
        <v>-15.897870736762769</v>
      </c>
      <c r="AF78">
        <f>STDEV(R212,R214)</f>
        <v>0.53962360350584526</v>
      </c>
    </row>
    <row r="79" spans="1:32" x14ac:dyDescent="0.15">
      <c r="A79" s="3"/>
      <c r="B79" s="10" t="s">
        <v>132</v>
      </c>
      <c r="C79" s="6">
        <v>8</v>
      </c>
      <c r="D79" s="6" t="s">
        <v>4</v>
      </c>
      <c r="E79" s="2">
        <v>40387</v>
      </c>
      <c r="F79" t="s">
        <v>159</v>
      </c>
      <c r="G79" t="s">
        <v>163</v>
      </c>
      <c r="H79">
        <v>0.18869190875623695</v>
      </c>
      <c r="I79">
        <v>2</v>
      </c>
      <c r="J79">
        <v>13</v>
      </c>
      <c r="K79">
        <v>1.38E-2</v>
      </c>
      <c r="L79">
        <f t="shared" si="5"/>
        <v>3.6567545717680013E-2</v>
      </c>
      <c r="M79">
        <v>3.746</v>
      </c>
      <c r="N79" s="57">
        <v>2.4489999999999998</v>
      </c>
      <c r="O79" s="51">
        <v>4.0487311697502779</v>
      </c>
      <c r="P79" s="49">
        <v>246.43411369736697</v>
      </c>
      <c r="Q79" s="52">
        <v>1.8740000000000001</v>
      </c>
      <c r="R79" s="51">
        <v>-19.708875070661396</v>
      </c>
      <c r="S79" s="49">
        <v>1320.4868765325668</v>
      </c>
      <c r="V79" s="2">
        <v>40308</v>
      </c>
      <c r="W79" t="s">
        <v>225</v>
      </c>
      <c r="X79" t="s">
        <v>466</v>
      </c>
      <c r="Y79" t="s">
        <v>464</v>
      </c>
      <c r="Z79">
        <v>15</v>
      </c>
      <c r="AA79">
        <f>AVERAGE(L27,L34)</f>
        <v>7.154519814328698E-3</v>
      </c>
      <c r="AB79">
        <f>STDEV(L27,L34)</f>
        <v>3.3726729845635611E-3</v>
      </c>
      <c r="AC79">
        <v>6</v>
      </c>
      <c r="AD79">
        <v>0</v>
      </c>
      <c r="AE79">
        <v>-19.200113058224989</v>
      </c>
      <c r="AF79">
        <v>0</v>
      </c>
    </row>
    <row r="80" spans="1:32" x14ac:dyDescent="0.15">
      <c r="A80" s="3"/>
      <c r="B80" s="10" t="s">
        <v>132</v>
      </c>
      <c r="C80" s="6">
        <v>8</v>
      </c>
      <c r="D80" s="6" t="s">
        <v>4</v>
      </c>
      <c r="E80" s="2">
        <v>40387</v>
      </c>
      <c r="F80" t="s">
        <v>210</v>
      </c>
      <c r="G80" t="s">
        <v>163</v>
      </c>
      <c r="H80">
        <v>0.18869190875623695</v>
      </c>
      <c r="I80">
        <v>2</v>
      </c>
      <c r="J80">
        <v>8</v>
      </c>
      <c r="K80">
        <v>2.5999999999999999E-3</v>
      </c>
      <c r="L80">
        <f t="shared" si="5"/>
        <v>6.8895375989831906E-3</v>
      </c>
      <c r="M80">
        <v>2.302</v>
      </c>
      <c r="N80" s="53">
        <v>1.323</v>
      </c>
      <c r="O80" s="51">
        <v>5.1001920938226668</v>
      </c>
      <c r="P80" s="49">
        <v>135.54450657903735</v>
      </c>
      <c r="Q80">
        <v>1.1120000000000001</v>
      </c>
      <c r="R80" s="51">
        <v>-18.041266252119847</v>
      </c>
      <c r="S80" s="49">
        <v>682.99038597599213</v>
      </c>
      <c r="V80" s="2">
        <v>40387</v>
      </c>
      <c r="W80" s="28" t="s">
        <v>225</v>
      </c>
      <c r="X80" t="s">
        <v>466</v>
      </c>
      <c r="Y80" t="s">
        <v>464</v>
      </c>
      <c r="Z80">
        <v>15</v>
      </c>
      <c r="AA80" s="24">
        <f>AVERAGE(L89,L93,L98)</f>
        <v>3.5919811413502108E-3</v>
      </c>
      <c r="AB80" s="24">
        <f>STDEV(L89,L93,L98)</f>
        <v>3.630388874740272E-3</v>
      </c>
    </row>
    <row r="81" spans="1:32" x14ac:dyDescent="0.15">
      <c r="A81" s="3"/>
      <c r="B81" s="10" t="s">
        <v>132</v>
      </c>
      <c r="C81" s="6">
        <v>8</v>
      </c>
      <c r="D81" s="6" t="s">
        <v>4</v>
      </c>
      <c r="E81" s="2">
        <v>40387</v>
      </c>
      <c r="F81" t="s">
        <v>268</v>
      </c>
      <c r="G81" t="s">
        <v>163</v>
      </c>
      <c r="H81">
        <v>0.18869190875623695</v>
      </c>
      <c r="I81">
        <v>2</v>
      </c>
      <c r="J81">
        <v>1</v>
      </c>
      <c r="K81" t="s">
        <v>266</v>
      </c>
      <c r="V81" s="2">
        <v>40443</v>
      </c>
      <c r="W81" t="s">
        <v>468</v>
      </c>
      <c r="X81" t="s">
        <v>466</v>
      </c>
      <c r="Y81" t="s">
        <v>464</v>
      </c>
      <c r="Z81">
        <v>15</v>
      </c>
      <c r="AA81">
        <f>AVERAGE(L198,L202,L206)</f>
        <v>1.0775943424050631E-2</v>
      </c>
      <c r="AB81">
        <f>STDEV(L198,L202,L206)</f>
        <v>2.9717938891580726E-3</v>
      </c>
      <c r="AC81" s="52">
        <f>AVERAGE(O198,O202,O206)</f>
        <v>5.58658120541714</v>
      </c>
      <c r="AD81">
        <f>STDEV(O198,O202,O206)</f>
        <v>0.13908429698205027</v>
      </c>
      <c r="AE81" s="52">
        <f>AVERAGE(R198,R202,R206)</f>
        <v>-20.15860766500602</v>
      </c>
      <c r="AF81">
        <f>STDEV(R198,R202,R206)</f>
        <v>0.33073698059256679</v>
      </c>
    </row>
    <row r="82" spans="1:32" x14ac:dyDescent="0.15">
      <c r="A82" s="3" t="s">
        <v>265</v>
      </c>
      <c r="B82" s="10" t="s">
        <v>132</v>
      </c>
      <c r="C82" s="6">
        <v>8</v>
      </c>
      <c r="D82" s="6" t="s">
        <v>4</v>
      </c>
      <c r="E82" s="2">
        <v>40387</v>
      </c>
      <c r="F82" t="s">
        <v>161</v>
      </c>
      <c r="G82" t="s">
        <v>163</v>
      </c>
      <c r="H82">
        <v>0.18869190875623695</v>
      </c>
      <c r="I82">
        <v>2</v>
      </c>
      <c r="J82">
        <v>18</v>
      </c>
      <c r="K82">
        <v>1.24E-2</v>
      </c>
      <c r="L82">
        <f t="shared" si="5"/>
        <v>3.2857794702842905E-2</v>
      </c>
      <c r="M82">
        <v>3.8620000000000001</v>
      </c>
      <c r="N82" s="53">
        <v>1.139</v>
      </c>
      <c r="O82" s="51">
        <v>4.1397229804873117</v>
      </c>
      <c r="P82" s="49">
        <v>111.56028510530015</v>
      </c>
      <c r="Q82">
        <v>1.4390000000000001</v>
      </c>
      <c r="R82" s="51">
        <v>-18.314490295835693</v>
      </c>
      <c r="S82" s="49">
        <v>924.00682708851696</v>
      </c>
      <c r="V82" s="2">
        <v>40449</v>
      </c>
      <c r="W82" t="s">
        <v>225</v>
      </c>
      <c r="X82" t="s">
        <v>467</v>
      </c>
      <c r="Y82" t="s">
        <v>464</v>
      </c>
      <c r="Z82">
        <v>15</v>
      </c>
      <c r="AA82">
        <f>AVERAGE(L164,L168)</f>
        <v>4.8888888888888891E-2</v>
      </c>
      <c r="AB82">
        <f>STDEV(L164,L168)</f>
        <v>3.1426968052735453E-3</v>
      </c>
      <c r="AC82" s="52">
        <f>AVERAGE(O164,O168)</f>
        <v>5.0851855680760876</v>
      </c>
      <c r="AD82">
        <f>STDEV(O164,O168)</f>
        <v>0.650599643601807</v>
      </c>
      <c r="AE82" s="52">
        <f>AVERAGE(R164,R168)</f>
        <v>-20.5232978411644</v>
      </c>
      <c r="AF82">
        <f>STDEV(R164,R168)</f>
        <v>8.2888359619406077E-2</v>
      </c>
    </row>
    <row r="83" spans="1:32" x14ac:dyDescent="0.15">
      <c r="B83" s="10" t="s">
        <v>132</v>
      </c>
      <c r="C83" s="6">
        <v>8</v>
      </c>
      <c r="D83" s="6" t="s">
        <v>4</v>
      </c>
      <c r="E83" s="2">
        <v>40387</v>
      </c>
      <c r="F83" t="s">
        <v>172</v>
      </c>
      <c r="G83" t="s">
        <v>163</v>
      </c>
      <c r="H83">
        <v>0.18869190875623695</v>
      </c>
      <c r="I83">
        <v>2</v>
      </c>
      <c r="J83">
        <v>102</v>
      </c>
      <c r="K83">
        <v>1.24E-2</v>
      </c>
      <c r="L83">
        <f t="shared" si="5"/>
        <v>3.2857794702842905E-2</v>
      </c>
      <c r="M83">
        <v>3.8029999999999999</v>
      </c>
      <c r="N83" s="53">
        <v>1.2090000000000001</v>
      </c>
      <c r="O83" s="51">
        <v>8.0827014457587705</v>
      </c>
      <c r="P83" s="49">
        <v>117.5725208835528</v>
      </c>
      <c r="Q83">
        <v>1.425</v>
      </c>
      <c r="R83" s="51">
        <v>-19.52986621443377</v>
      </c>
      <c r="S83" s="49">
        <v>908.79739702744644</v>
      </c>
    </row>
    <row r="84" spans="1:32" x14ac:dyDescent="0.15">
      <c r="B84" s="10" t="s">
        <v>132</v>
      </c>
      <c r="C84" s="6">
        <v>8</v>
      </c>
      <c r="D84" s="6" t="s">
        <v>4</v>
      </c>
      <c r="E84" s="2">
        <v>40387</v>
      </c>
      <c r="F84" t="s">
        <v>162</v>
      </c>
      <c r="G84" t="s">
        <v>163</v>
      </c>
      <c r="H84">
        <v>0.18869190875623695</v>
      </c>
      <c r="I84">
        <v>2</v>
      </c>
      <c r="J84">
        <v>21</v>
      </c>
      <c r="K84">
        <v>1.4999999999999999E-2</v>
      </c>
      <c r="L84">
        <f t="shared" si="5"/>
        <v>3.9747332301826095E-2</v>
      </c>
      <c r="M84">
        <v>3.746</v>
      </c>
      <c r="N84" s="53">
        <v>1.2809999999999999</v>
      </c>
      <c r="O84" s="51">
        <v>4.0790617733292898</v>
      </c>
      <c r="P84" s="49">
        <v>127.11653561490535</v>
      </c>
      <c r="Q84">
        <v>1.6459999999999999</v>
      </c>
      <c r="R84" s="51">
        <v>-17.852835877143399</v>
      </c>
      <c r="S84" s="49">
        <v>1108.4656126460586</v>
      </c>
      <c r="V84" s="2">
        <v>40388</v>
      </c>
      <c r="W84" t="s">
        <v>471</v>
      </c>
      <c r="X84" s="28" t="s">
        <v>470</v>
      </c>
      <c r="Y84" s="28" t="s">
        <v>464</v>
      </c>
      <c r="Z84">
        <v>8</v>
      </c>
      <c r="AA84" s="24">
        <f>AVERAGE(L126,L130,L133)</f>
        <v>6.5362279785225142E-3</v>
      </c>
      <c r="AB84" s="24">
        <f>STDEV(L126,L130,L133)</f>
        <v>1.6190680795171687E-3</v>
      </c>
      <c r="AC84" s="52">
        <f>AVERAGE(O126,O133)</f>
        <v>7.8653321201091906</v>
      </c>
      <c r="AD84">
        <f>STDEV(O126,O133)</f>
        <v>9.2936893695532943E-2</v>
      </c>
      <c r="AE84" s="52">
        <v>-23.194837007725649</v>
      </c>
      <c r="AF84">
        <v>0</v>
      </c>
    </row>
    <row r="85" spans="1:32" x14ac:dyDescent="0.15">
      <c r="B85" s="10" t="s">
        <v>132</v>
      </c>
      <c r="C85" s="6">
        <v>8</v>
      </c>
      <c r="D85" s="6" t="s">
        <v>4</v>
      </c>
      <c r="E85" s="2">
        <v>40387</v>
      </c>
      <c r="F85" t="s">
        <v>194</v>
      </c>
      <c r="G85" t="s">
        <v>163</v>
      </c>
      <c r="H85">
        <v>0.18869190875623695</v>
      </c>
      <c r="I85">
        <v>2</v>
      </c>
      <c r="J85">
        <v>8</v>
      </c>
      <c r="K85">
        <v>1.6000000000000001E-3</v>
      </c>
      <c r="L85">
        <f t="shared" si="5"/>
        <v>4.2397154455281177E-3</v>
      </c>
      <c r="M85">
        <v>1.0680000000000001</v>
      </c>
      <c r="N85" s="68">
        <v>0.161</v>
      </c>
      <c r="O85" s="67">
        <v>6.2022040238600749</v>
      </c>
      <c r="P85" s="49">
        <v>17.116726685259877</v>
      </c>
      <c r="Q85">
        <v>0.30099999999999999</v>
      </c>
      <c r="R85" s="51">
        <v>-16.401921989824764</v>
      </c>
      <c r="S85" s="49">
        <v>170.78606791600114</v>
      </c>
      <c r="V85" s="2">
        <v>40308</v>
      </c>
      <c r="W85" t="s">
        <v>461</v>
      </c>
      <c r="X85" t="s">
        <v>466</v>
      </c>
      <c r="Y85" t="s">
        <v>464</v>
      </c>
      <c r="Z85">
        <v>3</v>
      </c>
      <c r="AA85">
        <f>AVERAGE(L9,L13)</f>
        <v>3.7097510148371027E-3</v>
      </c>
      <c r="AB85">
        <f>STDEV(L9,L13)</f>
        <v>2.9979315418342759E-3</v>
      </c>
      <c r="AC85" s="52">
        <f>AVERAGE(O9,O13)</f>
        <v>5.8028510767364274</v>
      </c>
      <c r="AD85">
        <f>STDEV(O9,O13)</f>
        <v>0.23591673015019771</v>
      </c>
      <c r="AE85" s="52">
        <f>AVERAGE(R9,R13)</f>
        <v>-17.240437158469952</v>
      </c>
      <c r="AF85">
        <f>STDEV(R9,R13)</f>
        <v>0.3464250294111621</v>
      </c>
    </row>
    <row r="86" spans="1:32" x14ac:dyDescent="0.15">
      <c r="A86" s="3" t="s">
        <v>276</v>
      </c>
      <c r="B86" s="33" t="s">
        <v>133</v>
      </c>
      <c r="C86" s="6">
        <v>15</v>
      </c>
      <c r="D86" s="6" t="s">
        <v>4</v>
      </c>
      <c r="E86" s="2">
        <v>40387</v>
      </c>
      <c r="F86" t="s">
        <v>155</v>
      </c>
      <c r="G86" t="s">
        <v>163</v>
      </c>
      <c r="H86">
        <v>0.18869190875623695</v>
      </c>
      <c r="I86">
        <v>3</v>
      </c>
      <c r="J86">
        <v>16</v>
      </c>
      <c r="K86">
        <v>2.1700000000000001E-2</v>
      </c>
      <c r="L86">
        <f>K86/(3*H86)</f>
        <v>3.8334093819983393E-2</v>
      </c>
      <c r="M86" s="54">
        <v>3.758</v>
      </c>
      <c r="N86">
        <v>3.9820000000000002</v>
      </c>
      <c r="O86" s="51">
        <v>3.4421190981700533</v>
      </c>
      <c r="P86" s="49">
        <v>289.42881532591929</v>
      </c>
      <c r="Q86">
        <v>2.2909999999999999</v>
      </c>
      <c r="R86" s="51">
        <v>-20.528547201808934</v>
      </c>
      <c r="S86" s="49">
        <v>1344.8058514805352</v>
      </c>
    </row>
    <row r="87" spans="1:32" x14ac:dyDescent="0.15">
      <c r="A87" s="3"/>
      <c r="B87" s="33" t="s">
        <v>133</v>
      </c>
      <c r="C87" s="6">
        <v>15</v>
      </c>
      <c r="D87" s="6" t="s">
        <v>4</v>
      </c>
      <c r="E87" s="2">
        <v>40387</v>
      </c>
      <c r="F87" t="s">
        <v>170</v>
      </c>
      <c r="G87" t="s">
        <v>163</v>
      </c>
      <c r="H87">
        <v>0.18869190875623695</v>
      </c>
      <c r="I87">
        <v>3</v>
      </c>
      <c r="J87">
        <v>16</v>
      </c>
      <c r="K87">
        <v>3.2000000000000002E-3</v>
      </c>
      <c r="L87">
        <f t="shared" ref="L87:L98" si="6">K87/(3*H87)</f>
        <v>5.6529539273708239E-3</v>
      </c>
    </row>
    <row r="88" spans="1:32" x14ac:dyDescent="0.15">
      <c r="A88" s="3"/>
      <c r="B88" s="33" t="s">
        <v>133</v>
      </c>
      <c r="C88" s="6">
        <v>15</v>
      </c>
      <c r="D88" s="6" t="s">
        <v>4</v>
      </c>
      <c r="E88" s="2">
        <v>40387</v>
      </c>
      <c r="F88" t="s">
        <v>156</v>
      </c>
      <c r="G88" t="s">
        <v>163</v>
      </c>
      <c r="H88">
        <v>0.18869190875623695</v>
      </c>
      <c r="I88">
        <v>3</v>
      </c>
      <c r="J88">
        <v>17</v>
      </c>
      <c r="K88">
        <v>2.7E-2</v>
      </c>
      <c r="L88">
        <f t="shared" si="6"/>
        <v>4.7696798762191323E-2</v>
      </c>
      <c r="M88" s="54">
        <v>3.601</v>
      </c>
      <c r="N88">
        <v>3.0619999999999998</v>
      </c>
      <c r="O88" s="51">
        <v>4.2610453948033564</v>
      </c>
      <c r="P88" s="49">
        <v>219.39500434288496</v>
      </c>
      <c r="Q88">
        <v>2.3109999999999999</v>
      </c>
      <c r="R88" s="51">
        <v>-20.198794045600156</v>
      </c>
      <c r="S88" s="49">
        <v>1349.3773910420809</v>
      </c>
    </row>
    <row r="89" spans="1:32" x14ac:dyDescent="0.15">
      <c r="A89" s="3"/>
      <c r="B89" s="33" t="s">
        <v>133</v>
      </c>
      <c r="C89" s="6">
        <v>15</v>
      </c>
      <c r="D89" s="6" t="s">
        <v>4</v>
      </c>
      <c r="E89" s="2">
        <v>40387</v>
      </c>
      <c r="F89" t="s">
        <v>195</v>
      </c>
      <c r="G89" t="s">
        <v>163</v>
      </c>
      <c r="H89">
        <v>0.18869190875623695</v>
      </c>
      <c r="I89">
        <v>3</v>
      </c>
      <c r="J89">
        <v>2</v>
      </c>
      <c r="K89">
        <v>1E-3</v>
      </c>
      <c r="L89">
        <f t="shared" si="6"/>
        <v>1.7665481023033823E-3</v>
      </c>
    </row>
    <row r="90" spans="1:32" x14ac:dyDescent="0.15">
      <c r="A90" s="3" t="s">
        <v>277</v>
      </c>
      <c r="B90" s="33" t="s">
        <v>133</v>
      </c>
      <c r="C90" s="6">
        <v>15</v>
      </c>
      <c r="D90" s="6" t="s">
        <v>4</v>
      </c>
      <c r="E90" s="2">
        <v>40387</v>
      </c>
      <c r="F90" t="s">
        <v>158</v>
      </c>
      <c r="G90" t="s">
        <v>163</v>
      </c>
      <c r="H90">
        <v>0.18869190875623695</v>
      </c>
      <c r="I90">
        <v>3</v>
      </c>
      <c r="J90">
        <v>15</v>
      </c>
      <c r="K90">
        <v>9.2999999999999992E-3</v>
      </c>
      <c r="L90">
        <f t="shared" si="6"/>
        <v>1.6428897351421452E-2</v>
      </c>
      <c r="M90" s="54">
        <v>2.7490000000000001</v>
      </c>
      <c r="N90" s="53">
        <v>1.9359999999999999</v>
      </c>
      <c r="O90" s="51">
        <v>3.8970781518552222</v>
      </c>
      <c r="P90" s="49">
        <v>136.07349236951052</v>
      </c>
      <c r="Q90">
        <v>1.6850000000000001</v>
      </c>
      <c r="R90" s="51">
        <v>-21.074995289240629</v>
      </c>
      <c r="S90" s="49">
        <v>881.03527688580732</v>
      </c>
    </row>
    <row r="91" spans="1:32" x14ac:dyDescent="0.15">
      <c r="A91" s="3"/>
      <c r="B91" s="33" t="s">
        <v>133</v>
      </c>
      <c r="C91" s="6">
        <v>15</v>
      </c>
      <c r="D91" s="6" t="s">
        <v>4</v>
      </c>
      <c r="E91" s="2">
        <v>40387</v>
      </c>
      <c r="F91" t="s">
        <v>171</v>
      </c>
      <c r="G91" t="s">
        <v>163</v>
      </c>
      <c r="H91">
        <v>0.18869190875623695</v>
      </c>
      <c r="I91">
        <v>3</v>
      </c>
      <c r="J91">
        <v>43</v>
      </c>
      <c r="K91">
        <v>1.17E-2</v>
      </c>
      <c r="L91">
        <f t="shared" si="6"/>
        <v>2.0668612796949572E-2</v>
      </c>
      <c r="M91" s="54">
        <v>3.9750000000000001</v>
      </c>
      <c r="N91" s="53">
        <v>3.66</v>
      </c>
      <c r="O91" s="51">
        <v>4.1599433828733199</v>
      </c>
      <c r="P91" s="49">
        <v>254.2380384771491</v>
      </c>
      <c r="Q91">
        <v>2.3929999999999998</v>
      </c>
      <c r="R91" s="51">
        <v>-20.603919351799515</v>
      </c>
      <c r="S91" s="49">
        <v>1426.7691451082267</v>
      </c>
    </row>
    <row r="92" spans="1:32" x14ac:dyDescent="0.15">
      <c r="A92" s="3"/>
      <c r="B92" s="33" t="s">
        <v>133</v>
      </c>
      <c r="C92" s="6">
        <v>15</v>
      </c>
      <c r="D92" s="6" t="s">
        <v>4</v>
      </c>
      <c r="E92" s="2">
        <v>40387</v>
      </c>
      <c r="F92" t="s">
        <v>159</v>
      </c>
      <c r="G92" t="s">
        <v>163</v>
      </c>
      <c r="H92">
        <v>0.18869190875623695</v>
      </c>
      <c r="I92">
        <v>3</v>
      </c>
      <c r="J92">
        <v>49</v>
      </c>
      <c r="K92">
        <v>7.7600000000000002E-2</v>
      </c>
      <c r="L92">
        <f t="shared" si="6"/>
        <v>0.13708413273874248</v>
      </c>
      <c r="M92" s="54">
        <v>3.7719999999999998</v>
      </c>
      <c r="N92">
        <v>3.0139999999999998</v>
      </c>
      <c r="O92" s="51">
        <v>4.2206045900313418</v>
      </c>
      <c r="P92" s="49">
        <v>215.67867598831074</v>
      </c>
      <c r="Q92">
        <v>2.242</v>
      </c>
      <c r="R92" s="51">
        <v>-19.520444695684947</v>
      </c>
      <c r="S92" s="49">
        <v>1319.6211758425352</v>
      </c>
    </row>
    <row r="93" spans="1:32" x14ac:dyDescent="0.15">
      <c r="A93" s="3"/>
      <c r="B93" s="33" t="s">
        <v>133</v>
      </c>
      <c r="C93" s="6">
        <v>15</v>
      </c>
      <c r="D93" s="6" t="s">
        <v>4</v>
      </c>
      <c r="E93" s="2">
        <v>40387</v>
      </c>
      <c r="F93" t="s">
        <v>210</v>
      </c>
      <c r="G93" t="s">
        <v>163</v>
      </c>
      <c r="H93">
        <v>0.18869190875623695</v>
      </c>
      <c r="I93">
        <v>3</v>
      </c>
      <c r="J93">
        <v>4</v>
      </c>
      <c r="K93">
        <v>6.9999999999999999E-4</v>
      </c>
      <c r="L93">
        <f t="shared" si="6"/>
        <v>1.2365836716123676E-3</v>
      </c>
    </row>
    <row r="94" spans="1:32" x14ac:dyDescent="0.15">
      <c r="A94" s="3"/>
      <c r="B94" s="33" t="s">
        <v>133</v>
      </c>
      <c r="C94" s="6">
        <v>15</v>
      </c>
      <c r="D94" s="6" t="s">
        <v>4</v>
      </c>
      <c r="E94" s="2">
        <v>40387</v>
      </c>
      <c r="F94" t="s">
        <v>287</v>
      </c>
      <c r="G94" t="s">
        <v>163</v>
      </c>
      <c r="H94">
        <v>0.18869190875623695</v>
      </c>
      <c r="I94">
        <v>3</v>
      </c>
      <c r="J94">
        <v>1</v>
      </c>
      <c r="K94">
        <v>1.8499999999999999E-2</v>
      </c>
      <c r="L94">
        <f t="shared" si="6"/>
        <v>3.2681139892612572E-2</v>
      </c>
    </row>
    <row r="95" spans="1:32" x14ac:dyDescent="0.15">
      <c r="A95" s="3" t="s">
        <v>278</v>
      </c>
      <c r="B95" s="33" t="s">
        <v>133</v>
      </c>
      <c r="C95" s="6">
        <v>15</v>
      </c>
      <c r="D95" s="6" t="s">
        <v>4</v>
      </c>
      <c r="E95" s="2">
        <v>40387</v>
      </c>
      <c r="F95" t="s">
        <v>161</v>
      </c>
      <c r="G95" t="s">
        <v>163</v>
      </c>
      <c r="H95">
        <v>0.18869190875623695</v>
      </c>
      <c r="I95">
        <v>3</v>
      </c>
      <c r="J95">
        <v>42</v>
      </c>
      <c r="K95">
        <v>2.18E-2</v>
      </c>
      <c r="L95">
        <f t="shared" si="6"/>
        <v>3.8510748630213733E-2</v>
      </c>
      <c r="M95" s="54">
        <v>3.5950000000000002</v>
      </c>
      <c r="N95" s="53">
        <v>3.194</v>
      </c>
      <c r="O95" s="51">
        <v>3.0781518552219191</v>
      </c>
      <c r="P95" s="49">
        <v>225.26851631625942</v>
      </c>
      <c r="Q95">
        <v>2.1549999999999998</v>
      </c>
      <c r="R95" s="51">
        <v>-20.293009233088377</v>
      </c>
      <c r="S95" s="49">
        <v>1209.4824823412607</v>
      </c>
    </row>
    <row r="96" spans="1:32" x14ac:dyDescent="0.15">
      <c r="B96" s="33" t="s">
        <v>133</v>
      </c>
      <c r="C96" s="6">
        <v>15</v>
      </c>
      <c r="D96" s="6" t="s">
        <v>4</v>
      </c>
      <c r="E96" s="2">
        <v>40387</v>
      </c>
      <c r="F96" t="s">
        <v>172</v>
      </c>
      <c r="G96" t="s">
        <v>163</v>
      </c>
      <c r="H96">
        <v>0.18869190875623695</v>
      </c>
      <c r="I96">
        <v>3</v>
      </c>
      <c r="J96">
        <v>42</v>
      </c>
      <c r="K96">
        <v>8.8000000000000005E-3</v>
      </c>
      <c r="L96">
        <f t="shared" si="6"/>
        <v>1.5545623300269765E-2</v>
      </c>
      <c r="M96" s="54">
        <v>2.63</v>
      </c>
      <c r="N96" s="53">
        <v>2.129</v>
      </c>
      <c r="O96" s="51">
        <v>4.8777676675765855</v>
      </c>
      <c r="P96" s="49">
        <v>152.05394005195225</v>
      </c>
      <c r="Q96">
        <v>1.569</v>
      </c>
      <c r="R96" s="51">
        <v>-20.716977576785382</v>
      </c>
      <c r="S96" s="49">
        <v>797.09496323513838</v>
      </c>
    </row>
    <row r="97" spans="1:28" x14ac:dyDescent="0.15">
      <c r="B97" s="33" t="s">
        <v>133</v>
      </c>
      <c r="C97" s="6">
        <v>15</v>
      </c>
      <c r="D97" s="6" t="s">
        <v>4</v>
      </c>
      <c r="E97" s="2">
        <v>40387</v>
      </c>
      <c r="F97" t="s">
        <v>162</v>
      </c>
      <c r="G97" t="s">
        <v>163</v>
      </c>
      <c r="H97">
        <v>0.18869190875623695</v>
      </c>
      <c r="I97">
        <v>3</v>
      </c>
      <c r="J97">
        <v>16</v>
      </c>
      <c r="K97">
        <v>2.5899999999999999E-2</v>
      </c>
      <c r="L97">
        <f t="shared" si="6"/>
        <v>4.5753595849657602E-2</v>
      </c>
      <c r="M97" s="54">
        <v>3.7709999999999999</v>
      </c>
      <c r="N97" s="53">
        <v>3.27</v>
      </c>
      <c r="O97" s="51">
        <v>4.129612779294308</v>
      </c>
      <c r="P97" s="49">
        <v>233.57701315041805</v>
      </c>
      <c r="Q97">
        <v>2.2519999999999998</v>
      </c>
      <c r="R97" s="51">
        <v>-19.850197851893729</v>
      </c>
      <c r="S97" s="49">
        <v>1323.797339009569</v>
      </c>
    </row>
    <row r="98" spans="1:28" x14ac:dyDescent="0.15">
      <c r="A98" s="8"/>
      <c r="B98" s="13" t="s">
        <v>133</v>
      </c>
      <c r="C98" s="9">
        <v>15</v>
      </c>
      <c r="D98" s="9" t="s">
        <v>4</v>
      </c>
      <c r="E98" s="7">
        <v>40387</v>
      </c>
      <c r="F98" s="8" t="s">
        <v>194</v>
      </c>
      <c r="G98" s="8" t="s">
        <v>163</v>
      </c>
      <c r="H98" s="8">
        <v>0.18869190875623695</v>
      </c>
      <c r="I98" s="8">
        <v>3</v>
      </c>
      <c r="J98" s="8">
        <v>7</v>
      </c>
      <c r="K98" s="8">
        <v>4.4000000000000003E-3</v>
      </c>
      <c r="L98" s="8">
        <f t="shared" si="6"/>
        <v>7.7728116501348827E-3</v>
      </c>
      <c r="M98" s="8"/>
      <c r="N98" s="8"/>
      <c r="O98" s="8"/>
      <c r="P98" s="8"/>
      <c r="Q98" s="8"/>
      <c r="R98" s="8"/>
      <c r="S98" s="8"/>
    </row>
    <row r="99" spans="1:28" x14ac:dyDescent="0.15">
      <c r="A99" s="3" t="s">
        <v>279</v>
      </c>
      <c r="B99" s="42" t="s">
        <v>134</v>
      </c>
      <c r="C99" s="6">
        <v>3</v>
      </c>
      <c r="D99" s="6" t="s">
        <v>4</v>
      </c>
      <c r="E99" s="2">
        <v>40386</v>
      </c>
      <c r="F99" t="s">
        <v>170</v>
      </c>
      <c r="G99" s="6" t="s">
        <v>192</v>
      </c>
      <c r="H99">
        <v>5.28E-2</v>
      </c>
      <c r="I99">
        <v>1</v>
      </c>
      <c r="J99">
        <v>7</v>
      </c>
      <c r="K99">
        <v>1.6000000000000001E-3</v>
      </c>
      <c r="L99" s="6">
        <f>K99/H99</f>
        <v>3.0303030303030304E-2</v>
      </c>
      <c r="M99" s="54">
        <v>1.917</v>
      </c>
      <c r="N99">
        <v>1.7809999999999999</v>
      </c>
      <c r="O99">
        <v>5.1103022950156705</v>
      </c>
      <c r="P99" s="49">
        <v>177.63565784313727</v>
      </c>
      <c r="Q99">
        <v>1.4530000000000001</v>
      </c>
      <c r="R99" s="51">
        <v>-16.986056152251749</v>
      </c>
      <c r="S99" s="49">
        <v>945.56277535771926</v>
      </c>
    </row>
    <row r="100" spans="1:28" x14ac:dyDescent="0.15">
      <c r="A100" s="3" t="s">
        <v>280</v>
      </c>
      <c r="B100" s="12" t="s">
        <v>134</v>
      </c>
      <c r="C100" s="6">
        <v>3</v>
      </c>
      <c r="D100" s="6" t="s">
        <v>4</v>
      </c>
      <c r="E100" s="2">
        <v>40386</v>
      </c>
      <c r="F100" t="s">
        <v>171</v>
      </c>
      <c r="G100" s="6" t="s">
        <v>192</v>
      </c>
      <c r="H100">
        <v>5.28E-2</v>
      </c>
      <c r="I100">
        <v>1</v>
      </c>
      <c r="J100">
        <v>5</v>
      </c>
      <c r="K100">
        <v>2.5999999999999999E-3</v>
      </c>
      <c r="L100" s="6">
        <f t="shared" ref="L100:L109" si="7">K100/H100</f>
        <v>4.924242424242424E-2</v>
      </c>
      <c r="M100" s="54">
        <v>2.6110000000000002</v>
      </c>
      <c r="N100">
        <v>2.4780000000000002</v>
      </c>
      <c r="O100">
        <v>5.4338287331917909</v>
      </c>
      <c r="P100" s="49">
        <v>247.38000943627455</v>
      </c>
      <c r="Q100">
        <v>1.8180000000000001</v>
      </c>
      <c r="R100" s="51">
        <v>-16.835311852270589</v>
      </c>
      <c r="S100" s="49">
        <v>1295.5103435894002</v>
      </c>
      <c r="AA100" s="24"/>
      <c r="AB100" s="24"/>
    </row>
    <row r="101" spans="1:28" x14ac:dyDescent="0.15">
      <c r="A101" s="3"/>
      <c r="B101" s="12" t="s">
        <v>134</v>
      </c>
      <c r="C101" s="6">
        <v>3</v>
      </c>
      <c r="D101" s="6" t="s">
        <v>4</v>
      </c>
      <c r="E101" s="2">
        <v>40386</v>
      </c>
      <c r="F101" t="s">
        <v>210</v>
      </c>
      <c r="G101" s="6" t="s">
        <v>192</v>
      </c>
      <c r="H101">
        <v>5.28E-2</v>
      </c>
      <c r="I101">
        <v>1</v>
      </c>
      <c r="J101">
        <v>1</v>
      </c>
      <c r="K101">
        <v>2E-3</v>
      </c>
      <c r="L101" s="6">
        <f t="shared" si="7"/>
        <v>3.787878787878788E-2</v>
      </c>
      <c r="M101" s="54">
        <v>0.86599999999999999</v>
      </c>
      <c r="N101">
        <v>0.56499999999999995</v>
      </c>
      <c r="O101">
        <v>3.8768577494692145</v>
      </c>
      <c r="P101" s="49">
        <v>57.339679901960793</v>
      </c>
      <c r="Q101">
        <v>0.53200000000000003</v>
      </c>
      <c r="R101" s="51">
        <v>-16.335971358583006</v>
      </c>
      <c r="S101" s="49">
        <v>307.18754216717144</v>
      </c>
      <c r="AA101" s="6"/>
      <c r="AB101" s="6"/>
    </row>
    <row r="102" spans="1:28" x14ac:dyDescent="0.15">
      <c r="A102" s="3" t="s">
        <v>281</v>
      </c>
      <c r="B102" s="12" t="s">
        <v>134</v>
      </c>
      <c r="C102" s="6">
        <v>3</v>
      </c>
      <c r="D102" s="6" t="s">
        <v>4</v>
      </c>
      <c r="E102" s="2">
        <v>40386</v>
      </c>
      <c r="F102" t="s">
        <v>172</v>
      </c>
      <c r="G102" s="6" t="s">
        <v>192</v>
      </c>
      <c r="H102">
        <v>5.28E-2</v>
      </c>
      <c r="I102">
        <v>1</v>
      </c>
      <c r="J102">
        <v>10</v>
      </c>
      <c r="K102">
        <v>7.0000000000000001E-3</v>
      </c>
      <c r="L102" s="6">
        <f t="shared" si="7"/>
        <v>0.13257575757575757</v>
      </c>
      <c r="M102" s="52">
        <v>3.9449999999999998</v>
      </c>
      <c r="N102" s="57">
        <v>2.355</v>
      </c>
      <c r="O102" s="51">
        <v>6.1516530178950566</v>
      </c>
      <c r="P102" s="49">
        <v>273.29443778075841</v>
      </c>
      <c r="Q102">
        <v>1.8340000000000001</v>
      </c>
      <c r="R102" s="51">
        <v>-17.033163745995861</v>
      </c>
      <c r="S102" s="49">
        <v>1461.0354179110705</v>
      </c>
      <c r="AA102" s="6"/>
      <c r="AB102" s="6"/>
    </row>
    <row r="103" spans="1:28" x14ac:dyDescent="0.15">
      <c r="A103" s="3" t="s">
        <v>282</v>
      </c>
      <c r="B103" s="42" t="s">
        <v>135</v>
      </c>
      <c r="C103" s="6">
        <v>8</v>
      </c>
      <c r="D103" s="6" t="s">
        <v>4</v>
      </c>
      <c r="E103" s="2">
        <v>40386</v>
      </c>
      <c r="F103" t="s">
        <v>170</v>
      </c>
      <c r="G103" s="6" t="s">
        <v>192</v>
      </c>
      <c r="H103">
        <v>5.28E-2</v>
      </c>
      <c r="I103">
        <v>1</v>
      </c>
      <c r="J103">
        <v>98</v>
      </c>
      <c r="K103">
        <v>1.21E-2</v>
      </c>
      <c r="L103" s="6">
        <f t="shared" si="7"/>
        <v>0.22916666666666666</v>
      </c>
      <c r="M103" s="54">
        <v>3.4929999999999999</v>
      </c>
      <c r="N103" s="53">
        <v>0.93300000000000005</v>
      </c>
      <c r="O103" s="51">
        <v>6.454959053685168</v>
      </c>
      <c r="P103" s="49">
        <v>92.512038602941189</v>
      </c>
      <c r="Q103">
        <v>1.4</v>
      </c>
      <c r="R103" s="51">
        <v>-15.676465046165447</v>
      </c>
      <c r="S103" s="49">
        <v>889.4319360836688</v>
      </c>
      <c r="AA103" s="6"/>
      <c r="AB103" s="6"/>
    </row>
    <row r="104" spans="1:28" x14ac:dyDescent="0.15">
      <c r="A104" s="3"/>
      <c r="B104" s="12" t="s">
        <v>135</v>
      </c>
      <c r="C104" s="6">
        <v>8</v>
      </c>
      <c r="D104" s="6" t="s">
        <v>4</v>
      </c>
      <c r="E104" s="2">
        <v>40386</v>
      </c>
      <c r="F104" t="s">
        <v>195</v>
      </c>
      <c r="G104" s="6" t="s">
        <v>192</v>
      </c>
      <c r="H104">
        <v>5.28E-2</v>
      </c>
      <c r="I104">
        <v>1</v>
      </c>
      <c r="J104">
        <v>4</v>
      </c>
      <c r="K104">
        <v>1.8E-3</v>
      </c>
      <c r="L104" s="6">
        <f t="shared" si="7"/>
        <v>3.4090909090909088E-2</v>
      </c>
      <c r="M104" s="54">
        <v>1.5760000000000001</v>
      </c>
      <c r="N104" s="65">
        <v>0.1</v>
      </c>
      <c r="O104" s="64">
        <v>5.2316247093317161</v>
      </c>
      <c r="P104" s="49">
        <v>10.780176715686276</v>
      </c>
      <c r="Q104">
        <v>0.30499999999999999</v>
      </c>
      <c r="R104" s="51">
        <v>-8.1486715658564179</v>
      </c>
      <c r="S104" s="49">
        <v>176.06507136740558</v>
      </c>
      <c r="AA104" s="6"/>
      <c r="AB104" s="6"/>
    </row>
    <row r="105" spans="1:28" x14ac:dyDescent="0.15">
      <c r="A105" s="3" t="s">
        <v>283</v>
      </c>
      <c r="B105" s="12" t="s">
        <v>135</v>
      </c>
      <c r="C105" s="6">
        <v>8</v>
      </c>
      <c r="D105" s="6" t="s">
        <v>4</v>
      </c>
      <c r="E105" s="2">
        <v>40386</v>
      </c>
      <c r="F105" t="s">
        <v>171</v>
      </c>
      <c r="G105" s="6" t="s">
        <v>192</v>
      </c>
      <c r="H105">
        <v>5.28E-2</v>
      </c>
      <c r="I105">
        <v>1</v>
      </c>
      <c r="J105">
        <v>178</v>
      </c>
      <c r="K105">
        <v>6.88E-2</v>
      </c>
      <c r="L105" s="6">
        <f t="shared" si="7"/>
        <v>1.303030303030303</v>
      </c>
      <c r="M105" s="54">
        <v>3.75</v>
      </c>
      <c r="N105" s="53">
        <v>1.6830000000000001</v>
      </c>
      <c r="O105" s="51">
        <v>3.7555353351531697</v>
      </c>
      <c r="P105" s="49">
        <v>165.57676384803923</v>
      </c>
      <c r="Q105">
        <v>1.484</v>
      </c>
      <c r="R105" s="51">
        <v>-14.809685321273792</v>
      </c>
      <c r="S105" s="49">
        <v>957.66225970424546</v>
      </c>
      <c r="AA105" s="6"/>
      <c r="AB105" s="6"/>
    </row>
    <row r="106" spans="1:28" x14ac:dyDescent="0.15">
      <c r="A106" s="3"/>
      <c r="B106" s="12" t="s">
        <v>135</v>
      </c>
      <c r="C106" s="6">
        <v>8</v>
      </c>
      <c r="D106" s="6" t="s">
        <v>4</v>
      </c>
      <c r="E106" s="2">
        <v>40386</v>
      </c>
      <c r="F106" t="s">
        <v>210</v>
      </c>
      <c r="G106" s="6" t="s">
        <v>192</v>
      </c>
      <c r="H106">
        <v>5.28E-2</v>
      </c>
      <c r="I106">
        <v>1</v>
      </c>
      <c r="J106">
        <v>17</v>
      </c>
      <c r="K106">
        <v>1.46E-2</v>
      </c>
      <c r="L106" s="6">
        <f t="shared" si="7"/>
        <v>0.27651515151515149</v>
      </c>
      <c r="M106" s="54">
        <v>3.468</v>
      </c>
      <c r="N106" s="53">
        <v>1.4339999999999999</v>
      </c>
      <c r="O106" s="51">
        <v>3.8161965423111921</v>
      </c>
      <c r="P106" s="49">
        <v>142.63701323529415</v>
      </c>
      <c r="Q106">
        <v>1.258</v>
      </c>
      <c r="R106" s="51">
        <v>-14.866214433766729</v>
      </c>
      <c r="S106" s="49">
        <v>786.95772663442654</v>
      </c>
      <c r="AA106" s="6"/>
      <c r="AB106" s="6"/>
    </row>
    <row r="107" spans="1:28" x14ac:dyDescent="0.15">
      <c r="A107" s="3" t="s">
        <v>284</v>
      </c>
      <c r="B107" s="12" t="s">
        <v>135</v>
      </c>
      <c r="C107" s="6">
        <v>8</v>
      </c>
      <c r="D107" s="6" t="s">
        <v>4</v>
      </c>
      <c r="E107" s="2">
        <v>40386</v>
      </c>
      <c r="F107" t="s">
        <v>172</v>
      </c>
      <c r="G107" s="6" t="s">
        <v>192</v>
      </c>
      <c r="H107">
        <v>5.28E-2</v>
      </c>
      <c r="I107">
        <v>1</v>
      </c>
      <c r="J107">
        <v>163</v>
      </c>
      <c r="K107">
        <v>2.76E-2</v>
      </c>
      <c r="L107" s="6">
        <f t="shared" si="7"/>
        <v>0.52272727272727271</v>
      </c>
      <c r="M107" s="54">
        <v>3.79</v>
      </c>
      <c r="N107" s="53">
        <v>0.59099999999999997</v>
      </c>
      <c r="O107" s="51">
        <v>10.43837832372864</v>
      </c>
      <c r="P107" s="49">
        <v>59.689565318627459</v>
      </c>
      <c r="Q107">
        <v>1.018</v>
      </c>
      <c r="R107" s="51">
        <v>-13.179762577727535</v>
      </c>
      <c r="S107" s="49">
        <v>606.67801875440887</v>
      </c>
      <c r="AA107" s="6"/>
      <c r="AB107" s="6"/>
    </row>
    <row r="108" spans="1:28" x14ac:dyDescent="0.15">
      <c r="A108" s="3"/>
      <c r="B108" s="12" t="s">
        <v>135</v>
      </c>
      <c r="C108" s="6">
        <v>8</v>
      </c>
      <c r="D108" s="6" t="s">
        <v>4</v>
      </c>
      <c r="E108" s="2">
        <v>40386</v>
      </c>
      <c r="F108" t="s">
        <v>194</v>
      </c>
      <c r="G108" s="6" t="s">
        <v>192</v>
      </c>
      <c r="H108">
        <v>5.28E-2</v>
      </c>
      <c r="I108">
        <v>1</v>
      </c>
      <c r="J108">
        <v>6</v>
      </c>
      <c r="K108">
        <v>8.0000000000000004E-4</v>
      </c>
      <c r="L108" s="6">
        <f t="shared" si="7"/>
        <v>1.5151515151515152E-2</v>
      </c>
      <c r="M108" s="54">
        <v>0.47299999999999998</v>
      </c>
      <c r="N108" s="65">
        <v>6.8000000000000005E-2</v>
      </c>
      <c r="O108" s="64">
        <v>5.150743099787686</v>
      </c>
      <c r="P108" s="49">
        <v>7.4626914215686284</v>
      </c>
      <c r="Q108">
        <v>0.13900000000000001</v>
      </c>
      <c r="R108" s="51">
        <v>-12.60504993404937</v>
      </c>
      <c r="S108" s="49">
        <v>73.862214442426151</v>
      </c>
      <c r="AA108" s="6"/>
      <c r="AB108" s="6"/>
    </row>
    <row r="109" spans="1:28" ht="14" thickBot="1" x14ac:dyDescent="0.2">
      <c r="A109" s="38" t="s">
        <v>286</v>
      </c>
      <c r="B109" s="18" t="s">
        <v>136</v>
      </c>
      <c r="C109" s="17">
        <v>15</v>
      </c>
      <c r="D109" s="17" t="s">
        <v>4</v>
      </c>
      <c r="E109" s="19">
        <v>40386</v>
      </c>
      <c r="F109" s="1" t="s">
        <v>156</v>
      </c>
      <c r="G109" s="17" t="s">
        <v>192</v>
      </c>
      <c r="H109" s="1">
        <v>5.28E-2</v>
      </c>
      <c r="I109" s="1">
        <v>1</v>
      </c>
      <c r="J109" s="1">
        <v>1</v>
      </c>
      <c r="K109" s="1">
        <v>4.3E-3</v>
      </c>
      <c r="L109" s="1">
        <f t="shared" si="7"/>
        <v>8.1439393939393936E-2</v>
      </c>
      <c r="M109" s="124">
        <v>3.5670000000000002</v>
      </c>
      <c r="N109" s="17">
        <v>1.24</v>
      </c>
      <c r="O109" s="111">
        <v>4.0082903649782633</v>
      </c>
      <c r="P109" s="110">
        <v>125.44179375000002</v>
      </c>
      <c r="Q109" s="1">
        <v>1.26</v>
      </c>
      <c r="R109" s="111">
        <v>-14.932165065008485</v>
      </c>
      <c r="S109" s="110">
        <v>798.71647936437978</v>
      </c>
      <c r="AA109" s="6"/>
      <c r="AB109" s="6"/>
    </row>
    <row r="110" spans="1:28" x14ac:dyDescent="0.15">
      <c r="A110" t="s">
        <v>289</v>
      </c>
      <c r="B110" s="10" t="s">
        <v>288</v>
      </c>
      <c r="C110">
        <v>7.5</v>
      </c>
      <c r="D110" s="6" t="s">
        <v>27</v>
      </c>
      <c r="E110" s="2">
        <v>40388</v>
      </c>
      <c r="F110" s="28" t="s">
        <v>155</v>
      </c>
      <c r="G110" t="s">
        <v>163</v>
      </c>
      <c r="H110">
        <v>0.18869190875623695</v>
      </c>
      <c r="I110">
        <v>3</v>
      </c>
      <c r="J110">
        <v>16</v>
      </c>
      <c r="K110">
        <v>0.01</v>
      </c>
      <c r="L110">
        <f>K110/(3*H110)</f>
        <v>1.7665481023033822E-2</v>
      </c>
      <c r="M110" s="54">
        <v>3.5</v>
      </c>
      <c r="N110">
        <v>3.7410000000000001</v>
      </c>
      <c r="O110" s="51">
        <v>4.1599433828733199</v>
      </c>
      <c r="P110" s="49">
        <v>268.91927697947716</v>
      </c>
      <c r="Q110">
        <v>2.2309999999999999</v>
      </c>
      <c r="R110" s="51">
        <v>-19.294328245713213</v>
      </c>
      <c r="S110" s="49">
        <v>1346.315636544113</v>
      </c>
      <c r="AA110" s="6"/>
      <c r="AB110" s="6"/>
    </row>
    <row r="111" spans="1:28" x14ac:dyDescent="0.15">
      <c r="B111" s="10" t="s">
        <v>288</v>
      </c>
      <c r="C111">
        <v>7.5</v>
      </c>
      <c r="D111" s="6" t="s">
        <v>27</v>
      </c>
      <c r="E111" s="2">
        <v>40388</v>
      </c>
      <c r="F111" t="s">
        <v>170</v>
      </c>
      <c r="G111" t="s">
        <v>163</v>
      </c>
      <c r="H111">
        <v>0.18869190875623695</v>
      </c>
      <c r="I111">
        <v>3</v>
      </c>
      <c r="J111">
        <v>36</v>
      </c>
      <c r="K111">
        <v>2.58E-2</v>
      </c>
      <c r="L111">
        <f t="shared" ref="L111:L120" si="8">K111/(3*H111)</f>
        <v>4.5576941039427263E-2</v>
      </c>
      <c r="M111" s="54">
        <v>3.8180000000000001</v>
      </c>
      <c r="N111">
        <v>3.1110000000000002</v>
      </c>
      <c r="O111" s="51">
        <v>6.1112122131230411</v>
      </c>
      <c r="P111" s="49">
        <v>223.83727873130664</v>
      </c>
      <c r="Q111">
        <v>1.9470000000000001</v>
      </c>
      <c r="R111" s="51">
        <v>-16.741096664782365</v>
      </c>
      <c r="S111" s="49">
        <v>1102.744585881544</v>
      </c>
      <c r="AA111" s="24"/>
      <c r="AB111" s="24"/>
    </row>
    <row r="112" spans="1:28" x14ac:dyDescent="0.15">
      <c r="B112" s="10" t="s">
        <v>288</v>
      </c>
      <c r="C112">
        <v>7.5</v>
      </c>
      <c r="D112" s="6" t="s">
        <v>27</v>
      </c>
      <c r="E112" s="2">
        <v>40388</v>
      </c>
      <c r="F112" t="s">
        <v>156</v>
      </c>
      <c r="G112" t="s">
        <v>163</v>
      </c>
      <c r="H112">
        <v>0.18869190875623695</v>
      </c>
      <c r="I112">
        <v>3</v>
      </c>
      <c r="J112">
        <v>2</v>
      </c>
      <c r="K112">
        <v>1.9E-3</v>
      </c>
      <c r="L112">
        <f t="shared" si="8"/>
        <v>3.3564413943764264E-3</v>
      </c>
      <c r="M112" s="54">
        <v>1.9319999999999999</v>
      </c>
      <c r="N112">
        <v>1.835</v>
      </c>
      <c r="O112" s="51">
        <v>5.2316247093317161</v>
      </c>
      <c r="P112" s="49">
        <v>131.40158638784382</v>
      </c>
      <c r="Q112">
        <v>1.4910000000000001</v>
      </c>
      <c r="R112" s="51">
        <v>-18.606557377049185</v>
      </c>
      <c r="S112" s="49">
        <v>776.76760806214895</v>
      </c>
    </row>
    <row r="113" spans="1:28" x14ac:dyDescent="0.15">
      <c r="A113" t="s">
        <v>290</v>
      </c>
      <c r="B113" s="10" t="s">
        <v>288</v>
      </c>
      <c r="C113">
        <v>7.5</v>
      </c>
      <c r="D113" s="6" t="s">
        <v>27</v>
      </c>
      <c r="E113" s="2">
        <v>40388</v>
      </c>
      <c r="F113" s="28" t="s">
        <v>158</v>
      </c>
      <c r="G113" t="s">
        <v>163</v>
      </c>
      <c r="H113">
        <v>0.18869190875623695</v>
      </c>
      <c r="I113">
        <v>3</v>
      </c>
      <c r="J113" s="28">
        <v>2</v>
      </c>
      <c r="K113">
        <v>1.0699999999999999E-2</v>
      </c>
      <c r="L113">
        <f t="shared" si="8"/>
        <v>1.8902064694646191E-2</v>
      </c>
      <c r="M113" s="54">
        <v>3.153</v>
      </c>
      <c r="N113">
        <v>1.831</v>
      </c>
      <c r="O113" s="51">
        <v>3.6637030910782586</v>
      </c>
      <c r="P113" s="49">
        <v>252.96376972236033</v>
      </c>
      <c r="Q113">
        <v>1.268</v>
      </c>
      <c r="R113" s="51">
        <v>-18.569600468887369</v>
      </c>
      <c r="S113" s="49">
        <v>1239.6858134657621</v>
      </c>
    </row>
    <row r="114" spans="1:28" x14ac:dyDescent="0.15">
      <c r="B114" s="10" t="s">
        <v>288</v>
      </c>
      <c r="C114">
        <v>7.5</v>
      </c>
      <c r="D114" s="6" t="s">
        <v>27</v>
      </c>
      <c r="E114" s="2">
        <v>40388</v>
      </c>
      <c r="F114" t="s">
        <v>171</v>
      </c>
      <c r="G114" t="s">
        <v>163</v>
      </c>
      <c r="H114">
        <v>0.18869190875623695</v>
      </c>
      <c r="I114">
        <v>3</v>
      </c>
      <c r="J114">
        <v>55</v>
      </c>
      <c r="K114">
        <v>2.69E-2</v>
      </c>
      <c r="L114">
        <f t="shared" si="8"/>
        <v>4.7520143951960983E-2</v>
      </c>
      <c r="M114" s="52">
        <v>3.44</v>
      </c>
      <c r="N114" s="57">
        <v>3.153</v>
      </c>
      <c r="O114" s="51">
        <v>5.7371347689819023</v>
      </c>
      <c r="P114" s="49">
        <v>223.28168650724382</v>
      </c>
      <c r="Q114">
        <v>1.9790000000000001</v>
      </c>
      <c r="R114" s="51">
        <v>-17.485396645939332</v>
      </c>
      <c r="S114" s="49">
        <v>1088.9957231187075</v>
      </c>
    </row>
    <row r="115" spans="1:28" x14ac:dyDescent="0.15">
      <c r="B115" s="10" t="s">
        <v>288</v>
      </c>
      <c r="C115">
        <v>7.5</v>
      </c>
      <c r="D115" s="6" t="s">
        <v>27</v>
      </c>
      <c r="E115" s="2">
        <v>40388</v>
      </c>
      <c r="F115" t="s">
        <v>159</v>
      </c>
      <c r="G115" t="s">
        <v>163</v>
      </c>
      <c r="H115">
        <v>0.18869190875623695</v>
      </c>
      <c r="I115">
        <v>3</v>
      </c>
      <c r="J115">
        <v>4</v>
      </c>
      <c r="K115">
        <v>3.8E-3</v>
      </c>
      <c r="L115">
        <f t="shared" si="8"/>
        <v>6.7128827887528528E-3</v>
      </c>
      <c r="M115" s="54">
        <v>3.641</v>
      </c>
      <c r="N115">
        <v>3.1280000000000001</v>
      </c>
      <c r="O115" s="51">
        <v>5.0193104842786376</v>
      </c>
      <c r="P115" s="49">
        <v>220.87226260605684</v>
      </c>
      <c r="Q115">
        <v>2.1560000000000001</v>
      </c>
      <c r="R115" s="51">
        <v>-18.785566233276811</v>
      </c>
      <c r="S115" s="49">
        <v>1263.8453871237587</v>
      </c>
    </row>
    <row r="116" spans="1:28" x14ac:dyDescent="0.15">
      <c r="B116" s="10" t="s">
        <v>288</v>
      </c>
      <c r="C116">
        <v>7.5</v>
      </c>
      <c r="D116" s="6" t="s">
        <v>27</v>
      </c>
      <c r="E116" s="2">
        <v>40388</v>
      </c>
      <c r="F116" t="s">
        <v>210</v>
      </c>
      <c r="G116" t="s">
        <v>163</v>
      </c>
      <c r="H116">
        <v>0.18869190875623695</v>
      </c>
      <c r="I116">
        <v>3</v>
      </c>
      <c r="J116">
        <v>5</v>
      </c>
      <c r="K116">
        <v>2E-3</v>
      </c>
      <c r="L116">
        <f t="shared" si="8"/>
        <v>3.5330962046067646E-3</v>
      </c>
      <c r="M116" s="54">
        <v>0.20499999999999999</v>
      </c>
      <c r="O116" s="64">
        <v>0.12597310686482663</v>
      </c>
      <c r="P116" s="49">
        <v>12.457921777004533</v>
      </c>
      <c r="R116" s="64">
        <v>-38.75918598078011</v>
      </c>
      <c r="S116" s="49">
        <v>61.708673501790969</v>
      </c>
    </row>
    <row r="117" spans="1:28" x14ac:dyDescent="0.15">
      <c r="A117" t="s">
        <v>291</v>
      </c>
      <c r="B117" s="10" t="s">
        <v>288</v>
      </c>
      <c r="C117">
        <v>7.5</v>
      </c>
      <c r="D117" s="6" t="s">
        <v>27</v>
      </c>
      <c r="E117" s="2">
        <v>40388</v>
      </c>
      <c r="F117" s="28" t="s">
        <v>161</v>
      </c>
      <c r="G117" t="s">
        <v>163</v>
      </c>
      <c r="H117">
        <v>0.18869190875623695</v>
      </c>
      <c r="I117">
        <v>3</v>
      </c>
      <c r="J117">
        <v>19</v>
      </c>
      <c r="K117">
        <v>1.6199999999999999E-2</v>
      </c>
      <c r="L117">
        <f t="shared" si="8"/>
        <v>2.8618079257314792E-2</v>
      </c>
      <c r="M117" s="52">
        <v>3.8530000000000002</v>
      </c>
      <c r="N117" s="53">
        <v>3.7970000000000002</v>
      </c>
      <c r="O117" s="51">
        <v>3.8768577494692145</v>
      </c>
      <c r="P117" s="49">
        <v>270.09127928085178</v>
      </c>
      <c r="Q117">
        <v>2.387</v>
      </c>
      <c r="R117" s="51">
        <v>-19.614659883173172</v>
      </c>
      <c r="S117" s="49">
        <v>1421.9497018102647</v>
      </c>
    </row>
    <row r="118" spans="1:28" x14ac:dyDescent="0.15">
      <c r="B118" s="10" t="s">
        <v>288</v>
      </c>
      <c r="C118">
        <v>7.5</v>
      </c>
      <c r="D118" s="6" t="s">
        <v>27</v>
      </c>
      <c r="E118" s="2">
        <v>40388</v>
      </c>
      <c r="F118" t="s">
        <v>172</v>
      </c>
      <c r="G118" t="s">
        <v>163</v>
      </c>
      <c r="H118">
        <v>0.18869190875623695</v>
      </c>
      <c r="I118">
        <v>3</v>
      </c>
      <c r="J118">
        <v>80</v>
      </c>
      <c r="K118">
        <v>3.2199999999999999E-2</v>
      </c>
      <c r="L118">
        <f t="shared" si="8"/>
        <v>5.6882848894168905E-2</v>
      </c>
      <c r="M118" s="54">
        <v>3.83</v>
      </c>
      <c r="N118">
        <v>2.464</v>
      </c>
      <c r="O118" s="51">
        <v>8.3152360731978554</v>
      </c>
      <c r="P118" s="49">
        <v>178.70431294810456</v>
      </c>
      <c r="Q118">
        <v>1.996</v>
      </c>
      <c r="R118" s="51">
        <v>-17.617297908422842</v>
      </c>
      <c r="S118" s="49">
        <v>1071.4647545112912</v>
      </c>
    </row>
    <row r="119" spans="1:28" x14ac:dyDescent="0.15">
      <c r="B119" s="10" t="s">
        <v>288</v>
      </c>
      <c r="C119">
        <v>7.5</v>
      </c>
      <c r="D119" s="6" t="s">
        <v>27</v>
      </c>
      <c r="E119" s="2">
        <v>40388</v>
      </c>
      <c r="F119" t="s">
        <v>162</v>
      </c>
      <c r="G119" t="s">
        <v>163</v>
      </c>
      <c r="H119">
        <v>0.18869190875623695</v>
      </c>
      <c r="I119">
        <v>3</v>
      </c>
      <c r="J119">
        <v>3</v>
      </c>
      <c r="K119">
        <v>1.4E-3</v>
      </c>
      <c r="L119">
        <f t="shared" si="8"/>
        <v>2.4731673432247352E-3</v>
      </c>
    </row>
    <row r="120" spans="1:28" x14ac:dyDescent="0.15">
      <c r="B120" s="10" t="s">
        <v>288</v>
      </c>
      <c r="C120">
        <v>7.5</v>
      </c>
      <c r="D120" s="6" t="s">
        <v>27</v>
      </c>
      <c r="E120" s="2">
        <v>40388</v>
      </c>
      <c r="F120" t="s">
        <v>194</v>
      </c>
      <c r="G120" t="s">
        <v>163</v>
      </c>
      <c r="H120">
        <v>0.18869190875623695</v>
      </c>
      <c r="I120">
        <v>3</v>
      </c>
      <c r="J120">
        <v>1</v>
      </c>
      <c r="K120">
        <v>4.0000000000000002E-4</v>
      </c>
      <c r="L120">
        <f t="shared" si="8"/>
        <v>7.0661924092135298E-4</v>
      </c>
    </row>
    <row r="121" spans="1:28" ht="14" thickBot="1" x14ac:dyDescent="0.2">
      <c r="A121" s="38" t="s">
        <v>352</v>
      </c>
      <c r="B121" s="18" t="s">
        <v>353</v>
      </c>
      <c r="C121" s="17">
        <v>8</v>
      </c>
      <c r="D121" s="17" t="s">
        <v>27</v>
      </c>
      <c r="E121" s="19">
        <v>40386</v>
      </c>
      <c r="F121" s="1" t="s">
        <v>354</v>
      </c>
      <c r="G121" s="1" t="s">
        <v>192</v>
      </c>
      <c r="H121" s="1" t="s">
        <v>330</v>
      </c>
      <c r="I121" s="1">
        <v>1</v>
      </c>
      <c r="J121" s="17"/>
      <c r="K121" s="17"/>
      <c r="L121" s="17"/>
      <c r="M121" s="124">
        <v>3.9340000000000002</v>
      </c>
      <c r="N121" s="1">
        <v>1.87</v>
      </c>
      <c r="O121" s="111">
        <v>8.1231422505307851</v>
      </c>
      <c r="P121" s="110">
        <v>216.08386169434542</v>
      </c>
      <c r="Q121" s="1">
        <v>1.365</v>
      </c>
      <c r="R121" s="111">
        <v>-18.29564725833805</v>
      </c>
      <c r="S121" s="110">
        <v>1263.7271498747548</v>
      </c>
    </row>
    <row r="122" spans="1:28" x14ac:dyDescent="0.15">
      <c r="A122" t="s">
        <v>289</v>
      </c>
      <c r="B122" s="10" t="s">
        <v>292</v>
      </c>
      <c r="C122" s="6">
        <v>8</v>
      </c>
      <c r="D122" s="6" t="s">
        <v>50</v>
      </c>
      <c r="E122" s="2">
        <v>40388</v>
      </c>
      <c r="F122" t="s">
        <v>155</v>
      </c>
      <c r="G122" t="s">
        <v>163</v>
      </c>
      <c r="H122">
        <v>0.18869190875623695</v>
      </c>
      <c r="I122">
        <v>1</v>
      </c>
      <c r="J122">
        <v>2</v>
      </c>
      <c r="K122">
        <v>1.1000000000000001E-3</v>
      </c>
      <c r="L122">
        <f>K122/H122</f>
        <v>5.8296087376011616E-3</v>
      </c>
      <c r="M122" s="52">
        <v>0.59899999999999998</v>
      </c>
      <c r="N122" s="53">
        <v>0.29699999999999999</v>
      </c>
      <c r="O122" s="51">
        <v>1.207764634516227</v>
      </c>
      <c r="P122" s="49">
        <v>22.749526927397842</v>
      </c>
      <c r="Q122">
        <v>0.32</v>
      </c>
      <c r="R122" s="51">
        <v>-19.058790276992656</v>
      </c>
      <c r="S122" s="49">
        <v>152.58573723022292</v>
      </c>
    </row>
    <row r="123" spans="1:28" x14ac:dyDescent="0.15">
      <c r="B123" s="10" t="s">
        <v>292</v>
      </c>
      <c r="C123" s="6">
        <v>8</v>
      </c>
      <c r="D123" s="6" t="s">
        <v>50</v>
      </c>
      <c r="E123" s="2">
        <v>40388</v>
      </c>
      <c r="F123" t="s">
        <v>170</v>
      </c>
      <c r="G123" t="s">
        <v>163</v>
      </c>
      <c r="H123">
        <v>0.18869190875623695</v>
      </c>
      <c r="I123">
        <v>1</v>
      </c>
      <c r="J123">
        <v>39</v>
      </c>
      <c r="K123">
        <v>9.1999999999999998E-3</v>
      </c>
      <c r="L123">
        <f t="shared" ref="L123:L133" si="9">K123/H123</f>
        <v>4.8756727623573345E-2</v>
      </c>
      <c r="M123" s="52">
        <v>3.89</v>
      </c>
      <c r="N123" s="57">
        <v>3.9529999999999998</v>
      </c>
      <c r="O123" s="51">
        <v>6.3033060357901123</v>
      </c>
      <c r="P123" s="49">
        <v>300.55518826358661</v>
      </c>
      <c r="Q123" s="52">
        <v>2.4510000000000001</v>
      </c>
      <c r="R123" s="51">
        <v>-20.519125683060114</v>
      </c>
      <c r="S123" s="49">
        <v>1581.2517492661934</v>
      </c>
      <c r="AA123" s="6"/>
      <c r="AB123" s="6"/>
    </row>
    <row r="124" spans="1:28" x14ac:dyDescent="0.15">
      <c r="B124" s="10" t="s">
        <v>292</v>
      </c>
      <c r="C124" s="6">
        <v>8</v>
      </c>
      <c r="D124" s="6" t="s">
        <v>50</v>
      </c>
      <c r="E124" s="2">
        <v>40388</v>
      </c>
      <c r="F124" t="s">
        <v>156</v>
      </c>
      <c r="G124" t="s">
        <v>163</v>
      </c>
      <c r="H124">
        <v>0.18869190875623695</v>
      </c>
      <c r="I124">
        <v>1</v>
      </c>
      <c r="J124">
        <v>2</v>
      </c>
      <c r="K124">
        <v>8.9999999999999998E-4</v>
      </c>
      <c r="L124">
        <f t="shared" si="9"/>
        <v>4.7696798762191317E-3</v>
      </c>
    </row>
    <row r="125" spans="1:28" x14ac:dyDescent="0.15">
      <c r="B125" s="10" t="s">
        <v>292</v>
      </c>
      <c r="C125" s="6">
        <v>8</v>
      </c>
      <c r="D125" s="6" t="s">
        <v>50</v>
      </c>
      <c r="E125" s="2">
        <v>40388</v>
      </c>
      <c r="F125" t="s">
        <v>195</v>
      </c>
      <c r="G125" t="s">
        <v>163</v>
      </c>
      <c r="H125">
        <v>0.18869190875623695</v>
      </c>
      <c r="I125">
        <v>1</v>
      </c>
      <c r="J125">
        <v>19</v>
      </c>
      <c r="K125">
        <v>1.5E-3</v>
      </c>
      <c r="L125">
        <f t="shared" si="9"/>
        <v>7.9494664603652204E-3</v>
      </c>
      <c r="M125" s="52">
        <v>1.258</v>
      </c>
      <c r="N125" s="57">
        <v>1.204</v>
      </c>
      <c r="O125" s="51">
        <v>7.6681831968456171</v>
      </c>
      <c r="P125" s="49">
        <v>89.250080176590387</v>
      </c>
      <c r="Q125" s="52">
        <v>0.94</v>
      </c>
      <c r="R125" s="51">
        <v>-19.93499152063313</v>
      </c>
      <c r="S125" s="49">
        <v>465.8577623818868</v>
      </c>
    </row>
    <row r="126" spans="1:28" x14ac:dyDescent="0.15">
      <c r="B126" s="10" t="s">
        <v>292</v>
      </c>
      <c r="C126" s="6">
        <v>8</v>
      </c>
      <c r="D126" s="6" t="s">
        <v>50</v>
      </c>
      <c r="E126" s="2">
        <v>40388</v>
      </c>
      <c r="F126" t="s">
        <v>365</v>
      </c>
      <c r="G126" t="s">
        <v>163</v>
      </c>
      <c r="H126">
        <v>0.18869190875623695</v>
      </c>
      <c r="I126">
        <v>1</v>
      </c>
      <c r="J126">
        <v>23</v>
      </c>
      <c r="K126">
        <v>1.2999999999999999E-3</v>
      </c>
      <c r="L126">
        <f t="shared" si="9"/>
        <v>6.8895375989831906E-3</v>
      </c>
      <c r="M126" s="52">
        <v>1.1439999999999999</v>
      </c>
      <c r="N126" s="53">
        <v>1.581</v>
      </c>
      <c r="O126" s="51">
        <v>7.7996158123546655</v>
      </c>
      <c r="P126" s="49">
        <v>118.27318292725742</v>
      </c>
      <c r="Q126" s="53">
        <v>1.153</v>
      </c>
      <c r="R126" s="69">
        <v>-527.63237233842096</v>
      </c>
      <c r="S126" s="49">
        <v>583.55102305705691</v>
      </c>
    </row>
    <row r="127" spans="1:28" x14ac:dyDescent="0.15">
      <c r="A127" t="s">
        <v>290</v>
      </c>
      <c r="B127" s="10" t="s">
        <v>292</v>
      </c>
      <c r="C127" s="6">
        <v>8</v>
      </c>
      <c r="D127" s="6" t="s">
        <v>50</v>
      </c>
      <c r="E127" s="2">
        <v>40388</v>
      </c>
      <c r="F127" t="s">
        <v>158</v>
      </c>
      <c r="G127" t="s">
        <v>163</v>
      </c>
      <c r="H127">
        <v>0.18869190875623695</v>
      </c>
      <c r="I127">
        <v>1</v>
      </c>
      <c r="J127">
        <v>3</v>
      </c>
      <c r="K127">
        <v>3.3E-3</v>
      </c>
      <c r="L127">
        <f t="shared" si="9"/>
        <v>1.7488826212803482E-2</v>
      </c>
      <c r="M127" s="52">
        <v>3.0659999999999998</v>
      </c>
      <c r="N127" s="53">
        <v>3.5649999999999999</v>
      </c>
      <c r="O127" s="51">
        <v>5.0092002830856339</v>
      </c>
      <c r="P127" s="49">
        <v>262.62307198778268</v>
      </c>
      <c r="Q127">
        <v>2.0409999999999999</v>
      </c>
      <c r="R127" s="51">
        <v>-20.076314301865466</v>
      </c>
      <c r="S127" s="49">
        <v>1195.8291890349244</v>
      </c>
    </row>
    <row r="128" spans="1:28" x14ac:dyDescent="0.15">
      <c r="B128" s="10" t="s">
        <v>292</v>
      </c>
      <c r="C128" s="6">
        <v>8</v>
      </c>
      <c r="D128" s="6" t="s">
        <v>50</v>
      </c>
      <c r="E128" s="2">
        <v>40388</v>
      </c>
      <c r="F128" t="s">
        <v>171</v>
      </c>
      <c r="G128" t="s">
        <v>163</v>
      </c>
      <c r="H128">
        <v>0.18869190875623695</v>
      </c>
      <c r="I128">
        <v>1</v>
      </c>
      <c r="J128">
        <v>42</v>
      </c>
      <c r="K128">
        <v>3.0999999999999999E-3</v>
      </c>
      <c r="L128">
        <f t="shared" si="9"/>
        <v>1.6428897351421452E-2</v>
      </c>
    </row>
    <row r="129" spans="1:28" x14ac:dyDescent="0.15">
      <c r="B129" s="10" t="s">
        <v>292</v>
      </c>
      <c r="C129" s="6">
        <v>8</v>
      </c>
      <c r="D129" s="6" t="s">
        <v>50</v>
      </c>
      <c r="E129" s="2">
        <v>40388</v>
      </c>
      <c r="F129" t="s">
        <v>210</v>
      </c>
      <c r="G129" t="s">
        <v>163</v>
      </c>
      <c r="H129">
        <v>0.18869190875623695</v>
      </c>
      <c r="I129">
        <v>1</v>
      </c>
      <c r="J129">
        <v>33</v>
      </c>
      <c r="K129">
        <v>2E-3</v>
      </c>
      <c r="L129">
        <f t="shared" si="9"/>
        <v>1.0599288613820293E-2</v>
      </c>
      <c r="M129" s="52">
        <v>2.0569999999999999</v>
      </c>
      <c r="N129" s="53">
        <v>1.2969999999999999</v>
      </c>
      <c r="O129" s="51">
        <v>1.9761399251845113</v>
      </c>
      <c r="P129" s="49">
        <v>93.831243834257847</v>
      </c>
      <c r="Q129">
        <v>1.83</v>
      </c>
      <c r="R129" s="51">
        <v>-18.615978895798008</v>
      </c>
      <c r="S129" s="49">
        <v>1028.3598085733511</v>
      </c>
    </row>
    <row r="130" spans="1:28" x14ac:dyDescent="0.15">
      <c r="B130" s="10" t="s">
        <v>292</v>
      </c>
      <c r="C130" s="6">
        <v>8</v>
      </c>
      <c r="D130" s="6" t="s">
        <v>50</v>
      </c>
      <c r="E130" s="2">
        <v>40388</v>
      </c>
      <c r="F130" t="s">
        <v>366</v>
      </c>
      <c r="G130" t="s">
        <v>163</v>
      </c>
      <c r="H130">
        <v>0.18869190875623695</v>
      </c>
      <c r="I130">
        <v>1</v>
      </c>
      <c r="J130">
        <v>20</v>
      </c>
      <c r="K130">
        <v>8.9999999999999998E-4</v>
      </c>
      <c r="L130">
        <f t="shared" si="9"/>
        <v>4.7696798762191317E-3</v>
      </c>
    </row>
    <row r="131" spans="1:28" x14ac:dyDescent="0.15">
      <c r="A131" t="s">
        <v>291</v>
      </c>
      <c r="B131" s="10" t="s">
        <v>292</v>
      </c>
      <c r="C131" s="6">
        <v>8</v>
      </c>
      <c r="D131" s="6" t="s">
        <v>50</v>
      </c>
      <c r="E131" s="2">
        <v>40388</v>
      </c>
      <c r="F131" t="s">
        <v>172</v>
      </c>
      <c r="G131" t="s">
        <v>163</v>
      </c>
      <c r="H131">
        <v>0.18869190875623695</v>
      </c>
      <c r="I131">
        <v>1</v>
      </c>
      <c r="J131">
        <v>30</v>
      </c>
      <c r="K131">
        <v>7.1999999999999998E-3</v>
      </c>
      <c r="L131">
        <f t="shared" si="9"/>
        <v>3.8157439009753054E-2</v>
      </c>
      <c r="M131" s="52">
        <v>3.871</v>
      </c>
      <c r="N131" s="53">
        <v>3.875</v>
      </c>
      <c r="O131" s="51">
        <v>5.9191183904559708</v>
      </c>
      <c r="P131" s="49">
        <v>277.52995887009001</v>
      </c>
      <c r="Q131">
        <v>2.395</v>
      </c>
      <c r="R131" s="51">
        <v>-19.614659883173172</v>
      </c>
      <c r="S131" s="49">
        <v>1487.0321147894754</v>
      </c>
    </row>
    <row r="132" spans="1:28" x14ac:dyDescent="0.15">
      <c r="B132" s="10" t="s">
        <v>292</v>
      </c>
      <c r="C132" s="6">
        <v>8</v>
      </c>
      <c r="D132" s="6" t="s">
        <v>50</v>
      </c>
      <c r="E132" s="2">
        <v>40388</v>
      </c>
      <c r="F132" t="s">
        <v>194</v>
      </c>
      <c r="G132" t="s">
        <v>163</v>
      </c>
      <c r="H132">
        <v>0.18869190875623695</v>
      </c>
      <c r="I132">
        <v>1</v>
      </c>
      <c r="J132">
        <v>9</v>
      </c>
      <c r="K132">
        <v>1.6999999999999999E-3</v>
      </c>
      <c r="L132">
        <f t="shared" si="9"/>
        <v>9.0093953217472485E-3</v>
      </c>
    </row>
    <row r="133" spans="1:28" x14ac:dyDescent="0.15">
      <c r="B133" s="10" t="s">
        <v>292</v>
      </c>
      <c r="C133" s="6">
        <v>8</v>
      </c>
      <c r="D133" s="6" t="s">
        <v>50</v>
      </c>
      <c r="E133" s="2">
        <v>40388</v>
      </c>
      <c r="F133" t="s">
        <v>367</v>
      </c>
      <c r="G133" t="s">
        <v>163</v>
      </c>
      <c r="H133">
        <v>0.18869190875623695</v>
      </c>
      <c r="I133">
        <v>1</v>
      </c>
      <c r="J133">
        <v>21</v>
      </c>
      <c r="K133">
        <v>1.5E-3</v>
      </c>
      <c r="L133">
        <f t="shared" si="9"/>
        <v>7.9494664603652204E-3</v>
      </c>
      <c r="M133" s="52">
        <v>1.2529999999999999</v>
      </c>
      <c r="N133" s="53">
        <v>1.7689999999999999</v>
      </c>
      <c r="O133" s="51">
        <v>7.9310484278637148</v>
      </c>
      <c r="P133" s="49">
        <v>126.4019139037937</v>
      </c>
      <c r="Q133">
        <v>1.2729999999999999</v>
      </c>
      <c r="R133" s="51">
        <v>-23.194837007725649</v>
      </c>
      <c r="S133" s="49">
        <v>640.23122311076634</v>
      </c>
    </row>
    <row r="134" spans="1:28" x14ac:dyDescent="0.15">
      <c r="A134" s="27" t="s">
        <v>369</v>
      </c>
      <c r="B134" s="37" t="s">
        <v>370</v>
      </c>
      <c r="C134" s="6">
        <v>8</v>
      </c>
      <c r="D134" s="6" t="s">
        <v>50</v>
      </c>
      <c r="E134" s="46">
        <v>40386</v>
      </c>
      <c r="F134" s="6" t="s">
        <v>354</v>
      </c>
      <c r="G134" s="6" t="s">
        <v>192</v>
      </c>
      <c r="H134" s="6" t="s">
        <v>330</v>
      </c>
      <c r="I134" s="6">
        <v>4</v>
      </c>
      <c r="J134" s="6"/>
      <c r="K134" s="6"/>
      <c r="L134" s="6"/>
      <c r="M134" s="54">
        <v>0.85</v>
      </c>
      <c r="N134">
        <v>0.443</v>
      </c>
      <c r="O134" s="51">
        <v>6.283085633404105</v>
      </c>
      <c r="P134" s="49">
        <v>56.651928799415664</v>
      </c>
      <c r="Q134">
        <v>0.39600000000000002</v>
      </c>
      <c r="R134" s="51">
        <v>-15.205389108724331</v>
      </c>
      <c r="S134" s="93">
        <v>312.19064765397371</v>
      </c>
    </row>
    <row r="135" spans="1:28" x14ac:dyDescent="0.15">
      <c r="A135" s="27" t="s">
        <v>371</v>
      </c>
      <c r="B135" s="37" t="s">
        <v>344</v>
      </c>
      <c r="C135" s="6">
        <v>8</v>
      </c>
      <c r="D135" s="6" t="s">
        <v>50</v>
      </c>
      <c r="E135" s="46">
        <v>40386</v>
      </c>
      <c r="F135" s="6" t="s">
        <v>354</v>
      </c>
      <c r="G135" s="6" t="s">
        <v>192</v>
      </c>
      <c r="H135" s="6" t="s">
        <v>330</v>
      </c>
      <c r="I135" s="6">
        <v>1</v>
      </c>
      <c r="J135" s="6"/>
      <c r="K135" s="6"/>
      <c r="L135" s="6"/>
      <c r="M135" s="52">
        <v>1.9470000000000001</v>
      </c>
      <c r="N135" s="53">
        <v>1.3919999999999999</v>
      </c>
      <c r="O135" s="51">
        <v>5.7573551713679105</v>
      </c>
      <c r="P135" s="49">
        <v>175.03867099724269</v>
      </c>
      <c r="Q135">
        <v>0.99199999999999999</v>
      </c>
      <c r="R135" s="51">
        <v>-18.615978895798008</v>
      </c>
      <c r="S135" s="93">
        <v>857.01824091148126</v>
      </c>
    </row>
    <row r="136" spans="1:28" x14ac:dyDescent="0.15">
      <c r="A136" s="27" t="s">
        <v>373</v>
      </c>
      <c r="B136" s="37" t="s">
        <v>330</v>
      </c>
      <c r="C136" s="24"/>
      <c r="D136" s="6"/>
      <c r="E136" s="46"/>
      <c r="F136" s="24"/>
      <c r="G136" s="24"/>
      <c r="H136" s="24"/>
      <c r="I136" s="24"/>
      <c r="J136" s="6"/>
      <c r="K136" s="6"/>
      <c r="L136" s="6"/>
      <c r="M136" s="52">
        <v>0.48099999999999998</v>
      </c>
      <c r="N136" s="53">
        <v>0.23200000000000001</v>
      </c>
      <c r="O136" s="51">
        <v>5.5652613487008393</v>
      </c>
      <c r="P136" s="49">
        <v>31.645722261689162</v>
      </c>
      <c r="Q136" s="65">
        <v>0.17199999999999999</v>
      </c>
      <c r="R136" s="64">
        <v>-19.501601658187305</v>
      </c>
      <c r="S136" s="93">
        <v>137.91859786176107</v>
      </c>
      <c r="AA136" s="6"/>
      <c r="AB136" s="6"/>
    </row>
    <row r="137" spans="1:28" ht="14" thickBot="1" x14ac:dyDescent="0.2">
      <c r="A137" s="38" t="s">
        <v>374</v>
      </c>
      <c r="B137" s="18" t="s">
        <v>330</v>
      </c>
      <c r="C137" s="1"/>
      <c r="D137" s="17"/>
      <c r="E137" s="19"/>
      <c r="F137" s="1"/>
      <c r="G137" s="1"/>
      <c r="H137" s="1"/>
      <c r="I137" s="1"/>
      <c r="J137" s="17"/>
      <c r="K137" s="17"/>
      <c r="L137" s="17"/>
      <c r="M137" s="131">
        <v>0.32100000000000001</v>
      </c>
      <c r="N137" s="17">
        <v>0.27400000000000002</v>
      </c>
      <c r="O137" s="111">
        <v>7.2637751491254674</v>
      </c>
      <c r="P137" s="110">
        <v>35.99556707323174</v>
      </c>
      <c r="Q137" s="108">
        <v>0.19800000000000001</v>
      </c>
      <c r="R137" s="109">
        <v>-19.341435839457326</v>
      </c>
      <c r="S137" s="132">
        <v>156.21242981922555</v>
      </c>
      <c r="AA137" s="6"/>
      <c r="AB137" s="6"/>
    </row>
    <row r="138" spans="1:28" ht="15" x14ac:dyDescent="0.2">
      <c r="A138" s="27" t="s">
        <v>445</v>
      </c>
      <c r="B138" s="169" t="s">
        <v>441</v>
      </c>
      <c r="C138" s="24">
        <v>9</v>
      </c>
      <c r="D138" s="50" t="s">
        <v>70</v>
      </c>
      <c r="E138" s="46">
        <v>40443</v>
      </c>
      <c r="F138" s="183" t="s">
        <v>224</v>
      </c>
      <c r="G138" s="6" t="s">
        <v>443</v>
      </c>
      <c r="H138" s="24"/>
      <c r="I138" s="24"/>
      <c r="J138" s="6">
        <v>2</v>
      </c>
      <c r="K138" s="6"/>
      <c r="L138" s="6"/>
      <c r="M138" s="158">
        <v>1.2649999999999999</v>
      </c>
      <c r="N138" s="6">
        <v>0.68300000000000005</v>
      </c>
      <c r="O138" s="159">
        <v>4.667421746293245</v>
      </c>
      <c r="P138" s="160">
        <v>85.24797928323315</v>
      </c>
      <c r="Q138" s="50">
        <v>0.46600000000000003</v>
      </c>
      <c r="R138" s="159">
        <v>-21.018098666926143</v>
      </c>
      <c r="S138" s="168">
        <v>394.20373388239545</v>
      </c>
      <c r="AA138" s="6"/>
      <c r="AB138" s="6"/>
    </row>
    <row r="139" spans="1:28" ht="16" thickBot="1" x14ac:dyDescent="0.25">
      <c r="A139" s="38" t="s">
        <v>445</v>
      </c>
      <c r="B139" s="143" t="s">
        <v>441</v>
      </c>
      <c r="C139" s="1">
        <v>9</v>
      </c>
      <c r="D139" s="144" t="s">
        <v>70</v>
      </c>
      <c r="E139" s="19">
        <v>40443</v>
      </c>
      <c r="F139" s="184" t="s">
        <v>462</v>
      </c>
      <c r="G139" s="17" t="s">
        <v>443</v>
      </c>
      <c r="H139" s="1"/>
      <c r="I139" s="1"/>
      <c r="J139" s="17">
        <v>15</v>
      </c>
      <c r="K139" s="17"/>
      <c r="L139" s="17"/>
      <c r="M139" s="131">
        <v>3.4809999999999999</v>
      </c>
      <c r="N139" s="17">
        <v>1.6859999999999999</v>
      </c>
      <c r="O139" s="111">
        <v>4.7806836902800658</v>
      </c>
      <c r="P139" s="110">
        <v>183.77179628512593</v>
      </c>
      <c r="Q139" s="144">
        <v>1.304</v>
      </c>
      <c r="R139" s="111">
        <v>-22.94473095261263</v>
      </c>
      <c r="S139" s="132">
        <v>1317.4831737466984</v>
      </c>
      <c r="AA139" s="6"/>
      <c r="AB139" s="6"/>
    </row>
    <row r="140" spans="1:28" x14ac:dyDescent="0.15">
      <c r="A140" s="3" t="s">
        <v>375</v>
      </c>
      <c r="B140" s="15" t="s">
        <v>322</v>
      </c>
      <c r="C140" s="6">
        <v>3</v>
      </c>
      <c r="D140" s="6" t="s">
        <v>4</v>
      </c>
      <c r="E140" s="2">
        <v>40449</v>
      </c>
      <c r="F140" t="s">
        <v>155</v>
      </c>
      <c r="G140" t="s">
        <v>143</v>
      </c>
      <c r="H140">
        <v>0.09</v>
      </c>
      <c r="I140" s="6">
        <v>1</v>
      </c>
      <c r="J140" s="6">
        <v>4</v>
      </c>
      <c r="K140" s="6">
        <v>5.4000000000000003E-3</v>
      </c>
      <c r="L140" s="6">
        <f t="shared" ref="L140:L170" si="10">K140/H140</f>
        <v>6.0000000000000005E-2</v>
      </c>
      <c r="M140" s="52">
        <v>2.6869999999999998</v>
      </c>
      <c r="N140" s="53">
        <v>1.5429999999999999</v>
      </c>
      <c r="O140" s="51">
        <v>3.8808022330197454</v>
      </c>
      <c r="P140" s="49">
        <v>206.01905372652601</v>
      </c>
      <c r="Q140" s="53">
        <v>1.087</v>
      </c>
      <c r="R140" s="51">
        <v>-17.729510598808243</v>
      </c>
      <c r="S140" s="49">
        <v>968.64757402859152</v>
      </c>
      <c r="AA140" s="6"/>
      <c r="AB140" s="6"/>
    </row>
    <row r="141" spans="1:28" x14ac:dyDescent="0.15">
      <c r="A141" s="3"/>
      <c r="B141" s="15" t="s">
        <v>322</v>
      </c>
      <c r="C141" s="6">
        <v>3</v>
      </c>
      <c r="D141" s="6" t="s">
        <v>4</v>
      </c>
      <c r="E141" s="2">
        <v>40449</v>
      </c>
      <c r="F141" t="s">
        <v>170</v>
      </c>
      <c r="G141" t="s">
        <v>143</v>
      </c>
      <c r="H141">
        <v>0.09</v>
      </c>
      <c r="I141" s="6">
        <v>1</v>
      </c>
      <c r="J141" s="6">
        <v>17</v>
      </c>
      <c r="K141" s="6">
        <v>7.1999999999999998E-3</v>
      </c>
      <c r="L141" s="6">
        <f t="shared" si="10"/>
        <v>0.08</v>
      </c>
      <c r="M141" s="52">
        <v>3.4809999999999999</v>
      </c>
      <c r="N141" s="53">
        <v>2.0840000000000001</v>
      </c>
      <c r="O141" s="51">
        <v>4.0668872118267334</v>
      </c>
      <c r="P141" s="49">
        <v>286.95561104108674</v>
      </c>
      <c r="Q141">
        <v>1.367</v>
      </c>
      <c r="R141" s="51">
        <v>-18.628211390055679</v>
      </c>
      <c r="S141" s="49">
        <v>1603.7315777780029</v>
      </c>
      <c r="AA141" s="6"/>
      <c r="AB141" s="6"/>
    </row>
    <row r="142" spans="1:28" x14ac:dyDescent="0.15">
      <c r="A142" s="3"/>
      <c r="B142" s="15" t="s">
        <v>322</v>
      </c>
      <c r="C142" s="6">
        <v>3</v>
      </c>
      <c r="D142" s="6" t="s">
        <v>4</v>
      </c>
      <c r="E142" s="2">
        <v>40449</v>
      </c>
      <c r="F142" t="s">
        <v>156</v>
      </c>
      <c r="G142" t="s">
        <v>143</v>
      </c>
      <c r="H142">
        <v>0.09</v>
      </c>
      <c r="I142" s="6">
        <v>1</v>
      </c>
      <c r="J142" s="6">
        <v>3</v>
      </c>
      <c r="K142" s="6">
        <v>2.0999999999999999E-3</v>
      </c>
      <c r="L142" s="6">
        <f t="shared" si="10"/>
        <v>2.3333333333333334E-2</v>
      </c>
      <c r="M142" s="52">
        <v>1.9750000000000001</v>
      </c>
      <c r="N142" s="57">
        <v>1.2989999999999999</v>
      </c>
      <c r="O142" s="51">
        <v>4.3253385712808843</v>
      </c>
      <c r="P142" s="49">
        <v>191.38585052457859</v>
      </c>
      <c r="Q142" s="57">
        <v>0.85899999999999999</v>
      </c>
      <c r="R142" s="51">
        <v>-18.03233369151118</v>
      </c>
      <c r="S142" s="49">
        <v>932.95950236332703</v>
      </c>
      <c r="AA142" s="6"/>
      <c r="AB142" s="6"/>
    </row>
    <row r="143" spans="1:28" x14ac:dyDescent="0.15">
      <c r="A143" s="3"/>
      <c r="B143" s="15" t="s">
        <v>322</v>
      </c>
      <c r="C143" s="6">
        <v>3</v>
      </c>
      <c r="D143" s="6" t="s">
        <v>4</v>
      </c>
      <c r="E143" s="2">
        <v>40449</v>
      </c>
      <c r="F143" t="s">
        <v>195</v>
      </c>
      <c r="G143" t="s">
        <v>143</v>
      </c>
      <c r="H143">
        <v>0.09</v>
      </c>
      <c r="I143" s="6">
        <v>1</v>
      </c>
      <c r="J143" s="6">
        <v>8</v>
      </c>
      <c r="K143" s="6">
        <v>6.4000000000000003E-3</v>
      </c>
      <c r="L143" s="6">
        <f t="shared" si="10"/>
        <v>7.1111111111111111E-2</v>
      </c>
      <c r="M143" s="54">
        <v>3.476</v>
      </c>
      <c r="N143">
        <v>1.286</v>
      </c>
      <c r="O143" s="51">
        <v>5.080016540887005</v>
      </c>
      <c r="P143" s="49">
        <v>181.44814269306923</v>
      </c>
      <c r="Q143">
        <v>0.97699999999999998</v>
      </c>
      <c r="R143" s="51">
        <v>-17.690436651362702</v>
      </c>
      <c r="S143" s="49">
        <v>917.96134501314759</v>
      </c>
      <c r="AA143" s="6"/>
      <c r="AB143" s="6"/>
    </row>
    <row r="144" spans="1:28" x14ac:dyDescent="0.15">
      <c r="A144" s="3" t="s">
        <v>376</v>
      </c>
      <c r="B144" s="15" t="s">
        <v>322</v>
      </c>
      <c r="C144" s="6">
        <v>3</v>
      </c>
      <c r="D144" s="6" t="s">
        <v>4</v>
      </c>
      <c r="E144" s="2">
        <v>40449</v>
      </c>
      <c r="F144" t="s">
        <v>158</v>
      </c>
      <c r="G144" t="s">
        <v>143</v>
      </c>
      <c r="H144">
        <v>0.09</v>
      </c>
      <c r="I144" s="6">
        <v>1</v>
      </c>
      <c r="J144" s="6">
        <v>6</v>
      </c>
      <c r="K144" s="6">
        <v>8.0000000000000002E-3</v>
      </c>
      <c r="L144" s="6">
        <f t="shared" si="10"/>
        <v>8.8888888888888892E-2</v>
      </c>
      <c r="M144" s="52">
        <v>3.5110000000000001</v>
      </c>
      <c r="N144" s="53">
        <v>2.008</v>
      </c>
      <c r="O144" s="51">
        <v>3.7050553085909228</v>
      </c>
      <c r="P144" s="49">
        <v>260.40914469111328</v>
      </c>
      <c r="Q144" s="53">
        <v>1.3859999999999999</v>
      </c>
      <c r="R144" s="51">
        <v>-18.208166455016116</v>
      </c>
      <c r="S144" s="49">
        <v>1321.4926977118491</v>
      </c>
      <c r="AA144" s="6"/>
      <c r="AB144" s="6"/>
    </row>
    <row r="145" spans="1:28" x14ac:dyDescent="0.15">
      <c r="A145" s="3"/>
      <c r="B145" s="15" t="s">
        <v>322</v>
      </c>
      <c r="C145" s="6">
        <v>3</v>
      </c>
      <c r="D145" s="6" t="s">
        <v>4</v>
      </c>
      <c r="E145" s="2">
        <v>40449</v>
      </c>
      <c r="F145" t="s">
        <v>171</v>
      </c>
      <c r="G145" t="s">
        <v>143</v>
      </c>
      <c r="H145">
        <v>0.09</v>
      </c>
      <c r="I145" s="6">
        <v>1</v>
      </c>
      <c r="J145" s="6">
        <v>20</v>
      </c>
      <c r="K145" s="6">
        <v>9.5999999999999992E-3</v>
      </c>
      <c r="L145" s="6">
        <f t="shared" si="10"/>
        <v>0.10666666666666666</v>
      </c>
      <c r="M145" s="52">
        <v>3.044</v>
      </c>
      <c r="N145" s="53">
        <v>1.81</v>
      </c>
      <c r="O145" s="51">
        <v>4.6148040938695329</v>
      </c>
      <c r="P145" s="49">
        <v>250.47261676067069</v>
      </c>
      <c r="Q145">
        <v>1.212</v>
      </c>
      <c r="R145" s="51">
        <v>-18.23747191560027</v>
      </c>
      <c r="S145" s="49">
        <v>1370.734025798122</v>
      </c>
      <c r="AA145" s="6"/>
      <c r="AB145" s="6"/>
    </row>
    <row r="146" spans="1:28" x14ac:dyDescent="0.15">
      <c r="A146" s="3"/>
      <c r="B146" s="15" t="s">
        <v>322</v>
      </c>
      <c r="C146" s="6">
        <v>3</v>
      </c>
      <c r="D146" s="6" t="s">
        <v>4</v>
      </c>
      <c r="E146" s="2">
        <v>40449</v>
      </c>
      <c r="F146" t="s">
        <v>159</v>
      </c>
      <c r="G146" t="s">
        <v>143</v>
      </c>
      <c r="H146">
        <v>0.09</v>
      </c>
      <c r="I146" s="6">
        <v>1</v>
      </c>
      <c r="J146" s="6">
        <v>1</v>
      </c>
      <c r="K146" s="6">
        <v>5.0000000000000001E-4</v>
      </c>
      <c r="L146" s="6">
        <f t="shared" si="10"/>
        <v>5.5555555555555558E-3</v>
      </c>
      <c r="M146" s="52">
        <v>0.312</v>
      </c>
      <c r="N146" s="65">
        <v>0.153</v>
      </c>
      <c r="O146" s="64">
        <v>2.3507701850511733</v>
      </c>
      <c r="P146" s="71">
        <v>27.73487608701566</v>
      </c>
      <c r="Q146" s="65">
        <v>0.11</v>
      </c>
      <c r="R146" s="64">
        <v>-17.455992966689461</v>
      </c>
      <c r="S146" s="71">
        <v>119.6973036523455</v>
      </c>
      <c r="AA146" s="6"/>
      <c r="AB146" s="6"/>
    </row>
    <row r="147" spans="1:28" x14ac:dyDescent="0.15">
      <c r="A147" s="3"/>
      <c r="B147" s="15" t="s">
        <v>322</v>
      </c>
      <c r="C147" s="6">
        <v>3</v>
      </c>
      <c r="D147" s="6" t="s">
        <v>4</v>
      </c>
      <c r="E147" s="2">
        <v>40449</v>
      </c>
      <c r="F147" t="s">
        <v>210</v>
      </c>
      <c r="G147" t="s">
        <v>143</v>
      </c>
      <c r="H147">
        <v>0.09</v>
      </c>
      <c r="I147" s="6">
        <v>1</v>
      </c>
      <c r="J147" s="6">
        <v>3</v>
      </c>
      <c r="K147" s="6">
        <v>2.8E-3</v>
      </c>
      <c r="L147" s="6">
        <f t="shared" si="10"/>
        <v>3.111111111111111E-2</v>
      </c>
      <c r="M147" s="54">
        <v>2.339</v>
      </c>
      <c r="N147">
        <v>1.5149999999999999</v>
      </c>
      <c r="O147" s="51">
        <v>4.9662979427271781</v>
      </c>
      <c r="P147" s="49">
        <v>211.78179624066686</v>
      </c>
      <c r="Q147">
        <v>1.0469999999999999</v>
      </c>
      <c r="R147" s="51">
        <v>-18.120250073263652</v>
      </c>
      <c r="S147" s="49">
        <v>997.51876073733672</v>
      </c>
      <c r="AA147" s="6"/>
      <c r="AB147" s="6"/>
    </row>
    <row r="148" spans="1:28" x14ac:dyDescent="0.15">
      <c r="A148" s="3" t="s">
        <v>377</v>
      </c>
      <c r="B148" s="15" t="s">
        <v>322</v>
      </c>
      <c r="C148" s="6">
        <v>3</v>
      </c>
      <c r="D148" s="6" t="s">
        <v>4</v>
      </c>
      <c r="E148" s="2">
        <v>40449</v>
      </c>
      <c r="F148" t="s">
        <v>161</v>
      </c>
      <c r="G148" t="s">
        <v>143</v>
      </c>
      <c r="H148">
        <v>0.09</v>
      </c>
      <c r="I148" s="6">
        <v>1</v>
      </c>
      <c r="J148" s="6">
        <v>6</v>
      </c>
      <c r="K148" s="6">
        <v>4.0000000000000001E-3</v>
      </c>
      <c r="L148" s="6">
        <f t="shared" si="10"/>
        <v>4.4444444444444446E-2</v>
      </c>
      <c r="M148" s="52">
        <v>3.149</v>
      </c>
      <c r="N148" s="53">
        <v>1.9610000000000001</v>
      </c>
      <c r="O148" s="51">
        <v>3.7774216892380852</v>
      </c>
      <c r="P148" s="49">
        <v>255.44908267804581</v>
      </c>
      <c r="Q148" s="53">
        <v>1.3149999999999999</v>
      </c>
      <c r="R148" s="51">
        <v>-18.227703428738888</v>
      </c>
      <c r="S148" s="49">
        <v>1239.3846263870341</v>
      </c>
      <c r="AA148" s="6"/>
      <c r="AB148" s="6"/>
    </row>
    <row r="149" spans="1:28" x14ac:dyDescent="0.15">
      <c r="A149" s="3"/>
      <c r="B149" s="15" t="s">
        <v>322</v>
      </c>
      <c r="C149" s="6">
        <v>3</v>
      </c>
      <c r="D149" s="6" t="s">
        <v>4</v>
      </c>
      <c r="E149" s="2">
        <v>40449</v>
      </c>
      <c r="F149" t="s">
        <v>172</v>
      </c>
      <c r="G149" t="s">
        <v>143</v>
      </c>
      <c r="H149">
        <v>0.09</v>
      </c>
      <c r="I149" s="6">
        <v>1</v>
      </c>
      <c r="J149" s="6">
        <v>18</v>
      </c>
      <c r="K149" s="6">
        <v>5.7999999999999996E-3</v>
      </c>
      <c r="L149" s="6">
        <f t="shared" si="10"/>
        <v>6.4444444444444443E-2</v>
      </c>
      <c r="M149" s="52">
        <v>2.0659999999999998</v>
      </c>
      <c r="N149" s="53">
        <v>1.387</v>
      </c>
      <c r="O149" s="51">
        <v>4.6561563113821975</v>
      </c>
      <c r="P149" s="49">
        <v>196.06535058805395</v>
      </c>
      <c r="Q149">
        <v>0.93400000000000005</v>
      </c>
      <c r="R149" s="51">
        <v>-18.882192048451696</v>
      </c>
      <c r="S149" s="49">
        <v>1003.6949564176347</v>
      </c>
      <c r="AA149" s="6"/>
      <c r="AB149" s="6"/>
    </row>
    <row r="150" spans="1:28" x14ac:dyDescent="0.15">
      <c r="A150" s="3"/>
      <c r="B150" s="15" t="s">
        <v>322</v>
      </c>
      <c r="C150" s="6">
        <v>3</v>
      </c>
      <c r="D150" s="6" t="s">
        <v>4</v>
      </c>
      <c r="E150" s="2">
        <v>40449</v>
      </c>
      <c r="F150" t="s">
        <v>162</v>
      </c>
      <c r="G150" t="s">
        <v>143</v>
      </c>
      <c r="H150">
        <v>0.09</v>
      </c>
      <c r="I150" s="6">
        <v>1</v>
      </c>
      <c r="J150" s="6">
        <v>1</v>
      </c>
      <c r="K150" s="6">
        <v>1.1999999999999999E-3</v>
      </c>
      <c r="L150" s="6">
        <f t="shared" si="10"/>
        <v>1.3333333333333332E-2</v>
      </c>
      <c r="M150" s="52">
        <v>1.276</v>
      </c>
      <c r="N150" s="53">
        <v>0.61099999999999999</v>
      </c>
      <c r="O150" s="51">
        <v>4.3150005169027184</v>
      </c>
      <c r="P150" s="49">
        <v>93.597223893488334</v>
      </c>
      <c r="Q150" s="57">
        <v>0.45600000000000002</v>
      </c>
      <c r="R150" s="51">
        <v>-17.680668164501316</v>
      </c>
      <c r="S150" s="49">
        <v>478.80921490741355</v>
      </c>
      <c r="AA150" s="6"/>
      <c r="AB150" s="6"/>
    </row>
    <row r="151" spans="1:28" x14ac:dyDescent="0.15">
      <c r="B151" s="15" t="s">
        <v>322</v>
      </c>
      <c r="C151" s="6">
        <v>3</v>
      </c>
      <c r="D151" s="6" t="s">
        <v>4</v>
      </c>
      <c r="E151" s="2">
        <v>40449</v>
      </c>
      <c r="F151" t="s">
        <v>194</v>
      </c>
      <c r="G151" t="s">
        <v>143</v>
      </c>
      <c r="H151">
        <v>0.09</v>
      </c>
      <c r="I151" s="6">
        <v>1</v>
      </c>
      <c r="J151" s="6">
        <v>11</v>
      </c>
      <c r="K151" s="6">
        <v>3.3999999999999998E-3</v>
      </c>
      <c r="L151" s="6">
        <f t="shared" si="10"/>
        <v>3.7777777777777778E-2</v>
      </c>
      <c r="M151" s="54">
        <v>1.9850000000000001</v>
      </c>
      <c r="N151" s="53">
        <v>1.29</v>
      </c>
      <c r="O151" s="51">
        <v>5.2867776284503254</v>
      </c>
      <c r="P151" s="49">
        <v>180.52913849593793</v>
      </c>
      <c r="Q151" s="53">
        <v>0.93500000000000005</v>
      </c>
      <c r="R151" s="51">
        <v>-18.462147113412129</v>
      </c>
      <c r="S151" s="49">
        <v>865.88481863528898</v>
      </c>
      <c r="AA151" s="6"/>
      <c r="AB151" s="6"/>
    </row>
    <row r="152" spans="1:28" x14ac:dyDescent="0.15">
      <c r="A152" s="3" t="s">
        <v>384</v>
      </c>
      <c r="B152" s="15" t="s">
        <v>200</v>
      </c>
      <c r="C152" s="6">
        <v>9</v>
      </c>
      <c r="D152" s="6" t="s">
        <v>4</v>
      </c>
      <c r="E152" s="2">
        <v>40449</v>
      </c>
      <c r="F152" t="s">
        <v>223</v>
      </c>
      <c r="G152" t="s">
        <v>143</v>
      </c>
      <c r="H152">
        <v>0.09</v>
      </c>
      <c r="I152" s="6">
        <v>1</v>
      </c>
      <c r="J152" s="6">
        <v>3</v>
      </c>
      <c r="K152" s="6">
        <v>7.1999999999999998E-3</v>
      </c>
      <c r="L152" s="6">
        <f t="shared" si="10"/>
        <v>0.08</v>
      </c>
      <c r="M152" s="52">
        <v>3.169</v>
      </c>
      <c r="N152" s="53">
        <v>1.9139999999999999</v>
      </c>
      <c r="O152" s="51">
        <v>3.6016747648092631</v>
      </c>
      <c r="P152" s="49">
        <v>251.97570949355995</v>
      </c>
      <c r="Q152">
        <v>1.1919999999999999</v>
      </c>
      <c r="R152" s="51">
        <v>-17.622057243333007</v>
      </c>
      <c r="S152" s="49">
        <v>1095.3223320601062</v>
      </c>
      <c r="AA152" s="6"/>
      <c r="AB152" s="6"/>
    </row>
    <row r="153" spans="1:28" x14ac:dyDescent="0.15">
      <c r="A153" s="3"/>
      <c r="B153" s="15" t="s">
        <v>200</v>
      </c>
      <c r="C153" s="6">
        <v>9</v>
      </c>
      <c r="D153" s="6" t="s">
        <v>4</v>
      </c>
      <c r="E153" s="2">
        <v>40449</v>
      </c>
      <c r="F153" t="s">
        <v>193</v>
      </c>
      <c r="G153" t="s">
        <v>143</v>
      </c>
      <c r="H153">
        <v>0.09</v>
      </c>
      <c r="I153" s="6">
        <v>1</v>
      </c>
      <c r="J153" s="6">
        <v>23</v>
      </c>
      <c r="K153" s="6">
        <v>1.5800000000000002E-2</v>
      </c>
      <c r="L153" s="6">
        <f t="shared" si="10"/>
        <v>0.17555555555555558</v>
      </c>
      <c r="M153" s="52">
        <v>3.5659999999999998</v>
      </c>
      <c r="N153" s="53">
        <v>1.9870000000000001</v>
      </c>
      <c r="O153" s="51">
        <v>5.348805954719321</v>
      </c>
      <c r="P153" s="49">
        <v>271.58950099467552</v>
      </c>
      <c r="Q153" s="53">
        <v>1.357</v>
      </c>
      <c r="R153" s="51">
        <v>-18.432841652827978</v>
      </c>
      <c r="S153" s="49">
        <v>1377.6122524369835</v>
      </c>
      <c r="AA153" s="6"/>
      <c r="AB153" s="6"/>
    </row>
    <row r="154" spans="1:28" x14ac:dyDescent="0.15">
      <c r="A154" s="3"/>
      <c r="B154" s="15" t="s">
        <v>200</v>
      </c>
      <c r="C154" s="6">
        <v>9</v>
      </c>
      <c r="D154" s="6" t="s">
        <v>4</v>
      </c>
      <c r="E154" s="2">
        <v>40449</v>
      </c>
      <c r="F154" t="s">
        <v>225</v>
      </c>
      <c r="G154" t="s">
        <v>143</v>
      </c>
      <c r="H154">
        <v>0.09</v>
      </c>
      <c r="I154" s="6">
        <v>1</v>
      </c>
      <c r="J154" s="6">
        <v>8</v>
      </c>
      <c r="K154" s="6">
        <v>5.1999999999999998E-3</v>
      </c>
      <c r="L154" s="6">
        <f t="shared" si="10"/>
        <v>5.7777777777777775E-2</v>
      </c>
      <c r="M154" s="54">
        <v>3.4049999999999998</v>
      </c>
      <c r="N154" s="53">
        <v>2.2080000000000002</v>
      </c>
      <c r="O154" s="51">
        <v>4.9146076708363484</v>
      </c>
      <c r="P154" s="49">
        <v>298.43913988167242</v>
      </c>
      <c r="Q154" s="53">
        <v>1.387</v>
      </c>
      <c r="R154" s="51">
        <v>-19.224089088600174</v>
      </c>
      <c r="S154" s="49">
        <v>1413.8173756062574</v>
      </c>
      <c r="AA154" s="6"/>
      <c r="AB154" s="6"/>
    </row>
    <row r="155" spans="1:28" x14ac:dyDescent="0.15">
      <c r="A155" s="3" t="s">
        <v>385</v>
      </c>
      <c r="B155" s="15" t="s">
        <v>200</v>
      </c>
      <c r="C155" s="6">
        <v>9</v>
      </c>
      <c r="D155" s="6" t="s">
        <v>4</v>
      </c>
      <c r="E155" s="2">
        <v>40449</v>
      </c>
      <c r="F155" t="s">
        <v>223</v>
      </c>
      <c r="G155" t="s">
        <v>143</v>
      </c>
      <c r="H155">
        <v>0.09</v>
      </c>
      <c r="I155" s="6">
        <v>1</v>
      </c>
      <c r="J155" s="6">
        <v>1</v>
      </c>
      <c r="K155" s="6">
        <v>3.0000000000000001E-3</v>
      </c>
      <c r="L155" s="6">
        <f t="shared" si="10"/>
        <v>3.3333333333333333E-2</v>
      </c>
      <c r="M155" s="52">
        <v>3.2519999999999998</v>
      </c>
      <c r="N155" s="53">
        <v>2.141</v>
      </c>
      <c r="O155" s="51">
        <v>3.6016747648092631</v>
      </c>
      <c r="P155" s="49">
        <v>277.61415795804146</v>
      </c>
      <c r="Q155">
        <v>1.339</v>
      </c>
      <c r="R155" s="51">
        <v>-18.071407638956725</v>
      </c>
      <c r="S155" s="49">
        <v>1265.2014196036855</v>
      </c>
      <c r="AA155" s="6"/>
      <c r="AB155" s="6"/>
    </row>
    <row r="156" spans="1:28" x14ac:dyDescent="0.15">
      <c r="A156" s="3"/>
      <c r="B156" s="15" t="s">
        <v>200</v>
      </c>
      <c r="C156" s="6">
        <v>9</v>
      </c>
      <c r="D156" s="6" t="s">
        <v>4</v>
      </c>
      <c r="E156" s="2">
        <v>40449</v>
      </c>
      <c r="F156" t="s">
        <v>193</v>
      </c>
      <c r="G156" t="s">
        <v>143</v>
      </c>
      <c r="H156">
        <v>0.09</v>
      </c>
      <c r="I156" s="6">
        <v>1</v>
      </c>
      <c r="J156" s="6">
        <v>9</v>
      </c>
      <c r="K156" s="6">
        <v>6.8999999999999999E-3</v>
      </c>
      <c r="L156" s="6">
        <f t="shared" si="10"/>
        <v>7.6666666666666675E-2</v>
      </c>
      <c r="M156" s="52">
        <v>2.5739999999999998</v>
      </c>
      <c r="N156" s="53">
        <v>1.516</v>
      </c>
      <c r="O156" s="51">
        <v>4.9249457252145143</v>
      </c>
      <c r="P156" s="49">
        <v>211.37288152909926</v>
      </c>
      <c r="Q156" s="53">
        <v>1.0669999999999999</v>
      </c>
      <c r="R156" s="51">
        <v>-18.325388297352742</v>
      </c>
      <c r="S156" s="49">
        <v>1020.0218002602988</v>
      </c>
      <c r="AA156" s="6"/>
      <c r="AB156" s="6"/>
    </row>
    <row r="157" spans="1:28" x14ac:dyDescent="0.15">
      <c r="A157" s="3"/>
      <c r="B157" s="15" t="s">
        <v>200</v>
      </c>
      <c r="C157" s="6">
        <v>9</v>
      </c>
      <c r="D157" s="6" t="s">
        <v>4</v>
      </c>
      <c r="E157" s="2">
        <v>40449</v>
      </c>
      <c r="F157" t="s">
        <v>224</v>
      </c>
      <c r="G157" t="s">
        <v>143</v>
      </c>
      <c r="H157">
        <v>0.09</v>
      </c>
      <c r="I157" s="6">
        <v>1</v>
      </c>
      <c r="J157" s="6">
        <v>3</v>
      </c>
      <c r="K157" s="6">
        <v>2E-3</v>
      </c>
      <c r="L157" s="6">
        <f t="shared" si="10"/>
        <v>2.2222222222222223E-2</v>
      </c>
      <c r="M157" s="52">
        <v>1.9450000000000001</v>
      </c>
      <c r="N157" s="57">
        <v>1.0369999999999999</v>
      </c>
      <c r="O157" s="51">
        <v>4.1806058099865604</v>
      </c>
      <c r="P157" s="49">
        <v>151.71387768750171</v>
      </c>
      <c r="Q157" s="57">
        <v>0.75900000000000001</v>
      </c>
      <c r="R157" s="51">
        <v>-17.885806388590407</v>
      </c>
      <c r="S157" s="49">
        <v>804.60654973005933</v>
      </c>
      <c r="AA157" s="6"/>
      <c r="AB157" s="6"/>
    </row>
    <row r="158" spans="1:28" x14ac:dyDescent="0.15">
      <c r="A158" s="3" t="s">
        <v>386</v>
      </c>
      <c r="B158" s="15" t="s">
        <v>200</v>
      </c>
      <c r="C158" s="6">
        <v>9</v>
      </c>
      <c r="D158" s="6" t="s">
        <v>4</v>
      </c>
      <c r="E158" s="2">
        <v>40449</v>
      </c>
      <c r="F158" t="s">
        <v>223</v>
      </c>
      <c r="G158" t="s">
        <v>143</v>
      </c>
      <c r="H158">
        <v>0.09</v>
      </c>
      <c r="I158" s="6">
        <v>1</v>
      </c>
      <c r="J158" s="6">
        <v>4</v>
      </c>
      <c r="K158" s="6">
        <v>3.8E-3</v>
      </c>
      <c r="L158" s="6">
        <f t="shared" si="10"/>
        <v>4.2222222222222223E-2</v>
      </c>
      <c r="M158" s="52">
        <v>3.0990000000000002</v>
      </c>
      <c r="N158" s="53">
        <v>1.8069999999999999</v>
      </c>
      <c r="O158" s="51">
        <v>3.6326889279437604</v>
      </c>
      <c r="P158" s="49">
        <v>235.19318484850317</v>
      </c>
      <c r="Q158">
        <v>1.2889999999999999</v>
      </c>
      <c r="R158" s="51">
        <v>-18.76497020611507</v>
      </c>
      <c r="S158" s="49">
        <v>1211.281206862569</v>
      </c>
      <c r="AA158" s="6"/>
      <c r="AB158" s="6"/>
    </row>
    <row r="159" spans="1:28" x14ac:dyDescent="0.15">
      <c r="A159" s="3"/>
      <c r="B159" s="15" t="s">
        <v>200</v>
      </c>
      <c r="C159" s="6">
        <v>9</v>
      </c>
      <c r="D159" s="6" t="s">
        <v>4</v>
      </c>
      <c r="E159" s="2">
        <v>40449</v>
      </c>
      <c r="F159" t="s">
        <v>193</v>
      </c>
      <c r="G159" t="s">
        <v>143</v>
      </c>
      <c r="H159">
        <v>0.09</v>
      </c>
      <c r="I159" s="6">
        <v>1</v>
      </c>
      <c r="J159" s="6">
        <v>24</v>
      </c>
      <c r="K159" s="6">
        <v>1.7000000000000001E-2</v>
      </c>
      <c r="L159" s="6">
        <f t="shared" si="10"/>
        <v>0.18888888888888891</v>
      </c>
      <c r="M159" s="54">
        <v>3.1269999999999998</v>
      </c>
      <c r="N159">
        <v>1.827</v>
      </c>
      <c r="O159" s="51">
        <v>5.1523829215341674</v>
      </c>
      <c r="P159" s="49">
        <v>252.63379390605661</v>
      </c>
      <c r="Q159">
        <v>1.242</v>
      </c>
      <c r="R159" s="51">
        <v>-18.325388297352742</v>
      </c>
      <c r="S159" s="49">
        <v>1234.1160187415335</v>
      </c>
      <c r="AA159" s="6"/>
      <c r="AB159" s="6"/>
    </row>
    <row r="160" spans="1:28" x14ac:dyDescent="0.15">
      <c r="A160" s="3"/>
      <c r="B160" s="15" t="s">
        <v>200</v>
      </c>
      <c r="C160" s="6">
        <v>9</v>
      </c>
      <c r="D160" s="6" t="s">
        <v>4</v>
      </c>
      <c r="E160" s="2">
        <v>40449</v>
      </c>
      <c r="F160" t="s">
        <v>387</v>
      </c>
      <c r="G160" t="s">
        <v>143</v>
      </c>
      <c r="H160">
        <v>0.09</v>
      </c>
      <c r="I160" s="6">
        <v>1</v>
      </c>
      <c r="J160" s="6">
        <v>2</v>
      </c>
      <c r="K160" s="6">
        <v>2.3999999999999998E-3</v>
      </c>
      <c r="L160" s="6">
        <f t="shared" si="10"/>
        <v>2.6666666666666665E-2</v>
      </c>
      <c r="M160" s="52">
        <v>2.1120000000000001</v>
      </c>
      <c r="N160" s="57">
        <v>1.3740000000000001</v>
      </c>
      <c r="O160" s="51">
        <v>6.9925566008477196</v>
      </c>
      <c r="P160" s="49">
        <v>199.47414502580102</v>
      </c>
      <c r="Q160" s="52">
        <v>0.95899999999999996</v>
      </c>
      <c r="R160" s="51">
        <v>-18.04210217837257</v>
      </c>
      <c r="S160" s="49">
        <v>919.77685180100968</v>
      </c>
      <c r="AA160" s="6"/>
      <c r="AB160" s="6"/>
    </row>
    <row r="161" spans="1:28" x14ac:dyDescent="0.15">
      <c r="A161" s="3" t="s">
        <v>395</v>
      </c>
      <c r="B161" s="15" t="s">
        <v>323</v>
      </c>
      <c r="C161" s="6">
        <v>15</v>
      </c>
      <c r="D161" s="6" t="s">
        <v>4</v>
      </c>
      <c r="E161" s="2">
        <v>40449</v>
      </c>
      <c r="F161" t="s">
        <v>223</v>
      </c>
      <c r="G161" t="s">
        <v>143</v>
      </c>
      <c r="H161">
        <v>4.4999999999999998E-2</v>
      </c>
      <c r="I161" s="6">
        <v>1</v>
      </c>
      <c r="J161" s="6">
        <v>5</v>
      </c>
      <c r="K161" s="6">
        <v>8.0999999999999996E-3</v>
      </c>
      <c r="L161" s="6">
        <f t="shared" si="10"/>
        <v>0.18</v>
      </c>
      <c r="M161" s="52">
        <v>3.4249999999999998</v>
      </c>
      <c r="N161" s="57">
        <v>1.841</v>
      </c>
      <c r="O161" s="51">
        <v>2.4851648919673317</v>
      </c>
      <c r="P161" s="49">
        <v>265.62264076796129</v>
      </c>
      <c r="Q161" s="52">
        <v>1.2270000000000001</v>
      </c>
      <c r="R161" s="51">
        <v>-18.471915600273519</v>
      </c>
      <c r="S161" s="49">
        <v>1429.8709070179464</v>
      </c>
      <c r="AA161" s="6"/>
      <c r="AB161" s="6"/>
    </row>
    <row r="162" spans="1:28" x14ac:dyDescent="0.15">
      <c r="A162" s="3"/>
      <c r="B162" s="15" t="s">
        <v>323</v>
      </c>
      <c r="C162" s="6">
        <v>15</v>
      </c>
      <c r="D162" s="6" t="s">
        <v>4</v>
      </c>
      <c r="E162" s="2">
        <v>40449</v>
      </c>
      <c r="F162" t="s">
        <v>193</v>
      </c>
      <c r="G162" t="s">
        <v>143</v>
      </c>
      <c r="H162">
        <v>4.4999999999999998E-2</v>
      </c>
      <c r="I162" s="6">
        <v>1</v>
      </c>
      <c r="J162" s="6">
        <v>20</v>
      </c>
      <c r="K162" s="6">
        <v>3.7000000000000002E-3</v>
      </c>
      <c r="L162" s="6">
        <f t="shared" si="10"/>
        <v>8.2222222222222224E-2</v>
      </c>
      <c r="M162" s="54">
        <v>1.954</v>
      </c>
      <c r="N162">
        <v>1.127</v>
      </c>
      <c r="O162" s="51">
        <v>4.4493952238188763</v>
      </c>
      <c r="P162" s="49">
        <v>161.32969217905568</v>
      </c>
      <c r="Q162">
        <v>0.76900000000000002</v>
      </c>
      <c r="R162" s="51">
        <v>-19.644134023639737</v>
      </c>
      <c r="S162" s="49">
        <v>700.70726795930818</v>
      </c>
      <c r="AA162" s="6"/>
      <c r="AB162" s="6"/>
    </row>
    <row r="163" spans="1:28" x14ac:dyDescent="0.15">
      <c r="A163" s="3"/>
      <c r="B163" s="15" t="s">
        <v>323</v>
      </c>
      <c r="C163" s="6">
        <v>15</v>
      </c>
      <c r="D163" s="6" t="s">
        <v>4</v>
      </c>
      <c r="E163" s="2">
        <v>40449</v>
      </c>
      <c r="F163" t="s">
        <v>224</v>
      </c>
      <c r="G163" t="s">
        <v>143</v>
      </c>
      <c r="H163">
        <v>4.4999999999999998E-2</v>
      </c>
      <c r="I163" s="6">
        <v>1</v>
      </c>
      <c r="J163" s="6">
        <v>46</v>
      </c>
      <c r="K163" s="6">
        <v>2.6700000000000002E-2</v>
      </c>
      <c r="L163" s="6">
        <f t="shared" si="10"/>
        <v>0.59333333333333338</v>
      </c>
      <c r="M163" s="52">
        <v>3.58</v>
      </c>
      <c r="N163" s="53">
        <v>1.6339999999999999</v>
      </c>
      <c r="O163" s="51">
        <v>3.7567455804817529</v>
      </c>
      <c r="P163" s="49">
        <v>229.30082504375267</v>
      </c>
      <c r="Q163" s="53">
        <v>1.1319999999999999</v>
      </c>
      <c r="R163" s="51">
        <v>-17.36807658493699</v>
      </c>
      <c r="S163" s="49">
        <v>1263.1012219232041</v>
      </c>
      <c r="AA163" s="6"/>
      <c r="AB163" s="6"/>
    </row>
    <row r="164" spans="1:28" x14ac:dyDescent="0.15">
      <c r="A164" s="3"/>
      <c r="B164" s="15" t="s">
        <v>323</v>
      </c>
      <c r="C164" s="6">
        <v>15</v>
      </c>
      <c r="D164" s="6" t="s">
        <v>4</v>
      </c>
      <c r="E164" s="2">
        <v>40449</v>
      </c>
      <c r="F164" t="s">
        <v>225</v>
      </c>
      <c r="G164" t="s">
        <v>143</v>
      </c>
      <c r="H164">
        <v>4.4999999999999998E-2</v>
      </c>
      <c r="I164" s="6">
        <v>1</v>
      </c>
      <c r="J164" s="6">
        <v>8</v>
      </c>
      <c r="K164" s="6">
        <v>2.0999999999999999E-3</v>
      </c>
      <c r="L164" s="6">
        <f t="shared" si="10"/>
        <v>4.6666666666666669E-2</v>
      </c>
      <c r="M164" s="54">
        <v>0.96799999999999997</v>
      </c>
      <c r="N164" s="53">
        <v>0.64800000000000002</v>
      </c>
      <c r="O164" s="51">
        <v>4.6251421482476989</v>
      </c>
      <c r="P164" s="49">
        <v>95.504771036740763</v>
      </c>
      <c r="Q164" s="53">
        <v>0.435</v>
      </c>
      <c r="R164" s="51">
        <v>-20.581908762332713</v>
      </c>
      <c r="S164" s="49">
        <v>387.34826760870135</v>
      </c>
      <c r="AA164" s="6"/>
      <c r="AB164" s="6"/>
    </row>
    <row r="165" spans="1:28" x14ac:dyDescent="0.15">
      <c r="A165" s="3" t="s">
        <v>396</v>
      </c>
      <c r="B165" s="15" t="s">
        <v>323</v>
      </c>
      <c r="C165" s="6">
        <v>15</v>
      </c>
      <c r="D165" s="6" t="s">
        <v>4</v>
      </c>
      <c r="E165" s="2">
        <v>40449</v>
      </c>
      <c r="F165" t="s">
        <v>223</v>
      </c>
      <c r="G165" t="s">
        <v>143</v>
      </c>
      <c r="H165">
        <v>4.4999999999999998E-2</v>
      </c>
      <c r="I165" s="6">
        <v>1</v>
      </c>
      <c r="J165" s="6">
        <v>3</v>
      </c>
      <c r="K165" s="6">
        <v>4.7999999999999996E-3</v>
      </c>
      <c r="L165" s="6">
        <f t="shared" si="10"/>
        <v>0.10666666666666666</v>
      </c>
      <c r="M165" s="52">
        <v>2.758</v>
      </c>
      <c r="N165" s="57">
        <v>1.48</v>
      </c>
      <c r="O165" s="51">
        <v>2.9813915021193007</v>
      </c>
      <c r="P165" s="49">
        <v>214.87306343456143</v>
      </c>
      <c r="Q165" s="57">
        <v>1.1040000000000001</v>
      </c>
      <c r="R165" s="51">
        <v>-19.517143694441732</v>
      </c>
      <c r="S165" s="49">
        <v>1257.6696209849752</v>
      </c>
      <c r="AA165" s="6"/>
      <c r="AB165" s="6"/>
    </row>
    <row r="166" spans="1:28" x14ac:dyDescent="0.15">
      <c r="A166" s="3"/>
      <c r="B166" s="15" t="s">
        <v>323</v>
      </c>
      <c r="C166" s="6">
        <v>15</v>
      </c>
      <c r="D166" s="6" t="s">
        <v>4</v>
      </c>
      <c r="E166" s="2">
        <v>40449</v>
      </c>
      <c r="F166" t="s">
        <v>193</v>
      </c>
      <c r="G166" t="s">
        <v>143</v>
      </c>
      <c r="H166">
        <v>4.4999999999999998E-2</v>
      </c>
      <c r="I166" s="6">
        <v>1</v>
      </c>
      <c r="J166" s="6">
        <v>12</v>
      </c>
      <c r="K166" s="6">
        <v>8.9999999999999993E-3</v>
      </c>
      <c r="L166" s="6">
        <f t="shared" si="10"/>
        <v>0.19999999999999998</v>
      </c>
      <c r="M166" s="54">
        <v>3.6930000000000001</v>
      </c>
      <c r="N166">
        <v>0.79400000000000004</v>
      </c>
      <c r="O166" s="51">
        <v>4.5631138219787033</v>
      </c>
      <c r="P166" s="49">
        <v>115.59639490613411</v>
      </c>
      <c r="Q166">
        <v>0.60699999999999998</v>
      </c>
      <c r="R166" s="51">
        <v>-19.380384878382337</v>
      </c>
      <c r="S166" s="49">
        <v>545.18998811123788</v>
      </c>
      <c r="AA166" s="6"/>
      <c r="AB166" s="6"/>
    </row>
    <row r="167" spans="1:28" x14ac:dyDescent="0.15">
      <c r="A167" s="3"/>
      <c r="B167" s="15" t="s">
        <v>323</v>
      </c>
      <c r="C167" s="6">
        <v>15</v>
      </c>
      <c r="D167" s="6" t="s">
        <v>4</v>
      </c>
      <c r="E167" s="2">
        <v>40449</v>
      </c>
      <c r="F167" t="s">
        <v>224</v>
      </c>
      <c r="G167" t="s">
        <v>143</v>
      </c>
      <c r="H167">
        <v>4.4999999999999998E-2</v>
      </c>
      <c r="I167" s="6">
        <v>1</v>
      </c>
      <c r="J167" s="6">
        <v>21</v>
      </c>
      <c r="K167" s="6">
        <v>1.44E-2</v>
      </c>
      <c r="L167" s="6">
        <f t="shared" si="10"/>
        <v>0.32</v>
      </c>
      <c r="M167" s="52">
        <v>3.552</v>
      </c>
      <c r="N167" s="53">
        <v>1.5469999999999999</v>
      </c>
      <c r="O167" s="51">
        <v>3.9428305592887409</v>
      </c>
      <c r="P167" s="49">
        <v>215.29349617787614</v>
      </c>
      <c r="Q167" s="53">
        <v>1.1120000000000001</v>
      </c>
      <c r="R167" s="51">
        <v>-17.153169873986517</v>
      </c>
      <c r="S167" s="49">
        <v>1232.4167646831288</v>
      </c>
      <c r="AA167" s="6"/>
      <c r="AB167" s="6"/>
    </row>
    <row r="168" spans="1:28" x14ac:dyDescent="0.15">
      <c r="A168" s="3"/>
      <c r="B168" s="15" t="s">
        <v>323</v>
      </c>
      <c r="C168" s="6">
        <v>15</v>
      </c>
      <c r="D168" s="6" t="s">
        <v>4</v>
      </c>
      <c r="E168" s="2">
        <v>40449</v>
      </c>
      <c r="F168" t="s">
        <v>225</v>
      </c>
      <c r="G168" t="s">
        <v>143</v>
      </c>
      <c r="H168">
        <v>4.4999999999999998E-2</v>
      </c>
      <c r="I168" s="6">
        <v>1</v>
      </c>
      <c r="J168" s="6">
        <v>10</v>
      </c>
      <c r="K168" s="6">
        <v>2.3E-3</v>
      </c>
      <c r="L168" s="6">
        <f t="shared" si="10"/>
        <v>5.1111111111111114E-2</v>
      </c>
      <c r="M168" s="54">
        <v>0.69799999999999995</v>
      </c>
      <c r="N168" s="53">
        <v>0.52100000000000002</v>
      </c>
      <c r="O168" s="51">
        <v>5.5452289879044763</v>
      </c>
      <c r="P168" s="49">
        <v>78.785256396103975</v>
      </c>
      <c r="Q168">
        <v>0.36199999999999999</v>
      </c>
      <c r="R168" s="51">
        <v>-20.46468691999609</v>
      </c>
      <c r="S168" s="49">
        <v>325.29521902308153</v>
      </c>
      <c r="AA168" s="6"/>
      <c r="AB168" s="6"/>
    </row>
    <row r="169" spans="1:28" x14ac:dyDescent="0.15">
      <c r="A169" s="3" t="s">
        <v>397</v>
      </c>
      <c r="B169" s="15" t="s">
        <v>323</v>
      </c>
      <c r="C169" s="6">
        <v>15</v>
      </c>
      <c r="D169" s="6" t="s">
        <v>4</v>
      </c>
      <c r="E169" s="2">
        <v>40449</v>
      </c>
      <c r="F169" t="s">
        <v>193</v>
      </c>
      <c r="G169" t="s">
        <v>143</v>
      </c>
      <c r="H169">
        <v>4.4999999999999998E-2</v>
      </c>
      <c r="I169" s="6">
        <v>1</v>
      </c>
      <c r="J169" s="6">
        <v>9</v>
      </c>
      <c r="K169" s="6">
        <v>2.5000000000000001E-3</v>
      </c>
      <c r="L169" s="6">
        <f t="shared" si="10"/>
        <v>5.5555555555555559E-2</v>
      </c>
      <c r="M169" s="54">
        <v>1.847</v>
      </c>
      <c r="N169">
        <v>1.29</v>
      </c>
      <c r="O169" s="51">
        <v>4.3977049519280467</v>
      </c>
      <c r="P169" s="49">
        <v>183.10181371501315</v>
      </c>
      <c r="Q169">
        <v>0.88600000000000001</v>
      </c>
      <c r="R169" s="51">
        <v>-19.917651655758519</v>
      </c>
      <c r="S169" s="49">
        <v>820.15386291800564</v>
      </c>
    </row>
    <row r="170" spans="1:28" ht="14" thickBot="1" x14ac:dyDescent="0.2">
      <c r="A170" s="1"/>
      <c r="B170" s="20" t="s">
        <v>323</v>
      </c>
      <c r="C170" s="17">
        <v>15</v>
      </c>
      <c r="D170" s="17" t="s">
        <v>4</v>
      </c>
      <c r="E170" s="19">
        <v>40449</v>
      </c>
      <c r="F170" s="1" t="s">
        <v>224</v>
      </c>
      <c r="G170" s="1" t="s">
        <v>143</v>
      </c>
      <c r="H170" s="1">
        <v>4.4999999999999998E-2</v>
      </c>
      <c r="I170" s="17">
        <v>1</v>
      </c>
      <c r="J170" s="6">
        <v>12</v>
      </c>
      <c r="K170" s="6">
        <v>1.0200000000000001E-2</v>
      </c>
      <c r="L170" s="6">
        <f t="shared" si="10"/>
        <v>0.22666666666666668</v>
      </c>
      <c r="M170" s="52">
        <v>3.81</v>
      </c>
      <c r="N170" s="53">
        <v>1.764</v>
      </c>
      <c r="O170" s="51">
        <v>3.9428305592887409</v>
      </c>
      <c r="P170" s="49">
        <v>245.2012416688581</v>
      </c>
      <c r="Q170" s="53">
        <v>1.2010000000000001</v>
      </c>
      <c r="R170" s="51">
        <v>-17.455992966689461</v>
      </c>
      <c r="S170" s="49">
        <v>1357.349986357762</v>
      </c>
    </row>
    <row r="171" spans="1:28" x14ac:dyDescent="0.15">
      <c r="A171" s="3" t="s">
        <v>299</v>
      </c>
      <c r="B171" s="10" t="s">
        <v>216</v>
      </c>
      <c r="C171" s="6">
        <v>3</v>
      </c>
      <c r="D171" s="6" t="s">
        <v>4</v>
      </c>
      <c r="E171" s="2">
        <v>40443</v>
      </c>
      <c r="F171" t="s">
        <v>155</v>
      </c>
      <c r="G171" s="28" t="s">
        <v>143</v>
      </c>
      <c r="H171">
        <v>0.18869190875623695</v>
      </c>
      <c r="I171" s="6">
        <v>3</v>
      </c>
      <c r="J171">
        <v>17</v>
      </c>
      <c r="K171">
        <v>2.1600000000000001E-2</v>
      </c>
      <c r="L171">
        <f>K171/(H171*3)</f>
        <v>3.8157439009753061E-2</v>
      </c>
      <c r="M171" s="52">
        <v>3.823</v>
      </c>
      <c r="N171" s="53">
        <v>2.2029999999999998</v>
      </c>
      <c r="O171" s="51">
        <v>3.1287028611869379</v>
      </c>
      <c r="P171" s="49">
        <v>309.00918789282167</v>
      </c>
      <c r="Q171" s="53">
        <v>1.298</v>
      </c>
      <c r="R171" s="51">
        <v>-17.645562464669307</v>
      </c>
      <c r="S171" s="49">
        <v>1460.8829157889529</v>
      </c>
    </row>
    <row r="172" spans="1:28" x14ac:dyDescent="0.15">
      <c r="A172" s="3"/>
      <c r="B172" s="10" t="s">
        <v>216</v>
      </c>
      <c r="C172" s="6">
        <v>3</v>
      </c>
      <c r="D172" s="6" t="s">
        <v>4</v>
      </c>
      <c r="E172" s="2">
        <v>40443</v>
      </c>
      <c r="F172" t="s">
        <v>170</v>
      </c>
      <c r="G172" s="28" t="s">
        <v>143</v>
      </c>
      <c r="H172">
        <v>0.18869190875623695</v>
      </c>
      <c r="I172" s="6">
        <v>3</v>
      </c>
      <c r="J172">
        <v>213</v>
      </c>
      <c r="K172">
        <v>9.6799999999999997E-2</v>
      </c>
      <c r="L172">
        <f t="shared" ref="L172:L182" si="11">K172/(H172*3)</f>
        <v>0.17100185630296741</v>
      </c>
      <c r="M172" s="52">
        <v>3.2290000000000001</v>
      </c>
      <c r="N172" s="57">
        <v>1.8879999999999999</v>
      </c>
      <c r="O172" s="51">
        <v>3.9221544505324095</v>
      </c>
      <c r="P172" s="49">
        <v>245.6341410193879</v>
      </c>
      <c r="Q172" s="52">
        <v>1.3009999999999999</v>
      </c>
      <c r="R172" s="70">
        <v>-18.423073165966592</v>
      </c>
      <c r="S172" s="49">
        <v>1203.4577812565119</v>
      </c>
    </row>
    <row r="173" spans="1:28" x14ac:dyDescent="0.15">
      <c r="A173" s="3"/>
      <c r="B173" s="10" t="s">
        <v>216</v>
      </c>
      <c r="C173" s="6">
        <v>3</v>
      </c>
      <c r="D173" s="6" t="s">
        <v>4</v>
      </c>
      <c r="E173" s="2">
        <v>40443</v>
      </c>
      <c r="F173" t="s">
        <v>156</v>
      </c>
      <c r="G173" s="28" t="s">
        <v>143</v>
      </c>
      <c r="H173">
        <v>0.18869190875623695</v>
      </c>
      <c r="I173" s="6">
        <v>3</v>
      </c>
      <c r="J173">
        <v>11</v>
      </c>
      <c r="K173">
        <v>1.5299999999999999E-2</v>
      </c>
      <c r="L173">
        <f t="shared" si="11"/>
        <v>2.7028185965241747E-2</v>
      </c>
      <c r="M173">
        <v>3.7919999999999998</v>
      </c>
      <c r="N173">
        <v>1.7230000000000001</v>
      </c>
      <c r="O173" s="51">
        <v>3.4926701041350725</v>
      </c>
      <c r="P173" s="49">
        <v>243.65566037735846</v>
      </c>
      <c r="Q173">
        <v>1.157</v>
      </c>
      <c r="R173" s="51">
        <v>-17.334652345958176</v>
      </c>
      <c r="S173" s="49">
        <v>1264.1857592477165</v>
      </c>
    </row>
    <row r="174" spans="1:28" x14ac:dyDescent="0.15">
      <c r="A174" s="3"/>
      <c r="B174" s="10" t="s">
        <v>216</v>
      </c>
      <c r="C174" s="6">
        <v>3</v>
      </c>
      <c r="D174" s="6" t="s">
        <v>4</v>
      </c>
      <c r="E174" s="2">
        <v>40443</v>
      </c>
      <c r="F174" t="s">
        <v>195</v>
      </c>
      <c r="G174" s="28" t="s">
        <v>143</v>
      </c>
      <c r="H174">
        <v>0.18869190875623695</v>
      </c>
      <c r="I174" s="6">
        <v>3</v>
      </c>
      <c r="J174">
        <v>2</v>
      </c>
      <c r="K174">
        <v>1.0999999999999999E-2</v>
      </c>
      <c r="L174">
        <f t="shared" si="11"/>
        <v>1.9432029125337202E-2</v>
      </c>
      <c r="M174" s="52">
        <v>0.64100000000000001</v>
      </c>
      <c r="N174" s="53">
        <v>0.47699999999999998</v>
      </c>
      <c r="O174" s="51">
        <v>3.11578620903546</v>
      </c>
      <c r="P174" s="49">
        <v>66.541128264845753</v>
      </c>
      <c r="Q174">
        <v>0.36099999999999999</v>
      </c>
      <c r="R174" s="70">
        <v>-18.247240402461657</v>
      </c>
      <c r="S174" s="49">
        <v>296.77833914538968</v>
      </c>
    </row>
    <row r="175" spans="1:28" x14ac:dyDescent="0.15">
      <c r="A175" s="3" t="s">
        <v>300</v>
      </c>
      <c r="B175" s="10" t="s">
        <v>216</v>
      </c>
      <c r="C175" s="6">
        <v>3</v>
      </c>
      <c r="D175" s="6" t="s">
        <v>4</v>
      </c>
      <c r="E175" s="2">
        <v>40443</v>
      </c>
      <c r="F175" t="s">
        <v>158</v>
      </c>
      <c r="G175" s="28" t="s">
        <v>143</v>
      </c>
      <c r="H175">
        <v>0.18869190875623695</v>
      </c>
      <c r="I175" s="6">
        <v>3</v>
      </c>
      <c r="J175">
        <v>12</v>
      </c>
      <c r="K175">
        <v>1.7899999999999999E-2</v>
      </c>
      <c r="L175">
        <f t="shared" si="11"/>
        <v>3.1621211031230542E-2</v>
      </c>
      <c r="M175" s="52">
        <v>3.2650000000000001</v>
      </c>
      <c r="N175" s="53">
        <v>1.927</v>
      </c>
      <c r="O175" s="51">
        <v>2.9467192397128703</v>
      </c>
      <c r="P175" s="49">
        <v>267.59498346013891</v>
      </c>
      <c r="Q175" s="53">
        <v>1.216</v>
      </c>
      <c r="R175" s="51">
        <v>-18.521763708309784</v>
      </c>
      <c r="S175" s="49">
        <v>1338.8274704473135</v>
      </c>
    </row>
    <row r="176" spans="1:28" x14ac:dyDescent="0.15">
      <c r="A176" s="3"/>
      <c r="B176" s="10" t="s">
        <v>216</v>
      </c>
      <c r="C176" s="6">
        <v>3</v>
      </c>
      <c r="D176" s="6" t="s">
        <v>4</v>
      </c>
      <c r="E176" s="2">
        <v>40443</v>
      </c>
      <c r="F176" t="s">
        <v>171</v>
      </c>
      <c r="G176" s="28" t="s">
        <v>143</v>
      </c>
      <c r="H176">
        <v>0.18869190875623695</v>
      </c>
      <c r="I176" s="6">
        <v>3</v>
      </c>
      <c r="J176">
        <v>148</v>
      </c>
      <c r="K176">
        <v>5.2699999999999997E-2</v>
      </c>
      <c r="L176">
        <f t="shared" si="11"/>
        <v>9.3097084991388246E-2</v>
      </c>
      <c r="M176" s="52">
        <v>3.105</v>
      </c>
      <c r="N176" s="57">
        <v>1.931</v>
      </c>
      <c r="O176" s="51">
        <v>4.0358730486922365</v>
      </c>
      <c r="P176" s="49">
        <v>250.35874001950984</v>
      </c>
      <c r="Q176" s="57">
        <v>1.345</v>
      </c>
      <c r="R176" s="70">
        <v>-18.432841652827978</v>
      </c>
      <c r="S176" s="49">
        <v>1260.9694876496503</v>
      </c>
    </row>
    <row r="177" spans="1:19" x14ac:dyDescent="0.15">
      <c r="A177" s="3"/>
      <c r="B177" s="10" t="s">
        <v>216</v>
      </c>
      <c r="C177" s="6">
        <v>3</v>
      </c>
      <c r="D177" s="6" t="s">
        <v>4</v>
      </c>
      <c r="E177" s="2">
        <v>40443</v>
      </c>
      <c r="F177" t="s">
        <v>159</v>
      </c>
      <c r="G177" s="28" t="s">
        <v>143</v>
      </c>
      <c r="H177">
        <v>0.18869190875623695</v>
      </c>
      <c r="I177" s="6">
        <v>3</v>
      </c>
      <c r="J177">
        <v>7</v>
      </c>
      <c r="K177">
        <v>6.6E-3</v>
      </c>
      <c r="L177">
        <f t="shared" si="11"/>
        <v>1.1659217475202323E-2</v>
      </c>
      <c r="M177">
        <v>3.8570000000000002</v>
      </c>
      <c r="N177">
        <v>1.766</v>
      </c>
      <c r="O177" s="51">
        <v>3.4926701041350725</v>
      </c>
      <c r="P177" s="49">
        <v>252.03537735849054</v>
      </c>
      <c r="Q177">
        <v>1.181</v>
      </c>
      <c r="R177" s="51">
        <v>-17.523082720934621</v>
      </c>
      <c r="S177" s="49">
        <v>1309.7034442941022</v>
      </c>
    </row>
    <row r="178" spans="1:19" x14ac:dyDescent="0.15">
      <c r="A178" s="3"/>
      <c r="B178" s="10" t="s">
        <v>216</v>
      </c>
      <c r="C178" s="6">
        <v>3</v>
      </c>
      <c r="D178" s="6" t="s">
        <v>4</v>
      </c>
      <c r="E178" s="2">
        <v>40443</v>
      </c>
      <c r="F178" t="s">
        <v>210</v>
      </c>
      <c r="G178" s="28" t="s">
        <v>143</v>
      </c>
      <c r="H178">
        <v>0.18869190875623695</v>
      </c>
      <c r="I178" s="6">
        <v>3</v>
      </c>
      <c r="J178">
        <v>9</v>
      </c>
      <c r="K178">
        <v>2.0500000000000001E-2</v>
      </c>
      <c r="L178">
        <f t="shared" si="11"/>
        <v>3.6214236097219341E-2</v>
      </c>
      <c r="M178" s="52">
        <v>3.7949999999999999</v>
      </c>
      <c r="N178" s="53">
        <v>1.9450000000000001</v>
      </c>
      <c r="O178" s="51">
        <v>5.2764395740721586</v>
      </c>
      <c r="P178" s="49">
        <v>246.28957890501158</v>
      </c>
      <c r="Q178">
        <v>1.306</v>
      </c>
      <c r="R178" s="70">
        <v>-17.289928690045912</v>
      </c>
      <c r="S178" s="49">
        <v>1186.5023059030327</v>
      </c>
    </row>
    <row r="179" spans="1:19" x14ac:dyDescent="0.15">
      <c r="A179" s="3" t="s">
        <v>301</v>
      </c>
      <c r="B179" s="10" t="s">
        <v>216</v>
      </c>
      <c r="C179" s="6">
        <v>3</v>
      </c>
      <c r="D179" s="6" t="s">
        <v>4</v>
      </c>
      <c r="E179" s="2">
        <v>40443</v>
      </c>
      <c r="F179" t="s">
        <v>161</v>
      </c>
      <c r="G179" s="28" t="s">
        <v>143</v>
      </c>
      <c r="H179">
        <v>0.18869190875623695</v>
      </c>
      <c r="I179" s="6">
        <v>3</v>
      </c>
      <c r="J179">
        <v>11</v>
      </c>
      <c r="K179">
        <v>1.0699999999999999E-2</v>
      </c>
      <c r="L179">
        <f t="shared" si="11"/>
        <v>1.8902064694646191E-2</v>
      </c>
      <c r="M179" s="52">
        <v>3.2490000000000001</v>
      </c>
      <c r="N179" s="53">
        <v>1.9770000000000001</v>
      </c>
      <c r="O179" s="51">
        <v>2.9163886361338589</v>
      </c>
      <c r="P179" s="49">
        <v>279.8596526629176</v>
      </c>
      <c r="Q179" s="53">
        <v>1.1919999999999999</v>
      </c>
      <c r="R179" s="51">
        <v>-18.427548520821563</v>
      </c>
      <c r="S179" s="49">
        <v>1318.8091904320443</v>
      </c>
    </row>
    <row r="180" spans="1:19" x14ac:dyDescent="0.15">
      <c r="A180" s="3"/>
      <c r="B180" s="10" t="s">
        <v>216</v>
      </c>
      <c r="C180" s="6">
        <v>3</v>
      </c>
      <c r="D180" s="6" t="s">
        <v>4</v>
      </c>
      <c r="E180" s="2">
        <v>40443</v>
      </c>
      <c r="F180" t="s">
        <v>172</v>
      </c>
      <c r="G180" s="28" t="s">
        <v>143</v>
      </c>
      <c r="H180">
        <v>0.18869190875623695</v>
      </c>
      <c r="I180" s="6">
        <v>3</v>
      </c>
      <c r="J180">
        <v>201</v>
      </c>
      <c r="K180">
        <v>5.9200000000000003E-2</v>
      </c>
      <c r="L180">
        <f t="shared" si="11"/>
        <v>0.10457964765636023</v>
      </c>
      <c r="M180" s="52">
        <v>3.802</v>
      </c>
      <c r="N180" s="57">
        <v>2.6779999999999999</v>
      </c>
      <c r="O180" s="51">
        <v>3.6533650367000927</v>
      </c>
      <c r="P180" s="49">
        <v>336.3186812096086</v>
      </c>
      <c r="Q180" s="57">
        <v>1.6930000000000001</v>
      </c>
      <c r="R180" s="70">
        <v>-19.194783628016019</v>
      </c>
      <c r="S180" s="49">
        <v>1685.4065671862541</v>
      </c>
    </row>
    <row r="181" spans="1:19" x14ac:dyDescent="0.15">
      <c r="A181" s="3"/>
      <c r="B181" s="10" t="s">
        <v>216</v>
      </c>
      <c r="C181" s="6">
        <v>3</v>
      </c>
      <c r="D181" s="6" t="s">
        <v>4</v>
      </c>
      <c r="E181" s="2">
        <v>40443</v>
      </c>
      <c r="F181" t="s">
        <v>162</v>
      </c>
      <c r="G181" s="28" t="s">
        <v>143</v>
      </c>
      <c r="H181">
        <v>0.18869190875623695</v>
      </c>
      <c r="I181" s="6">
        <v>3</v>
      </c>
      <c r="J181">
        <v>7</v>
      </c>
      <c r="K181">
        <v>5.0000000000000001E-3</v>
      </c>
      <c r="L181">
        <f t="shared" si="11"/>
        <v>8.8327405115169108E-3</v>
      </c>
      <c r="M181">
        <v>2.7770000000000001</v>
      </c>
      <c r="N181">
        <v>1.23</v>
      </c>
      <c r="O181" s="51">
        <v>3.0276008492569004</v>
      </c>
      <c r="P181" s="49">
        <v>176.88679245283018</v>
      </c>
      <c r="Q181">
        <v>0.94399999999999995</v>
      </c>
      <c r="R181" s="51">
        <v>-17.909364989636334</v>
      </c>
      <c r="S181" s="49">
        <v>968.46694474142396</v>
      </c>
    </row>
    <row r="182" spans="1:19" x14ac:dyDescent="0.15">
      <c r="A182" s="3"/>
      <c r="B182" s="10" t="s">
        <v>216</v>
      </c>
      <c r="C182" s="6">
        <v>3</v>
      </c>
      <c r="D182" s="6" t="s">
        <v>4</v>
      </c>
      <c r="E182" s="2">
        <v>40443</v>
      </c>
      <c r="F182" t="s">
        <v>194</v>
      </c>
      <c r="G182" s="28" t="s">
        <v>143</v>
      </c>
      <c r="H182">
        <v>0.18869190875623695</v>
      </c>
      <c r="I182">
        <v>3</v>
      </c>
      <c r="J182">
        <v>2</v>
      </c>
      <c r="K182">
        <v>4.0000000000000002E-4</v>
      </c>
      <c r="L182">
        <f t="shared" si="11"/>
        <v>7.0661924092135298E-4</v>
      </c>
      <c r="M182" s="52">
        <v>0.313</v>
      </c>
      <c r="N182" s="53">
        <v>0.23200000000000001</v>
      </c>
      <c r="O182" s="51">
        <v>3.798097797994417</v>
      </c>
      <c r="P182" s="49">
        <v>34.92996039507377</v>
      </c>
      <c r="Q182" s="65">
        <v>0.18099999999999999</v>
      </c>
      <c r="R182" s="72">
        <v>-18.442610139689361</v>
      </c>
      <c r="S182" s="71">
        <v>149.86719529305859</v>
      </c>
    </row>
    <row r="183" spans="1:19" x14ac:dyDescent="0.15">
      <c r="A183" t="s">
        <v>308</v>
      </c>
      <c r="B183" t="s">
        <v>132</v>
      </c>
      <c r="C183">
        <v>8</v>
      </c>
      <c r="D183" t="s">
        <v>4</v>
      </c>
      <c r="E183" s="2">
        <v>40443</v>
      </c>
      <c r="F183" t="s">
        <v>155</v>
      </c>
      <c r="G183" t="s">
        <v>143</v>
      </c>
      <c r="H183">
        <v>0.18869190875623695</v>
      </c>
      <c r="I183">
        <v>3</v>
      </c>
      <c r="J183">
        <v>21</v>
      </c>
      <c r="K183">
        <v>2.5499999999999998E-2</v>
      </c>
      <c r="L183">
        <v>4.5046976608736244E-2</v>
      </c>
      <c r="M183">
        <v>3.2549999999999999</v>
      </c>
      <c r="N183">
        <v>1.6120000000000001</v>
      </c>
      <c r="O183">
        <v>2.7546254170457996</v>
      </c>
      <c r="P183">
        <v>231.91460800529273</v>
      </c>
      <c r="Q183">
        <v>1.1579999999999999</v>
      </c>
      <c r="R183">
        <v>-19.953834558130776</v>
      </c>
      <c r="S183">
        <v>1272.5097703888487</v>
      </c>
    </row>
    <row r="184" spans="1:19" x14ac:dyDescent="0.15">
      <c r="B184" t="s">
        <v>132</v>
      </c>
      <c r="C184">
        <v>8</v>
      </c>
      <c r="D184" t="s">
        <v>4</v>
      </c>
      <c r="E184" s="2">
        <v>40443</v>
      </c>
      <c r="F184" t="s">
        <v>170</v>
      </c>
      <c r="G184" t="s">
        <v>143</v>
      </c>
      <c r="H184">
        <v>0.18869190875623695</v>
      </c>
      <c r="I184">
        <v>3</v>
      </c>
      <c r="J184">
        <v>70</v>
      </c>
      <c r="K184">
        <v>2.0400000000000001E-2</v>
      </c>
      <c r="L184">
        <v>3.6037581286989001E-2</v>
      </c>
      <c r="M184">
        <v>3.6709999999999998</v>
      </c>
      <c r="N184">
        <v>2.2709999999999999</v>
      </c>
      <c r="O184">
        <v>3.9324925049105754</v>
      </c>
      <c r="P184">
        <v>287.78904655529817</v>
      </c>
      <c r="Q184">
        <v>1.5249999999999999</v>
      </c>
      <c r="R184">
        <v>-20.347465077659471</v>
      </c>
      <c r="S184">
        <v>1461.619884956662</v>
      </c>
    </row>
    <row r="185" spans="1:19" x14ac:dyDescent="0.15">
      <c r="B185" t="s">
        <v>132</v>
      </c>
      <c r="C185">
        <v>8</v>
      </c>
      <c r="D185" t="s">
        <v>4</v>
      </c>
      <c r="E185" s="2">
        <v>40443</v>
      </c>
      <c r="F185" t="s">
        <v>156</v>
      </c>
      <c r="G185" t="s">
        <v>143</v>
      </c>
      <c r="H185">
        <v>0.18869190875623695</v>
      </c>
      <c r="I185">
        <v>3</v>
      </c>
      <c r="J185">
        <v>9</v>
      </c>
      <c r="K185">
        <v>8.5000000000000006E-3</v>
      </c>
      <c r="L185">
        <v>1.501565886957875E-2</v>
      </c>
      <c r="M185">
        <v>3.7130000000000001</v>
      </c>
      <c r="N185">
        <v>1.639</v>
      </c>
      <c r="O185">
        <v>3.0983722576079264</v>
      </c>
      <c r="P185">
        <v>239.23632075471696</v>
      </c>
      <c r="Q185">
        <v>1.0660000000000001</v>
      </c>
      <c r="R185">
        <v>-18.267382702091581</v>
      </c>
      <c r="S185">
        <v>1157.9585159534784</v>
      </c>
    </row>
    <row r="186" spans="1:19" x14ac:dyDescent="0.15">
      <c r="B186" t="s">
        <v>132</v>
      </c>
      <c r="C186">
        <v>8</v>
      </c>
      <c r="D186" t="s">
        <v>4</v>
      </c>
      <c r="E186" s="2">
        <v>40443</v>
      </c>
      <c r="F186" t="s">
        <v>195</v>
      </c>
      <c r="G186" t="s">
        <v>143</v>
      </c>
      <c r="H186">
        <v>0.18869190875623695</v>
      </c>
      <c r="I186">
        <v>3</v>
      </c>
      <c r="J186">
        <v>7</v>
      </c>
      <c r="K186">
        <v>1.4E-3</v>
      </c>
      <c r="L186">
        <v>2.4731673432247352E-3</v>
      </c>
      <c r="M186">
        <v>1.2809999999999999</v>
      </c>
      <c r="N186">
        <v>0.94599999999999995</v>
      </c>
      <c r="O186">
        <v>3.808435852372583</v>
      </c>
      <c r="P186">
        <v>133.78527739666001</v>
      </c>
      <c r="Q186">
        <v>0.68400000000000005</v>
      </c>
      <c r="R186">
        <v>-19.780892839699131</v>
      </c>
      <c r="S186">
        <v>591.2768422848477</v>
      </c>
    </row>
    <row r="187" spans="1:19" x14ac:dyDescent="0.15">
      <c r="A187" t="s">
        <v>309</v>
      </c>
      <c r="B187" t="s">
        <v>132</v>
      </c>
      <c r="C187">
        <v>8</v>
      </c>
      <c r="D187" t="s">
        <v>4</v>
      </c>
      <c r="E187" s="2">
        <v>40443</v>
      </c>
      <c r="F187" t="s">
        <v>158</v>
      </c>
      <c r="G187" t="s">
        <v>143</v>
      </c>
      <c r="H187">
        <v>0.18869190875623695</v>
      </c>
      <c r="I187">
        <v>3</v>
      </c>
      <c r="J187">
        <v>30</v>
      </c>
      <c r="K187">
        <v>4.4000000000000003E-3</v>
      </c>
      <c r="L187">
        <v>7.7728116501348827E-3</v>
      </c>
      <c r="M187">
        <v>1.242</v>
      </c>
      <c r="N187">
        <v>0.51200000000000001</v>
      </c>
      <c r="O187">
        <v>2.6636336063087653</v>
      </c>
      <c r="P187">
        <v>76.947424743632141</v>
      </c>
      <c r="Q187">
        <v>0.45100000000000001</v>
      </c>
      <c r="R187">
        <v>-19.134162426983234</v>
      </c>
      <c r="S187">
        <v>431.06702210633512</v>
      </c>
    </row>
    <row r="188" spans="1:19" x14ac:dyDescent="0.15">
      <c r="B188" t="s">
        <v>132</v>
      </c>
      <c r="C188">
        <v>8</v>
      </c>
      <c r="D188" t="s">
        <v>4</v>
      </c>
      <c r="E188" s="2">
        <v>40443</v>
      </c>
      <c r="F188" t="s">
        <v>171</v>
      </c>
      <c r="G188" t="s">
        <v>143</v>
      </c>
      <c r="H188">
        <v>0.18869190875623695</v>
      </c>
      <c r="I188">
        <v>3</v>
      </c>
      <c r="J188">
        <v>123</v>
      </c>
      <c r="K188">
        <v>4.3200000000000002E-2</v>
      </c>
      <c r="L188">
        <v>7.6314878019506122E-2</v>
      </c>
      <c r="M188">
        <v>3.4540000000000002</v>
      </c>
      <c r="N188">
        <v>2.2280000000000002</v>
      </c>
      <c r="O188">
        <v>3.6740411454564246</v>
      </c>
      <c r="P188">
        <v>281.67376947933178</v>
      </c>
      <c r="Q188">
        <v>1.492</v>
      </c>
      <c r="R188">
        <v>-20.044641984956531</v>
      </c>
      <c r="S188">
        <v>1424.7909519053649</v>
      </c>
    </row>
    <row r="189" spans="1:19" x14ac:dyDescent="0.15">
      <c r="B189" t="s">
        <v>132</v>
      </c>
      <c r="C189">
        <v>8</v>
      </c>
      <c r="D189" t="s">
        <v>4</v>
      </c>
      <c r="E189" s="2">
        <v>40443</v>
      </c>
      <c r="F189" t="s">
        <v>159</v>
      </c>
      <c r="G189" t="s">
        <v>143</v>
      </c>
      <c r="H189">
        <v>0.18869190875623695</v>
      </c>
      <c r="I189">
        <v>3</v>
      </c>
      <c r="J189">
        <v>19</v>
      </c>
      <c r="K189">
        <v>2.5100000000000001E-2</v>
      </c>
      <c r="L189">
        <v>4.4340357367814894E-2</v>
      </c>
      <c r="M189">
        <v>3.7429999999999999</v>
      </c>
      <c r="N189">
        <v>1.5449999999999999</v>
      </c>
      <c r="O189">
        <v>3.0781518552219191</v>
      </c>
      <c r="P189">
        <v>221.99905660377357</v>
      </c>
      <c r="Q189">
        <v>1.06</v>
      </c>
      <c r="R189">
        <v>-18.79498775202563</v>
      </c>
      <c r="S189">
        <v>1145.5883486548337</v>
      </c>
    </row>
    <row r="190" spans="1:19" x14ac:dyDescent="0.15">
      <c r="B190" t="s">
        <v>132</v>
      </c>
      <c r="C190">
        <v>8</v>
      </c>
      <c r="D190" t="s">
        <v>4</v>
      </c>
      <c r="E190" s="2">
        <v>40443</v>
      </c>
      <c r="F190" t="s">
        <v>321</v>
      </c>
      <c r="G190" t="s">
        <v>143</v>
      </c>
      <c r="H190">
        <v>0.18869190875623695</v>
      </c>
      <c r="I190">
        <v>3</v>
      </c>
      <c r="J190">
        <v>10</v>
      </c>
      <c r="K190">
        <v>1.2999999999999999E-3</v>
      </c>
      <c r="L190">
        <v>2.296512532994397E-3</v>
      </c>
      <c r="M190">
        <v>1.0960000000000001</v>
      </c>
      <c r="N190">
        <v>0.85899999999999999</v>
      </c>
      <c r="O190">
        <v>4.108239429339398</v>
      </c>
      <c r="P190">
        <v>120.67141294296128</v>
      </c>
      <c r="Q190">
        <v>0.58599999999999997</v>
      </c>
      <c r="R190">
        <v>-19.663670997362509</v>
      </c>
      <c r="S190">
        <v>502.51066131070019</v>
      </c>
    </row>
    <row r="191" spans="1:19" x14ac:dyDescent="0.15">
      <c r="A191" t="s">
        <v>310</v>
      </c>
      <c r="B191" t="s">
        <v>132</v>
      </c>
      <c r="C191">
        <v>8</v>
      </c>
      <c r="D191" t="s">
        <v>4</v>
      </c>
      <c r="E191" s="2">
        <v>40443</v>
      </c>
      <c r="F191" t="s">
        <v>161</v>
      </c>
      <c r="G191" t="s">
        <v>143</v>
      </c>
      <c r="H191">
        <v>0.18869190875623695</v>
      </c>
      <c r="I191">
        <v>3</v>
      </c>
      <c r="J191">
        <v>6</v>
      </c>
      <c r="K191">
        <v>3.15E-2</v>
      </c>
      <c r="L191">
        <v>5.5646265222556543E-2</v>
      </c>
      <c r="M191">
        <v>3.7330000000000001</v>
      </c>
      <c r="N191">
        <v>1.6839999999999999</v>
      </c>
      <c r="O191">
        <v>3.4623395005560611</v>
      </c>
      <c r="P191">
        <v>240.62002150181937</v>
      </c>
      <c r="Q191">
        <v>1.161</v>
      </c>
      <c r="R191">
        <v>-19.40738647069908</v>
      </c>
      <c r="S191">
        <v>1272.3221277680475</v>
      </c>
    </row>
    <row r="192" spans="1:19" x14ac:dyDescent="0.15">
      <c r="B192" t="s">
        <v>132</v>
      </c>
      <c r="C192">
        <v>8</v>
      </c>
      <c r="D192" t="s">
        <v>4</v>
      </c>
      <c r="E192" s="2">
        <v>40443</v>
      </c>
      <c r="F192" t="s">
        <v>172</v>
      </c>
      <c r="G192" t="s">
        <v>143</v>
      </c>
      <c r="H192">
        <v>0.18869190875623695</v>
      </c>
      <c r="I192">
        <v>3</v>
      </c>
      <c r="J192">
        <v>126</v>
      </c>
      <c r="K192">
        <v>5.0700000000000002E-2</v>
      </c>
      <c r="L192">
        <v>8.9563988786781484E-2</v>
      </c>
      <c r="M192">
        <v>3.9550000000000001</v>
      </c>
      <c r="N192">
        <v>2.4769999999999999</v>
      </c>
      <c r="O192">
        <v>3.6016747648092631</v>
      </c>
      <c r="P192">
        <v>310.97710008535546</v>
      </c>
      <c r="Q192">
        <v>1.623</v>
      </c>
      <c r="R192">
        <v>-20.083715932402068</v>
      </c>
      <c r="S192">
        <v>1586.9996202819682</v>
      </c>
    </row>
    <row r="193" spans="1:28" x14ac:dyDescent="0.15">
      <c r="B193" t="s">
        <v>132</v>
      </c>
      <c r="C193">
        <v>8</v>
      </c>
      <c r="D193" t="s">
        <v>4</v>
      </c>
      <c r="E193" s="2">
        <v>40443</v>
      </c>
      <c r="F193" t="s">
        <v>162</v>
      </c>
      <c r="G193" t="s">
        <v>143</v>
      </c>
      <c r="H193">
        <v>0.18869190875623695</v>
      </c>
      <c r="I193">
        <v>3</v>
      </c>
      <c r="J193">
        <v>20</v>
      </c>
      <c r="K193">
        <v>1.9800000000000002E-2</v>
      </c>
      <c r="L193">
        <v>3.4977652425606971E-2</v>
      </c>
      <c r="M193">
        <v>3.26</v>
      </c>
      <c r="N193">
        <v>1.5069999999999999</v>
      </c>
      <c r="O193">
        <v>3.2500252755029826</v>
      </c>
      <c r="P193">
        <v>219.17830188679244</v>
      </c>
      <c r="Q193">
        <v>1.03</v>
      </c>
      <c r="R193">
        <v>-18.860938383267385</v>
      </c>
      <c r="S193">
        <v>1110.0113224335225</v>
      </c>
    </row>
    <row r="194" spans="1:28" x14ac:dyDescent="0.15">
      <c r="B194" t="s">
        <v>132</v>
      </c>
      <c r="C194">
        <v>8</v>
      </c>
      <c r="D194" t="s">
        <v>4</v>
      </c>
      <c r="E194" s="2">
        <v>40443</v>
      </c>
      <c r="F194" t="s">
        <v>194</v>
      </c>
      <c r="G194" t="s">
        <v>143</v>
      </c>
      <c r="H194">
        <v>0.18869190875623695</v>
      </c>
      <c r="I194">
        <v>3</v>
      </c>
      <c r="J194">
        <v>5</v>
      </c>
      <c r="K194">
        <v>6.0000000000000001E-3</v>
      </c>
      <c r="L194">
        <v>1.0599288613820293E-2</v>
      </c>
      <c r="M194">
        <v>3.4430000000000001</v>
      </c>
      <c r="N194">
        <v>2.343</v>
      </c>
      <c r="O194">
        <v>4.7388607464075259</v>
      </c>
      <c r="P194">
        <v>300.52124787698932</v>
      </c>
      <c r="Q194">
        <v>1.536</v>
      </c>
      <c r="R194">
        <v>-19.644134023639737</v>
      </c>
      <c r="S194">
        <v>1515.1860875256139</v>
      </c>
    </row>
    <row r="195" spans="1:28" x14ac:dyDescent="0.15">
      <c r="A195" s="3" t="s">
        <v>318</v>
      </c>
      <c r="B195" s="33" t="s">
        <v>133</v>
      </c>
      <c r="C195" s="6">
        <v>15</v>
      </c>
      <c r="D195" s="6" t="s">
        <v>4</v>
      </c>
      <c r="E195" s="2">
        <v>40443</v>
      </c>
      <c r="F195" t="s">
        <v>155</v>
      </c>
      <c r="G195" s="28" t="s">
        <v>143</v>
      </c>
      <c r="H195">
        <v>0.18869190875623695</v>
      </c>
      <c r="I195" s="6">
        <v>3</v>
      </c>
      <c r="J195">
        <v>20</v>
      </c>
      <c r="K195">
        <v>2.1100000000000001E-2</v>
      </c>
      <c r="L195">
        <f>K195/(H195*3)</f>
        <v>3.727416495860137E-2</v>
      </c>
      <c r="M195">
        <v>3.8610000000000002</v>
      </c>
      <c r="N195" s="53">
        <v>2.069</v>
      </c>
      <c r="O195" s="51">
        <v>2.7445152158527955</v>
      </c>
      <c r="P195" s="49">
        <v>288.51084905660372</v>
      </c>
      <c r="Q195" s="53">
        <v>1.3080000000000001</v>
      </c>
      <c r="R195" s="51">
        <v>-20.283587714339557</v>
      </c>
      <c r="S195" s="49">
        <v>1475.0890317716157</v>
      </c>
    </row>
    <row r="196" spans="1:28" x14ac:dyDescent="0.15">
      <c r="A196" s="3"/>
      <c r="B196" s="33" t="s">
        <v>133</v>
      </c>
      <c r="C196" s="6">
        <v>15</v>
      </c>
      <c r="D196" s="6" t="s">
        <v>4</v>
      </c>
      <c r="E196" s="2">
        <v>40443</v>
      </c>
      <c r="F196" t="s">
        <v>170</v>
      </c>
      <c r="G196" s="28" t="s">
        <v>143</v>
      </c>
      <c r="H196">
        <v>0.18869190875623695</v>
      </c>
      <c r="I196">
        <v>3</v>
      </c>
      <c r="J196">
        <v>100</v>
      </c>
      <c r="K196">
        <v>2.58E-2</v>
      </c>
      <c r="L196">
        <f t="shared" ref="L196:L206" si="12">K196/(H196*3)</f>
        <v>4.5576941039427263E-2</v>
      </c>
      <c r="M196" s="52">
        <v>3.214</v>
      </c>
      <c r="N196" s="53">
        <v>1.9630000000000001</v>
      </c>
      <c r="O196" s="51">
        <v>3.9635066680450737</v>
      </c>
      <c r="P196" s="49">
        <v>250.55162710645044</v>
      </c>
      <c r="Q196" s="53">
        <v>1.35</v>
      </c>
      <c r="R196" s="70">
        <v>-20.689362117807949</v>
      </c>
      <c r="S196" s="49">
        <v>1227.5193953102846</v>
      </c>
    </row>
    <row r="197" spans="1:28" x14ac:dyDescent="0.15">
      <c r="A197" s="3"/>
      <c r="B197" s="33" t="s">
        <v>133</v>
      </c>
      <c r="C197" s="6">
        <v>15</v>
      </c>
      <c r="D197" s="6" t="s">
        <v>4</v>
      </c>
      <c r="E197" s="2">
        <v>40443</v>
      </c>
      <c r="F197" t="s">
        <v>156</v>
      </c>
      <c r="G197" t="s">
        <v>143</v>
      </c>
      <c r="H197">
        <v>0.18869190875623695</v>
      </c>
      <c r="I197">
        <v>3</v>
      </c>
      <c r="J197">
        <v>25</v>
      </c>
      <c r="K197">
        <v>2.2700000000000001E-2</v>
      </c>
      <c r="L197">
        <f t="shared" si="12"/>
        <v>4.0100641922286781E-2</v>
      </c>
      <c r="M197">
        <v>3.016</v>
      </c>
      <c r="N197" s="53">
        <v>1.2629999999999999</v>
      </c>
      <c r="O197" s="51">
        <v>3.4724497017490652</v>
      </c>
      <c r="P197" s="49">
        <v>183.75188679245281</v>
      </c>
      <c r="Q197" s="53">
        <v>0.95</v>
      </c>
      <c r="R197" s="51">
        <v>-19.454494064443196</v>
      </c>
      <c r="S197" s="49">
        <v>1002.4851082346</v>
      </c>
    </row>
    <row r="198" spans="1:28" x14ac:dyDescent="0.15">
      <c r="A198" s="3"/>
      <c r="B198" s="33" t="s">
        <v>133</v>
      </c>
      <c r="C198" s="6">
        <v>15</v>
      </c>
      <c r="D198" s="6" t="s">
        <v>4</v>
      </c>
      <c r="E198" s="2">
        <v>40443</v>
      </c>
      <c r="F198" t="s">
        <v>195</v>
      </c>
      <c r="G198" t="s">
        <v>143</v>
      </c>
      <c r="H198">
        <v>0.18869190875623695</v>
      </c>
      <c r="I198">
        <v>3</v>
      </c>
      <c r="J198">
        <v>9</v>
      </c>
      <c r="K198">
        <v>4.7999999999999996E-3</v>
      </c>
      <c r="L198">
        <f t="shared" si="12"/>
        <v>8.4794308910562336E-3</v>
      </c>
      <c r="M198" s="52">
        <v>3.2789999999999999</v>
      </c>
      <c r="N198" s="53">
        <v>2.2010000000000001</v>
      </c>
      <c r="O198" s="51">
        <v>5.4315103897446493</v>
      </c>
      <c r="P198" s="49">
        <v>286.27175528410567</v>
      </c>
      <c r="Q198" s="53">
        <v>1.46</v>
      </c>
      <c r="R198" s="51">
        <v>-20.298622643352541</v>
      </c>
      <c r="S198" s="49">
        <v>1418.5181519037042</v>
      </c>
    </row>
    <row r="199" spans="1:28" x14ac:dyDescent="0.15">
      <c r="A199" s="3" t="s">
        <v>319</v>
      </c>
      <c r="B199" s="33" t="s">
        <v>133</v>
      </c>
      <c r="C199" s="6">
        <v>15</v>
      </c>
      <c r="D199" s="6" t="s">
        <v>4</v>
      </c>
      <c r="E199" s="2">
        <v>40443</v>
      </c>
      <c r="F199" t="s">
        <v>158</v>
      </c>
      <c r="G199" t="s">
        <v>143</v>
      </c>
      <c r="H199">
        <v>0.18869190875623695</v>
      </c>
      <c r="I199">
        <v>3</v>
      </c>
      <c r="J199">
        <v>10</v>
      </c>
      <c r="K199">
        <v>1.04E-2</v>
      </c>
      <c r="L199">
        <f t="shared" si="12"/>
        <v>1.8372100263955176E-2</v>
      </c>
      <c r="M199">
        <v>3.59</v>
      </c>
      <c r="N199" s="53">
        <v>1.877</v>
      </c>
      <c r="O199" s="51">
        <v>2.572641795571732</v>
      </c>
      <c r="P199" s="49">
        <v>263.5</v>
      </c>
      <c r="Q199" s="53">
        <v>1.282</v>
      </c>
      <c r="R199" s="51">
        <v>-20.980780101752405</v>
      </c>
      <c r="S199" s="49">
        <v>1452.9782100630625</v>
      </c>
    </row>
    <row r="200" spans="1:28" x14ac:dyDescent="0.15">
      <c r="A200" s="3"/>
      <c r="B200" s="33" t="s">
        <v>133</v>
      </c>
      <c r="C200" s="6">
        <v>15</v>
      </c>
      <c r="D200" s="6" t="s">
        <v>4</v>
      </c>
      <c r="E200" s="2">
        <v>40443</v>
      </c>
      <c r="F200" t="s">
        <v>171</v>
      </c>
      <c r="G200" t="s">
        <v>143</v>
      </c>
      <c r="H200">
        <v>0.18869190875623695</v>
      </c>
      <c r="I200">
        <v>3</v>
      </c>
      <c r="J200">
        <v>60</v>
      </c>
      <c r="K200">
        <v>1.6899999999999998E-2</v>
      </c>
      <c r="L200">
        <f t="shared" si="12"/>
        <v>2.9854662928927158E-2</v>
      </c>
      <c r="M200" s="52">
        <v>3.6070000000000002</v>
      </c>
      <c r="N200" s="53">
        <v>2.3079999999999998</v>
      </c>
      <c r="O200" s="51">
        <v>3.7774216892380852</v>
      </c>
      <c r="P200" s="49">
        <v>291.65851280331668</v>
      </c>
      <c r="Q200" s="53">
        <v>1.5580000000000001</v>
      </c>
      <c r="R200" s="70">
        <v>-21.39269317182768</v>
      </c>
      <c r="S200" s="49">
        <v>1505.9575999247986</v>
      </c>
    </row>
    <row r="201" spans="1:28" x14ac:dyDescent="0.15">
      <c r="A201" s="3"/>
      <c r="B201" s="33" t="s">
        <v>133</v>
      </c>
      <c r="C201" s="6">
        <v>15</v>
      </c>
      <c r="D201" s="6" t="s">
        <v>4</v>
      </c>
      <c r="E201" s="2">
        <v>40443</v>
      </c>
      <c r="F201" t="s">
        <v>159</v>
      </c>
      <c r="G201" t="s">
        <v>143</v>
      </c>
      <c r="H201">
        <v>0.18869190875623695</v>
      </c>
      <c r="I201">
        <v>3</v>
      </c>
      <c r="J201">
        <v>23</v>
      </c>
      <c r="K201">
        <v>4.0599999999999997E-2</v>
      </c>
      <c r="L201">
        <f t="shared" si="12"/>
        <v>7.1721852953517309E-2</v>
      </c>
      <c r="M201">
        <v>3.403</v>
      </c>
      <c r="N201" s="53">
        <v>1.5649999999999999</v>
      </c>
      <c r="O201" s="51">
        <v>3.7252047315741583</v>
      </c>
      <c r="P201" s="49">
        <v>225.22169811320751</v>
      </c>
      <c r="Q201" s="53">
        <v>1.0740000000000001</v>
      </c>
      <c r="R201" s="51">
        <v>-19.539287733182594</v>
      </c>
      <c r="S201" s="49">
        <v>1168.5525659314355</v>
      </c>
    </row>
    <row r="202" spans="1:28" x14ac:dyDescent="0.15">
      <c r="A202" s="3"/>
      <c r="B202" s="33" t="s">
        <v>133</v>
      </c>
      <c r="C202" s="6">
        <v>15</v>
      </c>
      <c r="D202" s="6" t="s">
        <v>4</v>
      </c>
      <c r="E202" s="2">
        <v>40443</v>
      </c>
      <c r="F202" t="s">
        <v>210</v>
      </c>
      <c r="G202" t="s">
        <v>143</v>
      </c>
      <c r="H202">
        <v>0.18869190875623695</v>
      </c>
      <c r="I202">
        <v>3</v>
      </c>
      <c r="J202">
        <v>16</v>
      </c>
      <c r="K202">
        <v>8.0000000000000002E-3</v>
      </c>
      <c r="L202">
        <f t="shared" si="12"/>
        <v>1.4132384818427058E-2</v>
      </c>
      <c r="M202" s="52">
        <v>3.3650000000000002</v>
      </c>
      <c r="N202" s="53">
        <v>2.294</v>
      </c>
      <c r="O202" s="51">
        <v>5.7002998035769661</v>
      </c>
      <c r="P202" s="49">
        <v>295.5676447727094</v>
      </c>
      <c r="Q202" s="57">
        <v>1.5049999999999999</v>
      </c>
      <c r="R202" s="51">
        <v>-20.396307511966395</v>
      </c>
      <c r="S202" s="49">
        <v>1473.5558347478657</v>
      </c>
    </row>
    <row r="203" spans="1:28" x14ac:dyDescent="0.15">
      <c r="A203" s="3" t="s">
        <v>320</v>
      </c>
      <c r="B203" s="33" t="s">
        <v>133</v>
      </c>
      <c r="C203" s="6">
        <v>15</v>
      </c>
      <c r="D203" s="6" t="s">
        <v>4</v>
      </c>
      <c r="E203" s="2">
        <v>40443</v>
      </c>
      <c r="F203" t="s">
        <v>161</v>
      </c>
      <c r="G203" t="s">
        <v>143</v>
      </c>
      <c r="H203">
        <v>0.18869190875623695</v>
      </c>
      <c r="I203">
        <v>3</v>
      </c>
      <c r="J203">
        <v>16</v>
      </c>
      <c r="K203">
        <v>1.3299999999999999E-2</v>
      </c>
      <c r="L203">
        <f t="shared" si="12"/>
        <v>2.3495089760634982E-2</v>
      </c>
      <c r="M203">
        <v>3.0990000000000002</v>
      </c>
      <c r="N203">
        <v>1.5069999999999999</v>
      </c>
      <c r="O203" s="51">
        <v>2.8355070265898292</v>
      </c>
      <c r="P203" s="49">
        <v>213.96792452830186</v>
      </c>
      <c r="Q203">
        <v>1.1419999999999999</v>
      </c>
      <c r="R203" s="51">
        <v>-21.122102882984741</v>
      </c>
      <c r="S203" s="49">
        <v>1243.5548725688802</v>
      </c>
    </row>
    <row r="204" spans="1:28" x14ac:dyDescent="0.15">
      <c r="A204" s="3"/>
      <c r="B204" s="33" t="s">
        <v>133</v>
      </c>
      <c r="C204" s="6">
        <v>15</v>
      </c>
      <c r="D204" s="6" t="s">
        <v>4</v>
      </c>
      <c r="E204" s="2">
        <v>40443</v>
      </c>
      <c r="F204" t="s">
        <v>172</v>
      </c>
      <c r="G204" t="s">
        <v>143</v>
      </c>
      <c r="H204">
        <v>0.18869190875623695</v>
      </c>
      <c r="I204">
        <v>3</v>
      </c>
      <c r="J204">
        <v>52</v>
      </c>
      <c r="K204">
        <v>1.2500000000000001E-2</v>
      </c>
      <c r="L204">
        <f t="shared" si="12"/>
        <v>2.208185127879228E-2</v>
      </c>
      <c r="M204" s="52">
        <v>3.2839999999999998</v>
      </c>
      <c r="N204" s="53">
        <v>1.917</v>
      </c>
      <c r="O204" s="51">
        <v>3.1364623177917914</v>
      </c>
      <c r="P204" s="49">
        <v>241.39705467625899</v>
      </c>
      <c r="Q204" s="53">
        <v>1.417</v>
      </c>
      <c r="R204" s="70">
        <v>-21.363387711243529</v>
      </c>
      <c r="S204" s="49">
        <v>1321.9215844251585</v>
      </c>
      <c r="AA204" s="8"/>
      <c r="AB204" s="8"/>
    </row>
    <row r="205" spans="1:28" x14ac:dyDescent="0.15">
      <c r="A205" s="3"/>
      <c r="B205" s="33" t="s">
        <v>133</v>
      </c>
      <c r="C205" s="6">
        <v>15</v>
      </c>
      <c r="D205" s="6" t="s">
        <v>4</v>
      </c>
      <c r="E205" s="2">
        <v>40443</v>
      </c>
      <c r="F205" t="s">
        <v>162</v>
      </c>
      <c r="G205" t="s">
        <v>143</v>
      </c>
      <c r="H205">
        <v>0.18869190875623695</v>
      </c>
      <c r="I205">
        <v>3</v>
      </c>
      <c r="J205">
        <v>19</v>
      </c>
      <c r="K205">
        <v>2.3599999999999999E-2</v>
      </c>
      <c r="L205">
        <f t="shared" si="12"/>
        <v>4.1690535214359822E-2</v>
      </c>
      <c r="M205">
        <v>3.6080000000000001</v>
      </c>
      <c r="N205" s="53">
        <v>1.5940000000000001</v>
      </c>
      <c r="O205" s="51">
        <v>3.5937721160651099</v>
      </c>
      <c r="P205" s="49">
        <v>230.87216981132073</v>
      </c>
      <c r="Q205">
        <v>1.133</v>
      </c>
      <c r="R205" s="51">
        <v>-19.266063689466744</v>
      </c>
      <c r="S205" s="49">
        <v>1216.923365222488</v>
      </c>
      <c r="AA205" s="6"/>
      <c r="AB205" s="6"/>
    </row>
    <row r="206" spans="1:28" x14ac:dyDescent="0.15">
      <c r="A206" s="36"/>
      <c r="B206" s="13" t="s">
        <v>133</v>
      </c>
      <c r="C206" s="9">
        <v>15</v>
      </c>
      <c r="D206" s="9" t="s">
        <v>4</v>
      </c>
      <c r="E206" s="7">
        <v>40443</v>
      </c>
      <c r="F206" s="8" t="s">
        <v>194</v>
      </c>
      <c r="G206" s="8" t="s">
        <v>143</v>
      </c>
      <c r="H206" s="8">
        <v>0.18869190875623695</v>
      </c>
      <c r="I206" s="8">
        <v>3</v>
      </c>
      <c r="J206" s="8">
        <v>14</v>
      </c>
      <c r="K206" s="8">
        <v>5.4999999999999997E-3</v>
      </c>
      <c r="L206" s="8">
        <f t="shared" si="12"/>
        <v>9.7160145626686012E-3</v>
      </c>
      <c r="M206" s="152">
        <v>2.8380000000000001</v>
      </c>
      <c r="N206" s="9">
        <v>1.43</v>
      </c>
      <c r="O206" s="123">
        <v>5.6279334229298046</v>
      </c>
      <c r="P206" s="117">
        <v>189.47930806472087</v>
      </c>
      <c r="Q206" s="153">
        <v>1.0129999999999999</v>
      </c>
      <c r="R206" s="123">
        <v>-19.780892839699131</v>
      </c>
      <c r="S206" s="117">
        <v>894.98727817482995</v>
      </c>
      <c r="AA206" s="6"/>
      <c r="AB206" s="6"/>
    </row>
    <row r="207" spans="1:28" x14ac:dyDescent="0.15">
      <c r="A207" s="3" t="s">
        <v>400</v>
      </c>
      <c r="B207" s="42" t="s">
        <v>134</v>
      </c>
      <c r="C207" s="6">
        <v>3</v>
      </c>
      <c r="D207" s="6" t="s">
        <v>4</v>
      </c>
      <c r="E207" s="2">
        <v>40471</v>
      </c>
      <c r="F207" t="s">
        <v>170</v>
      </c>
      <c r="G207" s="6" t="s">
        <v>192</v>
      </c>
      <c r="H207">
        <v>5.28E-2</v>
      </c>
      <c r="I207" s="6">
        <v>1</v>
      </c>
      <c r="J207" s="6">
        <v>8</v>
      </c>
      <c r="K207" s="6">
        <v>4.5999999999999999E-3</v>
      </c>
      <c r="L207" s="6">
        <f t="shared" ref="L207:L215" si="13">K207/H207</f>
        <v>8.7121212121212127E-2</v>
      </c>
      <c r="M207" s="91">
        <v>3.0840000000000001</v>
      </c>
      <c r="N207" s="53">
        <v>2.153</v>
      </c>
      <c r="O207" s="58">
        <v>4.6452330401374988</v>
      </c>
      <c r="P207" s="63">
        <v>252.29874408412795</v>
      </c>
      <c r="Q207" s="53">
        <v>1.423</v>
      </c>
      <c r="R207" s="58">
        <v>-18.29564725833805</v>
      </c>
      <c r="S207" s="92">
        <v>1370.146504544379</v>
      </c>
      <c r="AA207" s="6"/>
      <c r="AB207" s="6"/>
    </row>
    <row r="208" spans="1:28" x14ac:dyDescent="0.15">
      <c r="A208" s="3"/>
      <c r="B208" s="12" t="s">
        <v>134</v>
      </c>
      <c r="C208" s="6">
        <v>3</v>
      </c>
      <c r="D208" s="6" t="s">
        <v>4</v>
      </c>
      <c r="E208" s="2">
        <v>40471</v>
      </c>
      <c r="F208" t="s">
        <v>195</v>
      </c>
      <c r="G208" s="6" t="s">
        <v>192</v>
      </c>
      <c r="H208">
        <v>5.28E-2</v>
      </c>
      <c r="I208" s="6">
        <v>1</v>
      </c>
      <c r="J208" s="6">
        <v>2</v>
      </c>
      <c r="K208" s="6">
        <v>1E-4</v>
      </c>
      <c r="L208" s="6">
        <f t="shared" si="13"/>
        <v>1.893939393939394E-3</v>
      </c>
      <c r="M208" s="57">
        <v>0.14899999999999999</v>
      </c>
      <c r="N208" s="53">
        <v>9.8000000000000004E-2</v>
      </c>
      <c r="O208" s="58">
        <v>2.3097765645536348</v>
      </c>
      <c r="P208" s="63">
        <v>14.550589621402574</v>
      </c>
      <c r="Q208" s="53">
        <v>7.2999999999999995E-2</v>
      </c>
      <c r="R208" s="58">
        <v>-18.785566233276811</v>
      </c>
      <c r="S208" s="63">
        <v>63.475288862334779</v>
      </c>
      <c r="AA208" s="6"/>
      <c r="AB208" s="6"/>
    </row>
    <row r="209" spans="1:28" x14ac:dyDescent="0.15">
      <c r="A209" s="3" t="s">
        <v>401</v>
      </c>
      <c r="B209" s="12" t="s">
        <v>134</v>
      </c>
      <c r="C209" s="6">
        <v>3</v>
      </c>
      <c r="D209" s="6" t="s">
        <v>4</v>
      </c>
      <c r="E209" s="2">
        <v>40471</v>
      </c>
      <c r="F209" t="s">
        <v>171</v>
      </c>
      <c r="G209" s="6" t="s">
        <v>192</v>
      </c>
      <c r="H209">
        <v>5.28E-2</v>
      </c>
      <c r="I209" s="6">
        <v>1</v>
      </c>
      <c r="J209" s="6">
        <v>12</v>
      </c>
      <c r="K209" s="6">
        <v>2.3199999999999998E-2</v>
      </c>
      <c r="L209" s="6">
        <f t="shared" si="13"/>
        <v>0.43939393939393939</v>
      </c>
      <c r="M209" s="91">
        <v>3.0790000000000002</v>
      </c>
      <c r="N209" s="53">
        <v>0.72099999999999997</v>
      </c>
      <c r="O209" s="58">
        <v>4.2206045900313418</v>
      </c>
      <c r="P209" s="63">
        <v>90.679446884724285</v>
      </c>
      <c r="Q209" s="53">
        <v>0.8</v>
      </c>
      <c r="R209" s="58">
        <v>-14.99811569625024</v>
      </c>
      <c r="S209" s="92">
        <v>669.50547442895652</v>
      </c>
      <c r="AA209" s="6"/>
      <c r="AB209" s="6"/>
    </row>
    <row r="210" spans="1:28" x14ac:dyDescent="0.15">
      <c r="A210" s="3" t="s">
        <v>402</v>
      </c>
      <c r="B210" s="12" t="s">
        <v>134</v>
      </c>
      <c r="C210" s="6">
        <v>3</v>
      </c>
      <c r="D210" s="6" t="s">
        <v>4</v>
      </c>
      <c r="E210" s="2">
        <v>40471</v>
      </c>
      <c r="F210" t="s">
        <v>172</v>
      </c>
      <c r="G210" s="6" t="s">
        <v>192</v>
      </c>
      <c r="H210">
        <v>5.28E-2</v>
      </c>
      <c r="I210" s="6">
        <v>1</v>
      </c>
      <c r="J210" s="6">
        <v>8</v>
      </c>
      <c r="K210" s="6">
        <v>9.4000000000000004E-3</v>
      </c>
      <c r="L210" s="6">
        <f t="shared" si="13"/>
        <v>0.17803030303030304</v>
      </c>
      <c r="M210" s="91">
        <v>3.5369999999999999</v>
      </c>
      <c r="N210" s="53">
        <v>1.915</v>
      </c>
      <c r="O210" s="58">
        <v>4.3621474067333947</v>
      </c>
      <c r="P210" s="63">
        <v>229.85450686891525</v>
      </c>
      <c r="Q210" s="53">
        <v>1.3959999999999999</v>
      </c>
      <c r="R210" s="58">
        <v>-17.702091577162243</v>
      </c>
      <c r="S210" s="92">
        <v>1347.426520860844</v>
      </c>
      <c r="AA210" s="6"/>
      <c r="AB210" s="6"/>
    </row>
    <row r="211" spans="1:28" x14ac:dyDescent="0.15">
      <c r="A211" s="3" t="s">
        <v>403</v>
      </c>
      <c r="B211" s="42" t="s">
        <v>135</v>
      </c>
      <c r="C211" s="6">
        <v>9</v>
      </c>
      <c r="D211" s="6" t="s">
        <v>4</v>
      </c>
      <c r="E211" s="2">
        <v>40471</v>
      </c>
      <c r="F211" t="s">
        <v>170</v>
      </c>
      <c r="G211" s="6" t="s">
        <v>192</v>
      </c>
      <c r="H211">
        <v>5.28E-2</v>
      </c>
      <c r="I211" s="6">
        <v>1</v>
      </c>
      <c r="J211" s="6">
        <v>10</v>
      </c>
      <c r="K211" s="6">
        <v>9.7000000000000003E-3</v>
      </c>
      <c r="L211" s="6">
        <f t="shared" si="13"/>
        <v>0.18371212121212122</v>
      </c>
      <c r="M211" s="91">
        <v>3.3370000000000002</v>
      </c>
      <c r="N211" s="53">
        <v>1.5409999999999999</v>
      </c>
      <c r="O211" s="58">
        <v>3.4320088969770501</v>
      </c>
      <c r="P211" s="63">
        <v>187.77747275947289</v>
      </c>
      <c r="Q211" s="53">
        <v>1.018</v>
      </c>
      <c r="R211" s="58">
        <v>-18.879781420765031</v>
      </c>
      <c r="S211" s="92">
        <v>891.47092922529896</v>
      </c>
      <c r="AA211" s="6"/>
      <c r="AB211" s="6"/>
    </row>
    <row r="212" spans="1:28" x14ac:dyDescent="0.15">
      <c r="A212" s="3"/>
      <c r="B212" s="12" t="s">
        <v>135</v>
      </c>
      <c r="C212" s="6">
        <v>9</v>
      </c>
      <c r="D212" s="6" t="s">
        <v>4</v>
      </c>
      <c r="E212" s="2">
        <v>40471</v>
      </c>
      <c r="F212" t="s">
        <v>195</v>
      </c>
      <c r="G212" s="6" t="s">
        <v>192</v>
      </c>
      <c r="H212">
        <v>5.28E-2</v>
      </c>
      <c r="I212" s="6">
        <v>1</v>
      </c>
      <c r="J212" s="6">
        <v>9</v>
      </c>
      <c r="K212" s="6">
        <v>6.8999999999999999E-3</v>
      </c>
      <c r="L212" s="6">
        <f t="shared" si="13"/>
        <v>0.13068181818181818</v>
      </c>
      <c r="M212" s="57">
        <v>3.89</v>
      </c>
      <c r="N212" s="53">
        <v>1.508</v>
      </c>
      <c r="O212" s="58">
        <v>2.8051764230108178</v>
      </c>
      <c r="P212" s="63">
        <v>191.60886330719299</v>
      </c>
      <c r="Q212" s="53">
        <v>1.075</v>
      </c>
      <c r="R212" s="58">
        <v>-16.279442246090074</v>
      </c>
      <c r="S212" s="63">
        <v>949.67184235185618</v>
      </c>
      <c r="AA212" s="6"/>
      <c r="AB212" s="6"/>
    </row>
    <row r="213" spans="1:28" x14ac:dyDescent="0.15">
      <c r="A213" s="3" t="s">
        <v>404</v>
      </c>
      <c r="B213" s="12" t="s">
        <v>135</v>
      </c>
      <c r="C213" s="6">
        <v>9</v>
      </c>
      <c r="D213" s="6" t="s">
        <v>4</v>
      </c>
      <c r="E213" s="2">
        <v>40471</v>
      </c>
      <c r="F213" t="s">
        <v>171</v>
      </c>
      <c r="G213" s="6" t="s">
        <v>192</v>
      </c>
      <c r="H213">
        <v>5.28E-2</v>
      </c>
      <c r="I213" s="6">
        <v>1</v>
      </c>
      <c r="J213" s="6">
        <v>23</v>
      </c>
      <c r="K213" s="6">
        <v>5.4999999999999997E-3</v>
      </c>
      <c r="L213" s="6">
        <f t="shared" si="13"/>
        <v>0.10416666666666666</v>
      </c>
      <c r="M213" s="91">
        <v>1.855</v>
      </c>
      <c r="N213" s="53">
        <v>0.80700000000000005</v>
      </c>
      <c r="O213" s="58">
        <v>4.2307147912243455</v>
      </c>
      <c r="P213" s="63">
        <v>100.38721131044694</v>
      </c>
      <c r="Q213" s="53">
        <v>0.58899999999999997</v>
      </c>
      <c r="R213" s="58">
        <v>-17.419446014697574</v>
      </c>
      <c r="S213" s="92">
        <v>471.06610184524885</v>
      </c>
      <c r="AA213" s="6"/>
      <c r="AB213" s="6"/>
    </row>
    <row r="214" spans="1:28" x14ac:dyDescent="0.15">
      <c r="A214" s="3"/>
      <c r="B214" s="12" t="s">
        <v>135</v>
      </c>
      <c r="C214" s="6">
        <v>9</v>
      </c>
      <c r="D214" s="6" t="s">
        <v>4</v>
      </c>
      <c r="E214" s="2">
        <v>40471</v>
      </c>
      <c r="F214" t="s">
        <v>210</v>
      </c>
      <c r="G214" s="6" t="s">
        <v>192</v>
      </c>
      <c r="H214">
        <v>5.28E-2</v>
      </c>
      <c r="I214" s="6">
        <v>1</v>
      </c>
      <c r="J214" s="6">
        <v>6</v>
      </c>
      <c r="K214" s="6">
        <v>4.8599999999999997E-2</v>
      </c>
      <c r="L214" s="6">
        <f t="shared" si="13"/>
        <v>0.92045454545454541</v>
      </c>
      <c r="M214" s="57">
        <v>3.6120000000000001</v>
      </c>
      <c r="N214" s="53">
        <v>0.89300000000000002</v>
      </c>
      <c r="O214" s="58">
        <v>3.3005762814680013</v>
      </c>
      <c r="P214" s="63">
        <v>112.33312341000338</v>
      </c>
      <c r="Q214" s="53">
        <v>0.81599999999999995</v>
      </c>
      <c r="R214" s="58">
        <v>-15.516299227435466</v>
      </c>
      <c r="S214" s="63">
        <v>672.86960892500804</v>
      </c>
      <c r="AA214" s="6"/>
      <c r="AB214" s="6"/>
    </row>
    <row r="215" spans="1:28" x14ac:dyDescent="0.15">
      <c r="A215" s="3" t="s">
        <v>405</v>
      </c>
      <c r="B215" s="12" t="s">
        <v>135</v>
      </c>
      <c r="C215" s="6">
        <v>9</v>
      </c>
      <c r="D215" s="6" t="s">
        <v>4</v>
      </c>
      <c r="E215" s="2">
        <v>40471</v>
      </c>
      <c r="F215" t="s">
        <v>172</v>
      </c>
      <c r="G215" s="6" t="s">
        <v>192</v>
      </c>
      <c r="H215">
        <v>5.28E-2</v>
      </c>
      <c r="I215" s="6">
        <v>1</v>
      </c>
      <c r="J215" s="6">
        <v>9</v>
      </c>
      <c r="K215" s="6">
        <v>5.3E-3</v>
      </c>
      <c r="L215" s="6">
        <f t="shared" si="13"/>
        <v>0.10037878787878787</v>
      </c>
      <c r="M215" s="91">
        <v>2.7480000000000002</v>
      </c>
      <c r="N215" s="53">
        <v>1.6879999999999999</v>
      </c>
      <c r="O215" s="58">
        <v>4.0082903649782633</v>
      </c>
      <c r="P215" s="63">
        <v>202.25861200884503</v>
      </c>
      <c r="Q215" s="53">
        <v>1.109</v>
      </c>
      <c r="R215" s="58">
        <v>-19.869040889391375</v>
      </c>
      <c r="S215" s="92">
        <v>990.98345155721086</v>
      </c>
      <c r="AA215" s="6"/>
      <c r="AB215" s="6"/>
    </row>
    <row r="216" spans="1:28" x14ac:dyDescent="0.15">
      <c r="A216" s="3" t="s">
        <v>407</v>
      </c>
      <c r="B216" s="41" t="s">
        <v>136</v>
      </c>
      <c r="C216" s="6">
        <v>15</v>
      </c>
      <c r="D216" s="6" t="s">
        <v>4</v>
      </c>
      <c r="E216" s="2">
        <v>40471</v>
      </c>
      <c r="F216" t="s">
        <v>170</v>
      </c>
      <c r="G216" s="6" t="s">
        <v>192</v>
      </c>
      <c r="H216">
        <v>5.28E-2</v>
      </c>
      <c r="I216">
        <v>1</v>
      </c>
      <c r="J216" s="6">
        <v>3</v>
      </c>
      <c r="K216" s="6">
        <v>2.0999999999999999E-3</v>
      </c>
      <c r="L216" s="6">
        <f>K216/H216</f>
        <v>3.9772727272727272E-2</v>
      </c>
      <c r="M216" s="91">
        <v>1.74</v>
      </c>
      <c r="N216" s="53">
        <v>0.34</v>
      </c>
      <c r="O216" s="58">
        <v>5.4641593367708019</v>
      </c>
      <c r="P216" s="63">
        <v>43.432819307004991</v>
      </c>
      <c r="Q216" s="53">
        <v>0.30499999999999999</v>
      </c>
      <c r="R216" s="58">
        <v>-15.619935933672513</v>
      </c>
      <c r="S216" s="92">
        <v>241.14440340388285</v>
      </c>
      <c r="AA216" s="6"/>
      <c r="AB216" s="6"/>
    </row>
    <row r="217" spans="1:28" x14ac:dyDescent="0.15">
      <c r="A217" s="3"/>
      <c r="B217" s="37" t="s">
        <v>136</v>
      </c>
      <c r="C217" s="6">
        <v>15</v>
      </c>
      <c r="D217" s="6" t="s">
        <v>4</v>
      </c>
      <c r="E217" s="2">
        <v>40471</v>
      </c>
      <c r="F217" t="s">
        <v>155</v>
      </c>
      <c r="G217" s="6" t="s">
        <v>192</v>
      </c>
      <c r="H217">
        <v>5.28E-2</v>
      </c>
      <c r="I217">
        <v>1</v>
      </c>
      <c r="J217" s="6">
        <v>1</v>
      </c>
      <c r="K217" s="6">
        <v>6.0000000000000001E-3</v>
      </c>
      <c r="L217" s="6">
        <f>K217/H217</f>
        <v>0.11363636363636363</v>
      </c>
      <c r="M217" s="91">
        <v>0.35899999999999999</v>
      </c>
      <c r="N217" s="53">
        <v>0.245</v>
      </c>
      <c r="O217" s="58">
        <v>2.997270245677889</v>
      </c>
      <c r="P217" s="63">
        <v>32.129174229310706</v>
      </c>
      <c r="Q217" s="53">
        <v>0.152</v>
      </c>
      <c r="R217" s="58">
        <v>-18.144902958356891</v>
      </c>
      <c r="S217" s="92">
        <v>119.87290554319075</v>
      </c>
      <c r="AA217" s="6"/>
      <c r="AB217" s="6"/>
    </row>
    <row r="218" spans="1:28" x14ac:dyDescent="0.15">
      <c r="A218" s="3"/>
      <c r="B218" s="37" t="s">
        <v>136</v>
      </c>
      <c r="C218" s="6">
        <v>15</v>
      </c>
      <c r="D218" s="6" t="s">
        <v>4</v>
      </c>
      <c r="E218" s="2">
        <v>40471</v>
      </c>
      <c r="F218" t="s">
        <v>408</v>
      </c>
      <c r="G218" s="6" t="s">
        <v>192</v>
      </c>
      <c r="H218">
        <v>5.28E-2</v>
      </c>
      <c r="I218">
        <v>1</v>
      </c>
      <c r="J218" s="6">
        <v>7</v>
      </c>
      <c r="K218" s="6">
        <v>6.9999999999999999E-4</v>
      </c>
      <c r="L218" s="6">
        <f>K218/H218</f>
        <v>1.3257575757575758E-2</v>
      </c>
      <c r="M218" s="57">
        <v>0.66400000000000003</v>
      </c>
      <c r="N218" s="53">
        <v>0.308</v>
      </c>
      <c r="O218" s="58">
        <v>3.0478212516429077</v>
      </c>
      <c r="P218" s="63">
        <v>39.836916475929613</v>
      </c>
      <c r="Q218" s="53">
        <v>0.248</v>
      </c>
      <c r="R218" s="58">
        <v>-17.899943470887511</v>
      </c>
      <c r="S218" s="63">
        <v>195.59701037927167</v>
      </c>
    </row>
    <row r="219" spans="1:28" ht="14" thickBot="1" x14ac:dyDescent="0.2">
      <c r="A219" s="38" t="s">
        <v>409</v>
      </c>
      <c r="B219" s="18" t="s">
        <v>136</v>
      </c>
      <c r="C219" s="17">
        <v>15</v>
      </c>
      <c r="D219" s="17" t="s">
        <v>4</v>
      </c>
      <c r="E219" s="19">
        <v>40471</v>
      </c>
      <c r="F219" s="1" t="s">
        <v>171</v>
      </c>
      <c r="G219" s="17" t="s">
        <v>192</v>
      </c>
      <c r="H219" s="1">
        <v>5.28E-2</v>
      </c>
      <c r="I219" s="1">
        <v>1</v>
      </c>
      <c r="J219" s="17">
        <v>2</v>
      </c>
      <c r="K219" s="17">
        <v>8.9999999999999998E-4</v>
      </c>
      <c r="L219" s="17">
        <f>K219/H219</f>
        <v>1.7045454545454544E-2</v>
      </c>
      <c r="M219" s="57">
        <v>0.502</v>
      </c>
      <c r="N219" s="53">
        <v>0.249</v>
      </c>
      <c r="O219" s="58">
        <v>3.1388130623799415</v>
      </c>
      <c r="P219" s="63">
        <v>35.260082661063379</v>
      </c>
      <c r="Q219" s="53">
        <v>0.23300000000000001</v>
      </c>
      <c r="R219" s="58">
        <v>-18.031844733371024</v>
      </c>
      <c r="S219" s="63">
        <v>195.67455526114472</v>
      </c>
    </row>
  </sheetData>
  <phoneticPr fontId="2" type="noConversion"/>
  <hyperlinks>
    <hyperlink ref="B38" r:id="rId1" xr:uid="{00000000-0004-0000-0200-000000000000}"/>
    <hyperlink ref="B37" r:id="rId2" xr:uid="{00000000-0004-0000-0200-000001000000}"/>
    <hyperlink ref="B53" r:id="rId3" xr:uid="{00000000-0004-0000-0200-000002000000}"/>
    <hyperlink ref="B99" r:id="rId4" xr:uid="{00000000-0004-0000-0200-000003000000}"/>
    <hyperlink ref="B103" r:id="rId5" xr:uid="{00000000-0004-0000-0200-000004000000}"/>
    <hyperlink ref="B207" r:id="rId6" xr:uid="{00000000-0004-0000-0200-000005000000}"/>
    <hyperlink ref="B211" r:id="rId7" xr:uid="{00000000-0004-0000-0200-000006000000}"/>
    <hyperlink ref="B216" r:id="rId8" xr:uid="{00000000-0004-0000-0200-000007000000}"/>
  </hyperlinks>
  <pageMargins left="0.75" right="0.75" top="1" bottom="1" header="0.5" footer="0.5"/>
  <headerFooter alignWithMargins="0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0"/>
  <sheetViews>
    <sheetView workbookViewId="0">
      <selection activeCell="A7" sqref="A7"/>
    </sheetView>
  </sheetViews>
  <sheetFormatPr baseColWidth="10" defaultColWidth="8.83203125" defaultRowHeight="13" x14ac:dyDescent="0.15"/>
  <cols>
    <col min="1" max="1" width="12.1640625" customWidth="1"/>
    <col min="2" max="2" width="14.5" customWidth="1"/>
    <col min="3" max="3" width="5.5" customWidth="1"/>
    <col min="4" max="4" width="12.83203125" customWidth="1"/>
    <col min="5" max="5" width="14" customWidth="1"/>
    <col min="13" max="13" width="18.5" customWidth="1"/>
  </cols>
  <sheetData>
    <row r="1" spans="1:13" x14ac:dyDescent="0.15">
      <c r="A1" s="3" t="s">
        <v>476</v>
      </c>
    </row>
    <row r="2" spans="1:13" x14ac:dyDescent="0.15">
      <c r="A2" t="s">
        <v>16</v>
      </c>
      <c r="C2" s="23"/>
    </row>
    <row r="3" spans="1:13" x14ac:dyDescent="0.15">
      <c r="A3" s="10" t="s">
        <v>52</v>
      </c>
    </row>
    <row r="4" spans="1:13" x14ac:dyDescent="0.15">
      <c r="A4" s="12" t="s">
        <v>53</v>
      </c>
    </row>
    <row r="5" spans="1:13" x14ac:dyDescent="0.15">
      <c r="A5" s="121" t="s">
        <v>436</v>
      </c>
    </row>
    <row r="6" spans="1:13" x14ac:dyDescent="0.15">
      <c r="H6" s="60" t="s">
        <v>174</v>
      </c>
      <c r="I6" s="61"/>
      <c r="K6" s="60" t="s">
        <v>174</v>
      </c>
      <c r="L6" s="61"/>
    </row>
    <row r="7" spans="1:13" ht="16" thickBot="1" x14ac:dyDescent="0.25">
      <c r="A7" s="1" t="s">
        <v>477</v>
      </c>
      <c r="B7" s="1" t="s">
        <v>1</v>
      </c>
      <c r="C7" s="1" t="s">
        <v>2</v>
      </c>
      <c r="D7" s="1" t="s">
        <v>35</v>
      </c>
      <c r="E7" s="1" t="s">
        <v>36</v>
      </c>
      <c r="F7" s="1" t="s">
        <v>333</v>
      </c>
      <c r="G7" s="1" t="s">
        <v>335</v>
      </c>
      <c r="H7" s="1" t="s">
        <v>336</v>
      </c>
      <c r="I7" s="1" t="s">
        <v>332</v>
      </c>
      <c r="J7" s="1" t="s">
        <v>337</v>
      </c>
      <c r="K7" s="1" t="s">
        <v>338</v>
      </c>
      <c r="L7" s="1" t="s">
        <v>331</v>
      </c>
      <c r="M7" s="1" t="s">
        <v>115</v>
      </c>
    </row>
    <row r="8" spans="1:13" x14ac:dyDescent="0.15">
      <c r="A8" t="s">
        <v>11</v>
      </c>
      <c r="B8" s="10" t="s">
        <v>10</v>
      </c>
      <c r="C8" t="s">
        <v>4</v>
      </c>
      <c r="D8" s="2">
        <v>40308</v>
      </c>
      <c r="E8" s="2">
        <v>40309</v>
      </c>
      <c r="M8" t="s">
        <v>71</v>
      </c>
    </row>
    <row r="9" spans="1:13" x14ac:dyDescent="0.15">
      <c r="A9" t="s">
        <v>12</v>
      </c>
      <c r="B9" s="10" t="s">
        <v>5</v>
      </c>
      <c r="C9" t="s">
        <v>4</v>
      </c>
      <c r="D9" s="2">
        <v>40308</v>
      </c>
      <c r="E9" s="2">
        <v>40309</v>
      </c>
    </row>
    <row r="10" spans="1:13" x14ac:dyDescent="0.15">
      <c r="A10" t="s">
        <v>13</v>
      </c>
      <c r="B10" s="104" t="s">
        <v>6</v>
      </c>
      <c r="C10" t="s">
        <v>4</v>
      </c>
      <c r="D10" s="2">
        <v>40308</v>
      </c>
      <c r="E10" s="2">
        <v>40309</v>
      </c>
      <c r="F10" s="47"/>
      <c r="G10" s="65">
        <v>0.108</v>
      </c>
      <c r="H10" s="64">
        <v>2.2491153573956124</v>
      </c>
      <c r="I10" s="59">
        <v>16.241496382695995</v>
      </c>
      <c r="J10" s="47">
        <v>2.1469999999999998</v>
      </c>
      <c r="K10" s="64">
        <v>-20.873015873015877</v>
      </c>
      <c r="L10" s="59">
        <v>129.17787512652637</v>
      </c>
    </row>
    <row r="11" spans="1:13" x14ac:dyDescent="0.15">
      <c r="A11" t="s">
        <v>14</v>
      </c>
      <c r="B11" s="10" t="s">
        <v>7</v>
      </c>
      <c r="C11" t="s">
        <v>4</v>
      </c>
      <c r="D11" s="2">
        <v>40308</v>
      </c>
      <c r="E11" s="2">
        <v>40309</v>
      </c>
    </row>
    <row r="12" spans="1:13" x14ac:dyDescent="0.15">
      <c r="A12" s="4" t="s">
        <v>15</v>
      </c>
      <c r="B12" s="11" t="s">
        <v>8</v>
      </c>
      <c r="C12" s="4" t="s">
        <v>4</v>
      </c>
      <c r="D12" s="5">
        <v>40308</v>
      </c>
      <c r="E12" s="7">
        <v>40309</v>
      </c>
      <c r="F12" s="8"/>
      <c r="G12" s="8"/>
      <c r="H12" s="8"/>
      <c r="I12" s="8"/>
      <c r="J12" s="8"/>
      <c r="K12" s="8"/>
      <c r="L12" s="8"/>
    </row>
    <row r="13" spans="1:13" x14ac:dyDescent="0.15">
      <c r="A13" s="6" t="s">
        <v>22</v>
      </c>
      <c r="B13" s="12" t="s">
        <v>17</v>
      </c>
      <c r="C13" t="s">
        <v>4</v>
      </c>
      <c r="D13" s="2">
        <v>40310</v>
      </c>
      <c r="E13" s="2">
        <v>40311</v>
      </c>
      <c r="M13" t="s">
        <v>72</v>
      </c>
    </row>
    <row r="14" spans="1:13" x14ac:dyDescent="0.15">
      <c r="A14" s="6" t="s">
        <v>23</v>
      </c>
      <c r="B14" s="12" t="s">
        <v>18</v>
      </c>
      <c r="C14" t="s">
        <v>4</v>
      </c>
      <c r="D14" s="2">
        <v>40310</v>
      </c>
      <c r="E14" s="2">
        <v>40311</v>
      </c>
    </row>
    <row r="15" spans="1:13" x14ac:dyDescent="0.15">
      <c r="A15" s="6" t="s">
        <v>24</v>
      </c>
      <c r="B15" s="105" t="s">
        <v>19</v>
      </c>
      <c r="C15" t="s">
        <v>4</v>
      </c>
      <c r="D15" s="2">
        <v>40310</v>
      </c>
      <c r="E15" s="2">
        <v>40311</v>
      </c>
      <c r="G15" s="66">
        <v>0.13100000000000001</v>
      </c>
      <c r="H15" s="64">
        <v>2.1075725406935599</v>
      </c>
      <c r="I15" s="49">
        <v>19.11126711100799</v>
      </c>
      <c r="J15">
        <v>3.323</v>
      </c>
      <c r="K15" s="51">
        <v>-14.523809523809526</v>
      </c>
      <c r="L15" s="49">
        <v>207.43768081857391</v>
      </c>
    </row>
    <row r="16" spans="1:13" x14ac:dyDescent="0.15">
      <c r="A16" s="6" t="s">
        <v>25</v>
      </c>
      <c r="B16" s="12" t="s">
        <v>20</v>
      </c>
      <c r="C16" t="s">
        <v>4</v>
      </c>
      <c r="D16" s="2">
        <v>40310</v>
      </c>
      <c r="E16" s="2">
        <v>40311</v>
      </c>
    </row>
    <row r="17" spans="1:13" ht="14" thickBot="1" x14ac:dyDescent="0.2">
      <c r="A17" s="17" t="s">
        <v>26</v>
      </c>
      <c r="B17" s="18" t="s">
        <v>21</v>
      </c>
      <c r="C17" s="1" t="s">
        <v>4</v>
      </c>
      <c r="D17" s="19">
        <v>40310</v>
      </c>
      <c r="E17" s="19">
        <v>40311</v>
      </c>
      <c r="F17" s="1"/>
      <c r="G17" s="1"/>
      <c r="H17" s="1"/>
      <c r="I17" s="1"/>
      <c r="J17" s="1"/>
      <c r="K17" s="1"/>
      <c r="L17" s="1"/>
    </row>
    <row r="18" spans="1:13" x14ac:dyDescent="0.15">
      <c r="A18" t="s">
        <v>28</v>
      </c>
      <c r="B18" s="10" t="s">
        <v>3</v>
      </c>
      <c r="C18" s="6" t="s">
        <v>27</v>
      </c>
      <c r="D18" s="2">
        <v>40317</v>
      </c>
      <c r="E18" s="2">
        <v>40320</v>
      </c>
      <c r="M18" t="s">
        <v>121</v>
      </c>
    </row>
    <row r="19" spans="1:13" x14ac:dyDescent="0.15">
      <c r="A19" t="s">
        <v>29</v>
      </c>
      <c r="B19" s="10" t="s">
        <v>5</v>
      </c>
      <c r="C19" s="6" t="s">
        <v>27</v>
      </c>
      <c r="D19" s="2">
        <v>40317</v>
      </c>
      <c r="E19" s="2">
        <v>40320</v>
      </c>
    </row>
    <row r="20" spans="1:13" x14ac:dyDescent="0.15">
      <c r="A20" t="s">
        <v>30</v>
      </c>
      <c r="B20" s="104" t="s">
        <v>33</v>
      </c>
      <c r="C20" s="6" t="s">
        <v>27</v>
      </c>
      <c r="D20" s="2">
        <v>40317</v>
      </c>
      <c r="E20" s="2">
        <v>40320</v>
      </c>
      <c r="G20" s="94">
        <v>7.0000000000000007E-2</v>
      </c>
      <c r="H20" s="64">
        <v>1.9761399251845113</v>
      </c>
      <c r="I20" s="49">
        <v>11.512446642040663</v>
      </c>
      <c r="J20" s="52">
        <v>1.6259999999999999</v>
      </c>
      <c r="K20" s="51">
        <v>-24.994262765347106</v>
      </c>
      <c r="L20" s="49">
        <v>77.122107597008338</v>
      </c>
    </row>
    <row r="21" spans="1:13" x14ac:dyDescent="0.15">
      <c r="A21" t="s">
        <v>31</v>
      </c>
      <c r="B21" s="10" t="s">
        <v>7</v>
      </c>
      <c r="C21" s="6" t="s">
        <v>27</v>
      </c>
      <c r="D21" s="2">
        <v>40317</v>
      </c>
      <c r="E21" s="2">
        <v>40320</v>
      </c>
    </row>
    <row r="22" spans="1:13" x14ac:dyDescent="0.15">
      <c r="A22" s="8" t="s">
        <v>32</v>
      </c>
      <c r="B22" s="13" t="s">
        <v>34</v>
      </c>
      <c r="C22" s="9" t="s">
        <v>27</v>
      </c>
      <c r="D22" s="7">
        <v>40317</v>
      </c>
      <c r="E22" s="7">
        <v>40320</v>
      </c>
      <c r="F22" s="8"/>
      <c r="G22" s="8"/>
      <c r="H22" s="8"/>
      <c r="I22" s="8"/>
      <c r="J22" s="8"/>
      <c r="K22" s="8"/>
      <c r="L22" s="8"/>
    </row>
    <row r="23" spans="1:13" x14ac:dyDescent="0.15">
      <c r="A23" t="s">
        <v>37</v>
      </c>
      <c r="B23" s="12" t="s">
        <v>42</v>
      </c>
      <c r="C23" s="6" t="s">
        <v>27</v>
      </c>
      <c r="D23" s="2">
        <v>40317</v>
      </c>
      <c r="E23" s="2">
        <v>40320</v>
      </c>
      <c r="M23" t="s">
        <v>122</v>
      </c>
    </row>
    <row r="24" spans="1:13" x14ac:dyDescent="0.15">
      <c r="A24" t="s">
        <v>38</v>
      </c>
      <c r="B24" s="12" t="s">
        <v>18</v>
      </c>
      <c r="C24" s="6" t="s">
        <v>27</v>
      </c>
      <c r="D24" s="2">
        <v>40317</v>
      </c>
      <c r="E24" s="2">
        <v>40320</v>
      </c>
    </row>
    <row r="25" spans="1:13" x14ac:dyDescent="0.15">
      <c r="A25" t="s">
        <v>39</v>
      </c>
      <c r="B25" s="105" t="s">
        <v>43</v>
      </c>
      <c r="C25" s="6" t="s">
        <v>27</v>
      </c>
      <c r="D25" s="2">
        <v>40317</v>
      </c>
      <c r="E25" s="2">
        <v>40320</v>
      </c>
      <c r="G25" s="94">
        <v>0.1</v>
      </c>
      <c r="H25" s="64">
        <v>3.8263067435041962</v>
      </c>
      <c r="I25" s="49">
        <v>15.204889939210611</v>
      </c>
      <c r="J25" s="52">
        <v>1.863</v>
      </c>
      <c r="K25" s="51">
        <v>-27.183973991202908</v>
      </c>
      <c r="L25" s="49">
        <v>88.97054747791897</v>
      </c>
    </row>
    <row r="26" spans="1:13" x14ac:dyDescent="0.15">
      <c r="A26" t="s">
        <v>40</v>
      </c>
      <c r="B26" s="12" t="s">
        <v>20</v>
      </c>
      <c r="C26" s="6" t="s">
        <v>27</v>
      </c>
      <c r="D26" s="2">
        <v>40317</v>
      </c>
      <c r="E26" s="2">
        <v>40320</v>
      </c>
    </row>
    <row r="27" spans="1:13" ht="14" thickBot="1" x14ac:dyDescent="0.2">
      <c r="A27" s="1" t="s">
        <v>41</v>
      </c>
      <c r="B27" s="18" t="s">
        <v>44</v>
      </c>
      <c r="C27" s="17" t="s">
        <v>27</v>
      </c>
      <c r="D27" s="19">
        <v>40317</v>
      </c>
      <c r="E27" s="19">
        <v>40320</v>
      </c>
      <c r="F27" s="1"/>
      <c r="G27" s="1"/>
      <c r="H27" s="1"/>
      <c r="I27" s="1"/>
      <c r="J27" s="1"/>
      <c r="K27" s="1"/>
      <c r="L27" s="1"/>
    </row>
    <row r="28" spans="1:13" x14ac:dyDescent="0.15">
      <c r="A28" t="s">
        <v>45</v>
      </c>
      <c r="B28" s="10" t="s">
        <v>10</v>
      </c>
      <c r="C28" s="6" t="s">
        <v>50</v>
      </c>
      <c r="D28" s="2">
        <v>40314</v>
      </c>
      <c r="E28" s="2">
        <v>40317</v>
      </c>
      <c r="M28" t="s">
        <v>123</v>
      </c>
    </row>
    <row r="29" spans="1:13" x14ac:dyDescent="0.15">
      <c r="A29" t="s">
        <v>46</v>
      </c>
      <c r="B29" s="10" t="s">
        <v>5</v>
      </c>
      <c r="C29" s="6" t="s">
        <v>50</v>
      </c>
      <c r="D29" s="2">
        <v>40314</v>
      </c>
      <c r="E29" s="2">
        <v>40317</v>
      </c>
    </row>
    <row r="30" spans="1:13" x14ac:dyDescent="0.15">
      <c r="A30" t="s">
        <v>47</v>
      </c>
      <c r="B30" s="104" t="s">
        <v>33</v>
      </c>
      <c r="C30" s="6" t="s">
        <v>50</v>
      </c>
      <c r="D30" s="2">
        <v>40314</v>
      </c>
      <c r="E30" s="2">
        <v>40317</v>
      </c>
      <c r="G30" s="53">
        <v>0.33700000000000002</v>
      </c>
      <c r="H30" s="51">
        <v>5.3428369224547572</v>
      </c>
      <c r="I30" s="49">
        <v>47.503652220703302</v>
      </c>
      <c r="J30" s="53">
        <v>5.1050000000000004</v>
      </c>
      <c r="K30" s="51">
        <v>-23.951998470070762</v>
      </c>
      <c r="L30" s="49">
        <v>305.72654884250329</v>
      </c>
    </row>
    <row r="31" spans="1:13" x14ac:dyDescent="0.15">
      <c r="A31" t="s">
        <v>48</v>
      </c>
      <c r="B31" s="10" t="s">
        <v>7</v>
      </c>
      <c r="C31" s="6" t="s">
        <v>50</v>
      </c>
      <c r="D31" s="2">
        <v>40314</v>
      </c>
      <c r="E31" s="2">
        <v>40317</v>
      </c>
    </row>
    <row r="32" spans="1:13" x14ac:dyDescent="0.15">
      <c r="A32" s="8" t="s">
        <v>49</v>
      </c>
      <c r="B32" s="13" t="s">
        <v>51</v>
      </c>
      <c r="C32" s="9" t="s">
        <v>50</v>
      </c>
      <c r="D32" s="7">
        <v>40314</v>
      </c>
      <c r="E32" s="7">
        <v>40317</v>
      </c>
      <c r="F32" s="8"/>
      <c r="G32" s="8"/>
      <c r="H32" s="8"/>
      <c r="I32" s="8"/>
      <c r="J32" s="8"/>
      <c r="K32" s="8"/>
      <c r="L32" s="8"/>
    </row>
    <row r="33" spans="1:13" x14ac:dyDescent="0.15">
      <c r="A33" t="s">
        <v>54</v>
      </c>
      <c r="B33" s="12" t="s">
        <v>17</v>
      </c>
      <c r="C33" s="6" t="s">
        <v>50</v>
      </c>
      <c r="D33" s="2">
        <v>40310</v>
      </c>
      <c r="E33" s="2">
        <v>40317</v>
      </c>
      <c r="M33" t="s">
        <v>124</v>
      </c>
    </row>
    <row r="34" spans="1:13" x14ac:dyDescent="0.15">
      <c r="A34" t="s">
        <v>55</v>
      </c>
      <c r="B34" s="12" t="s">
        <v>18</v>
      </c>
      <c r="C34" s="6" t="s">
        <v>50</v>
      </c>
      <c r="D34" s="2">
        <v>40310</v>
      </c>
      <c r="E34" s="2">
        <v>40317</v>
      </c>
    </row>
    <row r="35" spans="1:13" x14ac:dyDescent="0.15">
      <c r="A35" t="s">
        <v>56</v>
      </c>
      <c r="B35" s="105" t="s">
        <v>19</v>
      </c>
      <c r="C35" s="6" t="s">
        <v>50</v>
      </c>
      <c r="D35" s="2">
        <v>40310</v>
      </c>
      <c r="E35" s="2">
        <v>40317</v>
      </c>
      <c r="G35" s="57">
        <v>0.20399999999999999</v>
      </c>
      <c r="H35" s="51">
        <v>4.5239106258214532</v>
      </c>
      <c r="I35" s="49">
        <v>31.927890957214743</v>
      </c>
      <c r="J35" s="52">
        <v>4.6340000000000003</v>
      </c>
      <c r="K35" s="51">
        <v>-23.521705871103464</v>
      </c>
      <c r="L35" s="49">
        <v>312.34254619078973</v>
      </c>
    </row>
    <row r="36" spans="1:13" x14ac:dyDescent="0.15">
      <c r="A36" t="s">
        <v>57</v>
      </c>
      <c r="B36" s="12" t="s">
        <v>20</v>
      </c>
      <c r="C36" s="6" t="s">
        <v>50</v>
      </c>
      <c r="D36" s="2">
        <v>40310</v>
      </c>
      <c r="E36" s="2">
        <v>40317</v>
      </c>
    </row>
    <row r="37" spans="1:13" ht="14" thickBot="1" x14ac:dyDescent="0.2">
      <c r="A37" s="1" t="s">
        <v>58</v>
      </c>
      <c r="B37" s="18" t="s">
        <v>21</v>
      </c>
      <c r="C37" s="17" t="s">
        <v>50</v>
      </c>
      <c r="D37" s="19">
        <v>40310</v>
      </c>
      <c r="E37" s="19">
        <v>40317</v>
      </c>
      <c r="F37" s="1"/>
      <c r="G37" s="1"/>
      <c r="H37" s="1"/>
      <c r="I37" s="1"/>
      <c r="J37" s="1"/>
      <c r="K37" s="1"/>
      <c r="L37" s="1"/>
    </row>
    <row r="38" spans="1:13" x14ac:dyDescent="0.15">
      <c r="A38" s="6" t="s">
        <v>61</v>
      </c>
      <c r="B38" s="15" t="s">
        <v>5</v>
      </c>
      <c r="C38" s="6" t="s">
        <v>4</v>
      </c>
      <c r="D38" s="2">
        <v>40381</v>
      </c>
      <c r="E38" s="2">
        <v>40382</v>
      </c>
      <c r="M38" t="s">
        <v>73</v>
      </c>
    </row>
    <row r="39" spans="1:13" x14ac:dyDescent="0.15">
      <c r="A39" s="9" t="s">
        <v>62</v>
      </c>
      <c r="B39" s="107" t="s">
        <v>6</v>
      </c>
      <c r="C39" s="9" t="s">
        <v>4</v>
      </c>
      <c r="D39" s="7">
        <v>40381</v>
      </c>
      <c r="E39" s="7">
        <v>40382</v>
      </c>
      <c r="F39" s="8"/>
      <c r="G39" s="115">
        <v>9.1999999999999998E-2</v>
      </c>
      <c r="H39" s="116">
        <v>2.2895561621676275</v>
      </c>
      <c r="I39" s="117">
        <v>13.718558716227955</v>
      </c>
      <c r="J39" s="8">
        <v>1.748</v>
      </c>
      <c r="K39" s="118">
        <v>-22.096959265633966</v>
      </c>
      <c r="L39" s="117">
        <v>96.841095828388248</v>
      </c>
      <c r="M39" s="21" t="s">
        <v>78</v>
      </c>
    </row>
    <row r="40" spans="1:13" x14ac:dyDescent="0.15">
      <c r="A40" s="6" t="s">
        <v>64</v>
      </c>
      <c r="B40" s="15" t="s">
        <v>60</v>
      </c>
      <c r="C40" s="6" t="s">
        <v>4</v>
      </c>
      <c r="D40" s="2">
        <v>40381</v>
      </c>
      <c r="E40" s="2">
        <v>40382</v>
      </c>
    </row>
    <row r="41" spans="1:13" ht="14" thickBot="1" x14ac:dyDescent="0.2">
      <c r="A41" s="17" t="s">
        <v>63</v>
      </c>
      <c r="B41" s="106" t="s">
        <v>19</v>
      </c>
      <c r="C41" s="17" t="s">
        <v>4</v>
      </c>
      <c r="D41" s="19">
        <v>40381</v>
      </c>
      <c r="E41" s="19">
        <v>40382</v>
      </c>
      <c r="F41" s="1"/>
      <c r="G41" s="108">
        <v>0.161</v>
      </c>
      <c r="H41" s="109">
        <v>1.2987564452532605</v>
      </c>
      <c r="I41" s="110">
        <v>18.039445220588238</v>
      </c>
      <c r="J41" s="1">
        <v>2.516</v>
      </c>
      <c r="K41" s="111">
        <v>-23.167909734174795</v>
      </c>
      <c r="L41" s="110">
        <v>115.88257910957913</v>
      </c>
    </row>
    <row r="42" spans="1:13" x14ac:dyDescent="0.15">
      <c r="A42" t="s">
        <v>69</v>
      </c>
      <c r="B42" s="15" t="s">
        <v>77</v>
      </c>
      <c r="C42" s="6" t="s">
        <v>70</v>
      </c>
      <c r="D42" s="2">
        <v>40379</v>
      </c>
      <c r="E42" s="2">
        <v>40382</v>
      </c>
      <c r="M42" t="s">
        <v>74</v>
      </c>
    </row>
    <row r="43" spans="1:13" x14ac:dyDescent="0.15">
      <c r="A43" t="s">
        <v>67</v>
      </c>
      <c r="B43" s="15" t="s">
        <v>18</v>
      </c>
      <c r="C43" s="6" t="s">
        <v>70</v>
      </c>
      <c r="D43" s="2">
        <v>40379</v>
      </c>
      <c r="E43" s="2">
        <v>40382</v>
      </c>
      <c r="M43" s="22"/>
    </row>
    <row r="44" spans="1:13" x14ac:dyDescent="0.15">
      <c r="A44" t="s">
        <v>68</v>
      </c>
      <c r="B44" s="112" t="s">
        <v>76</v>
      </c>
      <c r="C44" s="6" t="s">
        <v>70</v>
      </c>
      <c r="D44" s="2">
        <v>40379</v>
      </c>
      <c r="E44" s="2">
        <v>40382</v>
      </c>
      <c r="G44">
        <v>0.53500000000000003</v>
      </c>
      <c r="H44" s="51">
        <v>4.0487311697502779</v>
      </c>
      <c r="I44" s="49">
        <v>45.862286939249202</v>
      </c>
      <c r="J44">
        <v>7.3410000000000002</v>
      </c>
      <c r="K44" s="51">
        <v>-25.242876266972651</v>
      </c>
      <c r="L44" s="49">
        <v>332.78489172911077</v>
      </c>
      <c r="M44" s="22"/>
    </row>
    <row r="45" spans="1:13" x14ac:dyDescent="0.15">
      <c r="A45" t="s">
        <v>65</v>
      </c>
      <c r="B45" s="15" t="s">
        <v>20</v>
      </c>
      <c r="C45" s="6" t="s">
        <v>70</v>
      </c>
      <c r="D45" s="2">
        <v>40379</v>
      </c>
      <c r="E45" s="2">
        <v>40382</v>
      </c>
      <c r="M45" s="22"/>
    </row>
    <row r="46" spans="1:13" ht="14" thickBot="1" x14ac:dyDescent="0.2">
      <c r="A46" s="1" t="s">
        <v>66</v>
      </c>
      <c r="B46" s="20" t="s">
        <v>75</v>
      </c>
      <c r="C46" s="17" t="s">
        <v>70</v>
      </c>
      <c r="D46" s="19">
        <v>40379</v>
      </c>
      <c r="E46" s="19">
        <v>40382</v>
      </c>
      <c r="F46" s="1"/>
      <c r="G46" s="1"/>
      <c r="H46" s="1"/>
      <c r="I46" s="1"/>
      <c r="J46" s="1"/>
      <c r="K46" s="1"/>
      <c r="L46" s="1"/>
      <c r="M46" s="22"/>
    </row>
    <row r="47" spans="1:13" ht="14" thickBot="1" x14ac:dyDescent="0.2">
      <c r="A47" s="83"/>
      <c r="B47" s="140" t="s">
        <v>439</v>
      </c>
      <c r="C47" s="141" t="s">
        <v>70</v>
      </c>
      <c r="D47" s="81">
        <v>40378</v>
      </c>
      <c r="E47" s="81"/>
      <c r="F47" s="83"/>
      <c r="G47" s="83"/>
      <c r="H47" s="142">
        <v>4.5239106258214532</v>
      </c>
      <c r="I47" s="129">
        <v>30.544111224222686</v>
      </c>
      <c r="J47" s="83"/>
      <c r="K47" s="142">
        <v>-23.971122585580417</v>
      </c>
      <c r="L47" s="129">
        <v>206.89321751333151</v>
      </c>
      <c r="M47" s="28" t="s">
        <v>440</v>
      </c>
    </row>
    <row r="48" spans="1:13" x14ac:dyDescent="0.15">
      <c r="A48" t="s">
        <v>82</v>
      </c>
      <c r="B48" s="15" t="s">
        <v>10</v>
      </c>
      <c r="C48" s="6" t="s">
        <v>70</v>
      </c>
      <c r="D48" s="2">
        <v>40378</v>
      </c>
      <c r="E48" s="2">
        <v>40382</v>
      </c>
      <c r="M48" t="s">
        <v>84</v>
      </c>
    </row>
    <row r="49" spans="1:13" x14ac:dyDescent="0.15">
      <c r="A49" t="s">
        <v>81</v>
      </c>
      <c r="B49" s="15" t="s">
        <v>5</v>
      </c>
      <c r="C49" s="6" t="s">
        <v>70</v>
      </c>
      <c r="D49" s="2">
        <v>40378</v>
      </c>
      <c r="E49" s="2">
        <v>40382</v>
      </c>
      <c r="M49" s="22"/>
    </row>
    <row r="50" spans="1:13" x14ac:dyDescent="0.15">
      <c r="A50" t="s">
        <v>418</v>
      </c>
      <c r="B50" s="112" t="s">
        <v>6</v>
      </c>
      <c r="C50" s="6" t="s">
        <v>70</v>
      </c>
      <c r="D50" s="2">
        <v>40378</v>
      </c>
      <c r="E50" s="2">
        <v>40382</v>
      </c>
      <c r="F50" s="53"/>
      <c r="G50" s="65">
        <v>0.11700000000000001</v>
      </c>
      <c r="H50" s="95">
        <v>0.33828733191790517</v>
      </c>
      <c r="I50" s="63">
        <v>10.178540349203358</v>
      </c>
      <c r="J50" s="53">
        <v>2.302</v>
      </c>
      <c r="K50" s="58">
        <v>-24.238860202715628</v>
      </c>
      <c r="L50" s="63">
        <v>71.959393875088523</v>
      </c>
      <c r="M50" s="22"/>
    </row>
    <row r="51" spans="1:13" x14ac:dyDescent="0.15">
      <c r="A51" t="s">
        <v>79</v>
      </c>
      <c r="B51" s="15" t="s">
        <v>7</v>
      </c>
      <c r="C51" s="6" t="s">
        <v>70</v>
      </c>
      <c r="D51" s="2">
        <v>40378</v>
      </c>
      <c r="E51" s="2">
        <v>40382</v>
      </c>
      <c r="M51" s="22"/>
    </row>
    <row r="52" spans="1:13" ht="14" thickBot="1" x14ac:dyDescent="0.2">
      <c r="A52" s="1" t="s">
        <v>80</v>
      </c>
      <c r="B52" s="20" t="s">
        <v>83</v>
      </c>
      <c r="C52" s="17" t="s">
        <v>70</v>
      </c>
      <c r="D52" s="19">
        <v>40378</v>
      </c>
      <c r="E52" s="19">
        <v>40382</v>
      </c>
      <c r="F52" s="1"/>
      <c r="G52" s="1"/>
      <c r="H52" s="1"/>
      <c r="I52" s="1"/>
      <c r="J52" s="1"/>
      <c r="K52" s="1"/>
      <c r="L52" s="1"/>
      <c r="M52" s="22"/>
    </row>
    <row r="53" spans="1:13" x14ac:dyDescent="0.15">
      <c r="A53" s="6" t="s">
        <v>85</v>
      </c>
      <c r="B53" s="10" t="s">
        <v>10</v>
      </c>
      <c r="C53" s="6" t="s">
        <v>4</v>
      </c>
      <c r="D53" s="2">
        <v>40387</v>
      </c>
      <c r="E53" s="2">
        <v>40388</v>
      </c>
      <c r="M53" t="s">
        <v>71</v>
      </c>
    </row>
    <row r="54" spans="1:13" x14ac:dyDescent="0.15">
      <c r="A54" s="6" t="s">
        <v>86</v>
      </c>
      <c r="B54" s="10" t="s">
        <v>5</v>
      </c>
      <c r="C54" s="6" t="s">
        <v>4</v>
      </c>
      <c r="D54" s="2">
        <v>40387</v>
      </c>
      <c r="E54" s="2">
        <v>40388</v>
      </c>
    </row>
    <row r="55" spans="1:13" x14ac:dyDescent="0.15">
      <c r="A55" s="6" t="s">
        <v>87</v>
      </c>
      <c r="B55" s="119" t="s">
        <v>6</v>
      </c>
      <c r="C55" s="6" t="s">
        <v>4</v>
      </c>
      <c r="D55" s="2">
        <v>40387</v>
      </c>
      <c r="E55" s="2">
        <v>40388</v>
      </c>
      <c r="H55" s="64">
        <v>0.12597310686482663</v>
      </c>
      <c r="I55" s="49">
        <v>14.903149945781479</v>
      </c>
      <c r="K55" s="64">
        <v>-40.293555173073244</v>
      </c>
      <c r="L55" s="49">
        <v>101.73775577081342</v>
      </c>
    </row>
    <row r="56" spans="1:13" x14ac:dyDescent="0.15">
      <c r="A56" s="6" t="s">
        <v>88</v>
      </c>
      <c r="B56" s="10" t="s">
        <v>7</v>
      </c>
      <c r="C56" s="6" t="s">
        <v>4</v>
      </c>
      <c r="D56" s="2">
        <v>40387</v>
      </c>
      <c r="E56" s="2">
        <v>40388</v>
      </c>
    </row>
    <row r="57" spans="1:13" x14ac:dyDescent="0.15">
      <c r="A57" s="9" t="s">
        <v>89</v>
      </c>
      <c r="B57" s="13" t="s">
        <v>8</v>
      </c>
      <c r="C57" s="9" t="s">
        <v>4</v>
      </c>
      <c r="D57" s="7">
        <v>40387</v>
      </c>
      <c r="E57" s="7">
        <v>40388</v>
      </c>
      <c r="F57" s="8"/>
      <c r="G57" s="8"/>
      <c r="H57" s="8"/>
      <c r="I57" s="8"/>
      <c r="J57" s="8"/>
      <c r="K57" s="8"/>
      <c r="L57" s="8"/>
    </row>
    <row r="58" spans="1:13" x14ac:dyDescent="0.15">
      <c r="A58" s="6" t="s">
        <v>90</v>
      </c>
      <c r="B58" s="12" t="s">
        <v>17</v>
      </c>
      <c r="C58" s="6" t="s">
        <v>4</v>
      </c>
      <c r="D58" s="2">
        <v>40386</v>
      </c>
      <c r="E58" s="2">
        <v>40388</v>
      </c>
      <c r="M58" t="s">
        <v>72</v>
      </c>
    </row>
    <row r="59" spans="1:13" x14ac:dyDescent="0.15">
      <c r="A59" s="6" t="s">
        <v>91</v>
      </c>
      <c r="B59" s="12" t="s">
        <v>18</v>
      </c>
      <c r="C59" s="6" t="s">
        <v>4</v>
      </c>
      <c r="D59" s="2">
        <v>40386</v>
      </c>
      <c r="E59" s="2">
        <v>40388</v>
      </c>
    </row>
    <row r="60" spans="1:13" x14ac:dyDescent="0.15">
      <c r="A60" s="6" t="s">
        <v>92</v>
      </c>
      <c r="B60" s="105" t="s">
        <v>19</v>
      </c>
      <c r="C60" s="6" t="s">
        <v>4</v>
      </c>
      <c r="D60" s="2">
        <v>40386</v>
      </c>
      <c r="E60" s="2">
        <v>40388</v>
      </c>
      <c r="G60">
        <v>0.28799999999999998</v>
      </c>
      <c r="H60" s="51">
        <v>1.7334950965524216</v>
      </c>
      <c r="I60" s="49">
        <v>22.026874227060354</v>
      </c>
      <c r="J60">
        <v>4.694</v>
      </c>
      <c r="K60" s="51">
        <v>-23.426085293555175</v>
      </c>
      <c r="L60" s="49">
        <v>150.88636887157134</v>
      </c>
    </row>
    <row r="61" spans="1:13" x14ac:dyDescent="0.15">
      <c r="A61" s="6" t="s">
        <v>93</v>
      </c>
      <c r="B61" s="12" t="s">
        <v>20</v>
      </c>
      <c r="C61" s="6" t="s">
        <v>4</v>
      </c>
      <c r="D61" s="2">
        <v>40386</v>
      </c>
      <c r="E61" s="2">
        <v>40388</v>
      </c>
    </row>
    <row r="62" spans="1:13" ht="14" thickBot="1" x14ac:dyDescent="0.2">
      <c r="A62" s="17" t="s">
        <v>94</v>
      </c>
      <c r="B62" s="18" t="s">
        <v>21</v>
      </c>
      <c r="C62" s="17" t="s">
        <v>4</v>
      </c>
      <c r="D62" s="19">
        <v>40386</v>
      </c>
      <c r="E62" s="19">
        <v>40388</v>
      </c>
      <c r="F62" s="1"/>
      <c r="G62" s="1"/>
      <c r="H62" s="1"/>
      <c r="I62" s="1"/>
      <c r="J62" s="1"/>
      <c r="K62" s="1"/>
      <c r="L62" s="1"/>
    </row>
    <row r="63" spans="1:13" x14ac:dyDescent="0.15">
      <c r="A63" s="6" t="s">
        <v>95</v>
      </c>
      <c r="B63" s="10" t="s">
        <v>10</v>
      </c>
      <c r="C63" s="6" t="s">
        <v>27</v>
      </c>
      <c r="D63" s="2">
        <v>40386</v>
      </c>
      <c r="E63" s="2">
        <v>40393</v>
      </c>
      <c r="M63" t="s">
        <v>121</v>
      </c>
    </row>
    <row r="64" spans="1:13" x14ac:dyDescent="0.15">
      <c r="A64" s="6" t="s">
        <v>96</v>
      </c>
      <c r="B64" s="10" t="s">
        <v>5</v>
      </c>
      <c r="C64" s="6" t="s">
        <v>27</v>
      </c>
      <c r="D64" s="2">
        <v>40386</v>
      </c>
      <c r="E64" s="2">
        <v>40393</v>
      </c>
      <c r="M64" s="22"/>
    </row>
    <row r="65" spans="1:13" x14ac:dyDescent="0.15">
      <c r="A65" s="6" t="s">
        <v>97</v>
      </c>
      <c r="B65" s="105" t="s">
        <v>19</v>
      </c>
      <c r="C65" s="6" t="s">
        <v>27</v>
      </c>
      <c r="D65" s="2">
        <v>40386</v>
      </c>
      <c r="E65" s="2">
        <v>40393</v>
      </c>
      <c r="G65" s="65">
        <v>0.18</v>
      </c>
      <c r="H65" s="64">
        <v>0.55060155697098367</v>
      </c>
      <c r="I65" s="49">
        <v>14.963421078477552</v>
      </c>
      <c r="J65">
        <v>3.6139999999999999</v>
      </c>
      <c r="K65" s="51">
        <v>-21.676228724421499</v>
      </c>
      <c r="L65" s="49">
        <v>117.0909962349715</v>
      </c>
      <c r="M65" s="22"/>
    </row>
    <row r="66" spans="1:13" x14ac:dyDescent="0.15">
      <c r="A66" s="6" t="s">
        <v>98</v>
      </c>
      <c r="B66" s="10" t="s">
        <v>7</v>
      </c>
      <c r="C66" s="6" t="s">
        <v>27</v>
      </c>
      <c r="D66" s="2">
        <v>40385</v>
      </c>
      <c r="E66" s="2">
        <v>40393</v>
      </c>
      <c r="M66" s="22"/>
    </row>
    <row r="67" spans="1:13" x14ac:dyDescent="0.15">
      <c r="A67" s="9" t="s">
        <v>99</v>
      </c>
      <c r="B67" s="13" t="s">
        <v>34</v>
      </c>
      <c r="C67" s="9" t="s">
        <v>27</v>
      </c>
      <c r="D67" s="7">
        <v>40385</v>
      </c>
      <c r="E67" s="7">
        <v>40393</v>
      </c>
      <c r="F67" s="8"/>
      <c r="G67" s="8"/>
      <c r="H67" s="8"/>
      <c r="I67" s="8"/>
      <c r="J67" s="8"/>
      <c r="K67" s="8"/>
      <c r="L67" s="8"/>
      <c r="M67" s="22"/>
    </row>
    <row r="68" spans="1:13" x14ac:dyDescent="0.15">
      <c r="A68" s="6" t="s">
        <v>100</v>
      </c>
      <c r="B68" s="12" t="s">
        <v>17</v>
      </c>
      <c r="C68" s="6" t="s">
        <v>27</v>
      </c>
      <c r="D68" s="2">
        <v>40386</v>
      </c>
      <c r="E68" s="2">
        <v>40393</v>
      </c>
      <c r="M68" t="s">
        <v>122</v>
      </c>
    </row>
    <row r="69" spans="1:13" x14ac:dyDescent="0.15">
      <c r="A69" s="6" t="s">
        <v>101</v>
      </c>
      <c r="B69" s="12" t="s">
        <v>18</v>
      </c>
      <c r="C69" s="6" t="s">
        <v>27</v>
      </c>
      <c r="D69" s="2">
        <v>40386</v>
      </c>
      <c r="E69" s="2">
        <v>40393</v>
      </c>
      <c r="M69" s="22"/>
    </row>
    <row r="70" spans="1:13" x14ac:dyDescent="0.15">
      <c r="A70" s="6" t="s">
        <v>102</v>
      </c>
      <c r="B70" s="105" t="s">
        <v>43</v>
      </c>
      <c r="C70" s="6" t="s">
        <v>27</v>
      </c>
      <c r="D70" s="2">
        <v>40387</v>
      </c>
      <c r="E70" s="2">
        <v>40393</v>
      </c>
      <c r="G70" s="53">
        <v>0.24299999999999999</v>
      </c>
      <c r="H70" s="51">
        <v>1.5312910726923465</v>
      </c>
      <c r="I70" s="49">
        <v>19.808572940447817</v>
      </c>
      <c r="J70">
        <v>4.343</v>
      </c>
      <c r="K70" s="51">
        <v>-24.640466628418437</v>
      </c>
      <c r="L70" s="49">
        <v>144.66518215771171</v>
      </c>
      <c r="M70" s="22"/>
    </row>
    <row r="71" spans="1:13" x14ac:dyDescent="0.15">
      <c r="A71" s="6" t="s">
        <v>103</v>
      </c>
      <c r="B71" s="12" t="s">
        <v>20</v>
      </c>
      <c r="C71" s="6" t="s">
        <v>27</v>
      </c>
      <c r="D71" s="2">
        <v>40387</v>
      </c>
      <c r="E71" s="2">
        <v>40393</v>
      </c>
      <c r="M71" s="22"/>
    </row>
    <row r="72" spans="1:13" ht="14" thickBot="1" x14ac:dyDescent="0.2">
      <c r="A72" s="17" t="s">
        <v>104</v>
      </c>
      <c r="B72" s="18" t="s">
        <v>44</v>
      </c>
      <c r="C72" s="17" t="s">
        <v>27</v>
      </c>
      <c r="D72" s="19">
        <v>40387</v>
      </c>
      <c r="E72" s="19">
        <v>40393</v>
      </c>
      <c r="F72" s="1"/>
      <c r="G72" s="1"/>
      <c r="H72" s="1"/>
      <c r="I72" s="1"/>
      <c r="J72" s="1"/>
      <c r="K72" s="1"/>
      <c r="L72" s="1"/>
      <c r="M72" s="22"/>
    </row>
    <row r="73" spans="1:13" x14ac:dyDescent="0.15">
      <c r="A73" s="98" t="s">
        <v>109</v>
      </c>
      <c r="B73" s="99" t="s">
        <v>10</v>
      </c>
      <c r="C73" s="6" t="s">
        <v>50</v>
      </c>
      <c r="D73" s="2">
        <v>40387</v>
      </c>
      <c r="E73" s="2">
        <v>40389</v>
      </c>
      <c r="M73" t="s">
        <v>123</v>
      </c>
    </row>
    <row r="74" spans="1:13" x14ac:dyDescent="0.15">
      <c r="A74" s="6" t="s">
        <v>107</v>
      </c>
      <c r="B74" s="10" t="s">
        <v>5</v>
      </c>
      <c r="C74" s="6" t="s">
        <v>50</v>
      </c>
      <c r="D74" s="2">
        <v>40387</v>
      </c>
      <c r="E74" s="2">
        <v>40389</v>
      </c>
    </row>
    <row r="75" spans="1:13" x14ac:dyDescent="0.15">
      <c r="A75" s="6" t="s">
        <v>108</v>
      </c>
      <c r="B75" s="104" t="s">
        <v>33</v>
      </c>
      <c r="C75" s="6" t="s">
        <v>50</v>
      </c>
      <c r="D75" s="2">
        <v>40387</v>
      </c>
      <c r="E75" s="2">
        <v>40389</v>
      </c>
      <c r="F75" s="53"/>
      <c r="G75" s="53">
        <v>0.27600000000000002</v>
      </c>
      <c r="H75" s="58">
        <v>5.6461429582448694</v>
      </c>
      <c r="I75" s="63">
        <v>36.483892905965504</v>
      </c>
      <c r="J75" s="53">
        <v>5.202</v>
      </c>
      <c r="K75" s="58">
        <v>-19.209217823675655</v>
      </c>
      <c r="L75" s="63">
        <v>308.53562838478888</v>
      </c>
    </row>
    <row r="76" spans="1:13" x14ac:dyDescent="0.15">
      <c r="A76" s="6" t="s">
        <v>105</v>
      </c>
      <c r="B76" s="33" t="s">
        <v>7</v>
      </c>
      <c r="C76" s="6" t="s">
        <v>50</v>
      </c>
      <c r="D76" s="2">
        <v>40387</v>
      </c>
      <c r="E76" s="2">
        <v>40389</v>
      </c>
    </row>
    <row r="77" spans="1:13" x14ac:dyDescent="0.15">
      <c r="A77" s="9" t="s">
        <v>106</v>
      </c>
      <c r="B77" s="13" t="s">
        <v>51</v>
      </c>
      <c r="C77" s="9" t="s">
        <v>50</v>
      </c>
      <c r="D77" s="7">
        <v>40387</v>
      </c>
      <c r="E77" s="7">
        <v>40389</v>
      </c>
      <c r="F77" s="8"/>
      <c r="G77" s="8"/>
      <c r="H77" s="8"/>
      <c r="I77" s="8"/>
      <c r="J77" s="8"/>
      <c r="K77" s="8"/>
      <c r="L77" s="8"/>
    </row>
    <row r="78" spans="1:13" x14ac:dyDescent="0.15">
      <c r="A78" s="100" t="s">
        <v>114</v>
      </c>
      <c r="B78" s="101" t="s">
        <v>17</v>
      </c>
      <c r="C78" s="6" t="s">
        <v>50</v>
      </c>
      <c r="D78" s="2">
        <v>40386</v>
      </c>
      <c r="E78" s="2">
        <v>40389</v>
      </c>
      <c r="M78" t="s">
        <v>124</v>
      </c>
    </row>
    <row r="79" spans="1:13" x14ac:dyDescent="0.15">
      <c r="A79" s="6" t="s">
        <v>110</v>
      </c>
      <c r="B79" s="12" t="s">
        <v>18</v>
      </c>
      <c r="C79" s="6" t="s">
        <v>50</v>
      </c>
      <c r="D79" s="2">
        <v>40386</v>
      </c>
      <c r="E79" s="2">
        <v>40389</v>
      </c>
    </row>
    <row r="80" spans="1:13" x14ac:dyDescent="0.15">
      <c r="A80" s="6" t="s">
        <v>111</v>
      </c>
      <c r="B80" s="105" t="s">
        <v>19</v>
      </c>
      <c r="C80" s="6" t="s">
        <v>50</v>
      </c>
      <c r="D80" s="2">
        <v>40386</v>
      </c>
      <c r="E80" s="2">
        <v>40389</v>
      </c>
      <c r="G80" s="65">
        <v>0.105</v>
      </c>
      <c r="H80" s="64">
        <v>1.5818420786573653</v>
      </c>
      <c r="I80" s="49">
        <v>15.189871527878772</v>
      </c>
      <c r="J80">
        <v>2.339</v>
      </c>
      <c r="K80" s="51">
        <v>-22.689806846433353</v>
      </c>
      <c r="L80" s="49">
        <v>110.50880870504899</v>
      </c>
    </row>
    <row r="81" spans="1:13" x14ac:dyDescent="0.15">
      <c r="A81" s="6" t="s">
        <v>112</v>
      </c>
      <c r="B81" s="12" t="s">
        <v>20</v>
      </c>
      <c r="C81" s="6" t="s">
        <v>50</v>
      </c>
      <c r="D81" s="2">
        <v>40386</v>
      </c>
      <c r="E81" s="2">
        <v>40389</v>
      </c>
    </row>
    <row r="82" spans="1:13" ht="14" thickBot="1" x14ac:dyDescent="0.2">
      <c r="A82" s="17" t="s">
        <v>113</v>
      </c>
      <c r="B82" s="18" t="s">
        <v>21</v>
      </c>
      <c r="C82" s="17" t="s">
        <v>50</v>
      </c>
      <c r="D82" s="19">
        <v>40386</v>
      </c>
      <c r="E82" s="19">
        <v>40389</v>
      </c>
      <c r="F82" s="1"/>
      <c r="G82" s="1"/>
      <c r="H82" s="1"/>
      <c r="I82" s="1"/>
      <c r="J82" s="1"/>
      <c r="K82" s="1"/>
      <c r="L82" s="1"/>
    </row>
    <row r="83" spans="1:13" x14ac:dyDescent="0.15">
      <c r="A83" s="98" t="s">
        <v>233</v>
      </c>
      <c r="B83" s="102" t="s">
        <v>10</v>
      </c>
      <c r="C83" s="6" t="s">
        <v>70</v>
      </c>
      <c r="D83" s="2">
        <v>40440</v>
      </c>
      <c r="E83" s="2">
        <v>40442</v>
      </c>
      <c r="M83" t="s">
        <v>84</v>
      </c>
    </row>
    <row r="84" spans="1:13" x14ac:dyDescent="0.15">
      <c r="A84" s="6" t="s">
        <v>232</v>
      </c>
      <c r="B84" s="15" t="s">
        <v>5</v>
      </c>
      <c r="C84" s="6" t="s">
        <v>70</v>
      </c>
      <c r="D84" s="2">
        <v>40440</v>
      </c>
      <c r="E84" s="2">
        <v>40442</v>
      </c>
      <c r="M84" s="22"/>
    </row>
    <row r="85" spans="1:13" x14ac:dyDescent="0.15">
      <c r="A85" s="6" t="s">
        <v>231</v>
      </c>
      <c r="B85" s="120" t="s">
        <v>6</v>
      </c>
      <c r="C85" s="6" t="s">
        <v>70</v>
      </c>
      <c r="D85" s="2">
        <v>40440</v>
      </c>
      <c r="E85" s="2">
        <v>40442</v>
      </c>
      <c r="G85" s="53"/>
      <c r="H85" s="64">
        <v>0.12597310686482663</v>
      </c>
      <c r="I85" s="49">
        <v>0</v>
      </c>
      <c r="K85" s="64">
        <v>-40.293555173073244</v>
      </c>
      <c r="L85" s="49">
        <v>0</v>
      </c>
      <c r="M85" s="22" t="s">
        <v>437</v>
      </c>
    </row>
    <row r="86" spans="1:13" x14ac:dyDescent="0.15">
      <c r="A86" s="6" t="s">
        <v>230</v>
      </c>
      <c r="B86" s="15" t="s">
        <v>7</v>
      </c>
      <c r="C86" s="6" t="s">
        <v>70</v>
      </c>
      <c r="D86" s="2">
        <v>40440</v>
      </c>
      <c r="E86" s="2">
        <v>40442</v>
      </c>
      <c r="M86" s="22"/>
    </row>
    <row r="87" spans="1:13" ht="14" thickBot="1" x14ac:dyDescent="0.2">
      <c r="A87" s="17" t="s">
        <v>229</v>
      </c>
      <c r="B87" s="20" t="s">
        <v>83</v>
      </c>
      <c r="C87" s="17" t="s">
        <v>70</v>
      </c>
      <c r="D87" s="19">
        <v>40440</v>
      </c>
      <c r="E87" s="19">
        <v>40442</v>
      </c>
      <c r="F87" s="1"/>
      <c r="G87" s="1"/>
      <c r="H87" s="1"/>
      <c r="I87" s="1"/>
      <c r="J87" s="1"/>
      <c r="K87" s="1"/>
      <c r="L87" s="1"/>
      <c r="M87" s="22"/>
    </row>
    <row r="88" spans="1:13" x14ac:dyDescent="0.15">
      <c r="A88" s="98" t="s">
        <v>238</v>
      </c>
      <c r="B88" s="102" t="s">
        <v>419</v>
      </c>
      <c r="C88" s="6" t="s">
        <v>70</v>
      </c>
      <c r="D88" s="2">
        <v>40441</v>
      </c>
      <c r="E88" s="2">
        <v>40442</v>
      </c>
      <c r="M88" t="s">
        <v>74</v>
      </c>
    </row>
    <row r="89" spans="1:13" x14ac:dyDescent="0.15">
      <c r="A89" s="6" t="s">
        <v>237</v>
      </c>
      <c r="B89" s="15" t="s">
        <v>18</v>
      </c>
      <c r="C89" s="6" t="s">
        <v>70</v>
      </c>
      <c r="D89" s="2">
        <v>40441</v>
      </c>
      <c r="E89" s="2">
        <v>40442</v>
      </c>
      <c r="M89" s="22"/>
    </row>
    <row r="90" spans="1:13" x14ac:dyDescent="0.15">
      <c r="A90" s="6" t="s">
        <v>236</v>
      </c>
      <c r="B90" s="120" t="s">
        <v>76</v>
      </c>
      <c r="C90" s="6" t="s">
        <v>70</v>
      </c>
      <c r="D90" s="2">
        <v>40441</v>
      </c>
      <c r="E90" s="2">
        <v>40442</v>
      </c>
      <c r="G90" s="53"/>
      <c r="H90" s="64">
        <v>0.12597310686482663</v>
      </c>
      <c r="I90" s="49">
        <v>0</v>
      </c>
      <c r="K90" s="64">
        <v>-40.293555173073244</v>
      </c>
      <c r="L90" s="49">
        <v>0</v>
      </c>
      <c r="M90" s="22" t="s">
        <v>437</v>
      </c>
    </row>
    <row r="91" spans="1:13" x14ac:dyDescent="0.15">
      <c r="A91" s="6" t="s">
        <v>235</v>
      </c>
      <c r="B91" s="15" t="s">
        <v>20</v>
      </c>
      <c r="C91" s="6" t="s">
        <v>70</v>
      </c>
      <c r="D91" s="2">
        <v>40441</v>
      </c>
      <c r="E91" s="2">
        <v>40442</v>
      </c>
      <c r="M91" s="22"/>
    </row>
    <row r="92" spans="1:13" ht="14" thickBot="1" x14ac:dyDescent="0.2">
      <c r="A92" s="17" t="s">
        <v>234</v>
      </c>
      <c r="B92" s="20" t="s">
        <v>75</v>
      </c>
      <c r="C92" s="17" t="s">
        <v>70</v>
      </c>
      <c r="D92" s="19">
        <v>40441</v>
      </c>
      <c r="E92" s="19">
        <v>40442</v>
      </c>
      <c r="F92" s="1"/>
      <c r="G92" s="1"/>
      <c r="H92" s="1"/>
      <c r="I92" s="1"/>
      <c r="J92" s="1"/>
      <c r="K92" s="1"/>
      <c r="L92" s="1"/>
      <c r="M92" s="22"/>
    </row>
    <row r="93" spans="1:13" x14ac:dyDescent="0.15">
      <c r="A93" s="24" t="s">
        <v>252</v>
      </c>
      <c r="B93" s="15" t="s">
        <v>10</v>
      </c>
      <c r="C93" s="6" t="s">
        <v>4</v>
      </c>
      <c r="D93" s="46">
        <v>40449</v>
      </c>
      <c r="E93" s="46">
        <v>40450</v>
      </c>
      <c r="M93" t="s">
        <v>73</v>
      </c>
    </row>
    <row r="94" spans="1:13" x14ac:dyDescent="0.15">
      <c r="A94" s="24" t="s">
        <v>253</v>
      </c>
      <c r="B94" s="15" t="s">
        <v>5</v>
      </c>
      <c r="C94" s="6" t="s">
        <v>4</v>
      </c>
      <c r="D94" s="46">
        <v>40449</v>
      </c>
      <c r="E94" s="46">
        <v>40450</v>
      </c>
    </row>
    <row r="95" spans="1:13" x14ac:dyDescent="0.15">
      <c r="A95" s="24" t="s">
        <v>254</v>
      </c>
      <c r="B95" s="112" t="s">
        <v>6</v>
      </c>
      <c r="C95" s="6" t="s">
        <v>4</v>
      </c>
      <c r="D95" s="46">
        <v>40449</v>
      </c>
      <c r="E95" s="46">
        <v>40450</v>
      </c>
      <c r="G95" s="65">
        <v>0.121</v>
      </c>
      <c r="H95" s="64">
        <v>2.1075725406935599</v>
      </c>
      <c r="I95" s="49">
        <v>17.141791446123761</v>
      </c>
      <c r="J95">
        <v>2.5070000000000001</v>
      </c>
      <c r="K95" s="51">
        <v>-22.489003633581948</v>
      </c>
      <c r="L95" s="49">
        <v>121.18943554792656</v>
      </c>
    </row>
    <row r="96" spans="1:13" x14ac:dyDescent="0.15">
      <c r="A96" s="6" t="s">
        <v>255</v>
      </c>
      <c r="B96" s="15" t="s">
        <v>7</v>
      </c>
      <c r="C96" s="6" t="s">
        <v>4</v>
      </c>
      <c r="D96" s="46">
        <v>40449</v>
      </c>
      <c r="E96" s="46">
        <v>40450</v>
      </c>
    </row>
    <row r="97" spans="1:13" ht="14" thickBot="1" x14ac:dyDescent="0.2">
      <c r="A97" s="1" t="s">
        <v>256</v>
      </c>
      <c r="B97" s="20" t="s">
        <v>83</v>
      </c>
      <c r="C97" s="17" t="s">
        <v>4</v>
      </c>
      <c r="D97" s="19">
        <v>40449</v>
      </c>
      <c r="E97" s="19">
        <v>40450</v>
      </c>
      <c r="F97" s="1"/>
      <c r="G97" s="1"/>
      <c r="H97" s="1"/>
      <c r="I97" s="1"/>
      <c r="J97" s="1"/>
      <c r="K97" s="1"/>
      <c r="L97" s="1"/>
    </row>
    <row r="98" spans="1:13" x14ac:dyDescent="0.15">
      <c r="A98" s="6" t="s">
        <v>239</v>
      </c>
      <c r="B98" s="10" t="s">
        <v>10</v>
      </c>
      <c r="C98" s="6" t="s">
        <v>4</v>
      </c>
      <c r="D98" s="2">
        <v>40443</v>
      </c>
      <c r="E98" s="2">
        <v>40444</v>
      </c>
      <c r="M98" t="s">
        <v>71</v>
      </c>
    </row>
    <row r="99" spans="1:13" x14ac:dyDescent="0.15">
      <c r="A99" s="6" t="s">
        <v>240</v>
      </c>
      <c r="B99" s="10" t="s">
        <v>5</v>
      </c>
      <c r="C99" s="6" t="s">
        <v>4</v>
      </c>
      <c r="D99" s="2">
        <v>40443</v>
      </c>
      <c r="E99" s="2">
        <v>40444</v>
      </c>
    </row>
    <row r="100" spans="1:13" x14ac:dyDescent="0.15">
      <c r="A100" s="6" t="s">
        <v>241</v>
      </c>
      <c r="B100" s="104" t="s">
        <v>6</v>
      </c>
      <c r="C100" s="6" t="s">
        <v>4</v>
      </c>
      <c r="D100" s="2">
        <v>40443</v>
      </c>
      <c r="E100" s="2">
        <v>40444</v>
      </c>
      <c r="G100" s="65">
        <v>0.121</v>
      </c>
      <c r="H100" s="64">
        <v>1.8042665049034476</v>
      </c>
      <c r="I100" s="49">
        <v>16.810518674404268</v>
      </c>
      <c r="J100">
        <v>2.863</v>
      </c>
      <c r="K100" s="51">
        <v>-18.386880856760378</v>
      </c>
      <c r="L100" s="49">
        <v>138.93751881500418</v>
      </c>
    </row>
    <row r="101" spans="1:13" x14ac:dyDescent="0.15">
      <c r="A101" s="6" t="s">
        <v>242</v>
      </c>
      <c r="B101" s="10" t="s">
        <v>7</v>
      </c>
      <c r="C101" s="6" t="s">
        <v>4</v>
      </c>
      <c r="D101" s="2">
        <v>40443</v>
      </c>
      <c r="E101" s="2">
        <v>40444</v>
      </c>
    </row>
    <row r="102" spans="1:13" x14ac:dyDescent="0.15">
      <c r="A102" s="9" t="s">
        <v>243</v>
      </c>
      <c r="B102" s="13" t="s">
        <v>8</v>
      </c>
      <c r="C102" s="9" t="s">
        <v>4</v>
      </c>
      <c r="D102" s="7">
        <v>40443</v>
      </c>
      <c r="E102" s="7">
        <v>40444</v>
      </c>
      <c r="F102" s="8"/>
      <c r="G102" s="8"/>
      <c r="H102" s="8"/>
      <c r="I102" s="8"/>
      <c r="J102" s="8"/>
      <c r="K102" s="8"/>
      <c r="L102" s="8"/>
    </row>
    <row r="103" spans="1:13" x14ac:dyDescent="0.15">
      <c r="A103" s="6" t="s">
        <v>420</v>
      </c>
      <c r="B103" s="12" t="s">
        <v>17</v>
      </c>
      <c r="C103" s="6" t="s">
        <v>4</v>
      </c>
      <c r="D103" s="2">
        <v>40471</v>
      </c>
      <c r="E103" s="2">
        <v>40472</v>
      </c>
      <c r="M103" t="s">
        <v>72</v>
      </c>
    </row>
    <row r="104" spans="1:13" x14ac:dyDescent="0.15">
      <c r="A104" s="6" t="s">
        <v>421</v>
      </c>
      <c r="B104" s="12" t="s">
        <v>18</v>
      </c>
      <c r="C104" s="6" t="s">
        <v>4</v>
      </c>
      <c r="D104" s="2">
        <v>40471</v>
      </c>
      <c r="E104" s="2">
        <v>40472</v>
      </c>
    </row>
    <row r="105" spans="1:13" x14ac:dyDescent="0.15">
      <c r="A105" s="6" t="s">
        <v>422</v>
      </c>
      <c r="B105" s="105" t="s">
        <v>19</v>
      </c>
      <c r="C105" s="6" t="s">
        <v>4</v>
      </c>
      <c r="D105" s="2">
        <v>40471</v>
      </c>
      <c r="E105" s="2">
        <v>40472</v>
      </c>
      <c r="F105" s="53"/>
      <c r="G105" s="65">
        <v>0.11700000000000001</v>
      </c>
      <c r="H105" s="95">
        <v>3.1287028611869379</v>
      </c>
      <c r="I105" s="63">
        <v>16.487643184604156</v>
      </c>
      <c r="J105" s="53">
        <v>2.2370000000000001</v>
      </c>
      <c r="K105" s="58">
        <v>-21.255498183209028</v>
      </c>
      <c r="L105" s="63">
        <v>106.53495940242485</v>
      </c>
    </row>
    <row r="106" spans="1:13" x14ac:dyDescent="0.15">
      <c r="A106" s="6" t="s">
        <v>423</v>
      </c>
      <c r="B106" s="12" t="s">
        <v>20</v>
      </c>
      <c r="C106" s="6" t="s">
        <v>4</v>
      </c>
      <c r="D106" s="2">
        <v>40471</v>
      </c>
      <c r="E106" s="2">
        <v>40472</v>
      </c>
    </row>
    <row r="107" spans="1:13" ht="14" thickBot="1" x14ac:dyDescent="0.2">
      <c r="A107" s="1" t="s">
        <v>424</v>
      </c>
      <c r="B107" s="18" t="s">
        <v>21</v>
      </c>
      <c r="C107" s="17" t="s">
        <v>4</v>
      </c>
      <c r="D107" s="19">
        <v>40471</v>
      </c>
      <c r="E107" s="19">
        <v>40472</v>
      </c>
      <c r="F107" s="1"/>
      <c r="G107" s="1"/>
      <c r="H107" s="1"/>
      <c r="I107" s="1"/>
      <c r="J107" s="1"/>
      <c r="K107" s="1"/>
      <c r="L107" s="1"/>
    </row>
    <row r="108" spans="1:13" x14ac:dyDescent="0.15">
      <c r="A108" t="s">
        <v>246</v>
      </c>
      <c r="B108" s="33" t="s">
        <v>10</v>
      </c>
      <c r="C108" s="6" t="s">
        <v>27</v>
      </c>
      <c r="D108" s="2">
        <v>40450</v>
      </c>
      <c r="E108" s="2">
        <v>40455</v>
      </c>
      <c r="M108" t="s">
        <v>121</v>
      </c>
    </row>
    <row r="109" spans="1:13" x14ac:dyDescent="0.15">
      <c r="A109" t="s">
        <v>247</v>
      </c>
      <c r="B109" s="10" t="s">
        <v>116</v>
      </c>
      <c r="C109" s="6" t="s">
        <v>27</v>
      </c>
      <c r="D109" s="2">
        <v>40450</v>
      </c>
      <c r="E109" s="2">
        <v>40455</v>
      </c>
      <c r="M109" s="22"/>
    </row>
    <row r="110" spans="1:13" x14ac:dyDescent="0.15">
      <c r="A110" s="28" t="s">
        <v>434</v>
      </c>
      <c r="B110" s="113" t="s">
        <v>116</v>
      </c>
      <c r="C110" s="6" t="s">
        <v>27</v>
      </c>
      <c r="D110" s="2">
        <v>40450</v>
      </c>
      <c r="E110" s="2">
        <v>40455</v>
      </c>
      <c r="F110" s="53"/>
      <c r="G110" s="65">
        <v>8.4000000000000005E-2</v>
      </c>
      <c r="H110" s="95">
        <v>1.2583156404812457</v>
      </c>
      <c r="I110" s="63">
        <v>12.263367208632676</v>
      </c>
      <c r="J110" s="53">
        <v>2.1379999999999999</v>
      </c>
      <c r="K110" s="58">
        <v>-18.75023905144387</v>
      </c>
      <c r="L110" s="63">
        <v>98.309796626698585</v>
      </c>
      <c r="M110" s="22"/>
    </row>
    <row r="111" spans="1:13" x14ac:dyDescent="0.15">
      <c r="A111" t="s">
        <v>244</v>
      </c>
      <c r="B111" s="10" t="s">
        <v>117</v>
      </c>
      <c r="C111" s="6" t="s">
        <v>27</v>
      </c>
      <c r="D111" s="2">
        <v>40450</v>
      </c>
      <c r="E111" s="2">
        <v>40455</v>
      </c>
      <c r="F111" s="53"/>
      <c r="G111" s="53"/>
      <c r="H111" s="53"/>
      <c r="I111" s="53"/>
      <c r="J111" s="53"/>
      <c r="K111" s="53"/>
      <c r="L111" s="53"/>
      <c r="M111" s="22"/>
    </row>
    <row r="112" spans="1:13" x14ac:dyDescent="0.15">
      <c r="A112" s="8" t="s">
        <v>245</v>
      </c>
      <c r="B112" s="13" t="s">
        <v>117</v>
      </c>
      <c r="C112" s="9" t="s">
        <v>27</v>
      </c>
      <c r="D112" s="7">
        <v>40450</v>
      </c>
      <c r="E112" s="7">
        <v>40455</v>
      </c>
      <c r="F112" s="9"/>
      <c r="G112" s="9"/>
      <c r="H112" s="9"/>
      <c r="I112" s="9"/>
      <c r="J112" s="9"/>
      <c r="K112" s="9"/>
      <c r="L112" s="9"/>
      <c r="M112" s="22"/>
    </row>
    <row r="113" spans="1:13" x14ac:dyDescent="0.15">
      <c r="A113" t="s">
        <v>251</v>
      </c>
      <c r="B113" s="37" t="s">
        <v>118</v>
      </c>
      <c r="C113" s="6" t="s">
        <v>27</v>
      </c>
      <c r="D113" s="2">
        <v>40448</v>
      </c>
      <c r="E113" s="2">
        <v>40455</v>
      </c>
      <c r="F113" s="53"/>
      <c r="G113" s="53"/>
      <c r="H113" s="53"/>
      <c r="I113" s="53"/>
      <c r="J113" s="53"/>
      <c r="K113" s="53"/>
      <c r="L113" s="53"/>
      <c r="M113" t="s">
        <v>122</v>
      </c>
    </row>
    <row r="114" spans="1:13" x14ac:dyDescent="0.15">
      <c r="A114" t="s">
        <v>248</v>
      </c>
      <c r="B114" s="12" t="s">
        <v>119</v>
      </c>
      <c r="C114" s="6" t="s">
        <v>27</v>
      </c>
      <c r="D114" s="2">
        <v>40448</v>
      </c>
      <c r="E114" s="2">
        <v>40455</v>
      </c>
      <c r="F114" s="53"/>
      <c r="G114" s="53"/>
      <c r="H114" s="53"/>
      <c r="I114" s="53"/>
      <c r="J114" s="53"/>
      <c r="K114" s="53"/>
      <c r="L114" s="53"/>
      <c r="M114" s="22"/>
    </row>
    <row r="115" spans="1:13" x14ac:dyDescent="0.15">
      <c r="A115" s="28" t="s">
        <v>435</v>
      </c>
      <c r="B115" s="105" t="s">
        <v>119</v>
      </c>
      <c r="C115" s="6" t="s">
        <v>27</v>
      </c>
      <c r="D115" s="2">
        <v>40448</v>
      </c>
      <c r="E115" s="2">
        <v>40455</v>
      </c>
      <c r="F115" s="53"/>
      <c r="G115" s="65">
        <v>0.107</v>
      </c>
      <c r="H115" s="95">
        <v>1.6930542917804066</v>
      </c>
      <c r="I115" s="63">
        <v>15.52486553619732</v>
      </c>
      <c r="J115" s="53">
        <v>2.7069999999999999</v>
      </c>
      <c r="K115" s="58">
        <v>-20.404475043029262</v>
      </c>
      <c r="L115" s="63">
        <v>130.25252948322989</v>
      </c>
      <c r="M115" s="22"/>
    </row>
    <row r="116" spans="1:13" x14ac:dyDescent="0.15">
      <c r="A116" t="s">
        <v>249</v>
      </c>
      <c r="B116" s="12" t="s">
        <v>120</v>
      </c>
      <c r="C116" s="6" t="s">
        <v>27</v>
      </c>
      <c r="D116" s="2">
        <v>40448</v>
      </c>
      <c r="E116" s="2">
        <v>40455</v>
      </c>
      <c r="F116" s="53"/>
      <c r="G116" s="53"/>
      <c r="H116" s="53"/>
      <c r="I116" s="53"/>
      <c r="J116" s="53"/>
      <c r="K116" s="53"/>
      <c r="L116" s="53"/>
      <c r="M116" s="22"/>
    </row>
    <row r="117" spans="1:13" ht="14" thickBot="1" x14ac:dyDescent="0.2">
      <c r="A117" s="1" t="s">
        <v>250</v>
      </c>
      <c r="B117" s="18" t="s">
        <v>120</v>
      </c>
      <c r="C117" s="17" t="s">
        <v>27</v>
      </c>
      <c r="D117" s="19">
        <v>40448</v>
      </c>
      <c r="E117" s="19">
        <v>40455</v>
      </c>
      <c r="F117" s="1"/>
      <c r="G117" s="1"/>
      <c r="H117" s="1"/>
      <c r="I117" s="1"/>
      <c r="J117" s="1"/>
      <c r="K117" s="1"/>
      <c r="L117" s="1"/>
      <c r="M117" s="22"/>
    </row>
    <row r="118" spans="1:13" x14ac:dyDescent="0.15">
      <c r="A118" s="6" t="s">
        <v>425</v>
      </c>
      <c r="B118" s="10" t="s">
        <v>10</v>
      </c>
      <c r="C118" s="6" t="s">
        <v>50</v>
      </c>
      <c r="D118" s="2">
        <v>40451</v>
      </c>
      <c r="E118" s="2">
        <v>40459</v>
      </c>
      <c r="F118" s="24"/>
      <c r="G118" s="24"/>
      <c r="H118" s="24"/>
      <c r="I118" s="24"/>
      <c r="J118" s="24"/>
      <c r="K118" s="24"/>
      <c r="L118" s="24"/>
      <c r="M118" t="s">
        <v>123</v>
      </c>
    </row>
    <row r="119" spans="1:13" x14ac:dyDescent="0.15">
      <c r="A119" s="6" t="s">
        <v>426</v>
      </c>
      <c r="B119" s="10" t="s">
        <v>5</v>
      </c>
      <c r="C119" s="6" t="s">
        <v>50</v>
      </c>
      <c r="D119" s="2">
        <v>40451</v>
      </c>
      <c r="E119" s="2">
        <v>40459</v>
      </c>
      <c r="F119" s="24"/>
      <c r="G119" s="24"/>
      <c r="H119" s="24"/>
      <c r="I119" s="24"/>
      <c r="J119" s="24"/>
      <c r="K119" s="24"/>
      <c r="L119" s="24"/>
    </row>
    <row r="120" spans="1:13" x14ac:dyDescent="0.15">
      <c r="A120" s="6" t="s">
        <v>417</v>
      </c>
      <c r="B120" s="104" t="s">
        <v>33</v>
      </c>
      <c r="C120" s="6" t="s">
        <v>50</v>
      </c>
      <c r="D120" s="2">
        <v>40451</v>
      </c>
      <c r="E120" s="2">
        <v>40459</v>
      </c>
      <c r="F120" s="24"/>
      <c r="G120" s="53">
        <v>0.27600000000000002</v>
      </c>
      <c r="H120" s="114">
        <v>5.6461429582448694</v>
      </c>
      <c r="I120" s="49">
        <v>36.483892905965504</v>
      </c>
      <c r="J120" s="24">
        <v>5.202</v>
      </c>
      <c r="K120" s="24">
        <v>-19.209217823675655</v>
      </c>
      <c r="L120" s="24">
        <v>308.53562838478888</v>
      </c>
    </row>
    <row r="121" spans="1:13" x14ac:dyDescent="0.15">
      <c r="A121" s="6" t="s">
        <v>427</v>
      </c>
      <c r="B121" s="10" t="s">
        <v>7</v>
      </c>
      <c r="C121" s="6" t="s">
        <v>50</v>
      </c>
      <c r="D121" s="2">
        <v>40451</v>
      </c>
      <c r="E121" s="2">
        <v>40459</v>
      </c>
      <c r="F121" s="24"/>
      <c r="G121" s="24"/>
      <c r="H121" s="24"/>
      <c r="I121" s="24"/>
      <c r="J121" s="24"/>
      <c r="K121" s="24"/>
      <c r="L121" s="24"/>
    </row>
    <row r="122" spans="1:13" x14ac:dyDescent="0.15">
      <c r="A122" s="9" t="s">
        <v>428</v>
      </c>
      <c r="B122" s="13" t="s">
        <v>34</v>
      </c>
      <c r="C122" s="9" t="s">
        <v>50</v>
      </c>
      <c r="D122" s="7">
        <v>40451</v>
      </c>
      <c r="E122" s="7">
        <v>40459</v>
      </c>
      <c r="F122" s="7"/>
      <c r="G122" s="7"/>
      <c r="H122" s="7"/>
      <c r="I122" s="7"/>
      <c r="J122" s="7"/>
      <c r="K122" s="7"/>
      <c r="L122" s="7"/>
    </row>
    <row r="123" spans="1:13" x14ac:dyDescent="0.15">
      <c r="A123" s="100" t="s">
        <v>429</v>
      </c>
      <c r="B123" s="101" t="s">
        <v>17</v>
      </c>
      <c r="C123" s="100" t="s">
        <v>50</v>
      </c>
      <c r="D123" s="103">
        <v>40448</v>
      </c>
      <c r="E123" s="103">
        <v>40459</v>
      </c>
      <c r="F123" s="24"/>
      <c r="G123" s="24"/>
      <c r="H123" s="24"/>
      <c r="I123" s="24"/>
      <c r="J123" s="24"/>
      <c r="K123" s="24"/>
      <c r="L123" s="24"/>
      <c r="M123" t="s">
        <v>124</v>
      </c>
    </row>
    <row r="124" spans="1:13" x14ac:dyDescent="0.15">
      <c r="A124" s="6" t="s">
        <v>430</v>
      </c>
      <c r="B124" s="12" t="s">
        <v>18</v>
      </c>
      <c r="C124" s="6" t="s">
        <v>50</v>
      </c>
      <c r="D124" s="2">
        <v>40448</v>
      </c>
      <c r="E124" s="2">
        <v>40459</v>
      </c>
      <c r="F124" s="24"/>
      <c r="G124" s="24"/>
      <c r="H124" s="24"/>
      <c r="I124" s="24"/>
      <c r="J124" s="24"/>
      <c r="K124" s="24"/>
      <c r="L124" s="24"/>
    </row>
    <row r="125" spans="1:13" x14ac:dyDescent="0.15">
      <c r="A125" s="6" t="s">
        <v>431</v>
      </c>
      <c r="B125" s="105" t="s">
        <v>19</v>
      </c>
      <c r="C125" s="6" t="s">
        <v>50</v>
      </c>
      <c r="D125" s="2">
        <v>40448</v>
      </c>
      <c r="E125" s="2">
        <v>40459</v>
      </c>
      <c r="F125" s="53"/>
      <c r="G125" s="65">
        <v>0.16600000000000001</v>
      </c>
      <c r="H125" s="95">
        <v>3.9375189566272368</v>
      </c>
      <c r="I125" s="63">
        <v>22.815887059713216</v>
      </c>
      <c r="J125" s="53">
        <v>0.23200000000000001</v>
      </c>
      <c r="K125" s="58">
        <v>-23.21572002294894</v>
      </c>
      <c r="L125" s="63">
        <v>190.24045723652097</v>
      </c>
    </row>
    <row r="126" spans="1:13" x14ac:dyDescent="0.15">
      <c r="A126" s="6" t="s">
        <v>432</v>
      </c>
      <c r="B126" s="12" t="s">
        <v>20</v>
      </c>
      <c r="C126" s="6" t="s">
        <v>50</v>
      </c>
      <c r="D126" s="2">
        <v>40448</v>
      </c>
      <c r="E126" s="2">
        <v>40459</v>
      </c>
      <c r="F126" s="24"/>
      <c r="G126" s="24"/>
      <c r="H126" s="24"/>
      <c r="I126" s="24"/>
      <c r="J126" s="24"/>
      <c r="K126" s="24"/>
      <c r="L126" s="24"/>
    </row>
    <row r="127" spans="1:13" ht="14" thickBot="1" x14ac:dyDescent="0.2">
      <c r="A127" s="17" t="s">
        <v>433</v>
      </c>
      <c r="B127" s="18" t="s">
        <v>21</v>
      </c>
      <c r="C127" s="17" t="s">
        <v>50</v>
      </c>
      <c r="D127" s="19">
        <v>40448</v>
      </c>
      <c r="E127" s="19">
        <v>40459</v>
      </c>
      <c r="F127" s="1"/>
      <c r="G127" s="1"/>
      <c r="H127" s="1"/>
      <c r="I127" s="1"/>
      <c r="J127" s="1"/>
      <c r="K127" s="1"/>
      <c r="L127" s="1"/>
    </row>
    <row r="128" spans="1:13" x14ac:dyDescent="0.15">
      <c r="A128" s="6"/>
      <c r="B128" s="6"/>
      <c r="C128" s="6"/>
      <c r="D128" s="96"/>
      <c r="E128" s="46"/>
      <c r="F128" s="24"/>
      <c r="G128" s="24"/>
      <c r="H128" s="24"/>
      <c r="I128" s="24"/>
      <c r="J128" s="24"/>
      <c r="K128" s="24"/>
      <c r="L128" s="24"/>
      <c r="M128" s="22"/>
    </row>
    <row r="129" spans="1:13" x14ac:dyDescent="0.15">
      <c r="A129" s="6"/>
      <c r="B129" s="6"/>
      <c r="C129" s="6"/>
      <c r="D129" s="96"/>
      <c r="E129" s="46"/>
      <c r="F129" s="24"/>
      <c r="G129" s="24"/>
      <c r="H129" s="24"/>
      <c r="I129" s="24"/>
      <c r="J129" s="24"/>
      <c r="K129" s="24"/>
      <c r="L129" s="24"/>
      <c r="M129" s="22"/>
    </row>
    <row r="130" spans="1:13" x14ac:dyDescent="0.15">
      <c r="A130" s="6"/>
      <c r="B130" s="6"/>
      <c r="C130" s="6"/>
      <c r="D130" s="96"/>
      <c r="E130" s="46"/>
      <c r="F130" s="24"/>
      <c r="G130" s="24"/>
      <c r="H130" s="24"/>
      <c r="I130" s="24"/>
      <c r="J130" s="24"/>
      <c r="K130" s="24"/>
      <c r="L130" s="24"/>
      <c r="M130" s="22"/>
    </row>
    <row r="131" spans="1:13" x14ac:dyDescent="0.15">
      <c r="A131" s="6"/>
      <c r="B131" s="6"/>
      <c r="C131" s="6"/>
      <c r="D131" s="96"/>
      <c r="E131" s="46"/>
      <c r="F131" s="24"/>
      <c r="G131" s="24"/>
      <c r="H131" s="24"/>
      <c r="I131" s="24"/>
      <c r="J131" s="24"/>
      <c r="K131" s="24"/>
      <c r="L131" s="24"/>
      <c r="M131" s="22"/>
    </row>
    <row r="132" spans="1:13" x14ac:dyDescent="0.15">
      <c r="A132" s="6"/>
      <c r="B132" s="6"/>
      <c r="C132" s="6"/>
      <c r="D132" s="96"/>
      <c r="E132" s="46"/>
      <c r="F132" s="24"/>
      <c r="G132" s="24"/>
      <c r="H132" s="24"/>
      <c r="I132" s="24"/>
      <c r="J132" s="24"/>
      <c r="K132" s="24"/>
      <c r="L132" s="24"/>
      <c r="M132" s="22"/>
    </row>
    <row r="133" spans="1:13" x14ac:dyDescent="0.15">
      <c r="A133" s="6"/>
      <c r="B133" s="6"/>
      <c r="C133" s="6"/>
      <c r="D133" s="96"/>
      <c r="E133" s="46"/>
      <c r="F133" s="24"/>
      <c r="G133" s="24"/>
      <c r="H133" s="24"/>
      <c r="I133" s="24"/>
      <c r="J133" s="24"/>
      <c r="K133" s="24"/>
      <c r="L133" s="24"/>
      <c r="M133" s="22"/>
    </row>
    <row r="134" spans="1:13" x14ac:dyDescent="0.15">
      <c r="A134" s="6"/>
      <c r="B134" s="6"/>
      <c r="C134" s="6"/>
      <c r="D134" s="96"/>
      <c r="E134" s="46"/>
      <c r="F134" s="24"/>
      <c r="G134" s="24"/>
      <c r="H134" s="24"/>
      <c r="I134" s="24"/>
      <c r="J134" s="24"/>
      <c r="K134" s="24"/>
      <c r="L134" s="24"/>
      <c r="M134" s="22"/>
    </row>
    <row r="135" spans="1:13" x14ac:dyDescent="0.15">
      <c r="A135" s="6"/>
      <c r="B135" s="6"/>
      <c r="C135" s="6"/>
      <c r="D135" s="96"/>
      <c r="E135" s="46"/>
      <c r="F135" s="24"/>
      <c r="G135" s="24"/>
      <c r="H135" s="24"/>
      <c r="I135" s="24"/>
      <c r="J135" s="24"/>
      <c r="K135" s="24"/>
      <c r="L135" s="24"/>
      <c r="M135" s="22"/>
    </row>
    <row r="136" spans="1:13" x14ac:dyDescent="0.15">
      <c r="A136" s="6"/>
      <c r="B136" s="6"/>
      <c r="C136" s="6"/>
      <c r="D136" s="96"/>
      <c r="E136" s="46"/>
      <c r="F136" s="24"/>
      <c r="G136" s="24"/>
      <c r="H136" s="24"/>
      <c r="I136" s="24"/>
      <c r="J136" s="24"/>
      <c r="K136" s="24"/>
      <c r="L136" s="24"/>
      <c r="M136" s="22"/>
    </row>
    <row r="137" spans="1:13" x14ac:dyDescent="0.15">
      <c r="A137" s="6"/>
      <c r="B137" s="6"/>
      <c r="C137" s="6"/>
      <c r="D137" s="96"/>
      <c r="E137" s="46"/>
      <c r="F137" s="24"/>
      <c r="G137" s="24"/>
      <c r="H137" s="24"/>
      <c r="I137" s="24"/>
      <c r="J137" s="24"/>
      <c r="K137" s="24"/>
      <c r="L137" s="24"/>
      <c r="M137" s="22"/>
    </row>
    <row r="138" spans="1:13" x14ac:dyDescent="0.15">
      <c r="A138" s="53"/>
      <c r="B138" s="53"/>
      <c r="C138" s="53"/>
      <c r="D138" s="53"/>
    </row>
    <row r="139" spans="1:13" x14ac:dyDescent="0.15">
      <c r="A139" s="47"/>
      <c r="B139" s="6"/>
      <c r="C139" s="53"/>
      <c r="D139" s="97"/>
    </row>
    <row r="140" spans="1:13" x14ac:dyDescent="0.15">
      <c r="A140" s="53"/>
      <c r="B140" s="53"/>
      <c r="C140" s="53"/>
      <c r="D140" s="53"/>
    </row>
  </sheetData>
  <phoneticPr fontId="2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C54"/>
  <sheetViews>
    <sheetView workbookViewId="0">
      <selection activeCell="A6" sqref="A6"/>
    </sheetView>
  </sheetViews>
  <sheetFormatPr baseColWidth="10" defaultColWidth="8.83203125" defaultRowHeight="13" x14ac:dyDescent="0.15"/>
  <cols>
    <col min="1" max="1" width="12" customWidth="1"/>
    <col min="21" max="21" width="11.5" customWidth="1"/>
    <col min="22" max="22" width="14.1640625" customWidth="1"/>
    <col min="24" max="24" width="5.6640625" customWidth="1"/>
    <col min="25" max="25" width="13.33203125" customWidth="1"/>
  </cols>
  <sheetData>
    <row r="4" spans="1:29" x14ac:dyDescent="0.15">
      <c r="Z4" t="s">
        <v>457</v>
      </c>
      <c r="AA4" t="s">
        <v>458</v>
      </c>
      <c r="AB4" t="s">
        <v>457</v>
      </c>
      <c r="AC4" t="s">
        <v>458</v>
      </c>
    </row>
    <row r="5" spans="1:29" x14ac:dyDescent="0.15">
      <c r="O5" s="60" t="s">
        <v>174</v>
      </c>
      <c r="P5" s="61"/>
      <c r="R5" s="60" t="s">
        <v>174</v>
      </c>
      <c r="S5" s="61"/>
      <c r="T5" s="61"/>
      <c r="U5" s="61"/>
      <c r="V5" s="61"/>
      <c r="W5" s="61"/>
      <c r="X5" s="61"/>
      <c r="Z5" s="60" t="s">
        <v>174</v>
      </c>
      <c r="AA5" s="60" t="s">
        <v>174</v>
      </c>
      <c r="AB5" s="60" t="s">
        <v>174</v>
      </c>
      <c r="AC5" s="60" t="s">
        <v>174</v>
      </c>
    </row>
    <row r="6" spans="1:29" ht="16" thickBot="1" x14ac:dyDescent="0.25">
      <c r="A6" s="1" t="s">
        <v>477</v>
      </c>
      <c r="B6" s="1" t="s">
        <v>1</v>
      </c>
      <c r="C6" s="1" t="s">
        <v>137</v>
      </c>
      <c r="D6" s="1" t="s">
        <v>2</v>
      </c>
      <c r="E6" s="1" t="s">
        <v>35</v>
      </c>
      <c r="F6" s="17" t="s">
        <v>126</v>
      </c>
      <c r="G6" s="17" t="s">
        <v>127</v>
      </c>
      <c r="H6" s="17" t="s">
        <v>128</v>
      </c>
      <c r="I6" s="17" t="s">
        <v>129</v>
      </c>
      <c r="J6" s="17" t="s">
        <v>130</v>
      </c>
      <c r="K6" s="17" t="s">
        <v>138</v>
      </c>
      <c r="L6" s="17" t="s">
        <v>139</v>
      </c>
      <c r="M6" s="148" t="s">
        <v>333</v>
      </c>
      <c r="N6" s="148" t="s">
        <v>335</v>
      </c>
      <c r="O6" s="149" t="s">
        <v>336</v>
      </c>
      <c r="P6" s="150" t="s">
        <v>332</v>
      </c>
      <c r="Q6" s="151" t="s">
        <v>337</v>
      </c>
      <c r="R6" s="149" t="s">
        <v>338</v>
      </c>
      <c r="S6" s="150" t="s">
        <v>331</v>
      </c>
      <c r="T6" s="150"/>
      <c r="U6" s="1" t="s">
        <v>9</v>
      </c>
      <c r="V6" s="1" t="s">
        <v>1</v>
      </c>
      <c r="W6" s="1" t="s">
        <v>137</v>
      </c>
      <c r="X6" s="1" t="s">
        <v>2</v>
      </c>
      <c r="Y6" s="1" t="s">
        <v>35</v>
      </c>
      <c r="Z6" s="149" t="s">
        <v>336</v>
      </c>
      <c r="AA6" s="149" t="s">
        <v>336</v>
      </c>
      <c r="AB6" s="149" t="s">
        <v>338</v>
      </c>
      <c r="AC6" s="149" t="s">
        <v>338</v>
      </c>
    </row>
    <row r="7" spans="1:29" x14ac:dyDescent="0.15">
      <c r="A7" s="27" t="s">
        <v>145</v>
      </c>
      <c r="B7" s="10" t="s">
        <v>131</v>
      </c>
      <c r="C7">
        <v>3</v>
      </c>
      <c r="D7" t="s">
        <v>4</v>
      </c>
      <c r="E7" s="2">
        <v>40308</v>
      </c>
      <c r="F7" s="28" t="s">
        <v>167</v>
      </c>
      <c r="G7" t="s">
        <v>143</v>
      </c>
      <c r="H7">
        <v>0.04</v>
      </c>
      <c r="I7">
        <v>1</v>
      </c>
      <c r="J7">
        <v>122</v>
      </c>
      <c r="K7">
        <v>1.1020609983013319</v>
      </c>
      <c r="L7">
        <f t="shared" ref="L7:L30" si="0">K7/H7</f>
        <v>27.551524957533296</v>
      </c>
      <c r="U7" s="3" t="s">
        <v>220</v>
      </c>
      <c r="V7" s="10" t="s">
        <v>216</v>
      </c>
      <c r="W7" s="6">
        <v>3</v>
      </c>
      <c r="X7" s="6" t="s">
        <v>4</v>
      </c>
      <c r="Y7" s="2">
        <v>40387</v>
      </c>
      <c r="Z7" s="52">
        <f>AVERAGE(O10:O120)</f>
        <v>4.0598891282825535</v>
      </c>
      <c r="AA7">
        <f>STDEV(O10:O12)</f>
        <v>0.90219030535806832</v>
      </c>
      <c r="AB7" s="52">
        <f>AVERAGE(R10:R12)</f>
        <v>-20.977639595502804</v>
      </c>
      <c r="AC7">
        <f>STDEV(R10:R12)</f>
        <v>3.5152030298151318</v>
      </c>
    </row>
    <row r="8" spans="1:29" x14ac:dyDescent="0.15">
      <c r="A8" s="27" t="s">
        <v>146</v>
      </c>
      <c r="B8" s="10" t="s">
        <v>131</v>
      </c>
      <c r="C8">
        <v>3</v>
      </c>
      <c r="D8" t="s">
        <v>4</v>
      </c>
      <c r="E8" s="2">
        <v>40308</v>
      </c>
      <c r="F8" s="28" t="s">
        <v>168</v>
      </c>
      <c r="G8" t="s">
        <v>143</v>
      </c>
      <c r="H8">
        <v>0.04</v>
      </c>
      <c r="I8">
        <v>1</v>
      </c>
      <c r="J8">
        <v>188</v>
      </c>
      <c r="K8">
        <v>1.4286288458949388</v>
      </c>
      <c r="L8">
        <f t="shared" si="0"/>
        <v>35.715721147373472</v>
      </c>
      <c r="U8" s="3" t="s">
        <v>296</v>
      </c>
      <c r="V8" s="10" t="s">
        <v>216</v>
      </c>
      <c r="W8" s="6">
        <v>3</v>
      </c>
      <c r="X8" s="6" t="s">
        <v>4</v>
      </c>
      <c r="Y8" s="2">
        <v>40443</v>
      </c>
      <c r="Z8" s="52">
        <f>AVERAGE(O16:O18)</f>
        <v>3.5844446741789859</v>
      </c>
      <c r="AA8">
        <f>STDEV(O16:O18)</f>
        <v>8.9131377072797655E-2</v>
      </c>
      <c r="AB8" s="52">
        <f>AVERAGE(R16:R18)</f>
        <v>-22.503044511738466</v>
      </c>
      <c r="AC8">
        <f>STDEV(R16:R17)</f>
        <v>0.26938716876306912</v>
      </c>
    </row>
    <row r="9" spans="1:29" x14ac:dyDescent="0.15">
      <c r="A9" s="27" t="s">
        <v>147</v>
      </c>
      <c r="B9" s="10" t="s">
        <v>131</v>
      </c>
      <c r="C9">
        <v>3</v>
      </c>
      <c r="D9" t="s">
        <v>4</v>
      </c>
      <c r="E9" s="2">
        <v>40308</v>
      </c>
      <c r="F9" s="28" t="s">
        <v>169</v>
      </c>
      <c r="G9" t="s">
        <v>143</v>
      </c>
      <c r="H9">
        <v>0.04</v>
      </c>
      <c r="I9">
        <v>1</v>
      </c>
      <c r="J9">
        <v>256</v>
      </c>
      <c r="K9">
        <v>2.1274306311112188</v>
      </c>
      <c r="L9">
        <f t="shared" si="0"/>
        <v>53.185765777780468</v>
      </c>
      <c r="U9" s="40" t="s">
        <v>327</v>
      </c>
      <c r="V9" s="15" t="s">
        <v>322</v>
      </c>
      <c r="W9" s="6">
        <v>3</v>
      </c>
      <c r="X9" s="6" t="s">
        <v>4</v>
      </c>
      <c r="Y9" s="2">
        <v>40449</v>
      </c>
      <c r="Z9" s="52">
        <f>AVERAGE(O13:O15)</f>
        <v>4.1978359006168366</v>
      </c>
      <c r="AA9">
        <f>STDEV(O13:O15)</f>
        <v>0.11150411583695803</v>
      </c>
      <c r="AB9" s="52">
        <f>AVERAGE(R13:R15)</f>
        <v>-21.096382403699</v>
      </c>
      <c r="AC9">
        <f>STDEV(R13:R15)</f>
        <v>0.32107477350993957</v>
      </c>
    </row>
    <row r="10" spans="1:29" x14ac:dyDescent="0.15">
      <c r="A10" s="3" t="s">
        <v>220</v>
      </c>
      <c r="B10" s="10" t="s">
        <v>216</v>
      </c>
      <c r="C10" s="6">
        <v>3</v>
      </c>
      <c r="D10" s="6" t="s">
        <v>4</v>
      </c>
      <c r="E10" s="2">
        <v>40387</v>
      </c>
      <c r="F10" s="45" t="s">
        <v>167</v>
      </c>
      <c r="G10" t="s">
        <v>143</v>
      </c>
      <c r="H10">
        <v>0.04</v>
      </c>
      <c r="I10">
        <v>1</v>
      </c>
      <c r="J10">
        <v>90</v>
      </c>
      <c r="K10">
        <v>0.78755837148518815</v>
      </c>
      <c r="L10">
        <f t="shared" si="0"/>
        <v>19.688959287129702</v>
      </c>
      <c r="M10">
        <v>3.55</v>
      </c>
      <c r="N10">
        <v>3.601</v>
      </c>
      <c r="O10" s="51">
        <v>4.1498331816803153</v>
      </c>
      <c r="P10" s="49">
        <v>407.04982068198382</v>
      </c>
      <c r="Q10">
        <v>2.0459999999999998</v>
      </c>
      <c r="R10" s="51">
        <v>-23.807235726399103</v>
      </c>
      <c r="S10" s="49">
        <v>1625.1065106610761</v>
      </c>
      <c r="T10" s="49"/>
      <c r="U10" s="3" t="s">
        <v>180</v>
      </c>
      <c r="V10" s="31" t="s">
        <v>132</v>
      </c>
      <c r="W10">
        <v>8</v>
      </c>
      <c r="X10" t="s">
        <v>4</v>
      </c>
      <c r="Y10" s="2">
        <v>40308</v>
      </c>
      <c r="Z10" s="182">
        <f>AVERAGE(O19:O21)</f>
        <v>4.159943382873319</v>
      </c>
      <c r="AA10">
        <f>STDEV(O20:O22)</f>
        <v>9.5557893564910207E-2</v>
      </c>
      <c r="AB10" s="52">
        <f>AVERAGE(R19:R21)</f>
        <v>-23.722442057659695</v>
      </c>
      <c r="AC10">
        <f>STDEV(R19:R21)</f>
        <v>0.19123594432056229</v>
      </c>
    </row>
    <row r="11" spans="1:29" x14ac:dyDescent="0.15">
      <c r="A11" s="3" t="s">
        <v>221</v>
      </c>
      <c r="B11" s="10" t="s">
        <v>216</v>
      </c>
      <c r="C11" s="6">
        <v>3</v>
      </c>
      <c r="D11" s="6" t="s">
        <v>4</v>
      </c>
      <c r="E11" s="2">
        <v>40387</v>
      </c>
      <c r="F11" s="45" t="s">
        <v>168</v>
      </c>
      <c r="G11" t="s">
        <v>143</v>
      </c>
      <c r="H11">
        <v>0.04</v>
      </c>
      <c r="I11">
        <v>1</v>
      </c>
      <c r="J11">
        <v>83</v>
      </c>
      <c r="K11">
        <v>0.7263038314807847</v>
      </c>
      <c r="L11">
        <f t="shared" si="0"/>
        <v>18.157595787019616</v>
      </c>
      <c r="M11">
        <v>3.4750000000000001</v>
      </c>
      <c r="N11">
        <v>2.1680000000000001</v>
      </c>
      <c r="O11" s="51">
        <v>5.7371347689819023</v>
      </c>
      <c r="P11" s="49">
        <v>246.8270971577615</v>
      </c>
      <c r="Q11">
        <v>1.7150000000000001</v>
      </c>
      <c r="R11" s="51">
        <v>-17.04258526474468</v>
      </c>
      <c r="S11" s="49">
        <v>1240.3854662136694</v>
      </c>
      <c r="T11" s="49"/>
      <c r="U11" s="3" t="s">
        <v>260</v>
      </c>
      <c r="V11" s="10" t="s">
        <v>132</v>
      </c>
      <c r="W11" s="6">
        <v>8</v>
      </c>
      <c r="X11" s="6" t="s">
        <v>4</v>
      </c>
      <c r="Y11" s="2">
        <v>40387</v>
      </c>
      <c r="Z11" s="52">
        <f>AVERAGE(O22:O24)</f>
        <v>4.1127624439726356</v>
      </c>
      <c r="AA11">
        <f>STDEV(O22:O24)</f>
        <v>9.9744876399074728E-2</v>
      </c>
      <c r="AB11" s="52">
        <f>AVERAGE(R22:R24)</f>
        <v>-23.574838263928147</v>
      </c>
      <c r="AC11">
        <f>STDEV(R22:R24)</f>
        <v>1.2236856767113342</v>
      </c>
    </row>
    <row r="12" spans="1:29" x14ac:dyDescent="0.15">
      <c r="A12" s="3" t="s">
        <v>222</v>
      </c>
      <c r="B12" s="10" t="s">
        <v>216</v>
      </c>
      <c r="C12" s="6">
        <v>3</v>
      </c>
      <c r="D12" s="6" t="s">
        <v>4</v>
      </c>
      <c r="E12" s="2">
        <v>40387</v>
      </c>
      <c r="F12" s="28" t="s">
        <v>169</v>
      </c>
      <c r="G12" t="s">
        <v>143</v>
      </c>
      <c r="H12">
        <v>0.04</v>
      </c>
      <c r="I12">
        <v>1</v>
      </c>
      <c r="J12">
        <v>67</v>
      </c>
      <c r="K12">
        <v>0.58629345432786228</v>
      </c>
      <c r="L12">
        <f t="shared" si="0"/>
        <v>14.657336358196558</v>
      </c>
      <c r="M12">
        <v>3.8639999999999999</v>
      </c>
      <c r="N12">
        <v>3.8519999999999999</v>
      </c>
      <c r="O12" s="51">
        <v>4.2003841876453345</v>
      </c>
      <c r="P12" s="49">
        <v>423.55065494227307</v>
      </c>
      <c r="Q12">
        <v>2.2570000000000001</v>
      </c>
      <c r="R12" s="51">
        <v>-22.083097795364619</v>
      </c>
      <c r="S12" s="49">
        <v>1816.4264506405505</v>
      </c>
      <c r="T12" s="49"/>
      <c r="U12" s="3" t="s">
        <v>305</v>
      </c>
      <c r="V12" s="10" t="s">
        <v>132</v>
      </c>
      <c r="W12" s="6">
        <v>8</v>
      </c>
      <c r="X12" s="6" t="s">
        <v>4</v>
      </c>
      <c r="Y12" s="2">
        <v>40443</v>
      </c>
      <c r="Z12" s="52">
        <f>AVERAGE(O25:O27)</f>
        <v>3.7739756711120296</v>
      </c>
      <c r="AA12">
        <f>STDEV(O25:O27)</f>
        <v>8.356149869383625E-2</v>
      </c>
      <c r="AB12" s="52">
        <f>AVERAGE(R25:R27)</f>
        <v>-23.531991794471036</v>
      </c>
      <c r="AC12">
        <f>STDEV(R25:R27)</f>
        <v>0.41685236482078503</v>
      </c>
    </row>
    <row r="13" spans="1:29" x14ac:dyDescent="0.15">
      <c r="A13" s="40" t="s">
        <v>327</v>
      </c>
      <c r="B13" s="15" t="s">
        <v>322</v>
      </c>
      <c r="C13" s="6">
        <v>3</v>
      </c>
      <c r="D13" s="6" t="s">
        <v>4</v>
      </c>
      <c r="E13" s="2">
        <v>40449</v>
      </c>
      <c r="F13" s="28" t="s">
        <v>167</v>
      </c>
      <c r="G13" t="s">
        <v>143</v>
      </c>
      <c r="H13">
        <v>0.09</v>
      </c>
      <c r="I13" s="6">
        <v>1</v>
      </c>
      <c r="J13" s="6">
        <v>633</v>
      </c>
      <c r="K13">
        <v>5.2929867098700516</v>
      </c>
      <c r="L13">
        <f t="shared" si="0"/>
        <v>58.810963443000574</v>
      </c>
      <c r="M13" s="52">
        <v>3.4390000000000001</v>
      </c>
      <c r="N13" s="53">
        <v>2.66</v>
      </c>
      <c r="O13" s="51">
        <v>4.1495916468520617</v>
      </c>
      <c r="P13" s="49">
        <v>365.84596409456378</v>
      </c>
      <c r="Q13" s="53">
        <v>1.498</v>
      </c>
      <c r="R13" s="51">
        <v>-21.451304092995993</v>
      </c>
      <c r="S13" s="49">
        <v>1593.5269058328597</v>
      </c>
      <c r="T13" s="49"/>
      <c r="V13" s="10" t="s">
        <v>288</v>
      </c>
      <c r="W13">
        <v>7.5</v>
      </c>
      <c r="X13" s="6" t="s">
        <v>27</v>
      </c>
      <c r="Y13" s="2">
        <v>40388</v>
      </c>
      <c r="Z13" s="52">
        <f>AVERAGE(O28:O30)</f>
        <v>4.2012819187428923</v>
      </c>
      <c r="AA13">
        <f>STDEV(O28:O30)</f>
        <v>5.7559850747752016E-2</v>
      </c>
      <c r="AB13" s="52">
        <f>AVERAGE(R28:R30)</f>
        <v>-23.619908176223504</v>
      </c>
      <c r="AC13">
        <f>STDEV(R28:R30)</f>
        <v>0.12922493460313469</v>
      </c>
    </row>
    <row r="14" spans="1:29" x14ac:dyDescent="0.15">
      <c r="A14" s="40" t="s">
        <v>328</v>
      </c>
      <c r="B14" s="15" t="s">
        <v>322</v>
      </c>
      <c r="C14" s="6">
        <v>3</v>
      </c>
      <c r="D14" s="6" t="s">
        <v>4</v>
      </c>
      <c r="E14" s="2">
        <v>40449</v>
      </c>
      <c r="F14" s="28" t="s">
        <v>168</v>
      </c>
      <c r="G14" t="s">
        <v>143</v>
      </c>
      <c r="H14">
        <v>0.09</v>
      </c>
      <c r="I14" s="6">
        <v>1</v>
      </c>
      <c r="J14" s="6">
        <v>439</v>
      </c>
      <c r="K14">
        <v>3.6708075286460549</v>
      </c>
      <c r="L14">
        <f t="shared" si="0"/>
        <v>40.786750318289499</v>
      </c>
      <c r="M14" s="52">
        <v>3.512</v>
      </c>
      <c r="N14" s="53">
        <v>2.83</v>
      </c>
      <c r="O14" s="51">
        <v>4.1185774837175639</v>
      </c>
      <c r="P14" s="49">
        <v>389.79528519140763</v>
      </c>
      <c r="Q14" s="53">
        <v>1.532</v>
      </c>
      <c r="R14" s="51">
        <v>-20.826120933867344</v>
      </c>
      <c r="S14" s="49">
        <v>1650.902014650806</v>
      </c>
      <c r="T14" s="49"/>
      <c r="V14" s="10" t="s">
        <v>292</v>
      </c>
      <c r="W14">
        <v>8</v>
      </c>
      <c r="X14" s="6" t="s">
        <v>50</v>
      </c>
      <c r="Y14" s="2">
        <v>40388</v>
      </c>
      <c r="Z14" s="52">
        <f>AVERAGE(O31:O33)</f>
        <v>5.052448395878562</v>
      </c>
      <c r="AA14">
        <f>STDEV(O31:O33)</f>
        <v>0.35757316124196586</v>
      </c>
      <c r="AB14" s="52">
        <f>AVERAGE(R31:R33)</f>
        <v>-24.271140633649178</v>
      </c>
      <c r="AC14">
        <f>STDEV(R31:R33)</f>
        <v>0.23974289517371691</v>
      </c>
    </row>
    <row r="15" spans="1:29" x14ac:dyDescent="0.15">
      <c r="A15" s="40" t="s">
        <v>329</v>
      </c>
      <c r="B15" s="15" t="s">
        <v>322</v>
      </c>
      <c r="C15" s="6">
        <v>3</v>
      </c>
      <c r="D15" s="6" t="s">
        <v>4</v>
      </c>
      <c r="E15" s="2">
        <v>40449</v>
      </c>
      <c r="F15" s="28" t="s">
        <v>169</v>
      </c>
      <c r="G15" t="s">
        <v>143</v>
      </c>
      <c r="H15">
        <v>0.09</v>
      </c>
      <c r="I15" s="6">
        <v>1</v>
      </c>
      <c r="J15" s="6">
        <v>498</v>
      </c>
      <c r="K15" s="6">
        <v>4.1641506816987137</v>
      </c>
      <c r="L15">
        <f t="shared" si="0"/>
        <v>46.268340907763488</v>
      </c>
      <c r="M15" s="52">
        <v>3.4249999999999998</v>
      </c>
      <c r="N15" s="53">
        <v>2.984</v>
      </c>
      <c r="O15" s="51">
        <v>4.3253385712808843</v>
      </c>
      <c r="P15" s="49">
        <v>412.36247035881433</v>
      </c>
      <c r="Q15">
        <v>1.54</v>
      </c>
      <c r="R15" s="51">
        <v>-21.011722184233662</v>
      </c>
      <c r="S15" s="49">
        <v>1656.4400386155171</v>
      </c>
      <c r="T15" s="49"/>
      <c r="U15" s="40" t="s">
        <v>204</v>
      </c>
      <c r="V15" s="15" t="s">
        <v>200</v>
      </c>
      <c r="W15" s="6">
        <v>8</v>
      </c>
      <c r="X15" s="6" t="s">
        <v>4</v>
      </c>
      <c r="Y15" s="2">
        <v>40381</v>
      </c>
      <c r="Z15" s="52">
        <f>AVERAGE(O34:O36)</f>
        <v>3.7926060728608504</v>
      </c>
      <c r="AA15">
        <f>STDEV(O34:O36)</f>
        <v>0.22250100549649923</v>
      </c>
      <c r="AB15" s="52">
        <f>AVERAGE(R34:R36)</f>
        <v>-22.814835751523148</v>
      </c>
      <c r="AC15">
        <f>STDEV(R34:R36)</f>
        <v>0.37701774256538872</v>
      </c>
    </row>
    <row r="16" spans="1:29" x14ac:dyDescent="0.15">
      <c r="A16" s="3" t="s">
        <v>296</v>
      </c>
      <c r="B16" s="10" t="s">
        <v>216</v>
      </c>
      <c r="C16" s="6">
        <v>3</v>
      </c>
      <c r="D16" s="6" t="s">
        <v>4</v>
      </c>
      <c r="E16" s="2">
        <v>40443</v>
      </c>
      <c r="F16" s="47" t="s">
        <v>167</v>
      </c>
      <c r="G16" t="s">
        <v>143</v>
      </c>
      <c r="H16">
        <v>0.04</v>
      </c>
      <c r="I16" s="6">
        <v>1</v>
      </c>
      <c r="J16">
        <v>32</v>
      </c>
      <c r="K16">
        <v>0.34212126188699959</v>
      </c>
      <c r="L16">
        <f t="shared" si="0"/>
        <v>8.5530315471749905</v>
      </c>
      <c r="M16" s="54">
        <v>3.5619999999999998</v>
      </c>
      <c r="N16">
        <v>2.4390000000000001</v>
      </c>
      <c r="O16" s="51">
        <v>3.6637030910782586</v>
      </c>
      <c r="P16" s="49">
        <v>326.49001259752021</v>
      </c>
      <c r="Q16">
        <v>1.5820000000000001</v>
      </c>
      <c r="R16" s="51">
        <v>-22.711438898114682</v>
      </c>
      <c r="S16" s="49">
        <v>1722.9569148236637</v>
      </c>
      <c r="T16" s="49"/>
      <c r="U16" s="3" t="s">
        <v>381</v>
      </c>
      <c r="V16" s="15" t="s">
        <v>200</v>
      </c>
      <c r="W16" s="6">
        <v>9</v>
      </c>
      <c r="X16" s="6" t="s">
        <v>4</v>
      </c>
      <c r="Y16" s="2">
        <v>40449</v>
      </c>
      <c r="Z16" s="52">
        <f>AVERAGE(O37:O39)</f>
        <v>3.8428960336331364</v>
      </c>
      <c r="AA16">
        <f>STDEV(O37:O39)</f>
        <v>9.0322495069307132E-2</v>
      </c>
      <c r="AB16" s="52">
        <f>AVERAGE(R37:R39)</f>
        <v>-22.408615805411742</v>
      </c>
      <c r="AC16">
        <f>STDEV(R37:R39)</f>
        <v>0.5963579224224751</v>
      </c>
    </row>
    <row r="17" spans="1:29" x14ac:dyDescent="0.15">
      <c r="A17" s="3" t="s">
        <v>297</v>
      </c>
      <c r="B17" s="10" t="s">
        <v>216</v>
      </c>
      <c r="C17" s="6">
        <v>3</v>
      </c>
      <c r="D17" s="6" t="s">
        <v>4</v>
      </c>
      <c r="E17" s="2">
        <v>40443</v>
      </c>
      <c r="F17" s="47" t="s">
        <v>168</v>
      </c>
      <c r="G17" t="s">
        <v>143</v>
      </c>
      <c r="H17">
        <v>0.04</v>
      </c>
      <c r="I17" s="6">
        <v>1</v>
      </c>
      <c r="J17">
        <v>95</v>
      </c>
      <c r="K17">
        <v>1.01567249622703</v>
      </c>
      <c r="L17">
        <f t="shared" si="0"/>
        <v>25.391812405675751</v>
      </c>
      <c r="M17" s="54">
        <v>3.3719999999999999</v>
      </c>
      <c r="N17">
        <v>2.1909999999999998</v>
      </c>
      <c r="O17" s="51">
        <v>3.6016747648092631</v>
      </c>
      <c r="P17" s="49">
        <v>297.48275951996811</v>
      </c>
      <c r="Q17">
        <v>1.454</v>
      </c>
      <c r="R17" s="51">
        <v>-22.33046791052066</v>
      </c>
      <c r="S17" s="49">
        <v>1523.7702998965874</v>
      </c>
      <c r="T17" s="49"/>
      <c r="U17" s="3" t="s">
        <v>199</v>
      </c>
      <c r="V17" s="41" t="s">
        <v>136</v>
      </c>
      <c r="W17" s="6">
        <v>15</v>
      </c>
      <c r="X17" t="s">
        <v>4</v>
      </c>
      <c r="Y17" s="2">
        <v>40310</v>
      </c>
      <c r="Z17" s="182">
        <f>AVERAGE(O43:O45)</f>
        <v>4.1430930475516465</v>
      </c>
      <c r="AA17">
        <f>STDEV(O43:O45)</f>
        <v>0.35920868068266187</v>
      </c>
      <c r="AB17" s="52">
        <f>AVERAGE(R43:R45)</f>
        <v>-24.290873688838644</v>
      </c>
      <c r="AC17">
        <f>STDEV(R43:R45)</f>
        <v>1.7123680522851066</v>
      </c>
    </row>
    <row r="18" spans="1:29" x14ac:dyDescent="0.15">
      <c r="A18" s="3" t="s">
        <v>298</v>
      </c>
      <c r="B18" s="10" t="s">
        <v>216</v>
      </c>
      <c r="C18" s="6">
        <v>3</v>
      </c>
      <c r="D18" s="6" t="s">
        <v>4</v>
      </c>
      <c r="E18" s="2">
        <v>40443</v>
      </c>
      <c r="F18" s="28" t="s">
        <v>169</v>
      </c>
      <c r="G18" t="s">
        <v>143</v>
      </c>
      <c r="H18">
        <v>0.04</v>
      </c>
      <c r="I18" s="6">
        <v>1</v>
      </c>
      <c r="J18">
        <v>25</v>
      </c>
      <c r="K18">
        <v>0.26728223584921845</v>
      </c>
      <c r="L18">
        <f t="shared" si="0"/>
        <v>6.6820558962304615</v>
      </c>
      <c r="M18" s="54">
        <v>3.9049999999999998</v>
      </c>
      <c r="N18">
        <v>2.8889999999999998</v>
      </c>
      <c r="O18" s="51">
        <v>3.4879561666494361</v>
      </c>
      <c r="P18" s="49">
        <v>390.32164917011067</v>
      </c>
      <c r="Q18">
        <v>1.6859999999999999</v>
      </c>
      <c r="R18" s="51">
        <v>-22.467226726580051</v>
      </c>
      <c r="S18" s="49">
        <v>1883.6889778269087</v>
      </c>
      <c r="T18" s="49"/>
      <c r="U18" s="3" t="s">
        <v>273</v>
      </c>
      <c r="V18" s="33" t="s">
        <v>133</v>
      </c>
      <c r="W18" s="6">
        <v>15</v>
      </c>
      <c r="X18" s="6" t="s">
        <v>4</v>
      </c>
      <c r="Y18" s="2">
        <v>40387</v>
      </c>
      <c r="Z18" s="52">
        <f>AVERAGE(O46:O48)</f>
        <v>4.2778957301250298</v>
      </c>
      <c r="AA18">
        <f>STDEV(O46:O48)</f>
        <v>5.9240372834721618E-2</v>
      </c>
      <c r="AB18" s="52">
        <f>AVERAGE(R46:R48)</f>
        <v>-24.925255951259349</v>
      </c>
      <c r="AC18">
        <f>STDEV(R46:R48)</f>
        <v>0.42179933554887267</v>
      </c>
    </row>
    <row r="19" spans="1:29" x14ac:dyDescent="0.15">
      <c r="A19" s="3" t="s">
        <v>180</v>
      </c>
      <c r="B19" s="31" t="s">
        <v>132</v>
      </c>
      <c r="C19">
        <v>8</v>
      </c>
      <c r="D19" t="s">
        <v>4</v>
      </c>
      <c r="E19" s="2">
        <v>40308</v>
      </c>
      <c r="F19" s="28" t="s">
        <v>167</v>
      </c>
      <c r="G19" t="s">
        <v>143</v>
      </c>
      <c r="H19">
        <v>0.04</v>
      </c>
      <c r="I19">
        <v>1</v>
      </c>
      <c r="J19">
        <v>201</v>
      </c>
      <c r="K19">
        <v>1.4700836493693235</v>
      </c>
      <c r="L19">
        <f t="shared" si="0"/>
        <v>36.752091234233085</v>
      </c>
      <c r="M19" s="54">
        <v>3.302</v>
      </c>
      <c r="N19">
        <v>3.18</v>
      </c>
      <c r="O19" s="62">
        <v>3.7959761399251843</v>
      </c>
      <c r="P19" s="63">
        <v>423.38940876024969</v>
      </c>
      <c r="Q19">
        <v>1.61</v>
      </c>
      <c r="R19" s="51">
        <v>-23.552854720180896</v>
      </c>
      <c r="S19" s="49">
        <v>1533.687200535097</v>
      </c>
      <c r="T19" s="49"/>
      <c r="U19" s="3" t="s">
        <v>315</v>
      </c>
      <c r="V19" s="33" t="s">
        <v>133</v>
      </c>
      <c r="W19" s="6">
        <v>15</v>
      </c>
      <c r="X19" s="6" t="s">
        <v>4</v>
      </c>
      <c r="Y19" s="2">
        <v>40443</v>
      </c>
      <c r="Z19" s="52">
        <f>AVERAGE(O49:O51)</f>
        <v>3.7188393810951443</v>
      </c>
      <c r="AA19">
        <f>STDEV(O49:O51)</f>
        <v>0.16026763092089297</v>
      </c>
      <c r="AB19" s="52">
        <f>AVERAGE(R49:R51)</f>
        <v>-24.876786819055059</v>
      </c>
      <c r="AC19">
        <f>STDEV(R49:R51)</f>
        <v>0.12560516767272822</v>
      </c>
    </row>
    <row r="20" spans="1:29" x14ac:dyDescent="0.15">
      <c r="A20" s="3" t="s">
        <v>181</v>
      </c>
      <c r="B20" s="10" t="s">
        <v>132</v>
      </c>
      <c r="C20">
        <v>8</v>
      </c>
      <c r="D20" t="s">
        <v>4</v>
      </c>
      <c r="E20" s="2">
        <v>40308</v>
      </c>
      <c r="F20" s="28" t="s">
        <v>168</v>
      </c>
      <c r="G20" t="s">
        <v>143</v>
      </c>
      <c r="H20">
        <v>0.04</v>
      </c>
      <c r="I20">
        <v>1</v>
      </c>
      <c r="J20">
        <v>152</v>
      </c>
      <c r="K20">
        <v>1.1148451915515112</v>
      </c>
      <c r="L20">
        <f t="shared" si="0"/>
        <v>27.87112978878778</v>
      </c>
      <c r="M20" s="54">
        <v>3.7789999999999999</v>
      </c>
      <c r="N20">
        <v>3.4590000000000001</v>
      </c>
      <c r="O20" s="62">
        <v>4.3217066019613792</v>
      </c>
      <c r="P20" s="63">
        <v>448.89296731746782</v>
      </c>
      <c r="Q20">
        <v>1.696</v>
      </c>
      <c r="R20" s="51">
        <v>-23.684755982664409</v>
      </c>
      <c r="S20" s="49">
        <v>1645.6709171353707</v>
      </c>
      <c r="T20" s="49"/>
      <c r="U20" s="3" t="s">
        <v>392</v>
      </c>
      <c r="V20" s="15" t="s">
        <v>323</v>
      </c>
      <c r="W20" s="6">
        <v>15</v>
      </c>
      <c r="X20" s="6" t="s">
        <v>4</v>
      </c>
      <c r="Y20" s="2">
        <v>40449</v>
      </c>
      <c r="Z20" s="52">
        <f>AVERAGE(O52:O54)</f>
        <v>3.2846410972121709</v>
      </c>
      <c r="AA20">
        <f>STDEV(O52:O54)</f>
        <v>0.22868686065042962</v>
      </c>
      <c r="AB20" s="52">
        <f>AVERAGE(R52:R54)</f>
        <v>-25.534531601054994</v>
      </c>
      <c r="AC20">
        <f>STDEV(R52:R54)</f>
        <v>0.19610100517617304</v>
      </c>
    </row>
    <row r="21" spans="1:29" x14ac:dyDescent="0.15">
      <c r="A21" s="3" t="s">
        <v>182</v>
      </c>
      <c r="B21" s="10" t="s">
        <v>132</v>
      </c>
      <c r="C21">
        <v>8</v>
      </c>
      <c r="D21" t="s">
        <v>4</v>
      </c>
      <c r="E21" s="2">
        <v>40308</v>
      </c>
      <c r="F21" s="28" t="s">
        <v>169</v>
      </c>
      <c r="G21" t="s">
        <v>143</v>
      </c>
      <c r="H21">
        <v>0.04</v>
      </c>
      <c r="I21">
        <v>1</v>
      </c>
      <c r="J21">
        <v>132</v>
      </c>
      <c r="K21">
        <v>1.3883323924380373</v>
      </c>
      <c r="L21">
        <f t="shared" si="0"/>
        <v>34.708309810950929</v>
      </c>
      <c r="M21" s="54">
        <v>3.742</v>
      </c>
      <c r="N21">
        <v>3.3860000000000001</v>
      </c>
      <c r="O21" s="62">
        <v>4.3621474067333947</v>
      </c>
      <c r="P21" s="63">
        <v>445.43242726168489</v>
      </c>
      <c r="Q21">
        <v>1.7030000000000001</v>
      </c>
      <c r="R21" s="51">
        <v>-23.92971547013379</v>
      </c>
      <c r="S21" s="49">
        <v>1629.1383061320935</v>
      </c>
      <c r="T21" s="49"/>
    </row>
    <row r="22" spans="1:29" x14ac:dyDescent="0.15">
      <c r="A22" s="3" t="s">
        <v>260</v>
      </c>
      <c r="B22" s="10" t="s">
        <v>132</v>
      </c>
      <c r="C22" s="6">
        <v>8</v>
      </c>
      <c r="D22" s="6" t="s">
        <v>4</v>
      </c>
      <c r="E22" s="2">
        <v>40387</v>
      </c>
      <c r="F22" s="47" t="s">
        <v>167</v>
      </c>
      <c r="G22" t="s">
        <v>143</v>
      </c>
      <c r="H22">
        <v>0.04</v>
      </c>
      <c r="I22">
        <v>1</v>
      </c>
      <c r="J22">
        <v>132</v>
      </c>
      <c r="K22">
        <v>1.5989871247843834</v>
      </c>
      <c r="L22">
        <f t="shared" si="0"/>
        <v>39.974678119609585</v>
      </c>
      <c r="M22">
        <v>3.718</v>
      </c>
      <c r="N22">
        <v>3.786</v>
      </c>
      <c r="O22" s="51">
        <v>4.1801637852593263</v>
      </c>
      <c r="P22" s="49">
        <v>423.10874151355915</v>
      </c>
      <c r="Q22">
        <v>2.1850000000000001</v>
      </c>
      <c r="R22" s="51">
        <v>-24.391369888826084</v>
      </c>
      <c r="S22" s="49">
        <v>1749.0466510982835</v>
      </c>
      <c r="T22" s="49"/>
    </row>
    <row r="23" spans="1:29" x14ac:dyDescent="0.15">
      <c r="A23" s="3" t="s">
        <v>261</v>
      </c>
      <c r="B23" s="10" t="s">
        <v>132</v>
      </c>
      <c r="C23" s="6">
        <v>8</v>
      </c>
      <c r="D23" s="6" t="s">
        <v>4</v>
      </c>
      <c r="E23" s="2">
        <v>40387</v>
      </c>
      <c r="F23" s="47" t="s">
        <v>168</v>
      </c>
      <c r="G23" t="s">
        <v>143</v>
      </c>
      <c r="H23">
        <v>0.04</v>
      </c>
      <c r="I23">
        <v>1</v>
      </c>
      <c r="J23">
        <v>102</v>
      </c>
      <c r="K23">
        <v>1.23558096006066</v>
      </c>
      <c r="L23">
        <f t="shared" si="0"/>
        <v>30.889524001516499</v>
      </c>
      <c r="M23">
        <v>3.544</v>
      </c>
      <c r="N23">
        <v>3.613</v>
      </c>
      <c r="O23" s="51">
        <v>4.1599433828733199</v>
      </c>
      <c r="P23" s="49">
        <v>404.50410417705501</v>
      </c>
      <c r="Q23">
        <v>2.141</v>
      </c>
      <c r="R23" s="51">
        <v>-24.165253438854347</v>
      </c>
      <c r="S23" s="49">
        <v>1699.8644454594003</v>
      </c>
      <c r="T23" s="49"/>
    </row>
    <row r="24" spans="1:29" x14ac:dyDescent="0.15">
      <c r="A24" s="3" t="s">
        <v>262</v>
      </c>
      <c r="B24" s="10" t="s">
        <v>132</v>
      </c>
      <c r="C24" s="6">
        <v>8</v>
      </c>
      <c r="D24" s="6" t="s">
        <v>4</v>
      </c>
      <c r="E24" s="2">
        <v>40387</v>
      </c>
      <c r="F24" s="28" t="s">
        <v>169</v>
      </c>
      <c r="G24" t="s">
        <v>143</v>
      </c>
      <c r="H24">
        <v>0.04</v>
      </c>
      <c r="I24">
        <v>1</v>
      </c>
      <c r="J24">
        <v>164</v>
      </c>
      <c r="K24">
        <v>1.9866203671563551</v>
      </c>
      <c r="L24">
        <f t="shared" si="0"/>
        <v>49.665509178908877</v>
      </c>
      <c r="M24">
        <v>3.4430000000000001</v>
      </c>
      <c r="N24">
        <v>3.4249999999999998</v>
      </c>
      <c r="O24" s="51">
        <v>3.9981801637852596</v>
      </c>
      <c r="P24" s="49">
        <v>381.82509061792797</v>
      </c>
      <c r="Q24">
        <v>2.1190000000000002</v>
      </c>
      <c r="R24" s="51">
        <v>-22.16789146410402</v>
      </c>
      <c r="S24" s="49">
        <v>1686.3713812493261</v>
      </c>
      <c r="T24" s="49"/>
    </row>
    <row r="25" spans="1:29" x14ac:dyDescent="0.15">
      <c r="A25" s="3" t="s">
        <v>305</v>
      </c>
      <c r="B25" s="10" t="s">
        <v>132</v>
      </c>
      <c r="C25" s="6">
        <v>8</v>
      </c>
      <c r="D25" s="6" t="s">
        <v>4</v>
      </c>
      <c r="E25" s="2">
        <v>40443</v>
      </c>
      <c r="F25" s="47" t="s">
        <v>167</v>
      </c>
      <c r="G25" t="s">
        <v>143</v>
      </c>
      <c r="H25">
        <v>0.04</v>
      </c>
      <c r="I25" s="6">
        <v>1</v>
      </c>
      <c r="J25">
        <v>226</v>
      </c>
      <c r="K25">
        <v>2.8677364534446901</v>
      </c>
      <c r="L25">
        <f t="shared" si="0"/>
        <v>71.693411336117251</v>
      </c>
      <c r="M25" s="54">
        <v>3.3039999999999998</v>
      </c>
      <c r="N25">
        <v>2.4900000000000002</v>
      </c>
      <c r="O25" s="51">
        <v>3.7257314173472547</v>
      </c>
      <c r="P25" s="49">
        <v>342.09712422923064</v>
      </c>
      <c r="Q25">
        <v>1.4790000000000001</v>
      </c>
      <c r="R25" s="51">
        <v>-23.727361531698737</v>
      </c>
      <c r="S25" s="49">
        <v>1536.9134580323075</v>
      </c>
      <c r="T25" s="49"/>
    </row>
    <row r="26" spans="1:29" x14ac:dyDescent="0.15">
      <c r="A26" s="3" t="s">
        <v>306</v>
      </c>
      <c r="B26" s="10" t="s">
        <v>132</v>
      </c>
      <c r="C26" s="6">
        <v>8</v>
      </c>
      <c r="D26" s="6" t="s">
        <v>4</v>
      </c>
      <c r="E26" s="2">
        <v>40443</v>
      </c>
      <c r="F26" s="47" t="s">
        <v>168</v>
      </c>
      <c r="G26" t="s">
        <v>143</v>
      </c>
      <c r="H26">
        <v>0.04</v>
      </c>
      <c r="I26" s="6">
        <v>1</v>
      </c>
      <c r="J26">
        <v>113</v>
      </c>
      <c r="K26">
        <v>1.433868226722345</v>
      </c>
      <c r="L26">
        <f t="shared" si="0"/>
        <v>35.846705668058625</v>
      </c>
      <c r="M26" s="54">
        <v>3.2080000000000002</v>
      </c>
      <c r="N26" s="53">
        <v>2.35</v>
      </c>
      <c r="O26" s="51">
        <v>3.7257314173472547</v>
      </c>
      <c r="P26" s="49">
        <v>325.41792516630932</v>
      </c>
      <c r="Q26" s="53">
        <v>1.417</v>
      </c>
      <c r="R26" s="51">
        <v>-23.815277913451204</v>
      </c>
      <c r="S26" s="49">
        <v>1482.0629109296437</v>
      </c>
      <c r="T26" s="49"/>
    </row>
    <row r="27" spans="1:29" x14ac:dyDescent="0.15">
      <c r="A27" s="3" t="s">
        <v>307</v>
      </c>
      <c r="B27" s="10" t="s">
        <v>132</v>
      </c>
      <c r="C27" s="6">
        <v>8</v>
      </c>
      <c r="D27" s="6" t="s">
        <v>4</v>
      </c>
      <c r="E27" s="2">
        <v>40443</v>
      </c>
      <c r="F27" s="28" t="s">
        <v>169</v>
      </c>
      <c r="G27" t="s">
        <v>143</v>
      </c>
      <c r="H27">
        <v>0.04</v>
      </c>
      <c r="I27" s="6">
        <v>1</v>
      </c>
      <c r="J27">
        <v>260</v>
      </c>
      <c r="K27">
        <v>3.2991658313965462</v>
      </c>
      <c r="L27">
        <f t="shared" si="0"/>
        <v>82.479145784913655</v>
      </c>
      <c r="M27" s="54">
        <v>3.7690000000000001</v>
      </c>
      <c r="N27" s="53">
        <v>1.889</v>
      </c>
      <c r="O27" s="51">
        <v>3.8704641786415794</v>
      </c>
      <c r="P27" s="49">
        <v>261.79027825049172</v>
      </c>
      <c r="Q27" s="53">
        <v>1.2789999999999999</v>
      </c>
      <c r="R27" s="51">
        <v>-23.05333593826316</v>
      </c>
      <c r="S27" s="49">
        <v>1286.3599044324787</v>
      </c>
      <c r="T27" s="49"/>
    </row>
    <row r="28" spans="1:29" x14ac:dyDescent="0.15">
      <c r="B28" s="10" t="s">
        <v>288</v>
      </c>
      <c r="C28">
        <v>7.5</v>
      </c>
      <c r="D28" s="6" t="s">
        <v>27</v>
      </c>
      <c r="E28" s="2">
        <v>40388</v>
      </c>
      <c r="F28" s="47" t="s">
        <v>167</v>
      </c>
      <c r="G28" t="s">
        <v>143</v>
      </c>
      <c r="H28">
        <v>0.04</v>
      </c>
      <c r="I28" s="6">
        <v>1</v>
      </c>
      <c r="J28">
        <v>74</v>
      </c>
      <c r="K28">
        <v>0.71287735713594047</v>
      </c>
      <c r="L28" s="6">
        <f t="shared" si="0"/>
        <v>17.821933928398511</v>
      </c>
      <c r="M28" s="91">
        <v>3.3159999999999998</v>
      </c>
      <c r="N28" s="53">
        <v>2.7309999999999999</v>
      </c>
      <c r="O28" s="58">
        <v>4.2116199731210582</v>
      </c>
      <c r="P28" s="63">
        <v>382.92500496524326</v>
      </c>
      <c r="Q28" s="53">
        <v>1.482</v>
      </c>
      <c r="R28" s="58">
        <v>-23.766435479144281</v>
      </c>
      <c r="S28" s="63">
        <v>1569.7553802056009</v>
      </c>
      <c r="T28" s="63"/>
    </row>
    <row r="29" spans="1:29" x14ac:dyDescent="0.15">
      <c r="B29" s="10" t="s">
        <v>288</v>
      </c>
      <c r="C29">
        <v>7.5</v>
      </c>
      <c r="D29" s="6" t="s">
        <v>27</v>
      </c>
      <c r="E29" s="2">
        <v>40388</v>
      </c>
      <c r="F29" s="47" t="s">
        <v>168</v>
      </c>
      <c r="G29" t="s">
        <v>143</v>
      </c>
      <c r="H29">
        <v>0.04</v>
      </c>
      <c r="I29" s="6">
        <v>1</v>
      </c>
      <c r="J29">
        <v>98</v>
      </c>
      <c r="K29">
        <v>0.94408082431516438</v>
      </c>
      <c r="L29" s="6">
        <f t="shared" si="0"/>
        <v>23.602020607879108</v>
      </c>
      <c r="M29" s="91">
        <v>3.3220000000000001</v>
      </c>
      <c r="N29" s="53">
        <v>2.5329999999999999</v>
      </c>
      <c r="O29" s="58">
        <v>4.1392535924738958</v>
      </c>
      <c r="P29" s="63">
        <v>351.44886792452826</v>
      </c>
      <c r="Q29" s="53">
        <v>1.458</v>
      </c>
      <c r="R29" s="58">
        <v>-23.522223307609654</v>
      </c>
      <c r="S29" s="63">
        <v>1531.3056272922443</v>
      </c>
      <c r="T29" s="63"/>
    </row>
    <row r="30" spans="1:29" x14ac:dyDescent="0.15">
      <c r="B30" s="10" t="s">
        <v>288</v>
      </c>
      <c r="C30">
        <v>7.5</v>
      </c>
      <c r="D30" s="6" t="s">
        <v>27</v>
      </c>
      <c r="E30" s="2">
        <v>40388</v>
      </c>
      <c r="F30" s="28" t="s">
        <v>169</v>
      </c>
      <c r="G30" t="s">
        <v>143</v>
      </c>
      <c r="H30">
        <v>0.04</v>
      </c>
      <c r="I30" s="6">
        <v>1</v>
      </c>
      <c r="J30">
        <v>106</v>
      </c>
      <c r="K30">
        <v>1.0211486467082391</v>
      </c>
      <c r="L30" s="6">
        <f t="shared" si="0"/>
        <v>25.528716167705976</v>
      </c>
      <c r="M30" s="91">
        <v>3.8260000000000001</v>
      </c>
      <c r="N30" s="53">
        <v>3.173</v>
      </c>
      <c r="O30" s="58">
        <v>4.2529721906337228</v>
      </c>
      <c r="P30" s="63">
        <v>444.2220059582919</v>
      </c>
      <c r="Q30" s="53">
        <v>1.64</v>
      </c>
      <c r="R30" s="58">
        <v>-23.571065741916577</v>
      </c>
      <c r="S30" s="63">
        <v>1817.6305055133982</v>
      </c>
      <c r="T30" s="63"/>
    </row>
    <row r="31" spans="1:29" x14ac:dyDescent="0.15">
      <c r="B31" s="10" t="s">
        <v>292</v>
      </c>
      <c r="C31">
        <v>8</v>
      </c>
      <c r="D31" s="6" t="s">
        <v>50</v>
      </c>
      <c r="E31" s="2">
        <v>40388</v>
      </c>
      <c r="F31" s="28" t="s">
        <v>359</v>
      </c>
      <c r="G31" s="28" t="s">
        <v>360</v>
      </c>
      <c r="H31" t="s">
        <v>144</v>
      </c>
      <c r="M31" s="54">
        <v>3.6269999999999998</v>
      </c>
      <c r="N31">
        <v>2.7269999999999999</v>
      </c>
      <c r="O31" s="51">
        <v>4.6458182570040316</v>
      </c>
      <c r="P31" s="49">
        <v>375.52391261171795</v>
      </c>
      <c r="Q31">
        <v>1.593</v>
      </c>
      <c r="R31" s="51">
        <v>-24.547914428055094</v>
      </c>
      <c r="S31" s="49">
        <v>1720.9775355120162</v>
      </c>
      <c r="T31" s="49"/>
    </row>
    <row r="32" spans="1:29" x14ac:dyDescent="0.15">
      <c r="B32" s="10" t="s">
        <v>292</v>
      </c>
      <c r="C32">
        <v>8</v>
      </c>
      <c r="D32" s="6" t="s">
        <v>50</v>
      </c>
      <c r="E32" s="2">
        <v>40388</v>
      </c>
      <c r="F32" s="28" t="s">
        <v>361</v>
      </c>
      <c r="G32" s="28" t="s">
        <v>362</v>
      </c>
      <c r="H32" t="s">
        <v>144</v>
      </c>
      <c r="M32" s="54">
        <v>3.2639999999999998</v>
      </c>
      <c r="N32">
        <v>2.5569999999999999</v>
      </c>
      <c r="O32" s="51">
        <v>5.3177917915848232</v>
      </c>
      <c r="P32" s="49">
        <v>352.30864945382319</v>
      </c>
      <c r="Q32">
        <v>1.44</v>
      </c>
      <c r="R32" s="51">
        <v>-24.127869493015531</v>
      </c>
      <c r="S32" s="49">
        <v>1492.3272164353466</v>
      </c>
      <c r="T32" s="49"/>
    </row>
    <row r="33" spans="1:20" x14ac:dyDescent="0.15">
      <c r="B33" s="10" t="s">
        <v>292</v>
      </c>
      <c r="C33">
        <v>8</v>
      </c>
      <c r="D33" s="6" t="s">
        <v>50</v>
      </c>
      <c r="E33" s="2">
        <v>40388</v>
      </c>
      <c r="F33" s="28" t="s">
        <v>363</v>
      </c>
      <c r="G33" s="28" t="s">
        <v>364</v>
      </c>
      <c r="H33" t="s">
        <v>144</v>
      </c>
      <c r="M33" s="54">
        <v>3.2669999999999999</v>
      </c>
      <c r="N33">
        <v>2.46</v>
      </c>
      <c r="O33" s="51">
        <v>5.1937351390468312</v>
      </c>
      <c r="P33" s="49">
        <v>342.09506454816284</v>
      </c>
      <c r="Q33">
        <v>1.4390000000000001</v>
      </c>
      <c r="R33" s="51">
        <v>-24.137637979876914</v>
      </c>
      <c r="S33" s="49">
        <v>1509.6330392757725</v>
      </c>
      <c r="T33" s="49"/>
    </row>
    <row r="34" spans="1:20" x14ac:dyDescent="0.15">
      <c r="A34" s="40" t="s">
        <v>204</v>
      </c>
      <c r="B34" s="15" t="s">
        <v>200</v>
      </c>
      <c r="C34" s="6">
        <v>8</v>
      </c>
      <c r="D34" s="6" t="s">
        <v>4</v>
      </c>
      <c r="E34" s="2">
        <v>40381</v>
      </c>
      <c r="F34" s="28" t="s">
        <v>167</v>
      </c>
      <c r="G34" t="s">
        <v>143</v>
      </c>
      <c r="H34">
        <v>0.04</v>
      </c>
      <c r="I34" s="6">
        <v>1</v>
      </c>
      <c r="J34">
        <v>103</v>
      </c>
      <c r="K34">
        <v>1.3571028580916422</v>
      </c>
      <c r="L34">
        <f t="shared" ref="L34:L43" si="1">K34/H34</f>
        <v>33.927571452291055</v>
      </c>
      <c r="M34" s="54">
        <v>3.9020000000000001</v>
      </c>
      <c r="N34">
        <v>3.1379999999999999</v>
      </c>
      <c r="O34" s="51">
        <v>4.018400566171267</v>
      </c>
      <c r="P34" s="49">
        <v>391.78775114691445</v>
      </c>
      <c r="Q34">
        <v>1.7450000000000001</v>
      </c>
      <c r="R34" s="51">
        <v>-22.431693989071043</v>
      </c>
      <c r="S34" s="49">
        <v>1627.6934072285014</v>
      </c>
      <c r="T34" s="49"/>
    </row>
    <row r="35" spans="1:20" x14ac:dyDescent="0.15">
      <c r="A35" s="40" t="s">
        <v>205</v>
      </c>
      <c r="B35" s="15" t="s">
        <v>200</v>
      </c>
      <c r="C35" s="6">
        <v>8</v>
      </c>
      <c r="D35" s="6" t="s">
        <v>4</v>
      </c>
      <c r="E35" s="2">
        <v>40381</v>
      </c>
      <c r="F35" s="28" t="s">
        <v>168</v>
      </c>
      <c r="G35" t="s">
        <v>143</v>
      </c>
      <c r="H35">
        <v>0.04</v>
      </c>
      <c r="I35" s="6">
        <v>1</v>
      </c>
      <c r="J35">
        <v>152</v>
      </c>
      <c r="K35">
        <v>1.7820355425879459</v>
      </c>
      <c r="L35">
        <f t="shared" si="1"/>
        <v>44.550888564698646</v>
      </c>
      <c r="M35" s="54">
        <v>3.4119999999999999</v>
      </c>
      <c r="N35">
        <v>2.645</v>
      </c>
      <c r="O35" s="51">
        <v>3.7858659387321811</v>
      </c>
      <c r="P35" s="49">
        <v>328.1392302000425</v>
      </c>
      <c r="Q35">
        <v>1.599</v>
      </c>
      <c r="R35" s="51">
        <v>-23.185415488976826</v>
      </c>
      <c r="S35" s="49">
        <v>1443.7707335667778</v>
      </c>
      <c r="T35" s="49"/>
    </row>
    <row r="36" spans="1:20" x14ac:dyDescent="0.15">
      <c r="A36" s="40" t="s">
        <v>206</v>
      </c>
      <c r="B36" s="15" t="s">
        <v>200</v>
      </c>
      <c r="C36" s="6">
        <v>8</v>
      </c>
      <c r="D36" s="6" t="s">
        <v>4</v>
      </c>
      <c r="E36" s="2">
        <v>40381</v>
      </c>
      <c r="F36" s="28" t="s">
        <v>169</v>
      </c>
      <c r="G36" t="s">
        <v>143</v>
      </c>
      <c r="H36">
        <v>0.04</v>
      </c>
      <c r="I36" s="6">
        <v>1</v>
      </c>
      <c r="J36">
        <v>177</v>
      </c>
      <c r="K36">
        <v>2.2674932111421038</v>
      </c>
      <c r="L36">
        <f t="shared" si="1"/>
        <v>56.687330278552594</v>
      </c>
      <c r="M36" s="54">
        <v>3.6680000000000001</v>
      </c>
      <c r="N36">
        <v>2.9390000000000001</v>
      </c>
      <c r="O36" s="51">
        <v>3.5735517136791026</v>
      </c>
      <c r="P36" s="49">
        <v>365.6301329326908</v>
      </c>
      <c r="Q36" s="53">
        <v>1.645</v>
      </c>
      <c r="R36" s="51">
        <v>-22.827397776521579</v>
      </c>
      <c r="S36" s="49">
        <v>1490.824875392482</v>
      </c>
      <c r="T36" s="49"/>
    </row>
    <row r="37" spans="1:20" x14ac:dyDescent="0.15">
      <c r="A37" s="3" t="s">
        <v>381</v>
      </c>
      <c r="B37" s="15" t="s">
        <v>200</v>
      </c>
      <c r="C37" s="6">
        <v>9</v>
      </c>
      <c r="D37" s="6" t="s">
        <v>4</v>
      </c>
      <c r="E37" s="2">
        <v>40449</v>
      </c>
      <c r="F37" s="28" t="s">
        <v>167</v>
      </c>
      <c r="G37" t="s">
        <v>143</v>
      </c>
      <c r="H37">
        <v>0.09</v>
      </c>
      <c r="I37" s="6">
        <v>1</v>
      </c>
      <c r="J37" s="176">
        <v>372</v>
      </c>
      <c r="K37" s="6">
        <v>4.5943491508740557</v>
      </c>
      <c r="L37" s="6">
        <f t="shared" si="1"/>
        <v>51.048323898600621</v>
      </c>
      <c r="M37" s="52">
        <v>3.2789999999999999</v>
      </c>
      <c r="N37" s="53">
        <v>2.698</v>
      </c>
      <c r="O37" s="51">
        <v>3.8187739067507493</v>
      </c>
      <c r="P37" s="49">
        <v>370.39538438737549</v>
      </c>
      <c r="Q37">
        <v>1.4610000000000001</v>
      </c>
      <c r="R37" s="51">
        <v>-22.867734687896846</v>
      </c>
      <c r="S37" s="49">
        <v>1539.8250610087207</v>
      </c>
      <c r="T37" s="49"/>
    </row>
    <row r="38" spans="1:20" x14ac:dyDescent="0.15">
      <c r="A38" s="3" t="s">
        <v>382</v>
      </c>
      <c r="B38" s="15" t="s">
        <v>200</v>
      </c>
      <c r="C38" s="6">
        <v>9</v>
      </c>
      <c r="D38" s="6" t="s">
        <v>4</v>
      </c>
      <c r="E38" s="2">
        <v>40449</v>
      </c>
      <c r="F38" s="28" t="s">
        <v>168</v>
      </c>
      <c r="G38" t="s">
        <v>143</v>
      </c>
      <c r="H38">
        <v>0.09</v>
      </c>
      <c r="I38" s="6">
        <v>1</v>
      </c>
      <c r="J38" s="176">
        <v>175</v>
      </c>
      <c r="K38" s="6">
        <v>2.1613201650617198</v>
      </c>
      <c r="L38" s="6">
        <f t="shared" si="1"/>
        <v>24.014668500685776</v>
      </c>
      <c r="M38" s="52">
        <v>3.4620000000000002</v>
      </c>
      <c r="N38" s="53">
        <v>2.887</v>
      </c>
      <c r="O38" s="51">
        <v>3.7670836348599188</v>
      </c>
      <c r="P38" s="49">
        <v>395.60980112804509</v>
      </c>
      <c r="Q38">
        <v>1.5569999999999999</v>
      </c>
      <c r="R38" s="51">
        <v>-22.623522516362215</v>
      </c>
      <c r="S38" s="49">
        <v>1685.8515073110104</v>
      </c>
      <c r="T38" s="49"/>
    </row>
    <row r="39" spans="1:20" x14ac:dyDescent="0.15">
      <c r="A39" s="3" t="s">
        <v>383</v>
      </c>
      <c r="B39" s="15" t="s">
        <v>200</v>
      </c>
      <c r="C39" s="6">
        <v>9</v>
      </c>
      <c r="D39" s="6" t="s">
        <v>4</v>
      </c>
      <c r="E39" s="2">
        <v>40449</v>
      </c>
      <c r="F39" s="28" t="s">
        <v>169</v>
      </c>
      <c r="G39" t="s">
        <v>143</v>
      </c>
      <c r="H39">
        <v>0.09</v>
      </c>
      <c r="I39" s="6">
        <v>1</v>
      </c>
      <c r="J39" s="176">
        <v>227</v>
      </c>
      <c r="K39" s="6">
        <v>2.8035410141086308</v>
      </c>
      <c r="L39" s="6">
        <f t="shared" si="1"/>
        <v>31.15045571231812</v>
      </c>
      <c r="M39" s="52">
        <v>3.4329999999999998</v>
      </c>
      <c r="N39" s="53">
        <v>2.202</v>
      </c>
      <c r="O39" s="51">
        <v>3.9428305592887409</v>
      </c>
      <c r="P39" s="49">
        <v>308.24854200278469</v>
      </c>
      <c r="Q39" s="53">
        <v>1.3540000000000001</v>
      </c>
      <c r="R39" s="51">
        <v>-21.734590211976165</v>
      </c>
      <c r="S39" s="49">
        <v>1397.7655190671469</v>
      </c>
      <c r="T39" s="49"/>
    </row>
    <row r="40" spans="1:20" x14ac:dyDescent="0.15">
      <c r="A40" s="3" t="s">
        <v>184</v>
      </c>
      <c r="B40" s="35" t="s">
        <v>133</v>
      </c>
      <c r="C40">
        <v>15</v>
      </c>
      <c r="D40" t="s">
        <v>4</v>
      </c>
      <c r="E40" s="2">
        <v>40308</v>
      </c>
      <c r="F40" s="28" t="s">
        <v>167</v>
      </c>
      <c r="G40" t="s">
        <v>143</v>
      </c>
      <c r="H40">
        <v>0.04</v>
      </c>
      <c r="I40">
        <v>1</v>
      </c>
      <c r="J40">
        <v>271</v>
      </c>
      <c r="K40">
        <v>1.1803670176297516</v>
      </c>
      <c r="L40">
        <f t="shared" si="1"/>
        <v>29.509175440743789</v>
      </c>
    </row>
    <row r="41" spans="1:20" x14ac:dyDescent="0.15">
      <c r="A41" s="3" t="s">
        <v>185</v>
      </c>
      <c r="B41" s="33" t="s">
        <v>133</v>
      </c>
      <c r="C41">
        <v>15</v>
      </c>
      <c r="D41" t="s">
        <v>4</v>
      </c>
      <c r="E41" s="2">
        <v>40308</v>
      </c>
      <c r="F41" s="28" t="s">
        <v>168</v>
      </c>
      <c r="G41" t="s">
        <v>143</v>
      </c>
      <c r="H41">
        <v>0.04</v>
      </c>
      <c r="I41">
        <v>1</v>
      </c>
      <c r="J41">
        <v>339</v>
      </c>
      <c r="K41">
        <v>1.2885675731455948</v>
      </c>
      <c r="L41">
        <f t="shared" si="1"/>
        <v>32.214189328639868</v>
      </c>
    </row>
    <row r="42" spans="1:20" x14ac:dyDescent="0.15">
      <c r="A42" s="3" t="s">
        <v>186</v>
      </c>
      <c r="B42" s="33" t="s">
        <v>133</v>
      </c>
      <c r="C42">
        <v>15</v>
      </c>
      <c r="D42" t="s">
        <v>4</v>
      </c>
      <c r="E42" s="2">
        <v>40308</v>
      </c>
      <c r="F42" s="28" t="s">
        <v>169</v>
      </c>
      <c r="G42" t="s">
        <v>143</v>
      </c>
      <c r="H42">
        <v>0.04</v>
      </c>
      <c r="I42">
        <v>1</v>
      </c>
      <c r="J42">
        <v>275</v>
      </c>
      <c r="K42">
        <v>1.3635630864552593</v>
      </c>
      <c r="L42">
        <f t="shared" si="1"/>
        <v>34.089077161381482</v>
      </c>
    </row>
    <row r="43" spans="1:20" x14ac:dyDescent="0.15">
      <c r="A43" s="3" t="s">
        <v>199</v>
      </c>
      <c r="B43" s="41" t="s">
        <v>136</v>
      </c>
      <c r="C43" s="6">
        <v>15</v>
      </c>
      <c r="D43" t="s">
        <v>4</v>
      </c>
      <c r="E43" s="2">
        <v>40310</v>
      </c>
      <c r="F43" s="28" t="s">
        <v>167</v>
      </c>
      <c r="G43" t="s">
        <v>192</v>
      </c>
      <c r="H43">
        <v>5.28E-2</v>
      </c>
      <c r="I43">
        <v>1</v>
      </c>
      <c r="J43">
        <v>147</v>
      </c>
      <c r="K43">
        <v>2.1497867290606312</v>
      </c>
      <c r="L43">
        <f t="shared" si="1"/>
        <v>40.715657747360439</v>
      </c>
      <c r="M43" s="54">
        <v>3.6930000000000001</v>
      </c>
      <c r="N43">
        <v>3.0790000000000002</v>
      </c>
      <c r="O43" s="62">
        <v>4.4935800222424431</v>
      </c>
      <c r="P43" s="63">
        <v>406.27776344728898</v>
      </c>
      <c r="Q43">
        <v>1.5980000000000001</v>
      </c>
      <c r="R43" s="51">
        <v>-24.824759751271912</v>
      </c>
      <c r="S43" s="49">
        <v>1516.2121243887029</v>
      </c>
      <c r="T43" s="49"/>
    </row>
    <row r="44" spans="1:20" x14ac:dyDescent="0.15">
      <c r="A44" s="3" t="s">
        <v>199</v>
      </c>
      <c r="B44" s="37" t="s">
        <v>136</v>
      </c>
      <c r="C44" s="6">
        <v>15</v>
      </c>
      <c r="D44" t="s">
        <v>4</v>
      </c>
      <c r="E44" s="2">
        <v>40310</v>
      </c>
      <c r="F44" s="28" t="s">
        <v>167</v>
      </c>
      <c r="G44" t="s">
        <v>192</v>
      </c>
      <c r="H44">
        <v>5.28E-2</v>
      </c>
      <c r="I44">
        <v>1</v>
      </c>
      <c r="J44">
        <v>147</v>
      </c>
      <c r="K44">
        <v>2.1497867290606312</v>
      </c>
      <c r="M44" s="54">
        <v>3.4159999999999999</v>
      </c>
      <c r="N44">
        <v>3.169</v>
      </c>
      <c r="O44" s="62">
        <v>4.1599433828733199</v>
      </c>
      <c r="P44" s="63">
        <v>418.52185870573823</v>
      </c>
      <c r="Q44">
        <v>1.621</v>
      </c>
      <c r="R44" s="51">
        <v>-25.672696438665916</v>
      </c>
      <c r="S44" s="49">
        <v>1541.6140277971986</v>
      </c>
      <c r="T44" s="49"/>
    </row>
    <row r="45" spans="1:20" x14ac:dyDescent="0.15">
      <c r="A45" s="27" t="s">
        <v>199</v>
      </c>
      <c r="B45" s="37" t="s">
        <v>136</v>
      </c>
      <c r="C45" s="24">
        <v>15</v>
      </c>
      <c r="D45" s="24" t="s">
        <v>4</v>
      </c>
      <c r="E45" s="46">
        <v>40310</v>
      </c>
      <c r="F45" s="55" t="s">
        <v>167</v>
      </c>
      <c r="G45" s="24" t="s">
        <v>192</v>
      </c>
      <c r="H45" s="24">
        <v>5.28E-2</v>
      </c>
      <c r="I45" s="24">
        <v>1</v>
      </c>
      <c r="J45" s="24">
        <v>147</v>
      </c>
      <c r="K45" s="24">
        <v>2.1497867290606312</v>
      </c>
      <c r="L45" s="24"/>
      <c r="M45" s="180">
        <v>3.7970000000000002</v>
      </c>
      <c r="N45" s="24">
        <v>2.2949999999999999</v>
      </c>
      <c r="O45" s="181">
        <v>3.775755737539177</v>
      </c>
      <c r="P45" s="178">
        <v>305.34354926456871</v>
      </c>
      <c r="Q45" s="24">
        <v>1.427</v>
      </c>
      <c r="R45" s="159">
        <v>-22.375164876578108</v>
      </c>
      <c r="S45" s="160">
        <v>1289.8227894165373</v>
      </c>
      <c r="T45" s="160"/>
    </row>
    <row r="46" spans="1:20" x14ac:dyDescent="0.15">
      <c r="A46" s="3" t="s">
        <v>273</v>
      </c>
      <c r="B46" s="33" t="s">
        <v>133</v>
      </c>
      <c r="C46" s="6">
        <v>15</v>
      </c>
      <c r="D46" s="6" t="s">
        <v>4</v>
      </c>
      <c r="E46" s="2">
        <v>40387</v>
      </c>
      <c r="F46" s="47" t="s">
        <v>167</v>
      </c>
      <c r="G46" t="s">
        <v>143</v>
      </c>
      <c r="H46">
        <v>0.04</v>
      </c>
      <c r="I46">
        <v>1</v>
      </c>
      <c r="J46">
        <v>281</v>
      </c>
      <c r="K46">
        <v>1.8316500598328189</v>
      </c>
      <c r="L46">
        <f t="shared" ref="L46:L54" si="2">K46/H46</f>
        <v>45.791251495820475</v>
      </c>
      <c r="M46">
        <v>3.786</v>
      </c>
      <c r="N46">
        <v>3.9279999999999999</v>
      </c>
      <c r="O46" s="51">
        <v>4.3217066019613792</v>
      </c>
      <c r="P46" s="49">
        <v>434.76697527904571</v>
      </c>
      <c r="Q46">
        <v>2.2200000000000002</v>
      </c>
      <c r="R46" s="51">
        <v>-25.18277746372716</v>
      </c>
      <c r="S46" s="49">
        <v>1754.6552249845179</v>
      </c>
      <c r="T46" s="49"/>
    </row>
    <row r="47" spans="1:20" x14ac:dyDescent="0.15">
      <c r="A47" s="3" t="s">
        <v>274</v>
      </c>
      <c r="B47" s="33" t="s">
        <v>133</v>
      </c>
      <c r="C47" s="6">
        <v>15</v>
      </c>
      <c r="D47" s="6" t="s">
        <v>4</v>
      </c>
      <c r="E47" s="2">
        <v>40387</v>
      </c>
      <c r="F47" s="47" t="s">
        <v>168</v>
      </c>
      <c r="G47" t="s">
        <v>143</v>
      </c>
      <c r="H47">
        <v>0.04</v>
      </c>
      <c r="I47">
        <v>1</v>
      </c>
      <c r="J47">
        <v>178</v>
      </c>
      <c r="K47">
        <v>1.1602623154812874</v>
      </c>
      <c r="L47">
        <f t="shared" si="2"/>
        <v>29.006557887032187</v>
      </c>
      <c r="M47">
        <v>3.6859999999999999</v>
      </c>
      <c r="N47">
        <v>3.653</v>
      </c>
      <c r="O47" s="51">
        <v>4.2104943888383382</v>
      </c>
      <c r="P47" s="49">
        <v>408.74409545088417</v>
      </c>
      <c r="Q47">
        <v>2.0939999999999999</v>
      </c>
      <c r="R47" s="51">
        <v>-24.438477482570196</v>
      </c>
      <c r="S47" s="49">
        <v>1630.9358034230106</v>
      </c>
      <c r="T47" s="49"/>
    </row>
    <row r="48" spans="1:20" x14ac:dyDescent="0.15">
      <c r="A48" s="3" t="s">
        <v>275</v>
      </c>
      <c r="B48" s="33" t="s">
        <v>133</v>
      </c>
      <c r="C48" s="6">
        <v>15</v>
      </c>
      <c r="D48" s="6" t="s">
        <v>4</v>
      </c>
      <c r="E48" s="2">
        <v>40387</v>
      </c>
      <c r="F48" s="28" t="s">
        <v>169</v>
      </c>
      <c r="G48" t="s">
        <v>143</v>
      </c>
      <c r="H48">
        <v>0.04</v>
      </c>
      <c r="I48">
        <v>1</v>
      </c>
      <c r="J48">
        <v>240</v>
      </c>
      <c r="K48">
        <v>1.5643986276152191</v>
      </c>
      <c r="L48">
        <f t="shared" si="2"/>
        <v>39.109965690380477</v>
      </c>
      <c r="M48">
        <v>3.6040000000000001</v>
      </c>
      <c r="N48">
        <v>3.55</v>
      </c>
      <c r="O48" s="51">
        <v>4.3014861995753719</v>
      </c>
      <c r="P48" s="49">
        <v>396.35043247286256</v>
      </c>
      <c r="Q48">
        <v>2.1059999999999999</v>
      </c>
      <c r="R48" s="51">
        <v>-25.154512907480694</v>
      </c>
      <c r="S48" s="49">
        <v>1652.1073160397109</v>
      </c>
      <c r="T48" s="49"/>
    </row>
    <row r="49" spans="1:20" x14ac:dyDescent="0.15">
      <c r="A49" s="3" t="s">
        <v>315</v>
      </c>
      <c r="B49" s="33" t="s">
        <v>133</v>
      </c>
      <c r="C49" s="6">
        <v>15</v>
      </c>
      <c r="D49" s="6" t="s">
        <v>4</v>
      </c>
      <c r="E49" s="2">
        <v>40443</v>
      </c>
      <c r="F49" s="47" t="s">
        <v>167</v>
      </c>
      <c r="G49" t="s">
        <v>143</v>
      </c>
      <c r="H49">
        <v>0.04</v>
      </c>
      <c r="I49" s="6">
        <v>1</v>
      </c>
      <c r="J49">
        <v>185</v>
      </c>
      <c r="K49">
        <v>1.2675752434649559</v>
      </c>
      <c r="L49">
        <f t="shared" si="2"/>
        <v>31.689381086623897</v>
      </c>
      <c r="M49" s="54">
        <v>3.1709999999999998</v>
      </c>
      <c r="N49" s="53">
        <v>2.5289999999999999</v>
      </c>
      <c r="O49" s="51">
        <v>3.9014783417760777</v>
      </c>
      <c r="P49" s="49">
        <v>351.23137003558242</v>
      </c>
      <c r="Q49" s="53">
        <v>1.446</v>
      </c>
      <c r="R49" s="51">
        <v>-24.928885415649116</v>
      </c>
      <c r="S49" s="49">
        <v>1524.2445940020684</v>
      </c>
      <c r="T49" s="49"/>
    </row>
    <row r="50" spans="1:20" x14ac:dyDescent="0.15">
      <c r="A50" s="3" t="s">
        <v>316</v>
      </c>
      <c r="B50" s="33" t="s">
        <v>133</v>
      </c>
      <c r="C50" s="6">
        <v>15</v>
      </c>
      <c r="D50" s="6" t="s">
        <v>4</v>
      </c>
      <c r="E50" s="2">
        <v>40443</v>
      </c>
      <c r="F50" s="47" t="s">
        <v>168</v>
      </c>
      <c r="G50" t="s">
        <v>143</v>
      </c>
      <c r="H50">
        <v>0.04</v>
      </c>
      <c r="I50" s="6">
        <v>1</v>
      </c>
      <c r="J50">
        <v>167</v>
      </c>
      <c r="K50">
        <v>1.144243598154852</v>
      </c>
      <c r="L50">
        <f t="shared" si="2"/>
        <v>28.606089953871301</v>
      </c>
      <c r="M50" s="54">
        <v>3.1659999999999999</v>
      </c>
      <c r="N50" s="53">
        <v>2.5489999999999999</v>
      </c>
      <c r="O50" s="51">
        <v>3.6533650367000927</v>
      </c>
      <c r="P50" s="49">
        <v>352.58698786659886</v>
      </c>
      <c r="Q50">
        <v>1.462</v>
      </c>
      <c r="R50" s="51">
        <v>-24.967959363094653</v>
      </c>
      <c r="S50" s="49">
        <v>1538.6401546910104</v>
      </c>
      <c r="T50" s="49"/>
    </row>
    <row r="51" spans="1:20" x14ac:dyDescent="0.15">
      <c r="A51" s="3" t="s">
        <v>317</v>
      </c>
      <c r="B51" s="33" t="s">
        <v>133</v>
      </c>
      <c r="C51" s="6">
        <v>15</v>
      </c>
      <c r="D51" s="6" t="s">
        <v>4</v>
      </c>
      <c r="E51" s="2">
        <v>40443</v>
      </c>
      <c r="F51" s="28" t="s">
        <v>169</v>
      </c>
      <c r="G51" t="s">
        <v>143</v>
      </c>
      <c r="H51">
        <v>0.04</v>
      </c>
      <c r="I51" s="6">
        <v>1</v>
      </c>
      <c r="J51">
        <v>223</v>
      </c>
      <c r="K51">
        <v>1.5279420502307304</v>
      </c>
      <c r="L51">
        <f t="shared" si="2"/>
        <v>38.198551255768258</v>
      </c>
      <c r="M51" s="52">
        <v>3.8719999999999999</v>
      </c>
      <c r="N51" s="57">
        <v>2.992</v>
      </c>
      <c r="O51" s="51">
        <v>3.6016747648092631</v>
      </c>
      <c r="P51" s="49">
        <v>411.41616741573034</v>
      </c>
      <c r="Q51" s="52">
        <v>1.6559999999999999</v>
      </c>
      <c r="R51" s="51">
        <v>-24.733515678421412</v>
      </c>
      <c r="S51" s="49">
        <v>1827.0917012550688</v>
      </c>
      <c r="T51" s="49"/>
    </row>
    <row r="52" spans="1:20" x14ac:dyDescent="0.15">
      <c r="A52" s="3" t="s">
        <v>392</v>
      </c>
      <c r="B52" s="15" t="s">
        <v>323</v>
      </c>
      <c r="C52" s="6">
        <v>15</v>
      </c>
      <c r="D52" s="6" t="s">
        <v>4</v>
      </c>
      <c r="E52" s="2">
        <v>40449</v>
      </c>
      <c r="F52" s="28" t="s">
        <v>167</v>
      </c>
      <c r="G52" t="s">
        <v>143</v>
      </c>
      <c r="H52">
        <v>4.4999999999999998E-2</v>
      </c>
      <c r="I52" s="6">
        <v>1</v>
      </c>
      <c r="J52" s="6">
        <v>874</v>
      </c>
      <c r="K52">
        <v>8.2831679773917486</v>
      </c>
      <c r="L52" s="6">
        <f t="shared" si="2"/>
        <v>184.07039949759442</v>
      </c>
      <c r="M52" s="52">
        <v>3.2410000000000001</v>
      </c>
      <c r="N52" s="53">
        <v>2.629</v>
      </c>
      <c r="O52" s="51">
        <v>3.0434198283882972</v>
      </c>
      <c r="P52" s="49">
        <v>361.15150882931459</v>
      </c>
      <c r="Q52" s="53">
        <v>1.4870000000000001</v>
      </c>
      <c r="R52" s="51">
        <v>-25.446615219302529</v>
      </c>
      <c r="S52" s="49">
        <v>1579.4732458153551</v>
      </c>
      <c r="T52" s="49"/>
    </row>
    <row r="53" spans="1:20" x14ac:dyDescent="0.15">
      <c r="A53" s="3" t="s">
        <v>393</v>
      </c>
      <c r="B53" s="15" t="s">
        <v>323</v>
      </c>
      <c r="C53" s="6">
        <v>15</v>
      </c>
      <c r="D53" s="6" t="s">
        <v>4</v>
      </c>
      <c r="E53" s="2">
        <v>40449</v>
      </c>
      <c r="F53" s="28" t="s">
        <v>168</v>
      </c>
      <c r="G53" t="s">
        <v>143</v>
      </c>
      <c r="H53">
        <v>4.4999999999999998E-2</v>
      </c>
      <c r="I53" s="6">
        <v>1</v>
      </c>
      <c r="J53" s="6">
        <v>568</v>
      </c>
      <c r="K53">
        <v>5.3831114544147747</v>
      </c>
      <c r="L53" s="6">
        <f t="shared" si="2"/>
        <v>119.624698986995</v>
      </c>
      <c r="M53" s="54">
        <v>3.2290000000000001</v>
      </c>
      <c r="N53">
        <v>2.4860000000000002</v>
      </c>
      <c r="O53" s="51">
        <v>3.312209242220614</v>
      </c>
      <c r="P53" s="49">
        <v>343.67499944747715</v>
      </c>
      <c r="Q53">
        <v>1.4790000000000001</v>
      </c>
      <c r="R53" s="51">
        <v>-25.759206798866856</v>
      </c>
      <c r="S53" s="49">
        <v>1573.3713177049533</v>
      </c>
      <c r="T53" s="49"/>
    </row>
    <row r="54" spans="1:20" x14ac:dyDescent="0.15">
      <c r="A54" s="3" t="s">
        <v>394</v>
      </c>
      <c r="B54" s="15" t="s">
        <v>323</v>
      </c>
      <c r="C54" s="6">
        <v>15</v>
      </c>
      <c r="D54" s="6" t="s">
        <v>4</v>
      </c>
      <c r="E54" s="2">
        <v>40449</v>
      </c>
      <c r="F54" s="28" t="s">
        <v>169</v>
      </c>
      <c r="G54" t="s">
        <v>143</v>
      </c>
      <c r="H54">
        <v>4.4999999999999998E-2</v>
      </c>
      <c r="I54" s="6">
        <v>1</v>
      </c>
      <c r="J54" s="6">
        <v>364</v>
      </c>
      <c r="K54" s="6">
        <v>3.4497404390967921</v>
      </c>
      <c r="L54" s="6">
        <f t="shared" si="2"/>
        <v>76.660898646595385</v>
      </c>
      <c r="M54" s="54">
        <v>3.4980000000000002</v>
      </c>
      <c r="N54">
        <v>2.5030000000000001</v>
      </c>
      <c r="O54" s="51">
        <v>3.498294221027602</v>
      </c>
      <c r="P54" s="49">
        <v>343.3499860764249</v>
      </c>
      <c r="Q54">
        <v>1.4870000000000001</v>
      </c>
      <c r="R54" s="51">
        <v>-25.397772784995603</v>
      </c>
      <c r="S54" s="49">
        <v>1571.9015881039832</v>
      </c>
      <c r="T54" s="49"/>
    </row>
  </sheetData>
  <phoneticPr fontId="24" type="noConversion"/>
  <hyperlinks>
    <hyperlink ref="B19" r:id="rId1" xr:uid="{00000000-0004-0000-0400-000000000000}"/>
    <hyperlink ref="B40" r:id="rId2" xr:uid="{00000000-0004-0000-0400-000001000000}"/>
    <hyperlink ref="B43" r:id="rId3" xr:uid="{00000000-0004-0000-0400-000002000000}"/>
    <hyperlink ref="V10" r:id="rId4" xr:uid="{00000000-0004-0000-0400-000003000000}"/>
    <hyperlink ref="V17" r:id="rId5" xr:uid="{00000000-0004-0000-0400-000004000000}"/>
  </hyperlinks>
  <pageMargins left="0.7" right="0.7" top="0.75" bottom="0.75" header="0.3" footer="0.3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S29"/>
  <sheetViews>
    <sheetView workbookViewId="0">
      <selection activeCell="A32" sqref="A32"/>
    </sheetView>
  </sheetViews>
  <sheetFormatPr baseColWidth="10" defaultColWidth="8.83203125" defaultRowHeight="13" x14ac:dyDescent="0.15"/>
  <cols>
    <col min="1" max="1" width="14" customWidth="1"/>
    <col min="2" max="2" width="15.1640625" customWidth="1"/>
    <col min="4" max="4" width="5.5" customWidth="1"/>
    <col min="5" max="5" width="13.33203125" customWidth="1"/>
    <col min="6" max="6" width="11.83203125" customWidth="1"/>
  </cols>
  <sheetData>
    <row r="4" spans="1:19" x14ac:dyDescent="0.15">
      <c r="O4" s="60" t="s">
        <v>174</v>
      </c>
      <c r="P4" s="61"/>
      <c r="R4" s="60" t="s">
        <v>174</v>
      </c>
      <c r="S4" s="61"/>
    </row>
    <row r="5" spans="1:19" ht="16" thickBot="1" x14ac:dyDescent="0.25">
      <c r="A5" s="1" t="s">
        <v>477</v>
      </c>
      <c r="B5" s="1" t="s">
        <v>1</v>
      </c>
      <c r="C5" s="1" t="s">
        <v>137</v>
      </c>
      <c r="D5" s="1" t="s">
        <v>2</v>
      </c>
      <c r="E5" s="1" t="s">
        <v>35</v>
      </c>
      <c r="F5" s="17" t="s">
        <v>126</v>
      </c>
      <c r="G5" s="17" t="s">
        <v>127</v>
      </c>
      <c r="H5" s="17" t="s">
        <v>128</v>
      </c>
      <c r="I5" s="17" t="s">
        <v>129</v>
      </c>
      <c r="J5" s="17" t="s">
        <v>130</v>
      </c>
      <c r="K5" s="17" t="s">
        <v>138</v>
      </c>
      <c r="L5" s="17" t="s">
        <v>139</v>
      </c>
      <c r="M5" s="148" t="s">
        <v>333</v>
      </c>
      <c r="N5" s="148" t="s">
        <v>335</v>
      </c>
      <c r="O5" s="149" t="s">
        <v>336</v>
      </c>
      <c r="P5" s="150" t="s">
        <v>332</v>
      </c>
      <c r="Q5" s="151" t="s">
        <v>337</v>
      </c>
      <c r="R5" s="149" t="s">
        <v>338</v>
      </c>
      <c r="S5" s="150" t="s">
        <v>331</v>
      </c>
    </row>
    <row r="6" spans="1:19" x14ac:dyDescent="0.15">
      <c r="A6" s="3" t="s">
        <v>176</v>
      </c>
      <c r="B6" s="10" t="s">
        <v>132</v>
      </c>
      <c r="C6" t="s">
        <v>209</v>
      </c>
      <c r="D6" t="s">
        <v>4</v>
      </c>
      <c r="E6" s="2">
        <v>40308</v>
      </c>
      <c r="F6" s="28" t="s">
        <v>175</v>
      </c>
      <c r="G6" s="28" t="s">
        <v>211</v>
      </c>
      <c r="I6">
        <v>2</v>
      </c>
      <c r="J6" s="28" t="s">
        <v>144</v>
      </c>
      <c r="K6">
        <v>5.4000000000000003E-3</v>
      </c>
      <c r="M6" s="54">
        <v>2.585</v>
      </c>
      <c r="N6">
        <v>0.34100000000000003</v>
      </c>
      <c r="O6" s="51">
        <v>5.7270245677888996</v>
      </c>
      <c r="P6" s="49">
        <v>43.133226665006461</v>
      </c>
      <c r="Q6">
        <v>0.52500000000000002</v>
      </c>
      <c r="R6" s="51">
        <v>-18.257961183342758</v>
      </c>
      <c r="S6" s="49">
        <v>411.80086270735404</v>
      </c>
    </row>
    <row r="7" spans="1:19" x14ac:dyDescent="0.15">
      <c r="A7" s="3" t="s">
        <v>269</v>
      </c>
      <c r="B7" s="10" t="s">
        <v>132</v>
      </c>
      <c r="C7" s="6" t="s">
        <v>209</v>
      </c>
      <c r="D7" s="6" t="s">
        <v>4</v>
      </c>
      <c r="E7" s="2">
        <v>40387</v>
      </c>
      <c r="F7" s="28" t="s">
        <v>175</v>
      </c>
      <c r="G7" s="28" t="s">
        <v>211</v>
      </c>
      <c r="M7" s="52">
        <v>3.1059999999999999</v>
      </c>
      <c r="N7">
        <v>0.55900000000000005</v>
      </c>
      <c r="O7" s="51">
        <v>3.310686482661005</v>
      </c>
      <c r="P7" s="49">
        <v>70.903693204079275</v>
      </c>
      <c r="Q7">
        <v>0.627</v>
      </c>
      <c r="R7" s="51">
        <v>-22.120783870359908</v>
      </c>
      <c r="S7" s="49">
        <v>500.66638159942795</v>
      </c>
    </row>
    <row r="8" spans="1:19" x14ac:dyDescent="0.15">
      <c r="A8" s="3" t="s">
        <v>311</v>
      </c>
      <c r="B8" s="10" t="s">
        <v>132</v>
      </c>
      <c r="C8" s="6" t="s">
        <v>209</v>
      </c>
      <c r="D8" s="6" t="s">
        <v>4</v>
      </c>
      <c r="E8" s="2">
        <v>40443</v>
      </c>
      <c r="F8" t="s">
        <v>175</v>
      </c>
      <c r="G8" s="28" t="s">
        <v>211</v>
      </c>
      <c r="M8" s="57">
        <v>3.2730000000000001</v>
      </c>
      <c r="N8" s="53">
        <v>0.51500000000000001</v>
      </c>
      <c r="O8" s="58">
        <v>8.3571797787656354</v>
      </c>
      <c r="P8" s="63">
        <v>77.572185043906785</v>
      </c>
      <c r="Q8" s="53">
        <v>0.69</v>
      </c>
      <c r="R8" s="58">
        <v>-23.268242649213636</v>
      </c>
      <c r="S8" s="63">
        <v>631.10267159583157</v>
      </c>
    </row>
    <row r="9" spans="1:19" x14ac:dyDescent="0.15">
      <c r="A9" s="3" t="s">
        <v>340</v>
      </c>
      <c r="B9" s="12" t="s">
        <v>135</v>
      </c>
      <c r="C9" t="s">
        <v>209</v>
      </c>
      <c r="D9" t="s">
        <v>4</v>
      </c>
      <c r="E9" s="2">
        <v>40310</v>
      </c>
      <c r="F9" s="28" t="s">
        <v>175</v>
      </c>
      <c r="G9" s="28" t="s">
        <v>211</v>
      </c>
      <c r="I9">
        <v>1</v>
      </c>
      <c r="J9" s="28" t="s">
        <v>144</v>
      </c>
      <c r="K9">
        <v>6.3E-3</v>
      </c>
      <c r="M9" s="91">
        <v>3.516</v>
      </c>
      <c r="N9" s="53">
        <v>1.1639999999999999</v>
      </c>
      <c r="O9" s="58">
        <v>3.5230007077140835</v>
      </c>
      <c r="P9" s="63">
        <v>143.51372348207752</v>
      </c>
      <c r="Q9" s="53">
        <v>0.99399999999999999</v>
      </c>
      <c r="R9" s="58">
        <v>-21.329376295458832</v>
      </c>
      <c r="S9" s="63">
        <v>853.89075834881226</v>
      </c>
    </row>
    <row r="10" spans="1:19" x14ac:dyDescent="0.15">
      <c r="A10" s="3" t="s">
        <v>285</v>
      </c>
      <c r="B10" s="12" t="s">
        <v>135</v>
      </c>
      <c r="C10" s="6" t="s">
        <v>209</v>
      </c>
      <c r="D10" s="6" t="s">
        <v>4</v>
      </c>
      <c r="E10" s="2">
        <v>40386</v>
      </c>
      <c r="F10" t="s">
        <v>175</v>
      </c>
      <c r="G10" s="28" t="s">
        <v>211</v>
      </c>
      <c r="I10">
        <v>1</v>
      </c>
      <c r="J10" s="28" t="s">
        <v>144</v>
      </c>
      <c r="K10">
        <v>8.1000000000000003E-2</v>
      </c>
      <c r="M10" s="54">
        <v>3.7050000000000001</v>
      </c>
      <c r="N10">
        <v>0.872</v>
      </c>
      <c r="O10" s="51">
        <v>6.1819836214740675</v>
      </c>
      <c r="P10" s="49">
        <v>106.12272159877975</v>
      </c>
      <c r="Q10">
        <v>0.88600000000000001</v>
      </c>
      <c r="R10" s="51">
        <v>-24.26889014509139</v>
      </c>
      <c r="S10" s="49">
        <v>734.92662894872296</v>
      </c>
    </row>
    <row r="11" spans="1:19" x14ac:dyDescent="0.15">
      <c r="A11" s="3" t="s">
        <v>406</v>
      </c>
      <c r="B11" s="12" t="s">
        <v>135</v>
      </c>
      <c r="C11" s="6" t="s">
        <v>209</v>
      </c>
      <c r="D11" s="6" t="s">
        <v>4</v>
      </c>
      <c r="E11" s="2">
        <v>40471</v>
      </c>
      <c r="F11" t="s">
        <v>175</v>
      </c>
      <c r="G11" s="55" t="s">
        <v>211</v>
      </c>
      <c r="I11">
        <v>1</v>
      </c>
      <c r="J11" s="6" t="s">
        <v>144</v>
      </c>
      <c r="K11" s="6">
        <v>1.73E-3</v>
      </c>
      <c r="L11" s="6"/>
      <c r="M11" s="91">
        <v>3.069</v>
      </c>
      <c r="N11" s="53">
        <v>1.756</v>
      </c>
      <c r="O11" s="58">
        <v>5.4843797391568092</v>
      </c>
      <c r="P11" s="63">
        <v>215.70599561750197</v>
      </c>
      <c r="Q11" s="53">
        <v>1.2190000000000001</v>
      </c>
      <c r="R11" s="58">
        <v>-26.058978707367633</v>
      </c>
      <c r="S11" s="92">
        <v>1111.8396779260079</v>
      </c>
    </row>
    <row r="12" spans="1:19" x14ac:dyDescent="0.15">
      <c r="A12" s="40" t="s">
        <v>207</v>
      </c>
      <c r="B12" s="15" t="s">
        <v>200</v>
      </c>
      <c r="C12" s="6" t="s">
        <v>209</v>
      </c>
      <c r="D12" s="6" t="s">
        <v>4</v>
      </c>
      <c r="E12" s="2">
        <v>40381</v>
      </c>
      <c r="F12" s="28" t="s">
        <v>175</v>
      </c>
      <c r="G12" s="28" t="s">
        <v>211</v>
      </c>
      <c r="I12" s="6">
        <v>1</v>
      </c>
      <c r="J12" s="28" t="s">
        <v>144</v>
      </c>
      <c r="K12">
        <v>1.4500000000000001E-2</v>
      </c>
      <c r="M12" s="54">
        <v>3.8690000000000002</v>
      </c>
      <c r="N12">
        <v>1.9750000000000001</v>
      </c>
      <c r="O12" s="51">
        <v>3.0073804468708931</v>
      </c>
      <c r="P12" s="49">
        <v>245.38951486945518</v>
      </c>
      <c r="Q12">
        <v>1.4330000000000001</v>
      </c>
      <c r="R12" s="51">
        <v>-22.233842095345775</v>
      </c>
      <c r="S12" s="49">
        <v>1275.8618256078996</v>
      </c>
    </row>
    <row r="13" spans="1:19" ht="14" thickBot="1" x14ac:dyDescent="0.2">
      <c r="A13" s="3" t="s">
        <v>388</v>
      </c>
      <c r="B13" s="15" t="s">
        <v>200</v>
      </c>
      <c r="C13" s="6" t="s">
        <v>209</v>
      </c>
      <c r="D13" s="6" t="s">
        <v>4</v>
      </c>
      <c r="E13" s="2">
        <v>40449</v>
      </c>
      <c r="F13" t="s">
        <v>175</v>
      </c>
      <c r="G13" s="55" t="s">
        <v>211</v>
      </c>
      <c r="I13" s="6">
        <v>1</v>
      </c>
      <c r="J13" s="50" t="s">
        <v>144</v>
      </c>
      <c r="K13" s="6">
        <v>2.4799999999999999E-2</v>
      </c>
      <c r="L13" s="6"/>
      <c r="M13" s="52">
        <v>3.2789999999999999</v>
      </c>
      <c r="N13" s="57">
        <v>1.224</v>
      </c>
      <c r="O13" s="51">
        <v>3.808435852372583</v>
      </c>
      <c r="P13" s="49">
        <v>172.78555096603864</v>
      </c>
      <c r="Q13" s="57">
        <v>1.1240000000000001</v>
      </c>
      <c r="R13" s="51">
        <v>-24.538145941193708</v>
      </c>
      <c r="S13" s="49">
        <v>1090.7997833723614</v>
      </c>
    </row>
    <row r="14" spans="1:19" x14ac:dyDescent="0.15">
      <c r="A14" s="73" t="s">
        <v>416</v>
      </c>
      <c r="B14" s="74" t="s">
        <v>288</v>
      </c>
      <c r="C14" s="75" t="s">
        <v>209</v>
      </c>
      <c r="D14" s="75" t="s">
        <v>27</v>
      </c>
      <c r="E14" s="76">
        <v>40317</v>
      </c>
      <c r="F14" s="77" t="s">
        <v>175</v>
      </c>
      <c r="G14" s="78" t="s">
        <v>211</v>
      </c>
      <c r="H14" s="77" t="s">
        <v>454</v>
      </c>
      <c r="I14" s="78">
        <v>3</v>
      </c>
      <c r="J14" s="78" t="s">
        <v>144</v>
      </c>
      <c r="K14" s="78">
        <v>4.1000000000000003E-3</v>
      </c>
      <c r="L14" s="78"/>
      <c r="M14" s="136">
        <v>0.96699999999999997</v>
      </c>
      <c r="N14" s="75">
        <v>0.38700000000000001</v>
      </c>
      <c r="O14" s="137">
        <v>6.1213224143160447</v>
      </c>
      <c r="P14" s="138">
        <v>51.375003679681292</v>
      </c>
      <c r="Q14" s="75">
        <v>0.48499999999999999</v>
      </c>
      <c r="R14" s="137">
        <v>-26.596005276050505</v>
      </c>
      <c r="S14" s="139">
        <v>392.0156241042389</v>
      </c>
    </row>
    <row r="15" spans="1:19" ht="14" thickBot="1" x14ac:dyDescent="0.2">
      <c r="A15" s="36" t="s">
        <v>355</v>
      </c>
      <c r="B15" s="48" t="s">
        <v>288</v>
      </c>
      <c r="C15" s="17" t="s">
        <v>209</v>
      </c>
      <c r="D15" s="17" t="s">
        <v>27</v>
      </c>
      <c r="E15" s="19">
        <v>40388</v>
      </c>
      <c r="F15" s="1" t="s">
        <v>175</v>
      </c>
      <c r="G15" s="39" t="s">
        <v>211</v>
      </c>
      <c r="H15" s="1"/>
      <c r="I15" s="1">
        <v>3</v>
      </c>
      <c r="J15" s="39" t="s">
        <v>144</v>
      </c>
      <c r="K15" s="1">
        <v>3.6600000000000001E-2</v>
      </c>
      <c r="L15" s="1"/>
      <c r="M15" s="131">
        <v>3.5510000000000002</v>
      </c>
      <c r="N15" s="145">
        <v>1.925</v>
      </c>
      <c r="O15" s="111">
        <v>5.6158123546658576</v>
      </c>
      <c r="P15" s="110">
        <v>248.76441208505463</v>
      </c>
      <c r="Q15" s="131">
        <v>1.399</v>
      </c>
      <c r="R15" s="111">
        <v>-25.060297719992469</v>
      </c>
      <c r="S15" s="132">
        <v>1365.5779749423889</v>
      </c>
    </row>
    <row r="16" spans="1:19" x14ac:dyDescent="0.15">
      <c r="A16" s="40" t="s">
        <v>410</v>
      </c>
      <c r="B16" s="33" t="s">
        <v>288</v>
      </c>
      <c r="C16" s="6" t="s">
        <v>209</v>
      </c>
      <c r="D16" s="6" t="s">
        <v>27</v>
      </c>
      <c r="E16" s="46">
        <v>40450</v>
      </c>
      <c r="F16" s="24" t="s">
        <v>175</v>
      </c>
      <c r="G16" s="24" t="s">
        <v>211</v>
      </c>
      <c r="I16">
        <v>3</v>
      </c>
      <c r="J16" t="s">
        <v>144</v>
      </c>
      <c r="K16">
        <v>0.34710000000000002</v>
      </c>
      <c r="M16" s="136">
        <v>3.214</v>
      </c>
      <c r="N16" s="75">
        <v>2.0939999999999999</v>
      </c>
      <c r="O16" s="137">
        <v>4.4935800222424431</v>
      </c>
      <c r="P16" s="138">
        <v>254.56506167145844</v>
      </c>
      <c r="Q16" s="78">
        <v>1.3740000000000001</v>
      </c>
      <c r="R16" s="137">
        <v>-23.64706990766912</v>
      </c>
      <c r="S16" s="139">
        <v>1309.2737030508351</v>
      </c>
    </row>
    <row r="17" spans="1:19" ht="14" thickBot="1" x14ac:dyDescent="0.2">
      <c r="A17" s="38" t="s">
        <v>414</v>
      </c>
      <c r="B17" s="18" t="s">
        <v>341</v>
      </c>
      <c r="C17" s="17" t="s">
        <v>209</v>
      </c>
      <c r="D17" s="17" t="s">
        <v>27</v>
      </c>
      <c r="E17" s="19">
        <v>40317</v>
      </c>
      <c r="F17" s="39" t="s">
        <v>175</v>
      </c>
      <c r="G17" s="1" t="s">
        <v>211</v>
      </c>
      <c r="H17" s="1"/>
      <c r="I17" s="1">
        <v>3</v>
      </c>
      <c r="J17" s="1" t="s">
        <v>144</v>
      </c>
      <c r="K17" s="1">
        <v>0.1283</v>
      </c>
      <c r="L17" s="1"/>
      <c r="M17" s="131">
        <v>3.8029999999999999</v>
      </c>
      <c r="N17" s="17">
        <v>1.2589999999999999</v>
      </c>
      <c r="O17" s="111">
        <v>6.4650692548781716</v>
      </c>
      <c r="P17" s="110">
        <v>160.78947316776404</v>
      </c>
      <c r="Q17" s="1">
        <v>1.083</v>
      </c>
      <c r="R17" s="111">
        <v>-28.810062182023746</v>
      </c>
      <c r="S17" s="132">
        <v>964.90581705822467</v>
      </c>
    </row>
    <row r="18" spans="1:19" x14ac:dyDescent="0.15">
      <c r="A18" s="27" t="s">
        <v>350</v>
      </c>
      <c r="B18" s="37" t="s">
        <v>351</v>
      </c>
      <c r="C18" s="6" t="s">
        <v>209</v>
      </c>
      <c r="D18" s="6" t="s">
        <v>27</v>
      </c>
      <c r="E18" s="46">
        <v>40386</v>
      </c>
      <c r="F18" s="24" t="s">
        <v>175</v>
      </c>
      <c r="G18" s="24" t="s">
        <v>211</v>
      </c>
      <c r="H18" s="24"/>
      <c r="I18" s="24">
        <v>3</v>
      </c>
      <c r="J18" s="6"/>
      <c r="K18" s="6">
        <v>5.74E-2</v>
      </c>
      <c r="L18" s="6"/>
      <c r="M18" s="52">
        <v>3.1440000000000001</v>
      </c>
      <c r="N18" s="57">
        <v>1.4790000000000001</v>
      </c>
      <c r="O18" s="51">
        <v>6.4953998584571835</v>
      </c>
      <c r="P18" s="49">
        <v>193.4202392283463</v>
      </c>
      <c r="Q18" s="52">
        <v>1.1910000000000001</v>
      </c>
      <c r="R18" s="51">
        <v>-25.248728094968914</v>
      </c>
      <c r="S18" s="93">
        <v>1094.5034823804504</v>
      </c>
    </row>
    <row r="19" spans="1:19" ht="14" thickBot="1" x14ac:dyDescent="0.2">
      <c r="A19" s="90" t="s">
        <v>411</v>
      </c>
      <c r="B19" s="89" t="s">
        <v>351</v>
      </c>
      <c r="C19" s="87" t="s">
        <v>209</v>
      </c>
      <c r="D19" s="87" t="s">
        <v>27</v>
      </c>
      <c r="E19" s="88">
        <v>40448</v>
      </c>
      <c r="F19" s="86" t="s">
        <v>175</v>
      </c>
      <c r="G19" s="86" t="s">
        <v>211</v>
      </c>
      <c r="H19" s="86"/>
      <c r="I19" s="86">
        <v>3</v>
      </c>
      <c r="J19" s="86" t="s">
        <v>144</v>
      </c>
      <c r="K19" s="86">
        <v>5.21E-2</v>
      </c>
      <c r="L19" s="86"/>
      <c r="M19" s="154">
        <v>3.569</v>
      </c>
      <c r="N19" s="87">
        <v>1.333</v>
      </c>
      <c r="O19" s="155">
        <v>4.018400566171267</v>
      </c>
      <c r="P19" s="156">
        <v>165.41227149179187</v>
      </c>
      <c r="Q19" s="86">
        <v>1.1220000000000001</v>
      </c>
      <c r="R19" s="155">
        <v>-25.955342001130589</v>
      </c>
      <c r="S19" s="157">
        <v>999.4734678677105</v>
      </c>
    </row>
    <row r="20" spans="1:19" x14ac:dyDescent="0.15">
      <c r="A20" s="73" t="s">
        <v>342</v>
      </c>
      <c r="B20" s="74" t="s">
        <v>292</v>
      </c>
      <c r="C20" s="75" t="s">
        <v>209</v>
      </c>
      <c r="D20" s="75" t="s">
        <v>50</v>
      </c>
      <c r="E20" s="76">
        <v>40314</v>
      </c>
      <c r="F20" s="77" t="s">
        <v>175</v>
      </c>
      <c r="G20" s="78" t="s">
        <v>211</v>
      </c>
      <c r="H20" s="78"/>
      <c r="I20" s="78">
        <v>3</v>
      </c>
      <c r="J20" s="78" t="s">
        <v>144</v>
      </c>
      <c r="K20" s="78">
        <v>0.23899999999999999</v>
      </c>
      <c r="L20" s="78"/>
      <c r="M20" s="133">
        <v>3.6150000000000002</v>
      </c>
      <c r="N20" s="75">
        <v>0.38500000000000001</v>
      </c>
      <c r="O20" s="134">
        <v>5.0395308866646449</v>
      </c>
      <c r="P20" s="135">
        <v>49.887118087441046</v>
      </c>
      <c r="Q20" s="75">
        <v>0.53800000000000003</v>
      </c>
      <c r="R20" s="134">
        <v>-17.69267005841342</v>
      </c>
      <c r="S20" s="135">
        <v>425.59923638859618</v>
      </c>
    </row>
    <row r="21" spans="1:19" ht="14" thickBot="1" x14ac:dyDescent="0.2">
      <c r="A21" s="36" t="s">
        <v>368</v>
      </c>
      <c r="B21" s="48" t="s">
        <v>292</v>
      </c>
      <c r="C21" s="17" t="s">
        <v>209</v>
      </c>
      <c r="D21" s="17" t="s">
        <v>50</v>
      </c>
      <c r="E21" s="19">
        <v>40388</v>
      </c>
      <c r="F21" s="1" t="s">
        <v>175</v>
      </c>
      <c r="G21" s="39" t="s">
        <v>211</v>
      </c>
      <c r="H21" s="1"/>
      <c r="I21" s="1">
        <v>3</v>
      </c>
      <c r="J21" s="39" t="s">
        <v>144</v>
      </c>
      <c r="K21" s="1">
        <v>0.32090000000000002</v>
      </c>
      <c r="L21" s="1"/>
      <c r="M21" s="145">
        <v>3.2229999999999999</v>
      </c>
      <c r="N21" s="17">
        <v>0.61699999999999999</v>
      </c>
      <c r="O21" s="146">
        <v>5.9797795976139927</v>
      </c>
      <c r="P21" s="126">
        <v>78.116437298634992</v>
      </c>
      <c r="Q21" s="17">
        <v>0.68100000000000005</v>
      </c>
      <c r="R21" s="146">
        <v>-20.132843414358401</v>
      </c>
      <c r="S21" s="126">
        <v>544.18005781798968</v>
      </c>
    </row>
    <row r="22" spans="1:19" x14ac:dyDescent="0.15">
      <c r="A22" s="40" t="s">
        <v>412</v>
      </c>
      <c r="B22" s="33" t="s">
        <v>292</v>
      </c>
      <c r="C22" s="24" t="s">
        <v>209</v>
      </c>
      <c r="D22" s="6" t="s">
        <v>50</v>
      </c>
      <c r="E22" s="46">
        <v>40450</v>
      </c>
      <c r="F22" s="24" t="s">
        <v>175</v>
      </c>
      <c r="G22" s="24" t="s">
        <v>211</v>
      </c>
      <c r="I22">
        <v>3</v>
      </c>
      <c r="J22" s="56" t="s">
        <v>144</v>
      </c>
      <c r="K22">
        <v>1.7706</v>
      </c>
      <c r="M22" s="54">
        <v>3.7010000000000001</v>
      </c>
      <c r="N22">
        <v>0.47499999999999998</v>
      </c>
      <c r="O22" s="51">
        <v>6.1819836214740675</v>
      </c>
      <c r="P22" s="49">
        <v>58.820015408800131</v>
      </c>
      <c r="Q22">
        <v>0.51500000000000001</v>
      </c>
      <c r="R22" s="51">
        <v>-21.140945920482388</v>
      </c>
      <c r="S22" s="49">
        <v>401.40989289214878</v>
      </c>
    </row>
    <row r="23" spans="1:19" ht="14" thickBot="1" x14ac:dyDescent="0.2">
      <c r="A23" s="38" t="s">
        <v>343</v>
      </c>
      <c r="B23" s="18" t="s">
        <v>344</v>
      </c>
      <c r="C23" s="17" t="s">
        <v>209</v>
      </c>
      <c r="D23" s="17" t="s">
        <v>50</v>
      </c>
      <c r="E23" s="19">
        <v>40310</v>
      </c>
      <c r="F23" s="39" t="s">
        <v>175</v>
      </c>
      <c r="G23" s="1" t="s">
        <v>211</v>
      </c>
      <c r="H23" s="1"/>
      <c r="I23" s="1">
        <v>3</v>
      </c>
      <c r="J23" s="1" t="s">
        <v>144</v>
      </c>
      <c r="K23" s="1">
        <v>0.54610000000000003</v>
      </c>
      <c r="L23" s="1"/>
      <c r="M23" s="131">
        <v>3.44</v>
      </c>
      <c r="N23" s="108">
        <v>8.4000000000000005E-2</v>
      </c>
      <c r="O23" s="109">
        <v>4.8777676675765855</v>
      </c>
      <c r="P23" s="110">
        <v>11.948307837230525</v>
      </c>
      <c r="Q23" s="17">
        <v>0.26900000000000002</v>
      </c>
      <c r="R23" s="111">
        <v>-6.4056905973242886</v>
      </c>
      <c r="S23" s="132">
        <v>211.52762228055403</v>
      </c>
    </row>
    <row r="24" spans="1:19" x14ac:dyDescent="0.15">
      <c r="A24" s="27" t="s">
        <v>372</v>
      </c>
      <c r="B24" s="37" t="s">
        <v>344</v>
      </c>
      <c r="C24" s="24" t="s">
        <v>209</v>
      </c>
      <c r="D24" s="6" t="s">
        <v>50</v>
      </c>
      <c r="E24" s="46">
        <v>40386</v>
      </c>
      <c r="F24" s="24" t="s">
        <v>175</v>
      </c>
      <c r="G24" s="24" t="s">
        <v>211</v>
      </c>
      <c r="H24" s="24"/>
      <c r="I24" s="24">
        <v>3</v>
      </c>
      <c r="J24" s="50" t="s">
        <v>144</v>
      </c>
      <c r="K24" s="6">
        <v>0.31740000000000002</v>
      </c>
      <c r="L24" s="6"/>
      <c r="M24" s="54">
        <v>3.4980000000000002</v>
      </c>
      <c r="N24">
        <v>0.496</v>
      </c>
      <c r="O24" s="51">
        <v>6.8492569002123149</v>
      </c>
      <c r="P24" s="49">
        <v>62.6042154741708</v>
      </c>
      <c r="Q24">
        <v>0.54200000000000004</v>
      </c>
      <c r="R24" s="51">
        <v>-24.853024307518378</v>
      </c>
      <c r="S24" s="49">
        <v>425.61806655314098</v>
      </c>
    </row>
    <row r="25" spans="1:19" ht="14" thickBot="1" x14ac:dyDescent="0.2">
      <c r="A25" s="90" t="s">
        <v>413</v>
      </c>
      <c r="B25" s="89" t="s">
        <v>344</v>
      </c>
      <c r="C25" s="86" t="s">
        <v>209</v>
      </c>
      <c r="D25" s="87" t="s">
        <v>50</v>
      </c>
      <c r="E25" s="88">
        <v>40448</v>
      </c>
      <c r="F25" s="86" t="s">
        <v>175</v>
      </c>
      <c r="G25" s="86" t="s">
        <v>211</v>
      </c>
      <c r="H25" s="86"/>
      <c r="I25" s="86">
        <v>3</v>
      </c>
      <c r="J25" s="172" t="s">
        <v>144</v>
      </c>
      <c r="K25" s="86">
        <v>0.26469999999999999</v>
      </c>
      <c r="L25" s="86"/>
      <c r="M25" s="154">
        <v>3.613</v>
      </c>
      <c r="N25" s="87">
        <v>0.59599999999999997</v>
      </c>
      <c r="O25" s="155">
        <v>4.0689515721362852</v>
      </c>
      <c r="P25" s="156">
        <v>77.872535840095779</v>
      </c>
      <c r="Q25" s="87">
        <v>0.60199999999999998</v>
      </c>
      <c r="R25" s="155">
        <v>-24.532692670058417</v>
      </c>
      <c r="S25" s="157">
        <v>483.96051993075406</v>
      </c>
    </row>
    <row r="26" spans="1:19" ht="14" thickBot="1" x14ac:dyDescent="0.2">
      <c r="A26" s="173" t="s">
        <v>347</v>
      </c>
      <c r="B26" s="20" t="s">
        <v>348</v>
      </c>
      <c r="C26" s="17" t="s">
        <v>209</v>
      </c>
      <c r="D26" s="17" t="s">
        <v>70</v>
      </c>
      <c r="E26" s="19">
        <v>40379</v>
      </c>
      <c r="F26" s="39" t="s">
        <v>175</v>
      </c>
      <c r="G26" s="39" t="s">
        <v>211</v>
      </c>
      <c r="H26" s="1"/>
      <c r="I26" s="17">
        <v>3</v>
      </c>
      <c r="J26" s="1" t="s">
        <v>144</v>
      </c>
      <c r="K26" s="1">
        <v>3.7699999999999997E-2</v>
      </c>
      <c r="L26" s="1"/>
      <c r="M26" s="131">
        <v>3.0720000000000001</v>
      </c>
      <c r="N26" s="145">
        <v>1.1499999999999999</v>
      </c>
      <c r="O26" s="111">
        <v>7.1424527348094236</v>
      </c>
      <c r="P26" s="110">
        <v>152.25437882073575</v>
      </c>
      <c r="Q26" s="131">
        <v>0.93</v>
      </c>
      <c r="R26" s="111">
        <v>-25.145091388731871</v>
      </c>
      <c r="S26" s="132">
        <v>808.98193874856383</v>
      </c>
    </row>
    <row r="27" spans="1:19" ht="14" thickBot="1" x14ac:dyDescent="0.2">
      <c r="A27" s="85" t="s">
        <v>399</v>
      </c>
      <c r="B27" s="80" t="s">
        <v>348</v>
      </c>
      <c r="C27" s="79" t="s">
        <v>209</v>
      </c>
      <c r="D27" s="79" t="s">
        <v>70</v>
      </c>
      <c r="E27" s="81">
        <v>40441</v>
      </c>
      <c r="F27" s="83" t="s">
        <v>175</v>
      </c>
      <c r="G27" s="83" t="s">
        <v>211</v>
      </c>
      <c r="H27" s="83"/>
      <c r="I27" s="79">
        <v>3</v>
      </c>
      <c r="J27" s="141" t="s">
        <v>144</v>
      </c>
      <c r="K27" s="79">
        <v>0.37009999999999998</v>
      </c>
      <c r="L27" s="79"/>
      <c r="M27" s="127">
        <v>3.2770000000000001</v>
      </c>
      <c r="N27" s="83">
        <v>0.72199999999999998</v>
      </c>
      <c r="O27" s="128">
        <v>10.40804772014963</v>
      </c>
      <c r="P27" s="129">
        <v>88.18975318333716</v>
      </c>
      <c r="Q27" s="83">
        <v>0.76600000000000001</v>
      </c>
      <c r="R27" s="128">
        <v>-25.983606557377051</v>
      </c>
      <c r="S27" s="129">
        <v>616.59065827469237</v>
      </c>
    </row>
    <row r="28" spans="1:19" ht="14" thickBot="1" x14ac:dyDescent="0.2">
      <c r="A28" s="84" t="s">
        <v>345</v>
      </c>
      <c r="B28" s="80" t="s">
        <v>346</v>
      </c>
      <c r="C28" s="79" t="s">
        <v>209</v>
      </c>
      <c r="D28" s="79" t="s">
        <v>70</v>
      </c>
      <c r="E28" s="81">
        <v>40378</v>
      </c>
      <c r="F28" s="82" t="s">
        <v>175</v>
      </c>
      <c r="G28" s="82" t="s">
        <v>211</v>
      </c>
      <c r="H28" s="83"/>
      <c r="I28" s="79">
        <v>3</v>
      </c>
      <c r="J28" s="83" t="s">
        <v>144</v>
      </c>
      <c r="K28" s="83">
        <v>5.1200000000000002E-2</v>
      </c>
      <c r="L28" s="83"/>
      <c r="M28" s="127">
        <v>3.1</v>
      </c>
      <c r="N28" s="79">
        <v>1.681</v>
      </c>
      <c r="O28" s="128">
        <v>5.5147103427358211</v>
      </c>
      <c r="P28" s="129">
        <v>217.21712082110864</v>
      </c>
      <c r="Q28" s="79">
        <v>1.1930000000000001</v>
      </c>
      <c r="R28" s="128">
        <v>-25.060297719992469</v>
      </c>
      <c r="S28" s="130">
        <v>1074.5949952489395</v>
      </c>
    </row>
    <row r="29" spans="1:19" ht="14" thickBot="1" x14ac:dyDescent="0.2">
      <c r="A29" s="27" t="s">
        <v>398</v>
      </c>
      <c r="B29" s="15" t="s">
        <v>346</v>
      </c>
      <c r="C29" s="6" t="s">
        <v>209</v>
      </c>
      <c r="D29" s="6" t="s">
        <v>70</v>
      </c>
      <c r="E29" s="46">
        <v>40440</v>
      </c>
      <c r="F29" s="24" t="s">
        <v>175</v>
      </c>
      <c r="G29" s="24" t="s">
        <v>211</v>
      </c>
      <c r="H29" s="24"/>
      <c r="I29" s="6">
        <v>3</v>
      </c>
      <c r="J29" s="141" t="s">
        <v>144</v>
      </c>
      <c r="K29" s="79">
        <v>0.18140000000000001</v>
      </c>
      <c r="L29" s="79"/>
      <c r="M29" s="127">
        <v>3.0659999999999998</v>
      </c>
      <c r="N29" s="83">
        <v>1.264</v>
      </c>
      <c r="O29" s="128">
        <v>3.9678495602062482</v>
      </c>
      <c r="P29" s="129">
        <v>154.14836956960127</v>
      </c>
      <c r="Q29" s="83">
        <v>0.96499999999999997</v>
      </c>
      <c r="R29" s="128">
        <v>-23.110043338986252</v>
      </c>
      <c r="S29" s="129">
        <v>813.84536924255826</v>
      </c>
    </row>
  </sheetData>
  <phoneticPr fontId="2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Water</vt:lpstr>
      <vt:lpstr>Benthic</vt:lpstr>
      <vt:lpstr>Inverts 2010</vt:lpstr>
      <vt:lpstr>Seston</vt:lpstr>
      <vt:lpstr>Mussels 2010</vt:lpstr>
      <vt:lpstr>Zooplankton 2010</vt:lpstr>
    </vt:vector>
  </TitlesOfParts>
  <Company>UWM - Great Lakes WATER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Bootsma</dc:creator>
  <cp:lastModifiedBy>Bryan M Maitland</cp:lastModifiedBy>
  <dcterms:created xsi:type="dcterms:W3CDTF">2010-09-07T15:00:00Z</dcterms:created>
  <dcterms:modified xsi:type="dcterms:W3CDTF">2022-11-16T21:37:34Z</dcterms:modified>
</cp:coreProperties>
</file>