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uel/myHomework/kickstarter-analysis/"/>
    </mc:Choice>
  </mc:AlternateContent>
  <xr:revisionPtr revIDLastSave="0" documentId="13_ncr:1_{5F46E984-7D5A-D94E-A9E3-B96EAF9CF2B4}" xr6:coauthVersionLast="46" xr6:coauthVersionMax="46" xr10:uidLastSave="{00000000-0000-0000-0000-000000000000}"/>
  <bookViews>
    <workbookView xWindow="-17800" yWindow="-17220" windowWidth="25300" windowHeight="12640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</sheets>
  <definedNames>
    <definedName name="_xlnm._FilterDatabase" localSheetId="0" hidden="1">Kickstarter!$A$1:$T$4115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4" i="13"/>
  <c r="D5" i="13"/>
  <c r="D6" i="13"/>
  <c r="D7" i="13"/>
  <c r="D8" i="13"/>
  <c r="D9" i="13"/>
  <c r="D10" i="13"/>
  <c r="D11" i="13"/>
  <c r="D12" i="13"/>
  <c r="D3" i="13"/>
  <c r="D2" i="13"/>
  <c r="C12" i="13"/>
  <c r="C4" i="13"/>
  <c r="C5" i="13"/>
  <c r="C6" i="13"/>
  <c r="C7" i="13"/>
  <c r="C8" i="13"/>
  <c r="C9" i="13"/>
  <c r="C10" i="13"/>
  <c r="C11" i="13"/>
  <c r="C3" i="13"/>
  <c r="C13" i="13"/>
  <c r="C2" i="13"/>
  <c r="B2" i="13"/>
  <c r="B13" i="13"/>
  <c r="B4" i="13"/>
  <c r="B5" i="13"/>
  <c r="B6" i="13"/>
  <c r="B7" i="13"/>
  <c r="B8" i="13"/>
  <c r="B9" i="13"/>
  <c r="B10" i="13"/>
  <c r="B11" i="13"/>
  <c r="B12" i="13"/>
  <c r="B3" i="13"/>
  <c r="L6" i="13"/>
  <c r="L7" i="13"/>
  <c r="L8" i="13"/>
  <c r="L9" i="13"/>
  <c r="L10" i="13"/>
  <c r="L11" i="13"/>
  <c r="L12" i="13"/>
  <c r="L5" i="13"/>
  <c r="L4" i="13"/>
  <c r="L3" i="13"/>
  <c r="K6" i="13"/>
  <c r="K7" i="13"/>
  <c r="K8" i="13"/>
  <c r="K9" i="13"/>
  <c r="K10" i="13"/>
  <c r="K11" i="13"/>
  <c r="K12" i="13"/>
  <c r="K5" i="13"/>
  <c r="K4" i="13"/>
  <c r="K3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U3885" i="1" s="1"/>
  <c r="S3884" i="1"/>
  <c r="S3883" i="1"/>
  <c r="S3882" i="1"/>
  <c r="U3882" i="1" s="1"/>
  <c r="S3881" i="1"/>
  <c r="U3881" i="1" s="1"/>
  <c r="S3880" i="1"/>
  <c r="S3879" i="1"/>
  <c r="S3878" i="1"/>
  <c r="U3878" i="1" s="1"/>
  <c r="S3877" i="1"/>
  <c r="S3876" i="1"/>
  <c r="S3875" i="1"/>
  <c r="S3874" i="1"/>
  <c r="S3873" i="1"/>
  <c r="S3872" i="1"/>
  <c r="S3871" i="1"/>
  <c r="S3870" i="1"/>
  <c r="U3870" i="1" s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U3797" i="1" s="1"/>
  <c r="S3796" i="1"/>
  <c r="U3796" i="1" s="1"/>
  <c r="S3795" i="1"/>
  <c r="S3794" i="1"/>
  <c r="S3793" i="1"/>
  <c r="S3792" i="1"/>
  <c r="S3791" i="1"/>
  <c r="U3791" i="1" s="1"/>
  <c r="S3790" i="1"/>
  <c r="S3789" i="1"/>
  <c r="S3788" i="1"/>
  <c r="S3787" i="1"/>
  <c r="U3787" i="1" s="1"/>
  <c r="S3786" i="1"/>
  <c r="S3785" i="1"/>
  <c r="S3784" i="1"/>
  <c r="U3784" i="1" s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U3772" i="1" s="1"/>
  <c r="S3771" i="1"/>
  <c r="S3770" i="1"/>
  <c r="S3769" i="1"/>
  <c r="S3768" i="1"/>
  <c r="S3767" i="1"/>
  <c r="S3766" i="1"/>
  <c r="S3765" i="1"/>
  <c r="S3764" i="1"/>
  <c r="U3764" i="1" s="1"/>
  <c r="S3763" i="1"/>
  <c r="U3763" i="1" s="1"/>
  <c r="S3762" i="1"/>
  <c r="S3761" i="1"/>
  <c r="S3760" i="1"/>
  <c r="S3759" i="1"/>
  <c r="S3758" i="1"/>
  <c r="S3757" i="1"/>
  <c r="U3757" i="1" s="1"/>
  <c r="S3756" i="1"/>
  <c r="S3755" i="1"/>
  <c r="S3754" i="1"/>
  <c r="U3754" i="1" s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U3649" i="1" s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U3634" i="1" s="1"/>
  <c r="S3633" i="1"/>
  <c r="S3632" i="1"/>
  <c r="U3632" i="1" s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U3207" i="1" s="1"/>
  <c r="S3206" i="1"/>
  <c r="S3205" i="1"/>
  <c r="S3204" i="1"/>
  <c r="S3203" i="1"/>
  <c r="U3203" i="1" s="1"/>
  <c r="S3202" i="1"/>
  <c r="S3201" i="1"/>
  <c r="S3200" i="1"/>
  <c r="S3199" i="1"/>
  <c r="S3198" i="1"/>
  <c r="S3197" i="1"/>
  <c r="S3196" i="1"/>
  <c r="S3195" i="1"/>
  <c r="U3195" i="1" s="1"/>
  <c r="S3194" i="1"/>
  <c r="U3194" i="1" s="1"/>
  <c r="S3193" i="1"/>
  <c r="S3192" i="1"/>
  <c r="S3191" i="1"/>
  <c r="S3190" i="1"/>
  <c r="U3190" i="1" s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U2939" i="1" s="1"/>
  <c r="S2938" i="1"/>
  <c r="S2937" i="1"/>
  <c r="S2936" i="1"/>
  <c r="S2935" i="1"/>
  <c r="S2934" i="1"/>
  <c r="S2933" i="1"/>
  <c r="S2932" i="1"/>
  <c r="U2932" i="1" s="1"/>
  <c r="S2931" i="1"/>
  <c r="S2930" i="1"/>
  <c r="S2929" i="1"/>
  <c r="S2928" i="1"/>
  <c r="S2927" i="1"/>
  <c r="S2926" i="1"/>
  <c r="S2925" i="1"/>
  <c r="S2924" i="1"/>
  <c r="U2924" i="1" s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3" l="1"/>
  <c r="F2" i="13" s="1"/>
  <c r="E10" i="13"/>
  <c r="F10" i="13" s="1"/>
  <c r="E6" i="13"/>
  <c r="G6" i="13" s="1"/>
  <c r="E13" i="13"/>
  <c r="H13" i="13" s="1"/>
  <c r="E9" i="13"/>
  <c r="F9" i="13" s="1"/>
  <c r="E5" i="13"/>
  <c r="H5" i="13" s="1"/>
  <c r="E12" i="13"/>
  <c r="F12" i="13" s="1"/>
  <c r="E8" i="13"/>
  <c r="H8" i="13" s="1"/>
  <c r="E4" i="13"/>
  <c r="G4" i="13" s="1"/>
  <c r="E11" i="13"/>
  <c r="H11" i="13" s="1"/>
  <c r="E7" i="13"/>
  <c r="H7" i="13" s="1"/>
  <c r="E3" i="13"/>
  <c r="G3" i="13" s="1"/>
  <c r="G12" i="13" l="1"/>
  <c r="H12" i="13"/>
  <c r="H6" i="13"/>
  <c r="G7" i="13"/>
  <c r="F13" i="13"/>
  <c r="H10" i="13"/>
  <c r="F6" i="13"/>
  <c r="F7" i="13"/>
  <c r="G10" i="13"/>
  <c r="G13" i="13"/>
  <c r="F3" i="13"/>
  <c r="H3" i="13"/>
  <c r="F4" i="13"/>
  <c r="G2" i="13"/>
  <c r="G11" i="13"/>
  <c r="H4" i="13"/>
  <c r="G8" i="13"/>
  <c r="F11" i="13"/>
  <c r="G5" i="13"/>
  <c r="F8" i="13"/>
  <c r="H2" i="13"/>
  <c r="F5" i="13"/>
  <c r="H9" i="13"/>
  <c r="G9" i="13"/>
</calcChain>
</file>

<file path=xl/sharedStrings.xml><?xml version="1.0" encoding="utf-8"?>
<sst xmlns="http://schemas.openxmlformats.org/spreadsheetml/2006/main" count="32982" uniqueCount="8407">
  <si>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</si>
  <si>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</si>
  <si>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</si>
  <si>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</si>
  <si>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</si>
  <si>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</si>
  <si>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</si>
  <si>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</si>
  <si>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</si>
  <si>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</si>
  <si>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</si>
  <si>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</si>
  <si>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</si>
  <si>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</si>
  <si>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</si>
  <si>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</si>
  <si>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</si>
  <si>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</si>
  <si>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</si>
  <si>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</si>
  <si>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</si>
  <si>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</si>
  <si>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</si>
  <si>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</si>
  <si>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</si>
  <si>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</si>
  <si>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</si>
  <si>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</si>
  <si>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</si>
  <si>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</si>
  <si>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</si>
  <si>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</si>
  <si>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</si>
  <si>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</si>
  <si>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</si>
  <si>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</si>
  <si>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</si>
  <si>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</si>
  <si>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</si>
  <si>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</si>
  <si>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</si>
  <si>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</si>
  <si>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</si>
  <si>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</si>
  <si>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</si>
  <si>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</si>
  <si>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</si>
  <si>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</si>
  <si>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</si>
  <si>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</si>
  <si>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</si>
  <si>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</si>
  <si>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</si>
  <si>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</si>
  <si>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</si>
  <si>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</si>
  <si>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</si>
  <si>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</si>
  <si>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</si>
  <si>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</si>
  <si>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</si>
  <si>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</si>
  <si>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</si>
  <si>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</si>
  <si>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</si>
  <si>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</si>
  <si>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</si>
  <si>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</si>
  <si>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</si>
  <si>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</si>
  <si>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</si>
  <si>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</si>
  <si>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</si>
  <si>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</si>
  <si>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</si>
  <si>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</si>
  <si>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</si>
  <si>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</si>
  <si>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</si>
  <si>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</si>
  <si>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</si>
  <si>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</si>
  <si>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</si>
  <si>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</si>
  <si>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</si>
  <si>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</si>
  <si>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</si>
  <si>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</si>
  <si>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</si>
  <si>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</si>
  <si>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</si>
  <si>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</si>
  <si>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</si>
  <si>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</si>
  <si>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</si>
  <si>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</si>
  <si>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</si>
  <si>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</si>
  <si>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</si>
  <si>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</si>
  <si>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</si>
  <si>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</si>
  <si>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</si>
  <si>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</si>
  <si>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</si>
  <si>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</si>
  <si>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</si>
  <si>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</si>
  <si>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</si>
  <si>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</si>
  <si>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</si>
  <si>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</si>
  <si>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</si>
  <si>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</si>
  <si>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</si>
  <si>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</si>
  <si>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</si>
  <si>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</si>
  <si>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</si>
  <si>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</si>
  <si>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</si>
  <si>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</si>
  <si>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</si>
  <si>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</si>
  <si>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</si>
  <si>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</si>
  <si>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</si>
  <si>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</si>
  <si>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</si>
  <si>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</si>
  <si>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</si>
  <si>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</si>
  <si>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</si>
  <si>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</si>
  <si>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</si>
  <si>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</si>
  <si>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</si>
  <si>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</si>
  <si>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</si>
  <si>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</si>
  <si>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</si>
  <si>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</si>
  <si>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</si>
  <si>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</si>
  <si>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</si>
  <si>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</si>
  <si>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</si>
  <si>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</si>
  <si>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</si>
  <si>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</si>
  <si>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</si>
  <si>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</si>
  <si>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</si>
  <si>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</si>
  <si>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</si>
  <si>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</si>
  <si>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</si>
  <si>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</si>
  <si>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</si>
  <si>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</si>
  <si>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</si>
  <si>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</si>
  <si>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</si>
  <si>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</si>
  <si>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</si>
  <si>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</si>
  <si>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</si>
  <si>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</si>
  <si>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</si>
  <si>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</si>
  <si>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</si>
  <si>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</si>
  <si>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</si>
  <si>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</si>
  <si>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</si>
  <si>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</si>
  <si>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</si>
  <si>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</si>
  <si>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</si>
  <si>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</si>
  <si>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</si>
  <si>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</si>
  <si>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</si>
  <si>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</si>
  <si>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</si>
  <si>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</si>
  <si>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</si>
  <si>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</si>
  <si>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</si>
  <si>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</si>
  <si>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</si>
  <si>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</si>
  <si>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</si>
  <si>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</si>
  <si>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</si>
  <si>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</si>
  <si>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</si>
  <si>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</si>
  <si>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</si>
  <si>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</si>
  <si>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</si>
  <si>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</si>
  <si>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</si>
  <si>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</si>
  <si>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</si>
  <si>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</si>
  <si>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</si>
  <si>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</si>
  <si>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</si>
  <si>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</si>
  <si>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</si>
  <si>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</si>
  <si>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</si>
  <si>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</si>
  <si>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</si>
  <si>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</si>
  <si>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</si>
  <si>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</si>
  <si>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</si>
  <si>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</si>
  <si>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</si>
  <si>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</si>
  <si>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</si>
  <si>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</si>
  <si>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</si>
  <si>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</si>
  <si>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</si>
  <si>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</si>
  <si>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</si>
  <si>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</si>
  <si>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</si>
  <si>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</si>
  <si>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</si>
  <si>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</si>
  <si>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</si>
  <si>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</si>
  <si>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</si>
  <si>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</si>
  <si>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</si>
  <si>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</si>
  <si>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</si>
  <si>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</si>
  <si>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</si>
  <si>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</si>
  <si>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</si>
  <si>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</si>
  <si>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</si>
  <si>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</si>
  <si>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</si>
  <si>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</si>
  <si>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</si>
  <si>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</si>
  <si>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</si>
  <si>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</si>
  <si>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</si>
  <si>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</si>
  <si>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</si>
  <si>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</si>
  <si>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</si>
  <si>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</si>
  <si>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</si>
  <si>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</si>
  <si>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</si>
  <si>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</si>
  <si>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</si>
  <si>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</si>
  <si>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</si>
  <si>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</si>
  <si>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</si>
  <si>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</si>
  <si>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</si>
  <si>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</si>
  <si>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</si>
  <si>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</si>
  <si>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</si>
  <si>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</si>
  <si>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</si>
  <si>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</si>
  <si>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</si>
  <si>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</si>
  <si>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</si>
  <si>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</si>
  <si>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</si>
  <si>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</si>
  <si>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</si>
  <si>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</si>
  <si>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</si>
  <si>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</si>
  <si>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</si>
  <si>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</si>
  <si>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</si>
  <si>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</si>
  <si>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</si>
  <si>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</si>
  <si>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</si>
  <si>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</si>
  <si>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</si>
  <si>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</si>
  <si>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</si>
  <si>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</si>
  <si>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</si>
  <si>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</si>
  <si>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</si>
  <si>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</si>
  <si>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</si>
  <si>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</si>
  <si>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</si>
  <si>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</si>
  <si>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</si>
  <si>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</si>
  <si>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</si>
  <si>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</si>
  <si>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</si>
  <si>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</si>
  <si>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</si>
  <si>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</si>
  <si>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</si>
  <si>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</si>
  <si>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</si>
  <si>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</si>
  <si>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</si>
  <si>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</si>
  <si>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</si>
  <si>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</si>
  <si>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</si>
  <si>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</si>
  <si>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</si>
  <si>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</si>
  <si>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</si>
  <si>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</si>
  <si>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</si>
  <si>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</si>
  <si>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</si>
  <si>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</si>
  <si>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</si>
  <si>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</si>
  <si>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</si>
  <si>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</si>
  <si>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</si>
  <si>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</si>
  <si>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</si>
  <si>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</si>
  <si>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</si>
  <si>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</si>
  <si>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</si>
  <si>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</si>
  <si>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</si>
  <si>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</si>
  <si>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</si>
  <si>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</si>
  <si>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</si>
  <si>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</si>
  <si>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</si>
  <si>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</si>
  <si>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</si>
  <si>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</si>
  <si>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</si>
  <si>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</si>
  <si>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</si>
  <si>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</si>
  <si>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</si>
  <si>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</si>
  <si>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</si>
  <si>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</si>
  <si>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</si>
  <si>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</si>
  <si>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</si>
  <si>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</si>
  <si>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</si>
  <si>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</si>
  <si>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</si>
  <si>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</si>
  <si>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</si>
  <si>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</si>
  <si>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</si>
  <si>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</si>
  <si>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</si>
  <si>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</si>
  <si>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</si>
  <si>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</si>
  <si>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</si>
  <si>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</si>
  <si>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</si>
  <si>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</si>
  <si>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</si>
  <si>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</si>
  <si>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</si>
  <si>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</si>
  <si>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</si>
  <si>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</si>
  <si>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</si>
  <si>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</si>
  <si>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</si>
  <si>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</si>
  <si>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</si>
  <si>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</si>
  <si>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</si>
  <si>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</si>
  <si>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</si>
  <si>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</si>
  <si>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</si>
  <si>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</si>
  <si>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</si>
  <si>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</si>
  <si>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</si>
  <si>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</si>
  <si>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</si>
  <si>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</si>
  <si>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</si>
  <si>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</si>
  <si>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</si>
  <si>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</si>
  <si>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</si>
  <si>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</si>
  <si>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</si>
  <si>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</si>
  <si>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</si>
  <si>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</si>
  <si>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</si>
  <si>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</si>
  <si>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</si>
  <si>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</si>
  <si>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</si>
  <si>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</si>
  <si>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</si>
  <si>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</si>
  <si>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</si>
  <si>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</si>
  <si>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</si>
  <si>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</si>
  <si>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</si>
  <si>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</si>
  <si>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</si>
  <si>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</si>
  <si>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</si>
  <si>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</si>
  <si>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</si>
  <si>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</si>
  <si>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</si>
  <si>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</si>
  <si>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</si>
  <si>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</si>
  <si>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</si>
  <si>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</si>
  <si>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</si>
  <si>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</si>
  <si>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</si>
  <si>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</si>
  <si>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</si>
  <si>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</si>
  <si>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</si>
  <si>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</si>
  <si>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</si>
  <si>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</si>
  <si>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</si>
  <si>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</si>
  <si>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</si>
  <si>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</si>
  <si>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</si>
  <si>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</si>
  <si>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</si>
  <si>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</si>
  <si>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</si>
  <si>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</si>
  <si>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</si>
  <si>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</si>
  <si>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</si>
  <si>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</si>
  <si>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</si>
  <si>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</si>
  <si>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</si>
  <si>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</si>
  <si>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</si>
  <si>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</si>
  <si>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</si>
  <si>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</si>
  <si>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</si>
  <si>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</si>
  <si>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</si>
  <si>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</si>
  <si>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</si>
  <si>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</si>
  <si>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</si>
  <si>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</si>
  <si>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</si>
  <si>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</si>
  <si>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</si>
  <si>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</si>
  <si>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</si>
  <si>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</si>
  <si>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</si>
  <si>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</si>
  <si>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</si>
  <si>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</si>
  <si>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</si>
  <si>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</si>
  <si>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</si>
  <si>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</si>
  <si>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</si>
  <si>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</si>
  <si>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</si>
  <si>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</si>
  <si>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</si>
  <si>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</si>
  <si>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</si>
  <si>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</si>
  <si>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</si>
  <si>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</si>
  <si>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</si>
  <si>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</si>
  <si>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</si>
  <si>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</si>
  <si>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</si>
  <si>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</si>
  <si>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</si>
  <si>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</si>
  <si>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</si>
  <si>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</si>
  <si>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</si>
  <si>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</si>
  <si>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</si>
  <si>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</si>
  <si>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</si>
  <si>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</si>
  <si>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</si>
  <si>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</si>
  <si>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</si>
  <si>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</si>
  <si>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</si>
  <si>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</si>
  <si>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</si>
  <si>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</si>
  <si>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</si>
  <si>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</si>
  <si>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</si>
  <si>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</si>
  <si>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</si>
  <si>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</si>
  <si>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</si>
  <si>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</si>
  <si>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</si>
  <si>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</si>
  <si>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</si>
  <si>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</si>
  <si>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</si>
  <si>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</si>
  <si>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</si>
  <si>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</si>
  <si>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</si>
  <si>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</si>
  <si>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</si>
  <si>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</si>
  <si>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</si>
  <si>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</si>
  <si>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</si>
  <si>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</si>
  <si>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</si>
  <si>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</si>
  <si>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</si>
  <si>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</si>
  <si>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</si>
  <si>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</si>
  <si>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</si>
  <si>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</si>
  <si>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</si>
  <si>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</si>
  <si>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</si>
  <si>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</si>
  <si>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</si>
  <si>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</si>
  <si>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</si>
  <si>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</si>
  <si>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</si>
  <si>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</si>
  <si>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</si>
  <si>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</si>
  <si>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</si>
  <si>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</si>
  <si>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</si>
  <si>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</si>
  <si>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</si>
  <si>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</si>
  <si>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</si>
  <si>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</si>
  <si>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</si>
  <si>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</si>
  <si>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</si>
  <si>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</si>
  <si>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</si>
  <si>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</si>
  <si>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</si>
  <si>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</si>
  <si>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</si>
  <si>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</si>
  <si>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</si>
  <si>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</si>
  <si>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</si>
  <si>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</si>
  <si>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</si>
  <si>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</si>
  <si>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</si>
  <si>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</si>
  <si>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</si>
  <si>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</si>
  <si>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</si>
  <si>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</si>
  <si>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</si>
  <si>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</si>
  <si>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</si>
  <si>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</si>
  <si>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</si>
  <si>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</si>
  <si>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</si>
  <si>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</si>
  <si>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</si>
  <si>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</si>
  <si>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</si>
  <si>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</si>
  <si>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</si>
  <si>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</si>
  <si>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</si>
  <si>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</si>
  <si>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</si>
  <si>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</si>
  <si>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</si>
  <si>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</si>
  <si>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</si>
  <si>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</si>
  <si>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</si>
  <si>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</si>
  <si>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</si>
  <si>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</si>
  <si>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</si>
  <si>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</si>
  <si>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</si>
  <si>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</si>
  <si>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</si>
  <si>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</si>
  <si>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</si>
  <si>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</si>
  <si>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</si>
  <si>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</si>
  <si>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</si>
  <si>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</si>
  <si>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</si>
  <si>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</si>
  <si>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</si>
  <si>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</si>
  <si>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</si>
  <si>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</si>
  <si>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</si>
  <si>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</si>
  <si>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</si>
  <si>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</si>
  <si>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</si>
  <si>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</si>
  <si>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</si>
  <si>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</si>
  <si>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</si>
  <si>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</si>
  <si>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</si>
  <si>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</si>
  <si>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</si>
  <si>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</si>
  <si>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</si>
  <si>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</si>
  <si>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</si>
  <si>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</si>
  <si>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</si>
  <si>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</si>
  <si>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</si>
  <si>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</si>
  <si>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</si>
  <si>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</si>
  <si>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</si>
  <si>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</si>
  <si>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</si>
  <si>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</si>
  <si>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</si>
  <si>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</si>
  <si>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</si>
  <si>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</si>
  <si>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</si>
  <si>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</si>
  <si>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</si>
  <si>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</si>
  <si>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</si>
  <si>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</si>
  <si>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</si>
  <si>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</si>
  <si>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</si>
  <si>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</si>
  <si>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</si>
  <si>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</si>
  <si>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</si>
  <si>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</si>
  <si>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</si>
  <si>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</si>
  <si>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</si>
  <si>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</si>
  <si>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</si>
  <si>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</si>
  <si>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</si>
  <si>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</si>
  <si>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</si>
  <si>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</si>
  <si>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</si>
  <si>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</si>
  <si>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</si>
  <si>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</si>
  <si>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</si>
  <si>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</si>
  <si>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</si>
  <si>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</si>
  <si>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</si>
  <si>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</si>
  <si>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</si>
  <si>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</si>
  <si>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</si>
  <si>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</si>
  <si>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</si>
  <si>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</si>
  <si>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</si>
  <si>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</si>
  <si>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</si>
  <si>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</si>
  <si>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</si>
  <si>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</si>
  <si>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</si>
  <si>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</si>
  <si>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</si>
  <si>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</si>
  <si>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</si>
  <si>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</si>
  <si>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</si>
  <si>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</si>
  <si>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</si>
  <si>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</si>
  <si>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</si>
  <si>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</si>
  <si>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</si>
  <si>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</si>
  <si>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</si>
  <si>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</si>
  <si>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</si>
  <si>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</si>
  <si>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</si>
  <si>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</si>
  <si>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</si>
  <si>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</si>
  <si>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</si>
  <si>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</si>
  <si>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</si>
  <si>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</si>
  <si>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</si>
  <si>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</si>
  <si>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</si>
  <si>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</si>
  <si>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</si>
  <si>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</si>
  <si>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</si>
  <si>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</si>
  <si>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</si>
  <si>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</si>
  <si>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</si>
  <si>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</si>
  <si>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</si>
  <si>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</si>
  <si>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</si>
  <si>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</si>
  <si>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</si>
  <si>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</si>
  <si>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</si>
  <si>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</si>
  <si>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</si>
  <si>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</si>
  <si>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</si>
  <si>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</si>
  <si>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</si>
  <si>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</si>
  <si>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</si>
  <si>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</si>
  <si>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</si>
  <si>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</si>
  <si>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</si>
  <si>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</si>
  <si>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</si>
  <si>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</si>
  <si>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</si>
  <si>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</si>
  <si>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</si>
  <si>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</si>
  <si>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</si>
  <si>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</si>
  <si>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</si>
  <si>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</si>
  <si>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</si>
  <si>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</si>
  <si>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</si>
  <si>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</si>
  <si>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</si>
  <si>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</si>
  <si>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</si>
  <si>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</si>
  <si>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</si>
  <si>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</si>
  <si>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</si>
  <si>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</si>
  <si>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</si>
  <si>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</si>
  <si>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</si>
  <si>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</si>
  <si>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</si>
  <si>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</si>
  <si>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</si>
  <si>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</si>
  <si>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</si>
  <si>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</si>
  <si>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</si>
  <si>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</si>
  <si>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</si>
  <si>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</si>
  <si>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</si>
  <si>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</si>
  <si>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</si>
  <si>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</si>
  <si>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</si>
  <si>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</si>
  <si>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</si>
  <si>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</si>
  <si>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</si>
  <si>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</si>
  <si>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</si>
  <si>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</si>
  <si>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</si>
  <si>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</si>
  <si>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</si>
  <si>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</si>
  <si>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</si>
  <si>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</si>
  <si>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</si>
  <si>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</si>
  <si>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</si>
  <si>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</si>
  <si>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</si>
  <si>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</si>
  <si>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</si>
  <si>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</si>
  <si>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</si>
  <si>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</si>
  <si>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</si>
  <si>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</si>
  <si>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</si>
  <si>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</si>
  <si>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</si>
  <si>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</si>
  <si>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</si>
  <si>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</si>
  <si>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</si>
  <si>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</si>
  <si>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</si>
  <si>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</si>
  <si>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</si>
  <si>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</si>
  <si>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</si>
  <si>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</si>
  <si>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</si>
  <si>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</si>
  <si>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</si>
  <si>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</si>
  <si>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</si>
  <si>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</si>
  <si>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</si>
  <si>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</si>
  <si>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</si>
  <si>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</si>
  <si>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</si>
  <si>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</si>
  <si>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</si>
  <si>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</si>
  <si>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</si>
  <si>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</si>
  <si>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</si>
  <si>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</si>
  <si>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</si>
  <si>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</si>
  <si>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</si>
  <si>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</si>
  <si>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</si>
  <si>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</si>
  <si>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</si>
  <si>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</si>
  <si>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</si>
  <si>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</si>
  <si>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</si>
  <si>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</si>
  <si>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</si>
  <si>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</si>
  <si>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</si>
  <si>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</si>
  <si>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</si>
  <si>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</si>
  <si>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</si>
  <si>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</si>
  <si>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</si>
  <si>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</si>
  <si>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</si>
  <si>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</si>
  <si>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</si>
  <si>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</si>
  <si>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</si>
  <si>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</si>
  <si>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</si>
  <si>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</si>
  <si>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</si>
  <si>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</si>
  <si>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</si>
  <si>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</si>
  <si>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</si>
  <si>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</si>
  <si>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</si>
  <si>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</si>
  <si>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</si>
  <si>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</si>
  <si>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</si>
  <si>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</si>
  <si>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</si>
  <si>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</si>
  <si>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</si>
  <si>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</si>
  <si>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</si>
  <si>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</si>
  <si>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</si>
  <si>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</si>
  <si>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</si>
  <si>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</si>
  <si>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</si>
  <si>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</si>
  <si>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</si>
  <si>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</si>
  <si>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</si>
  <si>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</si>
  <si>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</si>
  <si>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</si>
  <si>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</si>
  <si>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</si>
  <si>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</si>
  <si>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</si>
  <si>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</si>
  <si>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</si>
  <si>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</si>
  <si>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</si>
  <si>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</si>
  <si>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</si>
  <si>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</si>
  <si>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</si>
  <si>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</si>
  <si>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</si>
  <si>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</si>
  <si>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</si>
  <si>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</si>
  <si>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</si>
  <si>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</si>
  <si>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</si>
  <si>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</si>
  <si>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</si>
  <si>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</si>
  <si>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</si>
  <si>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</si>
  <si>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</si>
  <si>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</si>
  <si>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</si>
  <si>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</si>
  <si>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</si>
  <si>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</si>
  <si>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</si>
  <si>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</si>
  <si>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</si>
  <si>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</si>
  <si>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</si>
  <si>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</si>
  <si>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</si>
  <si>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</si>
  <si>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</si>
  <si>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</si>
  <si>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</si>
  <si>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</si>
  <si>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</si>
  <si>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</si>
  <si>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</si>
  <si>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</si>
  <si>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</si>
  <si>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</si>
  <si>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</si>
  <si>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</si>
  <si>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</si>
  <si>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</si>
  <si>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</si>
  <si>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</si>
  <si>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</si>
  <si>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</si>
  <si>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</si>
  <si>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</si>
  <si>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</si>
  <si>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</si>
  <si>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</si>
  <si>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</si>
  <si>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</si>
  <si>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</si>
  <si>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</si>
  <si>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</si>
  <si>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</si>
  <si>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</si>
  <si>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</si>
  <si>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</si>
  <si>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</si>
  <si>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</si>
  <si>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</si>
  <si>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</si>
  <si>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</si>
  <si>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</si>
  <si>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</si>
  <si>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</si>
  <si>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</si>
  <si>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</si>
  <si>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</si>
  <si>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</si>
  <si>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</si>
  <si>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</si>
  <si>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</si>
  <si>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</si>
  <si>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</si>
  <si>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</si>
  <si>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</si>
  <si>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</si>
  <si>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</si>
  <si>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</si>
  <si>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</si>
  <si>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</si>
  <si>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</si>
  <si>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</si>
  <si>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</si>
  <si>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</si>
  <si>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</si>
  <si>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</si>
  <si>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</si>
  <si>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</si>
  <si>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</si>
  <si>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</si>
  <si>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</si>
  <si>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</si>
  <si>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</si>
  <si>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</si>
  <si>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</si>
  <si>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</si>
  <si>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</si>
  <si>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</si>
  <si>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</si>
  <si>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</si>
  <si>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</si>
  <si>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</si>
  <si>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</si>
  <si>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</si>
  <si>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</si>
  <si>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</si>
  <si>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</si>
  <si>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</si>
  <si>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</si>
  <si>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</si>
  <si>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</si>
  <si>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</si>
  <si>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</si>
  <si>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</si>
  <si>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</si>
  <si>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</si>
  <si>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</si>
  <si>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</si>
  <si>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</si>
  <si>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</si>
  <si>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</si>
  <si>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</si>
  <si>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</si>
  <si>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</si>
  <si>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</si>
  <si>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</si>
  <si>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</si>
  <si>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</si>
  <si>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</si>
  <si>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</si>
  <si>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</si>
  <si>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</si>
  <si>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</si>
  <si>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</si>
  <si>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</si>
  <si>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</si>
  <si>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</si>
  <si>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</si>
  <si>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</si>
  <si>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</si>
  <si>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</si>
  <si>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</si>
  <si>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</si>
  <si>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</si>
  <si>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</si>
  <si>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</si>
  <si>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</si>
  <si>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</si>
  <si>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</si>
  <si>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</si>
  <si>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</si>
  <si>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</si>
  <si>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</si>
  <si>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</si>
  <si>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</si>
  <si>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</si>
  <si>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</si>
  <si>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</si>
  <si>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</si>
  <si>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</si>
  <si>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</si>
  <si>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</si>
  <si>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</si>
  <si>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</si>
  <si>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</si>
  <si>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</si>
  <si>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</si>
  <si>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</si>
  <si>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</si>
  <si>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</si>
  <si>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</si>
  <si>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</si>
  <si>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</si>
  <si>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</si>
  <si>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</si>
  <si>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</si>
  <si>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</si>
  <si>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</si>
  <si>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</si>
  <si>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</si>
  <si>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</si>
  <si>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</si>
  <si>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</si>
  <si>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</si>
  <si>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</si>
  <si>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</si>
  <si>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</si>
  <si>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</si>
  <si>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</si>
  <si>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</si>
  <si>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</si>
  <si>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</si>
  <si>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</si>
  <si>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</si>
  <si>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</si>
  <si>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</si>
  <si>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</si>
  <si>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</si>
  <si>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</si>
  <si>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</si>
  <si>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</si>
  <si>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</si>
  <si>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</si>
  <si>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</si>
  <si>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</si>
  <si>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</si>
  <si>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</si>
  <si>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</si>
  <si>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</si>
  <si>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</si>
  <si>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</si>
  <si>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</si>
  <si>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</si>
  <si>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</si>
  <si>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</si>
  <si>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</si>
  <si>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</si>
  <si>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</si>
  <si>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</si>
  <si>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</si>
  <si>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</si>
  <si>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</si>
  <si>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</si>
  <si>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</si>
  <si>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</si>
  <si>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</si>
  <si>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</si>
  <si>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</si>
  <si>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</si>
  <si>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</si>
  <si>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</si>
  <si>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</si>
  <si>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</si>
  <si>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</si>
  <si>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</si>
  <si>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</si>
  <si>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</si>
  <si>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</si>
  <si>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</si>
  <si>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</si>
  <si>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</si>
  <si>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</si>
  <si>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</si>
  <si>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</si>
  <si>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</si>
  <si>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</si>
  <si>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</si>
  <si>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</si>
  <si>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</si>
  <si>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</si>
  <si>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</si>
  <si>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</si>
  <si>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</si>
  <si>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</si>
  <si>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</si>
  <si>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</si>
  <si>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</si>
  <si>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</si>
  <si>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</si>
  <si>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</si>
  <si>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</si>
  <si>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</si>
  <si>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</si>
  <si>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</si>
  <si>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</si>
  <si>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</si>
  <si>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</si>
  <si>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</si>
  <si>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</si>
  <si>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</si>
  <si>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</si>
  <si>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</si>
  <si>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</si>
  <si>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</si>
  <si>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</si>
  <si>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</si>
  <si>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</si>
  <si>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</si>
  <si>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</si>
  <si>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</si>
  <si>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</si>
  <si>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</si>
  <si>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</si>
  <si>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</si>
  <si>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</si>
  <si>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</si>
  <si>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</si>
  <si>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</si>
  <si>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</si>
  <si>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</si>
  <si>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</si>
  <si>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</si>
  <si>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</si>
  <si>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</si>
  <si>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</si>
  <si>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</si>
  <si>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</si>
  <si>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</si>
  <si>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</si>
  <si>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</si>
  <si>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</si>
  <si>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</si>
  <si>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</si>
  <si>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</si>
  <si>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</si>
  <si>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</si>
  <si>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</si>
  <si>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</si>
  <si>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</si>
  <si>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</si>
  <si>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</si>
  <si>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</si>
  <si>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</si>
  <si>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</si>
  <si>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</si>
  <si>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</si>
  <si>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</si>
  <si>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</si>
  <si>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</si>
  <si>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</si>
  <si>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</si>
  <si>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</si>
  <si>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</si>
  <si>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</si>
  <si>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</si>
  <si>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</si>
  <si>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</si>
  <si>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</si>
  <si>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</si>
  <si>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</si>
  <si>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</si>
  <si>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</si>
  <si>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</si>
  <si>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</si>
  <si>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</si>
  <si>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</si>
  <si>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</si>
  <si>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</si>
  <si>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</si>
  <si>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</si>
  <si>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</si>
  <si>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</si>
  <si>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</si>
  <si>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</si>
  <si>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</si>
  <si>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</si>
  <si>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</si>
  <si>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</si>
  <si>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</si>
  <si>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</si>
  <si>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</si>
  <si>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</si>
  <si>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</si>
  <si>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</si>
  <si>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</si>
  <si>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</si>
  <si>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</si>
  <si>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</si>
  <si>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</si>
  <si>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</si>
  <si>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</si>
  <si>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</si>
  <si>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</si>
  <si>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</si>
  <si>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</si>
  <si>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</si>
  <si>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</si>
  <si>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</si>
  <si>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</si>
  <si>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</si>
  <si>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</si>
  <si>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</si>
  <si>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</si>
  <si>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</si>
  <si>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</si>
  <si>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</si>
  <si>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</si>
  <si>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</si>
  <si>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</si>
  <si>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</si>
  <si>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</si>
  <si>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</si>
  <si>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</si>
  <si>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</si>
  <si>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</si>
  <si>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</si>
  <si>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</si>
  <si>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</si>
  <si>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</si>
  <si>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</si>
  <si>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</si>
  <si>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</si>
  <si>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</si>
  <si>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</si>
  <si>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</si>
  <si>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</si>
  <si>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</si>
  <si>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</si>
  <si>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</si>
  <si>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</si>
  <si>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</si>
  <si>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</si>
  <si>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</si>
  <si>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</si>
  <si>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</si>
  <si>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</si>
  <si>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</si>
  <si>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</si>
  <si>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</si>
  <si>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</si>
  <si>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</si>
  <si>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</si>
  <si>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</si>
  <si>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</si>
  <si>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</si>
  <si>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</si>
  <si>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</si>
  <si>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</si>
  <si>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</si>
  <si>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</si>
  <si>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</si>
  <si>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</si>
  <si>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</si>
  <si>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</si>
  <si>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</si>
  <si>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</si>
  <si>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</si>
  <si>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</si>
  <si>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</si>
  <si>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</si>
  <si>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</si>
  <si>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</si>
  <si>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</si>
  <si>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</si>
  <si>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</si>
  <si>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</si>
  <si>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</si>
  <si>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</si>
  <si>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</si>
  <si>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</si>
  <si>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</si>
  <si>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</si>
  <si>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</si>
  <si>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</si>
  <si>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</si>
  <si>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</si>
  <si>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</si>
  <si>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</si>
  <si>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</si>
  <si>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</si>
  <si>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</si>
  <si>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</si>
  <si>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</si>
  <si>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</si>
  <si>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</si>
  <si>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</si>
  <si>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</si>
  <si>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</si>
  <si>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</si>
  <si>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</si>
  <si>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</si>
  <si>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</si>
  <si>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</si>
  <si>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</si>
  <si>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</si>
  <si>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</si>
  <si>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</si>
  <si>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</si>
  <si>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</si>
  <si>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</si>
  <si>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</si>
  <si>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</si>
  <si>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</si>
  <si>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</si>
  <si>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</si>
  <si>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</si>
  <si>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</si>
  <si>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</si>
  <si>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</si>
  <si>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</si>
  <si>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</si>
  <si>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</si>
  <si>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</si>
  <si>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</si>
  <si>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</si>
  <si>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</si>
  <si>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</si>
  <si>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</si>
  <si>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</si>
  <si>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</si>
  <si>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</si>
  <si>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</si>
  <si>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</si>
  <si>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</si>
  <si>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</si>
  <si>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</si>
  <si>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</si>
  <si>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</si>
  <si>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</si>
  <si>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</si>
  <si>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</si>
  <si>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</si>
  <si>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</si>
  <si>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</si>
  <si>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</si>
  <si>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</si>
  <si>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</si>
  <si>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</si>
  <si>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</si>
  <si>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</si>
  <si>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</si>
  <si>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</si>
  <si>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</si>
  <si>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</si>
  <si>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</si>
  <si>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</si>
  <si>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</si>
  <si>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</si>
  <si>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</si>
  <si>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</si>
  <si>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</si>
  <si>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</si>
  <si>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</si>
  <si>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</si>
  <si>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</si>
  <si>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</si>
  <si>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</si>
  <si>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</si>
  <si>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</si>
  <si>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</si>
  <si>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</si>
  <si>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</si>
  <si>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</si>
  <si>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</si>
  <si>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</si>
  <si>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</si>
  <si>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</si>
  <si>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</si>
  <si>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</si>
  <si>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</si>
  <si>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</si>
  <si>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</si>
  <si>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</si>
  <si>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</si>
  <si>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</si>
  <si>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</si>
  <si>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</si>
  <si>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</si>
  <si>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</si>
  <si>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</si>
  <si>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</si>
  <si>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</si>
  <si>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</si>
  <si>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</si>
  <si>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</si>
  <si>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</si>
  <si>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</si>
  <si>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</si>
  <si>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</si>
  <si>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</si>
  <si>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</si>
  <si>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</si>
  <si>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</si>
  <si>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</si>
  <si>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</si>
  <si>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</si>
  <si>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</si>
  <si>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</si>
  <si>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</si>
  <si>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</si>
  <si>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</si>
  <si>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</si>
  <si>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</si>
  <si>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</si>
  <si>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</si>
  <si>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</si>
  <si>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</si>
  <si>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</si>
  <si>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</si>
  <si>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</si>
  <si>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</si>
  <si>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</si>
  <si>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</si>
  <si>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</si>
  <si>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</si>
  <si>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</si>
  <si>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</si>
  <si>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</si>
  <si>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</si>
  <si>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</si>
  <si>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</si>
  <si>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</si>
  <si>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</si>
  <si>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</si>
  <si>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</si>
  <si>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</si>
  <si>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</si>
  <si>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</si>
  <si>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</si>
  <si>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</si>
  <si>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</si>
  <si>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</si>
  <si>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</si>
  <si>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</si>
  <si>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</si>
  <si>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</si>
  <si>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</si>
  <si>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</si>
  <si>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</si>
  <si>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</si>
  <si>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</si>
  <si>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</si>
  <si>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</si>
  <si>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</si>
  <si>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</si>
  <si>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</si>
  <si>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</si>
  <si>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</si>
  <si>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</si>
  <si>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</si>
  <si>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</si>
  <si>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</si>
  <si>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</si>
  <si>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</si>
  <si>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</si>
  <si>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</si>
  <si>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</si>
  <si>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</si>
  <si>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</si>
  <si>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</si>
  <si>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</si>
  <si>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</si>
  <si>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</si>
  <si>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</si>
  <si>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</si>
  <si>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</si>
  <si>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</si>
  <si>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</si>
  <si>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</si>
  <si>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</si>
  <si>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</si>
  <si>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</si>
  <si>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</si>
  <si>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</si>
  <si>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</si>
  <si>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</si>
  <si>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</si>
  <si>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</si>
  <si>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</si>
  <si>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</si>
  <si>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</si>
  <si>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</si>
  <si>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</si>
  <si>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</si>
  <si>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</si>
  <si>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</si>
  <si>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</si>
  <si>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</si>
  <si>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</si>
  <si>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</si>
  <si>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</si>
  <si>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</si>
  <si>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</si>
  <si>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</si>
  <si>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</si>
  <si>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</si>
  <si>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</si>
  <si>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</si>
  <si>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</si>
  <si>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</si>
  <si>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</si>
  <si>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</si>
  <si>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</si>
  <si>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</si>
  <si>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</si>
  <si>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</si>
  <si>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</si>
  <si>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</si>
  <si>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</si>
  <si>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</si>
  <si>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</si>
  <si>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</si>
  <si>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</si>
  <si>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</si>
  <si>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</si>
  <si>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</si>
  <si>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</si>
  <si>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</si>
  <si>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</si>
  <si>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</si>
  <si>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</si>
  <si>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</si>
  <si>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</si>
  <si>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</si>
  <si>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</si>
  <si>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</si>
  <si>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</si>
  <si>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</si>
  <si>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</si>
  <si>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</si>
  <si>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</si>
  <si>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</si>
  <si>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</si>
  <si>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</si>
  <si>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</si>
  <si>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</si>
  <si>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</si>
  <si>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</si>
  <si>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</si>
  <si>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</si>
  <si>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</si>
  <si>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</si>
  <si>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</si>
  <si>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</si>
  <si>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</si>
  <si>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</si>
  <si>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</si>
  <si>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</si>
  <si>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</si>
  <si>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</si>
  <si>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</si>
  <si>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</si>
  <si>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</si>
  <si>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</si>
  <si>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</si>
  <si>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</si>
  <si>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</si>
  <si>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</si>
  <si>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</si>
  <si>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</si>
  <si>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</si>
  <si>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</si>
  <si>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</si>
  <si>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</si>
  <si>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</si>
  <si>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</si>
  <si>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</si>
  <si>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</si>
  <si>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</si>
  <si>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</si>
  <si>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</si>
  <si>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</si>
  <si>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</si>
  <si>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</si>
  <si>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</si>
  <si>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</si>
  <si>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</si>
  <si>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</si>
  <si>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</si>
  <si>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</si>
  <si>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</si>
  <si>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</si>
  <si>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</si>
  <si>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</si>
  <si>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</si>
  <si>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</si>
  <si>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</si>
  <si>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</si>
  <si>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</si>
  <si>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</si>
  <si>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</si>
  <si>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</si>
  <si>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</si>
  <si>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</si>
  <si>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</si>
  <si>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</si>
  <si>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</si>
  <si>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</si>
  <si>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</si>
  <si>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</si>
  <si>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</si>
  <si>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</si>
  <si>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</si>
  <si>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</si>
  <si>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</si>
  <si>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</si>
  <si>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</si>
  <si>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</si>
  <si>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</si>
  <si>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</si>
  <si>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</si>
  <si>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</si>
  <si>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</si>
  <si>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</si>
  <si>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</si>
  <si>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</si>
  <si>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</si>
  <si>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</si>
  <si>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</si>
  <si>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</si>
  <si>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</si>
  <si>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</si>
  <si>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</si>
  <si>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</si>
  <si>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</si>
  <si>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</si>
  <si>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</si>
  <si>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</si>
  <si>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</si>
  <si>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</si>
  <si>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</si>
  <si>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</si>
  <si>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</si>
  <si>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</si>
  <si>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</si>
  <si>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</si>
  <si>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</si>
  <si>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</si>
  <si>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</si>
  <si>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</si>
  <si>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</si>
  <si>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</si>
  <si>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</si>
  <si>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</si>
  <si>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</si>
  <si>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</si>
  <si>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</si>
  <si>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</si>
  <si>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</si>
  <si>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</si>
  <si>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</si>
  <si>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</si>
  <si>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</si>
  <si>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</si>
  <si>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</si>
  <si>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</si>
  <si>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</si>
  <si>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</si>
  <si>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</si>
  <si>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</si>
  <si>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</si>
  <si>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</si>
  <si>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</si>
  <si>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</si>
  <si>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</si>
  <si>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</si>
  <si>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</si>
  <si>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</si>
  <si>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</si>
  <si>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</si>
  <si>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</si>
  <si>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</si>
  <si>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</si>
  <si>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</si>
  <si>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</si>
  <si>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</si>
  <si>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</si>
  <si>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</si>
  <si>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</si>
  <si>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</si>
  <si>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</si>
  <si>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</si>
  <si>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</si>
  <si>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</si>
  <si>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</si>
  <si>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</si>
  <si>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</si>
  <si>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</si>
  <si>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</si>
  <si>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</si>
  <si>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</si>
  <si>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</si>
  <si>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</si>
  <si>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</si>
  <si>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</si>
  <si>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</si>
  <si>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</si>
  <si>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</si>
  <si>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</si>
  <si>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</si>
  <si>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</si>
  <si>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</si>
  <si>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</si>
  <si>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</si>
  <si>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</si>
  <si>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</si>
  <si>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</si>
  <si>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</si>
  <si>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</si>
  <si>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</si>
  <si>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</si>
  <si>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</si>
  <si>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</si>
  <si>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</si>
  <si>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</si>
  <si>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</si>
  <si>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</si>
  <si>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</si>
  <si>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</si>
  <si>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</si>
  <si>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</si>
  <si>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</si>
  <si>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</si>
  <si>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</si>
  <si>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</si>
  <si>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</si>
  <si>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</si>
  <si>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</si>
  <si>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</si>
  <si>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</si>
  <si>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</si>
  <si>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</si>
  <si>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</si>
  <si>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</si>
  <si>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</si>
  <si>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</si>
  <si>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</si>
  <si>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</si>
  <si>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</si>
  <si>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</si>
  <si>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</si>
  <si>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</si>
  <si>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</si>
  <si>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</si>
  <si>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</si>
  <si>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</si>
  <si>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</si>
  <si>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</si>
  <si>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</si>
  <si>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</si>
  <si>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</si>
  <si>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</si>
  <si>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</si>
  <si>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</si>
  <si>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</si>
  <si>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</si>
  <si>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</si>
  <si>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</si>
  <si>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</si>
  <si>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</si>
  <si>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</si>
  <si>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</si>
  <si>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</si>
  <si>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</si>
  <si>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</si>
  <si>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</si>
  <si>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</si>
  <si>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</si>
  <si>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</si>
  <si>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</si>
  <si>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</si>
  <si>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</si>
  <si>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</si>
  <si>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</si>
  <si>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</si>
  <si>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</si>
  <si>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</si>
  <si>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</si>
  <si>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</si>
  <si>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</si>
  <si>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</si>
  <si>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</si>
  <si>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</si>
  <si>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</si>
  <si>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</si>
  <si>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</si>
  <si>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</si>
  <si>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</si>
  <si>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</si>
  <si>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</si>
  <si>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</si>
  <si>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</si>
  <si>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</si>
  <si>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</si>
  <si>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</si>
  <si>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</si>
  <si>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</si>
  <si>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</si>
  <si>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</si>
  <si>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</si>
  <si>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</si>
  <si>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</si>
  <si>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</si>
  <si>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</si>
  <si>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</si>
  <si>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</si>
  <si>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</si>
  <si>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</si>
  <si>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</si>
  <si>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</si>
  <si>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</si>
  <si>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</si>
  <si>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</si>
  <si>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</si>
  <si>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</si>
  <si>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</si>
  <si>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</si>
  <si>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</si>
  <si>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</si>
  <si>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</si>
  <si>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</si>
  <si>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</si>
  <si>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</si>
  <si>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</si>
  <si>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</si>
  <si>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</si>
  <si>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</si>
  <si>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</si>
  <si>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</si>
  <si>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</si>
  <si>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</si>
  <si>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</si>
  <si>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</si>
  <si>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</si>
  <si>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</si>
  <si>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</si>
  <si>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</si>
  <si>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</si>
  <si>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</si>
  <si>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</si>
  <si>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</si>
  <si>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</si>
  <si>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</si>
  <si>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</si>
  <si>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</si>
  <si>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</si>
  <si>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</si>
  <si>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</si>
  <si>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</si>
  <si>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</si>
  <si>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</si>
  <si>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</si>
  <si>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</si>
  <si>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</si>
  <si>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</si>
  <si>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</si>
  <si>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</si>
  <si>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</si>
  <si>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</si>
  <si>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</si>
  <si>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</si>
  <si>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</si>
  <si>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</si>
  <si>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</si>
  <si>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</si>
  <si>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</si>
  <si>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</si>
  <si>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</si>
  <si>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</si>
  <si>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</si>
  <si>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</si>
  <si>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</si>
  <si>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</si>
  <si>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</si>
  <si>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</si>
  <si>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</si>
  <si>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</si>
  <si>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</si>
  <si>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</si>
  <si>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</si>
  <si>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</si>
  <si>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</si>
  <si>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</si>
  <si>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</si>
  <si>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</si>
  <si>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</si>
  <si>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</si>
  <si>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</si>
  <si>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</si>
  <si>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</si>
  <si>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</si>
  <si>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</si>
  <si>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</si>
  <si>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</si>
  <si>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</si>
  <si>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</si>
  <si>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</si>
  <si>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</si>
  <si>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</si>
  <si>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</si>
  <si>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</si>
  <si>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</si>
  <si>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</si>
  <si>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</si>
  <si>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</si>
  <si>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</si>
  <si>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</si>
  <si>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</si>
  <si>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</si>
  <si>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</si>
  <si>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</si>
  <si>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</si>
  <si>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</si>
  <si>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</si>
  <si>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</si>
  <si>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</si>
  <si>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</si>
  <si>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</si>
  <si>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</si>
  <si>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</si>
  <si>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</si>
  <si>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</si>
  <si>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</si>
  <si>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</si>
  <si>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</si>
  <si>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</si>
  <si>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</si>
  <si>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</si>
  <si>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</si>
  <si>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</si>
  <si>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</si>
  <si>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</si>
  <si>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</si>
  <si>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</si>
  <si>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</si>
  <si>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</si>
  <si>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</si>
  <si>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</si>
  <si>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</si>
  <si>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</si>
  <si>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</si>
  <si>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</si>
  <si>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</si>
  <si>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</si>
  <si>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</si>
  <si>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</si>
  <si>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</si>
  <si>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</si>
  <si>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</si>
  <si>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</si>
  <si>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</si>
  <si>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</si>
  <si>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</si>
  <si>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</si>
  <si>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</si>
  <si>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</si>
  <si>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</si>
  <si>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</si>
  <si>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</si>
  <si>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</si>
  <si>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</si>
  <si>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</si>
  <si>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</si>
  <si>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</si>
  <si>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</si>
  <si>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</si>
  <si>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</si>
  <si>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</si>
  <si>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</si>
  <si>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</si>
  <si>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</si>
  <si>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</si>
  <si>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</si>
  <si>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</si>
  <si>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</si>
  <si>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</si>
  <si>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</si>
  <si>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</si>
  <si>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</si>
  <si>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</si>
  <si>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</si>
  <si>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</si>
  <si>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</si>
  <si>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</si>
  <si>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</si>
  <si>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</si>
  <si>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</si>
  <si>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</si>
  <si>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</si>
  <si>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</si>
  <si>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</si>
  <si>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</si>
  <si>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</si>
  <si>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</si>
  <si>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</si>
  <si>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</si>
  <si>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</si>
  <si>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</si>
  <si>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</si>
  <si>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</si>
  <si>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</si>
  <si>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</si>
  <si>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</si>
  <si>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</si>
  <si>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</si>
  <si>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</si>
  <si>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</si>
  <si>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</si>
  <si>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</si>
  <si>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</si>
  <si>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</si>
  <si>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</si>
  <si>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</si>
  <si>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</si>
  <si>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</si>
  <si>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</si>
  <si>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</si>
  <si>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</si>
  <si>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</si>
  <si>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</si>
  <si>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</si>
  <si>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</si>
  <si>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</si>
  <si>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</si>
  <si>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</si>
  <si>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</si>
  <si>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</si>
  <si>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</si>
  <si>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</si>
  <si>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</si>
  <si>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</si>
  <si>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</si>
  <si>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</si>
  <si>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</si>
  <si>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</si>
  <si>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</si>
  <si>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</si>
  <si>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</si>
  <si>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</si>
  <si>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</si>
  <si>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</si>
  <si>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</si>
  <si>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</si>
  <si>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</si>
  <si>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</si>
  <si>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</si>
  <si>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</si>
  <si>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</si>
  <si>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</si>
  <si>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</si>
  <si>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</si>
  <si>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</si>
  <si>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</si>
  <si>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</si>
  <si>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</si>
  <si>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</si>
  <si>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</si>
  <si>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</si>
  <si>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</si>
  <si>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</si>
  <si>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</si>
  <si>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</si>
  <si>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</si>
  <si>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</si>
  <si>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</si>
  <si>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</si>
  <si>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</si>
  <si>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</si>
  <si>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</si>
  <si>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</si>
  <si>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</si>
  <si>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</si>
  <si>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</si>
  <si>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</si>
  <si>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</si>
  <si>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</si>
  <si>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</si>
  <si>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</si>
  <si>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</si>
  <si>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</si>
  <si>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</si>
  <si>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</si>
  <si>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</si>
  <si>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</si>
  <si>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</si>
  <si>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</si>
  <si>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</si>
  <si>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</si>
  <si>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</si>
  <si>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</si>
  <si>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</si>
  <si>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</si>
  <si>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</si>
  <si>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</si>
  <si>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</si>
  <si>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</si>
  <si>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</si>
  <si>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</si>
  <si>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</si>
  <si>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</si>
  <si>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</si>
  <si>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</si>
  <si>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</si>
  <si>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</si>
  <si>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</si>
  <si>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</si>
  <si>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</si>
  <si>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</si>
  <si>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</si>
  <si>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</si>
  <si>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</si>
  <si>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</si>
  <si>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</si>
  <si>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</si>
  <si>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</si>
  <si>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</si>
  <si>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</si>
  <si>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</si>
  <si>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</si>
  <si>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</si>
  <si>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</si>
  <si>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</si>
  <si>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</si>
  <si>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</si>
  <si>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</si>
  <si>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</si>
  <si>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</si>
  <si>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</si>
  <si>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</si>
  <si>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</si>
  <si>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</si>
  <si>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</si>
  <si>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</si>
  <si>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</si>
  <si>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</si>
  <si>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</si>
  <si>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</si>
  <si>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</si>
  <si>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</si>
  <si>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</si>
  <si>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</si>
  <si>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</si>
  <si>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</si>
  <si>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</si>
  <si>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</si>
  <si>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</si>
  <si>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</si>
  <si>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</si>
  <si>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</si>
  <si>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</si>
  <si>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</si>
  <si>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</si>
  <si>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</si>
  <si>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</si>
  <si>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</si>
  <si>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</si>
  <si>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</si>
  <si>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</si>
  <si>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</si>
  <si>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</si>
  <si>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</si>
  <si>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</si>
  <si>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</si>
  <si>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</si>
  <si>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</si>
  <si>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</si>
  <si>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</si>
  <si>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</si>
  <si>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</si>
  <si>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</si>
  <si>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</si>
  <si>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</si>
  <si>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</si>
  <si>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</si>
  <si>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</si>
  <si>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</si>
  <si>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</si>
  <si>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</si>
  <si>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</si>
  <si>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</si>
  <si>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</si>
  <si>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</si>
  <si>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</si>
  <si>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</si>
  <si>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</si>
  <si>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</si>
  <si>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</si>
  <si>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</si>
  <si>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</si>
  <si>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</si>
  <si>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</si>
  <si>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</si>
  <si>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</si>
  <si>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</si>
  <si>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</si>
  <si>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</si>
  <si>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</si>
  <si>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</si>
  <si>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</si>
  <si>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</si>
  <si>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</si>
  <si>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</si>
  <si>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</si>
  <si>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</si>
  <si>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</si>
  <si>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</si>
  <si>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</si>
  <si>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</si>
  <si>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</si>
  <si>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</si>
  <si>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</si>
  <si>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</si>
  <si>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</si>
  <si>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</si>
  <si>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</si>
  <si>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</si>
  <si>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</si>
  <si>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</si>
  <si>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</si>
  <si>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</si>
  <si>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</si>
  <si>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</si>
  <si>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</si>
  <si>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</si>
  <si>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</si>
  <si>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</si>
  <si>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</si>
  <si>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</si>
  <si>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</si>
  <si>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</si>
  <si>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</si>
  <si>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</si>
  <si>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</si>
  <si>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</si>
  <si>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</si>
  <si>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</si>
  <si>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</si>
  <si>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</si>
  <si>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</si>
  <si>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</si>
  <si>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</si>
  <si>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</si>
  <si>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</si>
  <si>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</si>
  <si>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</si>
  <si>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</si>
  <si>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</si>
  <si>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</si>
  <si>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</si>
  <si>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</si>
  <si>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</si>
  <si>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</si>
  <si>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</si>
  <si>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</si>
  <si>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</si>
  <si>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</si>
  <si>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</si>
  <si>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</si>
  <si>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</si>
  <si>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</si>
  <si>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</si>
  <si>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</si>
  <si>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</si>
  <si>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</si>
  <si>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</si>
  <si>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</si>
  <si>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</si>
  <si>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</si>
  <si>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</si>
  <si>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</si>
  <si>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</si>
  <si>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</si>
  <si>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</si>
  <si>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</si>
  <si>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</si>
  <si>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</si>
  <si>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</si>
  <si>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</si>
  <si>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</si>
  <si>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</si>
  <si>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</si>
  <si>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</si>
  <si>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</si>
  <si>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</si>
  <si>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</si>
  <si>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</si>
  <si>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</si>
  <si>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</si>
  <si>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</si>
  <si>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</si>
  <si>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</si>
  <si>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</si>
  <si>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</si>
  <si>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</si>
  <si>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</si>
  <si>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</si>
  <si>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</si>
  <si>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</si>
  <si>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</si>
  <si>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</si>
  <si>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</si>
  <si>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</si>
  <si>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</si>
  <si>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</si>
  <si>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</si>
  <si>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</si>
  <si>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</si>
  <si>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</si>
  <si>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</si>
  <si>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</si>
  <si>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</si>
  <si>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</si>
  <si>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</si>
  <si>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</si>
  <si>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</si>
  <si>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</si>
  <si>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</si>
  <si>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</si>
  <si>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</si>
  <si>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</si>
  <si>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</si>
  <si>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</si>
  <si>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</si>
  <si>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</si>
  <si>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</si>
  <si>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</si>
  <si>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</si>
  <si>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</si>
  <si>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</si>
  <si>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</si>
  <si>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</si>
  <si>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</si>
  <si>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</si>
  <si>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</si>
  <si>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</si>
  <si>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</si>
  <si>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</si>
  <si>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</si>
  <si>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</si>
  <si>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</si>
  <si>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</si>
  <si>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</si>
  <si>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</si>
  <si>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</si>
  <si>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</si>
  <si>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</si>
  <si>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</si>
  <si>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</si>
  <si>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</si>
  <si>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</si>
  <si>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</si>
  <si>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</si>
  <si>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</si>
  <si>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</si>
  <si>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</si>
  <si>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</si>
  <si>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</si>
  <si>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</si>
  <si>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</si>
  <si>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</si>
  <si>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</si>
  <si>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</si>
  <si>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</si>
  <si>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</si>
  <si>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</si>
  <si>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</si>
  <si>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</si>
  <si>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</si>
  <si>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</si>
  <si>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</si>
  <si>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</si>
  <si>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</si>
  <si>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</si>
  <si>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</si>
  <si>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</si>
  <si>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</si>
  <si>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</si>
  <si>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</si>
  <si>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</si>
  <si>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</si>
  <si>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</si>
  <si>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</si>
  <si>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</si>
  <si>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</si>
  <si>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</si>
  <si>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</si>
  <si>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</si>
  <si>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</si>
  <si>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</si>
  <si>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</si>
  <si>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</si>
  <si>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</si>
  <si>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</si>
  <si>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</si>
  <si>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</si>
  <si>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</si>
  <si>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</si>
  <si>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</si>
  <si>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</si>
  <si>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</si>
  <si>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</si>
  <si>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</si>
  <si>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</si>
  <si>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</si>
  <si>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</si>
  <si>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</si>
  <si>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</si>
  <si>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</si>
  <si>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</si>
  <si>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</si>
  <si>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</si>
  <si>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</si>
  <si>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</si>
  <si>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</si>
  <si>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</si>
  <si>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</si>
  <si>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</si>
  <si>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</si>
  <si>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</si>
  <si>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</si>
  <si>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</si>
  <si>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</si>
  <si>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</si>
  <si>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</si>
  <si>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</si>
  <si>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</si>
  <si>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</si>
  <si>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</si>
  <si>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</si>
  <si>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</si>
  <si>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</si>
  <si>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</si>
  <si>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</si>
  <si>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</si>
  <si>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</si>
  <si>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</si>
  <si>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</si>
  <si>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</si>
  <si>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</si>
  <si>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</si>
  <si>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</si>
  <si>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</si>
  <si>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</si>
  <si>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</si>
  <si>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</si>
  <si>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</si>
  <si>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</si>
  <si>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</si>
  <si>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</si>
  <si>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</si>
  <si>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</si>
  <si>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</si>
  <si>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</si>
  <si>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</si>
  <si>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</si>
  <si>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</si>
  <si>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</si>
  <si>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</si>
  <si>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</si>
  <si>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</si>
  <si>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</si>
  <si>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</si>
  <si>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</si>
  <si>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</si>
  <si>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</si>
  <si>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</si>
  <si>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</si>
  <si>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</si>
  <si>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</si>
  <si>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</si>
  <si>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</si>
  <si>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</si>
  <si>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</si>
  <si>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</si>
  <si>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</si>
  <si>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</si>
  <si>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</si>
  <si>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</si>
  <si>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</si>
  <si>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</si>
  <si>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</si>
  <si>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</si>
  <si>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</si>
  <si>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</si>
  <si>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</si>
  <si>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</si>
  <si>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</si>
  <si>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</si>
  <si>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</si>
  <si>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</si>
  <si>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</si>
  <si>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</si>
  <si>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</si>
  <si>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</si>
  <si>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</si>
  <si>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</si>
  <si>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</si>
  <si>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</si>
  <si>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</si>
  <si>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</si>
  <si>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</si>
  <si>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</si>
  <si>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</si>
  <si>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</si>
  <si>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</si>
  <si>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</si>
  <si>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</si>
  <si>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</si>
  <si>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</si>
  <si>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</si>
  <si>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</si>
  <si>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</si>
  <si>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</si>
  <si>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</si>
  <si>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</si>
  <si>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</si>
  <si>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</si>
  <si>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</si>
  <si>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</si>
  <si>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</si>
  <si>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</si>
  <si>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</si>
  <si>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</si>
  <si>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</si>
  <si>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</si>
  <si>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</si>
  <si>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</si>
  <si>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</si>
  <si>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</si>
  <si>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</si>
  <si>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</si>
  <si>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</si>
  <si>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</si>
  <si>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</si>
  <si>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</si>
  <si>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</si>
  <si>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</si>
  <si>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</si>
  <si>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</si>
  <si>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</si>
  <si>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</si>
  <si>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</si>
  <si>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</si>
  <si>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</si>
  <si>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</si>
  <si>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</si>
  <si>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</si>
  <si>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</si>
  <si>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</si>
  <si>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</si>
  <si>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</si>
  <si>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</si>
  <si>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</si>
  <si>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</si>
  <si>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</si>
  <si>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</si>
  <si>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</si>
  <si>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</si>
  <si>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</si>
  <si>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</si>
  <si>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</si>
  <si>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</si>
  <si>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</si>
  <si>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</si>
  <si>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</si>
  <si>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</si>
  <si>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</si>
  <si>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</si>
  <si>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</si>
  <si>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</si>
  <si>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</si>
  <si>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</si>
  <si>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</si>
  <si>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</si>
  <si>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</si>
  <si>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</si>
  <si>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</si>
  <si>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</si>
  <si>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</si>
  <si>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</si>
  <si>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</si>
  <si>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</si>
  <si>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</si>
  <si>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</si>
  <si>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</si>
  <si>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</si>
  <si>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</si>
  <si>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</si>
  <si>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</si>
  <si>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</si>
  <si>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</si>
  <si>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</si>
  <si>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</si>
  <si>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</si>
  <si>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</si>
  <si>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</si>
  <si>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</si>
  <si>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</si>
  <si>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</si>
  <si>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</si>
  <si>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</si>
  <si>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</si>
  <si>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</si>
  <si>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</si>
  <si>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</si>
  <si>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</si>
  <si>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</si>
  <si>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</si>
  <si>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</si>
  <si>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</si>
  <si>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</si>
  <si>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</si>
  <si>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</si>
  <si>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</si>
  <si>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</si>
  <si>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</si>
  <si>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</si>
  <si>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</si>
  <si>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</si>
  <si>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</si>
  <si>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</si>
  <si>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</si>
  <si>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</si>
  <si>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</si>
  <si>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</si>
  <si>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</si>
  <si>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</si>
  <si>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</si>
  <si>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</si>
  <si>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</si>
  <si>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</si>
  <si>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</si>
  <si>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</si>
  <si>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</si>
  <si>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</si>
  <si>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</si>
  <si>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</si>
  <si>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</si>
  <si>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</si>
  <si>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</si>
  <si>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</si>
  <si>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</si>
  <si>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</si>
  <si>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</si>
  <si>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</si>
  <si>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</si>
  <si>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</si>
  <si>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</si>
  <si>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</si>
  <si>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</si>
  <si>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</si>
  <si>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</si>
  <si>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</si>
  <si>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</si>
  <si>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</si>
  <si>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</si>
  <si>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</si>
  <si>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</si>
  <si>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</si>
  <si>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</si>
  <si>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</si>
  <si>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</si>
  <si>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</si>
  <si>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</si>
  <si>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</si>
  <si>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</si>
  <si>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</si>
  <si>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</si>
  <si>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</si>
  <si>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</si>
  <si>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</si>
  <si>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</si>
  <si>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</si>
  <si>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</si>
  <si>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</si>
  <si>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</si>
  <si>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</si>
  <si>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</si>
  <si>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</si>
  <si>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</si>
  <si>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</si>
  <si>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</si>
  <si>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</si>
  <si>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</si>
  <si>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</si>
  <si>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</si>
  <si>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</si>
  <si>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</si>
  <si>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</si>
  <si>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</si>
  <si>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</si>
  <si>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</si>
  <si>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</si>
  <si>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</si>
  <si>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</si>
  <si>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</si>
  <si>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</si>
  <si>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</si>
  <si>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</si>
  <si>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</si>
  <si>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</si>
  <si>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</si>
  <si>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</si>
  <si>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</si>
  <si>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</si>
  <si>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</si>
  <si>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</si>
  <si>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</si>
  <si>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</si>
  <si>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</si>
  <si>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</si>
  <si>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</si>
  <si>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</si>
  <si>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</si>
  <si>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</si>
  <si>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</si>
  <si>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</si>
  <si>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</si>
  <si>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</si>
  <si>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</si>
  <si>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</si>
  <si>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</si>
  <si>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</si>
  <si>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</si>
  <si>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</si>
  <si>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</si>
  <si>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</si>
  <si>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</si>
  <si>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</si>
  <si>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</si>
  <si>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</si>
  <si>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</si>
  <si>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</si>
  <si>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</si>
  <si>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</si>
  <si>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</si>
  <si>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</si>
  <si>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</si>
  <si>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</si>
  <si>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</si>
  <si>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</si>
  <si>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</si>
  <si>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</si>
  <si>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</si>
  <si>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</si>
  <si>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</si>
  <si>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</si>
  <si>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</si>
  <si>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</si>
  <si>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</si>
  <si>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</si>
  <si>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</si>
  <si>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</si>
  <si>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</si>
  <si>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</si>
  <si>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</si>
  <si>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</si>
  <si>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</si>
  <si>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</si>
  <si>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</si>
  <si>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</si>
  <si>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</si>
  <si>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</si>
  <si>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</si>
  <si>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</si>
  <si>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</si>
  <si>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</si>
  <si>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</si>
  <si>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</si>
  <si>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</si>
  <si>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</si>
  <si>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</si>
  <si>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</si>
  <si>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</si>
  <si>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</si>
  <si>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</si>
  <si>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</si>
  <si>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</si>
  <si>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</si>
  <si>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</si>
  <si>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</si>
  <si>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</si>
  <si>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</si>
  <si>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</si>
  <si>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</si>
  <si>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</si>
  <si>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</si>
  <si>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</si>
  <si>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</si>
  <si>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</si>
  <si>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</si>
  <si>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</si>
  <si>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</si>
  <si>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</si>
  <si>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</si>
  <si>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</si>
  <si>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</si>
  <si>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</si>
  <si>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</si>
  <si>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</si>
  <si>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</si>
  <si>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</si>
  <si>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</si>
  <si>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</si>
  <si>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</si>
  <si>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</si>
  <si>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</si>
  <si>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</si>
  <si>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</si>
  <si>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</si>
  <si>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</si>
  <si>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</si>
  <si>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</si>
  <si>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</si>
  <si>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</si>
  <si>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</si>
  <si>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</si>
  <si>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</si>
  <si>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</si>
  <si>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</si>
  <si>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</si>
  <si>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</si>
  <si>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</si>
  <si>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</si>
  <si>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</si>
  <si>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</si>
  <si>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</si>
  <si>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</si>
  <si>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</si>
  <si>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</si>
  <si>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</si>
  <si>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</si>
  <si>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</si>
  <si>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</si>
  <si>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</si>
  <si>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</si>
  <si>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</si>
  <si>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</si>
  <si>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</si>
  <si>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</si>
  <si>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</si>
  <si>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</si>
  <si>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</si>
  <si>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</si>
  <si>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</si>
  <si>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</si>
  <si>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</si>
  <si>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</si>
  <si>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</si>
  <si>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</si>
  <si>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</si>
  <si>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</si>
  <si>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</si>
  <si>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</si>
  <si>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</si>
  <si>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</si>
  <si>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</si>
  <si>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</si>
  <si>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</si>
  <si>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</si>
  <si>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</si>
  <si>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</si>
  <si>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</si>
  <si>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</si>
  <si>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</si>
  <si>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</si>
  <si>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</si>
  <si>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</si>
  <si>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</si>
  <si>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</si>
  <si>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</si>
  <si>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</si>
  <si>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</si>
  <si>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</si>
  <si>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</si>
  <si>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</si>
  <si>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</si>
  <si>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</si>
  <si>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</si>
  <si>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</si>
  <si>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</si>
  <si>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</si>
  <si>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</si>
  <si>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</si>
  <si>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</si>
  <si>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</si>
  <si>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</si>
  <si>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</si>
  <si>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</si>
  <si>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</si>
  <si>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</si>
  <si>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</si>
  <si>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</si>
  <si>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</si>
  <si>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</si>
  <si>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</si>
  <si>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</si>
  <si>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</si>
  <si>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</si>
  <si>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</si>
  <si>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</si>
  <si>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</si>
  <si>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</si>
  <si>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</si>
  <si>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</si>
  <si>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</si>
  <si>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</si>
  <si>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</si>
  <si>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</si>
  <si>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</si>
  <si>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</si>
  <si>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</si>
  <si>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</si>
  <si>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</si>
  <si>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</si>
  <si>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</si>
  <si>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</si>
  <si>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</si>
  <si>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</si>
  <si>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</si>
  <si>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</si>
  <si>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</si>
  <si>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</si>
  <si>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</si>
  <si>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</si>
  <si>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</si>
  <si>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</si>
  <si>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</si>
  <si>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</si>
  <si>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</si>
  <si>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</si>
  <si>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</si>
  <si>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</si>
  <si>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</si>
  <si>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</si>
  <si>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</si>
  <si>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</si>
  <si>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</si>
  <si>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</si>
  <si>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</si>
  <si>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</si>
  <si>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</si>
  <si>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</si>
  <si>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</si>
  <si>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</si>
  <si>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</si>
  <si>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</si>
  <si>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</si>
  <si>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</si>
  <si>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</si>
  <si>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</si>
  <si>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</si>
  <si>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</si>
  <si>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</si>
  <si>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</si>
  <si>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</si>
  <si>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</si>
  <si>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</si>
  <si>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</si>
  <si>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</si>
  <si>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</si>
  <si>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</si>
  <si>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</si>
  <si>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</si>
  <si>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</si>
  <si>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</si>
  <si>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</si>
  <si>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</si>
  <si>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</si>
  <si>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</si>
  <si>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</si>
  <si>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</si>
  <si>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</si>
  <si>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</si>
  <si>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</si>
  <si>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</si>
  <si>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</si>
  <si>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</si>
  <si>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</si>
  <si>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</si>
  <si>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</si>
  <si>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</si>
  <si>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</si>
  <si>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</si>
  <si>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</si>
  <si>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</si>
  <si>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</si>
  <si>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</si>
  <si>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</si>
  <si>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</si>
  <si>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</si>
  <si>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</si>
  <si>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</si>
  <si>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</si>
  <si>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</si>
  <si>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</si>
  <si>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</si>
  <si>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</si>
  <si>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</si>
  <si>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</si>
  <si>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</si>
  <si>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</si>
  <si>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</si>
  <si>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</si>
  <si>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</si>
  <si>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</si>
  <si>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</si>
  <si>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</si>
  <si>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</si>
  <si>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</si>
  <si>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</si>
  <si>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</si>
  <si>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</si>
  <si>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</si>
  <si>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</si>
  <si>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</si>
  <si>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</si>
  <si>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</si>
  <si>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</si>
  <si>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</si>
  <si>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</si>
  <si>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</si>
  <si>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</si>
  <si>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</si>
  <si>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</si>
  <si>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</si>
  <si>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</si>
  <si>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</si>
  <si>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</si>
  <si>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</si>
  <si>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</si>
  <si>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</si>
  <si>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</si>
  <si>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</si>
  <si>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</si>
  <si>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</si>
  <si>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</si>
  <si>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</si>
  <si>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</si>
  <si>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</si>
  <si>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</si>
  <si>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</si>
  <si>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</si>
  <si>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</si>
  <si>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</si>
  <si>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</si>
  <si>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</si>
  <si>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</si>
  <si>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</si>
  <si>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</si>
  <si>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</si>
  <si>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</si>
  <si>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</si>
  <si>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</si>
  <si>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</si>
  <si>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</si>
  <si>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</si>
  <si>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</si>
  <si>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</si>
  <si>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</si>
  <si>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</si>
  <si>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</si>
  <si>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</si>
  <si>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</si>
  <si>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</si>
  <si>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</si>
  <si>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</si>
  <si>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</si>
  <si>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</si>
  <si>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</si>
  <si>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</si>
  <si>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</si>
  <si>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</si>
  <si>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</si>
  <si>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</si>
  <si>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</si>
  <si>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</si>
  <si>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</si>
  <si>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</si>
  <si>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</si>
  <si>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</si>
  <si>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</si>
  <si>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</si>
  <si>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</si>
  <si>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</si>
  <si>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</si>
  <si>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</si>
  <si>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</si>
  <si>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</si>
  <si>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</si>
  <si>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</si>
  <si>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</si>
  <si>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</si>
  <si>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</si>
  <si>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</si>
  <si>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</si>
  <si>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</si>
  <si>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</si>
  <si>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</si>
  <si>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</si>
  <si>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</si>
  <si>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</si>
  <si>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</si>
  <si>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</si>
  <si>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</si>
  <si>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</si>
  <si>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</si>
  <si>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</si>
  <si>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</si>
  <si>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</si>
  <si>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</si>
  <si>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</si>
  <si>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</si>
  <si>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</si>
  <si>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</si>
  <si>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</si>
  <si>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</si>
  <si>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</si>
  <si>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</si>
  <si>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</si>
  <si>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</si>
  <si>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</si>
  <si>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</si>
  <si>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</si>
  <si>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</si>
  <si>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</si>
  <si>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</si>
  <si>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</si>
  <si>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</si>
  <si>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</si>
  <si>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</si>
  <si>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</si>
  <si>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</si>
  <si>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</si>
  <si>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</si>
  <si>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</si>
  <si>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</si>
  <si>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</si>
  <si>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</si>
  <si>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</si>
  <si>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</si>
  <si>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</si>
  <si>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</si>
  <si>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</si>
  <si>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</si>
  <si>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</si>
  <si>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</si>
  <si>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</si>
  <si>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</si>
  <si>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</si>
  <si>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</si>
  <si>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</si>
  <si>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</si>
  <si>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</si>
  <si>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</si>
  <si>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</si>
  <si>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</si>
  <si>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</si>
  <si>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</si>
  <si>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</si>
  <si>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</si>
  <si>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</si>
  <si>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</si>
  <si>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</si>
  <si>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</si>
  <si>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</si>
  <si>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</si>
  <si>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</si>
  <si>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</si>
  <si>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</si>
  <si>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</si>
  <si>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</si>
  <si>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</si>
  <si>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</si>
  <si>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</si>
  <si>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</si>
  <si>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</si>
  <si>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</si>
  <si>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</si>
  <si>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</si>
  <si>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</si>
  <si>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</si>
  <si>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</si>
  <si>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</si>
  <si>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</si>
  <si>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</si>
  <si>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</si>
  <si>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</si>
  <si>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</si>
  <si>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</si>
  <si>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</si>
  <si>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</si>
  <si>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</si>
  <si>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</si>
  <si>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</si>
  <si>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</si>
  <si>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</si>
  <si>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</si>
  <si>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</si>
  <si>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</si>
  <si>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</si>
  <si>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</si>
  <si>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</si>
  <si>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</si>
  <si>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</si>
  <si>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</si>
  <si>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</si>
  <si>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</si>
  <si>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</si>
  <si>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</si>
  <si>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</si>
  <si>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</si>
  <si>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</si>
  <si>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</si>
  <si>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</si>
  <si>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</si>
  <si>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</si>
  <si>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</si>
  <si>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</si>
  <si>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</si>
  <si>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</si>
  <si>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</si>
  <si>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</si>
  <si>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</si>
  <si>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</si>
  <si>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</si>
  <si>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</si>
  <si>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</si>
  <si>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</si>
  <si>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</si>
  <si>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</si>
  <si>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</si>
  <si>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</si>
  <si>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</si>
  <si>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</si>
  <si>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</si>
  <si>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</si>
  <si>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</si>
  <si>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</si>
  <si>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</si>
  <si>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</si>
  <si>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</si>
  <si>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</si>
  <si>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</si>
  <si>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</si>
  <si>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</si>
  <si>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</si>
  <si>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</si>
  <si>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</si>
  <si>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</si>
  <si>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</si>
  <si>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</si>
  <si>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</si>
  <si>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</si>
  <si>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</si>
  <si>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</si>
  <si>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</si>
  <si>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</si>
  <si>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</si>
  <si>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</si>
  <si>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</si>
  <si>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</si>
  <si>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</si>
  <si>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</si>
  <si>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</si>
  <si>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</si>
  <si>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</si>
  <si>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</si>
  <si>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</si>
  <si>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</si>
  <si>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</si>
  <si>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</si>
  <si>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</si>
  <si>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</si>
  <si>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</si>
  <si>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</si>
  <si>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</si>
  <si>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</si>
  <si>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</si>
  <si>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</si>
  <si>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</si>
  <si>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</si>
  <si>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</si>
  <si>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</si>
  <si>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</si>
  <si>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</si>
  <si>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</si>
  <si>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</si>
  <si>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</si>
  <si>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</si>
  <si>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</si>
  <si>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</si>
  <si>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</si>
  <si>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</si>
  <si>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</si>
  <si>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</si>
  <si>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</si>
  <si>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</si>
  <si>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</si>
  <si>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</si>
  <si>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</si>
  <si>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</si>
  <si>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</si>
  <si>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</si>
  <si>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</si>
  <si>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</si>
  <si>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</si>
  <si>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</si>
  <si>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</si>
  <si>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</si>
  <si>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</si>
  <si>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</si>
  <si>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</si>
  <si>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</si>
  <si>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</si>
  <si>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</si>
  <si>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</si>
  <si>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</si>
  <si>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</si>
  <si>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</si>
  <si>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</si>
  <si>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</si>
  <si>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</si>
  <si>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</si>
  <si>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</si>
  <si>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</si>
  <si>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</si>
  <si>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</si>
  <si>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</si>
  <si>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</si>
  <si>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</si>
  <si>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</si>
  <si>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</si>
  <si>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</si>
  <si>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</si>
  <si>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</si>
  <si>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</si>
  <si>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</si>
  <si>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</si>
  <si>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</si>
  <si>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</si>
  <si>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</si>
  <si>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</si>
  <si>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</si>
  <si>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</si>
  <si>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</si>
  <si>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</si>
  <si>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</si>
  <si>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</si>
  <si>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</si>
  <si>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</si>
  <si>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</si>
  <si>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</si>
  <si>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</si>
  <si>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</si>
  <si>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</si>
  <si>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</si>
  <si>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</si>
  <si>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</si>
  <si>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</si>
  <si>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</si>
  <si>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</si>
  <si>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</si>
  <si>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</si>
  <si>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</si>
  <si>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</si>
  <si>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</si>
  <si>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</si>
  <si>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</si>
  <si>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</si>
  <si>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</si>
  <si>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</si>
  <si>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</si>
  <si>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</si>
  <si>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</si>
  <si>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</si>
  <si>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</si>
  <si>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</si>
  <si>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</si>
  <si>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</si>
  <si>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</si>
  <si>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</si>
  <si>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</si>
  <si>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</si>
  <si>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</si>
  <si>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</si>
  <si>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</si>
  <si>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</si>
  <si>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</si>
  <si>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</si>
  <si>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</si>
  <si>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</si>
  <si>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</si>
  <si>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</si>
  <si>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</si>
  <si>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</si>
  <si>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</si>
  <si>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</si>
  <si>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</si>
  <si>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</si>
  <si>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</si>
  <si>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</si>
  <si>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</si>
  <si>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</si>
  <si>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</si>
  <si>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</si>
  <si>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</si>
  <si>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</si>
  <si>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</si>
  <si>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</si>
  <si>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</si>
  <si>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</si>
  <si>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</si>
  <si>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</si>
  <si>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</si>
  <si>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</si>
  <si>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</si>
  <si>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</si>
  <si>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</si>
  <si>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</si>
  <si>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</si>
  <si>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</si>
  <si>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</si>
  <si>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</si>
  <si>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</si>
  <si>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</si>
  <si>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</si>
  <si>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</si>
  <si>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</si>
  <si>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</si>
  <si>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</si>
  <si>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</si>
  <si>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</si>
  <si>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</si>
  <si>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</si>
  <si>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</si>
  <si>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</si>
  <si>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</si>
  <si>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</si>
  <si>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</si>
  <si>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</si>
  <si>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</si>
  <si>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</si>
  <si>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</si>
  <si>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</si>
  <si>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</si>
  <si>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</si>
  <si>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</si>
  <si>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</si>
  <si>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</si>
  <si>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</si>
  <si>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</si>
  <si>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</si>
  <si>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</si>
  <si>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</si>
  <si>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</si>
  <si>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</si>
  <si>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</si>
  <si>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</si>
  <si>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</si>
  <si>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</si>
  <si>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</si>
  <si>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</si>
  <si>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</si>
  <si>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</si>
  <si>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</si>
  <si>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</si>
  <si>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</si>
  <si>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</si>
  <si>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</si>
  <si>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</si>
  <si>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</si>
  <si>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</si>
  <si>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</si>
  <si>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</si>
  <si>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</si>
  <si>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</si>
  <si>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</si>
  <si>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</si>
  <si>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</si>
  <si>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</si>
  <si>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</si>
  <si>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</si>
  <si>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</si>
  <si>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</si>
  <si>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</si>
  <si>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</si>
  <si>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</si>
  <si>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</si>
  <si>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</si>
  <si>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</si>
  <si>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</si>
  <si>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</si>
  <si>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</si>
  <si>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</si>
  <si>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</si>
  <si>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</si>
  <si>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</si>
  <si>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</si>
  <si>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</si>
  <si>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</si>
  <si>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</si>
  <si>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</si>
  <si>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</si>
  <si>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</si>
  <si>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</si>
  <si>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</si>
  <si>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</si>
  <si>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</si>
  <si>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</si>
  <si>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</si>
  <si>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</si>
  <si>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</si>
  <si>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</si>
  <si>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</si>
  <si>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</si>
  <si>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</si>
  <si>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</si>
  <si>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</si>
  <si>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</si>
  <si>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</si>
  <si>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</si>
  <si>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</si>
  <si>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</si>
  <si>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</si>
  <si>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</si>
  <si>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</si>
  <si>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</si>
  <si>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</si>
  <si>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</si>
  <si>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</si>
  <si>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</si>
  <si>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</si>
  <si>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</si>
  <si>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</si>
  <si>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</si>
  <si>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</si>
  <si>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</si>
  <si>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</si>
  <si>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</si>
  <si>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</si>
  <si>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</si>
  <si>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</si>
  <si>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</si>
  <si>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</si>
  <si>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</si>
  <si>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</si>
  <si>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</si>
  <si>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</si>
  <si>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</si>
  <si>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</si>
  <si>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</si>
  <si>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</si>
  <si>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</si>
  <si>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</si>
  <si>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</si>
  <si>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</si>
  <si>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</si>
  <si>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</si>
  <si>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</si>
  <si>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</si>
  <si>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</si>
  <si>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</si>
  <si>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</si>
  <si>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</si>
  <si>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</si>
  <si>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</si>
  <si>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</si>
  <si>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</si>
  <si>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</si>
  <si>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</si>
  <si>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</si>
  <si>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</si>
  <si>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</si>
  <si>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</si>
  <si>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</si>
  <si>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</si>
  <si>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</si>
  <si>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</si>
  <si>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</si>
  <si>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</si>
  <si>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</si>
  <si>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</si>
  <si>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</si>
  <si>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</si>
  <si>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</si>
  <si>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</si>
  <si>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</si>
  <si>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</si>
  <si>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</si>
  <si>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</si>
  <si>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</si>
  <si>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</si>
  <si>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</si>
  <si>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</si>
  <si>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</si>
  <si>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</si>
  <si>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</si>
  <si>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</si>
  <si>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</si>
  <si>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</si>
  <si>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</si>
  <si>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</si>
  <si>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</si>
  <si>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</si>
  <si>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</si>
  <si>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</si>
  <si>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</si>
  <si>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</si>
  <si>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</si>
  <si>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</si>
  <si>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</si>
  <si>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</si>
  <si>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</si>
  <si>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</si>
  <si>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</si>
  <si>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</si>
  <si>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</si>
  <si>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</si>
  <si>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</si>
  <si>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</si>
  <si>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</si>
  <si>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</si>
  <si>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</si>
  <si>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</si>
  <si>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</si>
  <si>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</si>
  <si>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</si>
  <si>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</si>
  <si>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</si>
  <si>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</si>
  <si>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</si>
  <si>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</si>
  <si>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</si>
  <si>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</si>
  <si>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</si>
  <si>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</si>
  <si>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</si>
  <si>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</si>
  <si>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</si>
  <si>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</si>
  <si>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</si>
  <si>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</si>
  <si>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</si>
  <si>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</si>
  <si>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</si>
  <si>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</si>
  <si>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</si>
  <si>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</si>
  <si>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</si>
  <si>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</si>
  <si>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</si>
  <si>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</si>
  <si>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</si>
  <si>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</si>
  <si>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</si>
  <si>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</si>
  <si>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</si>
  <si>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</si>
  <si>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</si>
  <si>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</si>
  <si>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</si>
  <si>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</si>
  <si>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</si>
  <si>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</si>
  <si>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</si>
  <si>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</si>
  <si>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</si>
  <si>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</si>
  <si>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</si>
  <si>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</si>
  <si>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</si>
  <si>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</si>
  <si>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</si>
  <si>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</si>
  <si>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</si>
  <si>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</si>
  <si>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</si>
  <si>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</si>
  <si>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</si>
  <si>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</si>
  <si>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</si>
  <si>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</si>
  <si>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</si>
  <si>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</si>
  <si>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</si>
  <si>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</si>
  <si>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</si>
  <si>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</si>
  <si>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</si>
  <si>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</si>
  <si>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</si>
  <si>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</si>
  <si>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</si>
  <si>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</si>
  <si>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</si>
  <si>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</si>
  <si>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</si>
  <si>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</si>
  <si>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</si>
  <si>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</si>
  <si>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</si>
  <si>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</si>
  <si>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</si>
  <si>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</si>
  <si>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</si>
  <si>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</si>
  <si>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</si>
  <si>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</si>
  <si>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</si>
  <si>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</si>
  <si>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</si>
  <si>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</si>
  <si>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</si>
  <si>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</si>
  <si>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</si>
  <si>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</si>
  <si>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</si>
  <si>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</si>
  <si>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</si>
  <si>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</si>
  <si>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</si>
  <si>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</si>
  <si>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</si>
  <si>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</si>
  <si>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</si>
  <si>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</si>
  <si>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</si>
  <si>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</si>
  <si>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</si>
  <si>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</si>
  <si>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</si>
  <si>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</si>
  <si>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</si>
  <si>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</si>
  <si>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</si>
  <si>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</si>
  <si>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</si>
  <si>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</si>
  <si>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</si>
  <si>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</si>
  <si>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</si>
  <si>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</si>
  <si>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</si>
  <si>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</si>
  <si>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</si>
  <si>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</si>
  <si>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</si>
  <si>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</si>
  <si>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</si>
  <si>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</si>
  <si>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</si>
  <si>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</si>
  <si>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</si>
  <si>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</si>
  <si>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</si>
  <si>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</si>
  <si>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</si>
  <si>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</si>
  <si>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</si>
  <si>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</si>
  <si>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</si>
  <si>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</si>
  <si>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</si>
  <si>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</si>
  <si>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</si>
  <si>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</si>
  <si>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</si>
  <si>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</si>
  <si>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</si>
  <si>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</si>
  <si>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</si>
  <si>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</si>
  <si>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</si>
  <si>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</si>
  <si>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</si>
  <si>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</si>
  <si>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</si>
  <si>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</si>
  <si>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</si>
  <si>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</si>
  <si>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</si>
  <si>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</si>
  <si>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</si>
  <si>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</si>
  <si>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</si>
  <si>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</si>
  <si>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</si>
  <si>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</si>
  <si>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</si>
  <si>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</si>
  <si>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</si>
  <si>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</si>
  <si>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</si>
  <si>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</si>
  <si>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</si>
  <si>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</si>
  <si>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</si>
  <si>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</si>
  <si>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</si>
  <si>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</si>
  <si>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</si>
  <si>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</si>
  <si>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</si>
  <si>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</si>
  <si>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</si>
  <si>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</si>
  <si>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</si>
  <si>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</si>
  <si>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</si>
  <si>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</si>
  <si>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</si>
  <si>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</si>
  <si>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</si>
  <si>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</si>
  <si>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</si>
  <si>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</si>
  <si>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</si>
  <si>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</si>
  <si>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</si>
  <si>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</si>
  <si>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</si>
  <si>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</si>
  <si>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</si>
  <si>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</si>
  <si>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</si>
  <si>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</si>
  <si>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</si>
  <si>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</si>
  <si>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</si>
  <si>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</si>
  <si>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</si>
  <si>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</si>
  <si>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</si>
  <si>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</si>
  <si>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</si>
  <si>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</si>
  <si>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</si>
  <si>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</si>
  <si>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</si>
  <si>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</si>
  <si>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</si>
  <si>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</si>
  <si>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</si>
  <si>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</si>
  <si>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</si>
  <si>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</si>
  <si>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</si>
  <si>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</si>
  <si>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</si>
  <si>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</si>
  <si>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</si>
  <si>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</si>
  <si>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</si>
  <si>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</si>
  <si>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</si>
  <si>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</si>
  <si>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</si>
  <si>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</si>
  <si>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</si>
  <si>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</si>
  <si>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</si>
  <si>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</si>
  <si>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</si>
  <si>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</si>
  <si>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</si>
  <si>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</si>
  <si>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</si>
  <si>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</si>
  <si>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</si>
  <si>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</si>
  <si>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</si>
  <si>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</si>
  <si>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</si>
  <si>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</si>
  <si>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</si>
  <si>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</si>
  <si>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</si>
  <si>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</si>
  <si>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</si>
  <si>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</si>
  <si>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</si>
  <si>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</si>
  <si>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</si>
  <si>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</si>
  <si>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</si>
  <si>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</si>
  <si>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</si>
  <si>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</si>
  <si>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</si>
  <si>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</si>
  <si>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</si>
  <si>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</si>
  <si>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</si>
  <si>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</si>
  <si>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</si>
  <si>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</si>
  <si>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</si>
  <si>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</si>
  <si>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</si>
  <si>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</si>
  <si>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</si>
  <si>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</si>
  <si>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</si>
  <si>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</si>
  <si>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</si>
  <si>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</si>
  <si>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</si>
  <si>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</si>
  <si>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</si>
  <si>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</si>
  <si>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</si>
  <si>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</si>
  <si>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</si>
  <si>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</si>
  <si>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</si>
  <si>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</si>
  <si>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</si>
  <si>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</si>
  <si>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</si>
  <si>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</si>
  <si>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</si>
  <si>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</si>
  <si>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</si>
  <si>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</si>
  <si>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</si>
  <si>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</si>
  <si>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</si>
  <si>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</si>
  <si>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</si>
  <si>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</si>
  <si>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</si>
  <si>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</si>
  <si>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</si>
  <si>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</si>
  <si>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</si>
  <si>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</si>
  <si>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</si>
  <si>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</si>
  <si>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</si>
  <si>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</si>
  <si>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</si>
  <si>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</si>
  <si>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</si>
  <si>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</si>
  <si>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</si>
  <si>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</si>
  <si>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</si>
  <si>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</si>
  <si>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</si>
  <si>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</si>
  <si>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</si>
  <si>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</si>
  <si>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</si>
  <si>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</si>
  <si>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</si>
  <si>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</si>
  <si>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</si>
  <si>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</si>
  <si>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</si>
  <si>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</si>
  <si>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</si>
  <si>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</si>
  <si>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</si>
  <si>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</si>
  <si>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</si>
  <si>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</si>
  <si>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</si>
  <si>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</si>
  <si>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</si>
  <si>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</si>
  <si>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</si>
  <si>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</si>
  <si>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</si>
  <si>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</si>
  <si>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</si>
  <si>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</si>
  <si>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</si>
  <si>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</si>
  <si>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</si>
  <si>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</si>
  <si>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</si>
  <si>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</si>
  <si>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</si>
  <si>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</si>
  <si>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</si>
  <si>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</si>
  <si>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</si>
  <si>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</si>
  <si>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</si>
  <si>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</si>
  <si>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</si>
  <si>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</si>
  <si>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</si>
  <si>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</si>
  <si>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</si>
  <si>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</si>
  <si>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</si>
  <si>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</si>
  <si>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</si>
  <si>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</si>
  <si>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</si>
  <si>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</si>
  <si>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</si>
  <si>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</si>
  <si>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</si>
  <si>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</si>
  <si>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</si>
  <si>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</si>
  <si>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</si>
  <si>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</si>
  <si>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</si>
  <si>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</si>
  <si>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</si>
  <si>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</si>
  <si>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</si>
  <si>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</si>
  <si>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</si>
  <si>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</si>
  <si>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</si>
  <si>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</si>
  <si>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</si>
  <si>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</si>
  <si>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</si>
  <si>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</si>
  <si>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</si>
  <si>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</si>
  <si>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</si>
  <si>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</si>
  <si>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</si>
  <si>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</si>
  <si>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</si>
  <si>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</si>
  <si>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</si>
  <si>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</si>
  <si>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</si>
  <si>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</si>
  <si>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</si>
  <si>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</si>
  <si>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</si>
  <si>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</si>
  <si>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</si>
  <si>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</si>
  <si>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</si>
  <si>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</si>
  <si>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</si>
  <si>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</si>
  <si>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</si>
  <si>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</si>
  <si>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</si>
  <si>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</si>
  <si>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</si>
  <si>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</si>
  <si>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</si>
  <si>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</si>
  <si>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</si>
  <si>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</si>
  <si>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</si>
  <si>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</si>
  <si>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</si>
  <si>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</si>
  <si>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</si>
  <si>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</si>
  <si>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</si>
  <si>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</si>
  <si>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</si>
  <si>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</si>
  <si>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</si>
  <si>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</si>
  <si>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</si>
  <si>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</si>
  <si>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</si>
  <si>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</si>
  <si>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</si>
  <si>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</si>
  <si>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</si>
  <si>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</si>
  <si>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</si>
  <si>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</si>
  <si>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</si>
  <si>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</si>
  <si>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</si>
  <si>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</si>
  <si>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</si>
  <si>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</si>
  <si>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</si>
  <si>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</si>
  <si>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</si>
  <si>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</si>
  <si>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</si>
  <si>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</si>
  <si>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</si>
  <si>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</si>
  <si>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</si>
  <si>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</si>
  <si>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</si>
  <si>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</si>
  <si>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</si>
  <si>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</si>
  <si>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</si>
  <si>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</si>
  <si>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</si>
  <si>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</si>
  <si>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</si>
  <si>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</si>
  <si>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</si>
  <si>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</si>
  <si>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</si>
  <si>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</si>
  <si>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</si>
  <si>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</si>
  <si>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</si>
  <si>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</si>
  <si>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</si>
  <si>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</si>
  <si>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</si>
  <si>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</si>
  <si>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</si>
  <si>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</si>
  <si>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</si>
  <si>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</si>
  <si>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</si>
  <si>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</si>
  <si>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</si>
  <si>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</si>
  <si>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</si>
  <si>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</si>
  <si>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</si>
  <si>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</si>
  <si>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</si>
  <si>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</si>
  <si>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</si>
  <si>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</si>
  <si>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</si>
  <si>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</si>
  <si>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</si>
  <si>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</si>
  <si>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</si>
  <si>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</si>
  <si>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</si>
  <si>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</si>
  <si>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</si>
  <si>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</si>
  <si>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</si>
  <si>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</si>
  <si>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</si>
  <si>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</si>
  <si>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</si>
  <si>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</si>
  <si>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</si>
  <si>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</si>
  <si>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</si>
  <si>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</si>
  <si>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</si>
  <si>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</si>
  <si>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</si>
  <si>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</si>
  <si>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</si>
  <si>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</si>
  <si>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</si>
  <si>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</si>
  <si>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</si>
  <si>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</si>
  <si>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</si>
  <si>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</si>
  <si>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</si>
  <si>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</si>
  <si>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</si>
  <si>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</si>
  <si>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</si>
  <si>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</si>
  <si>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</si>
  <si>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</si>
  <si>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</si>
  <si>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</si>
  <si>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</si>
  <si>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</si>
  <si>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</si>
  <si>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</si>
  <si>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</si>
  <si>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</si>
  <si>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</si>
  <si>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</si>
  <si>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</si>
  <si>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</si>
  <si>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</si>
  <si>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</si>
  <si>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</si>
  <si>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</si>
  <si>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</si>
  <si>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</si>
  <si>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</si>
  <si>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</si>
  <si>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</si>
  <si>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</si>
  <si>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</si>
  <si>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</si>
  <si>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</si>
  <si>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</si>
  <si>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</si>
  <si>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</si>
  <si>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</si>
  <si>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</si>
  <si>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</si>
  <si>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</si>
  <si>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</si>
  <si>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</si>
  <si>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</si>
  <si>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</si>
  <si>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</si>
  <si>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</si>
  <si>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</si>
  <si>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</si>
  <si>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</si>
  <si>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</si>
  <si>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</si>
  <si>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</si>
  <si>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</si>
  <si>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</si>
  <si>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</si>
  <si>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</si>
  <si>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</si>
  <si>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</si>
  <si>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</si>
  <si>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</si>
  <si>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</si>
  <si>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</si>
  <si>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</si>
  <si>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</si>
  <si>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</si>
  <si>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</si>
  <si>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</si>
  <si>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</si>
  <si>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</si>
  <si>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</si>
  <si>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</si>
  <si>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</si>
  <si>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</si>
  <si>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</si>
  <si>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</si>
  <si>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</si>
  <si>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</si>
  <si>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</si>
  <si>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</si>
  <si>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</si>
  <si>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</si>
  <si>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</si>
  <si>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</si>
  <si>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</si>
  <si>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</si>
  <si>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</si>
  <si>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</si>
  <si>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</si>
  <si>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</si>
  <si>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</si>
  <si>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</si>
  <si>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</si>
  <si>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</si>
  <si>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</si>
  <si>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</si>
  <si>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</si>
  <si>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</si>
  <si>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</si>
  <si>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</si>
  <si>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</si>
  <si>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</si>
  <si>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</si>
  <si>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</si>
  <si>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</si>
  <si>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</si>
  <si>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</si>
  <si>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</si>
  <si>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</si>
  <si>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</si>
  <si>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</si>
  <si>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</si>
  <si>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</si>
  <si>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</si>
  <si>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</si>
  <si>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</si>
  <si>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</si>
  <si>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</si>
  <si>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</si>
  <si>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</si>
  <si>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</si>
  <si>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</si>
  <si>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</si>
  <si>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</si>
  <si>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</si>
  <si>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</si>
  <si>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</si>
  <si>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</si>
  <si>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</si>
  <si>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</si>
  <si>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</si>
  <si>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</si>
  <si>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</si>
  <si>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</si>
  <si>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</si>
  <si>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</si>
  <si>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</si>
  <si>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</si>
  <si>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</si>
  <si>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</si>
  <si>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</si>
  <si>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</si>
  <si>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</si>
  <si>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</si>
  <si>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</si>
  <si>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</si>
  <si>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</si>
  <si>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</si>
  <si>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</si>
  <si>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</si>
  <si>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</si>
  <si>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</si>
  <si>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</si>
  <si>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</si>
  <si>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</si>
  <si>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</si>
  <si>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</si>
  <si>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</si>
  <si>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</si>
  <si>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</si>
  <si>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</si>
  <si>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</si>
  <si>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</si>
  <si>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</si>
  <si>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</si>
  <si>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</si>
  <si>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</si>
  <si>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</si>
  <si>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</si>
  <si>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</si>
  <si>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</si>
  <si>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</si>
  <si>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</si>
  <si>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</si>
  <si>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</si>
  <si>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</si>
  <si>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</si>
  <si>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</si>
  <si>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</si>
  <si>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</si>
  <si>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</si>
  <si>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</si>
  <si>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</si>
  <si>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</si>
  <si>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</si>
  <si>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</si>
  <si>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</si>
  <si>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</si>
  <si>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</si>
  <si>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</si>
  <si>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</si>
  <si>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</si>
  <si>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</si>
  <si>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</si>
  <si>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</si>
  <si>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</si>
  <si>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</si>
  <si>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</si>
  <si>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</si>
  <si>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</si>
  <si>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</si>
  <si>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</si>
  <si>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</si>
  <si>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</si>
  <si>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</si>
  <si>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</si>
  <si>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</si>
  <si>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</si>
  <si>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</si>
  <si>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</si>
  <si>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</si>
  <si>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</si>
  <si>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</si>
  <si>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</si>
  <si>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</si>
  <si>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</si>
  <si>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</si>
  <si>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</si>
  <si>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</si>
  <si>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</si>
  <si>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</si>
  <si>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</si>
  <si>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</si>
  <si>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</si>
  <si>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</si>
  <si>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</si>
  <si>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</si>
  <si>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</si>
  <si>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</si>
  <si>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</si>
  <si>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</si>
  <si>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</si>
  <si>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</si>
  <si>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</si>
  <si>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</si>
  <si>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</si>
  <si>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</si>
  <si>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</si>
  <si>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</si>
  <si>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</si>
  <si>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</si>
  <si>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</si>
  <si>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</si>
  <si>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</si>
  <si>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</si>
  <si>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</si>
  <si>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</si>
  <si>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</si>
  <si>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</si>
  <si>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</si>
  <si>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</si>
  <si>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</si>
  <si>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</si>
  <si>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</si>
  <si>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</si>
  <si>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</si>
  <si>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</si>
  <si>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</si>
  <si>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</si>
  <si>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</si>
  <si>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</si>
  <si>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</si>
  <si>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</si>
  <si>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</si>
  <si>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</si>
  <si>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</si>
  <si>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</si>
  <si>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</si>
  <si>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</si>
  <si>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</si>
  <si>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</si>
  <si>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</si>
  <si>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</si>
  <si>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</si>
  <si>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</si>
  <si>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</si>
  <si>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</si>
  <si>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</si>
  <si>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</si>
  <si>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</si>
  <si>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</si>
  <si>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</si>
  <si>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</si>
  <si>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</si>
  <si>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</si>
  <si>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</si>
  <si>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</si>
  <si>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</si>
  <si>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</si>
  <si>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</si>
  <si>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</si>
  <si>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</si>
  <si>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</si>
  <si>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</si>
  <si>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</si>
  <si>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</si>
  <si>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</si>
  <si>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</si>
  <si>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</si>
  <si>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</si>
  <si>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</si>
  <si>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</si>
  <si>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</si>
  <si>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</si>
  <si>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</si>
  <si>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</si>
  <si>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</si>
  <si>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</si>
  <si>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</si>
  <si>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</si>
  <si>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</si>
  <si>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</si>
  <si>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</si>
  <si>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</si>
  <si>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</si>
  <si>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</si>
  <si>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</si>
  <si>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</si>
  <si>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</si>
  <si>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</si>
  <si>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</si>
  <si>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</si>
  <si>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</si>
  <si>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</si>
  <si>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</si>
  <si>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</si>
  <si>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</si>
  <si>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</si>
  <si>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</si>
  <si>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</si>
  <si>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</si>
  <si>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</si>
  <si>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</si>
  <si>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</si>
  <si>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</si>
  <si>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</si>
  <si>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</si>
  <si>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</si>
  <si>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</si>
  <si>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</si>
  <si>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</si>
  <si>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</si>
  <si>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</si>
  <si>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</si>
  <si>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</si>
  <si>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</si>
  <si>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</si>
  <si>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</si>
  <si>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</si>
  <si>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</si>
  <si>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</si>
  <si>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</si>
  <si>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</si>
  <si>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</si>
  <si>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</si>
  <si>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</si>
  <si>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</si>
  <si>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</si>
  <si>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</si>
  <si>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</si>
  <si>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</si>
  <si>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</si>
  <si>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</si>
  <si>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</si>
  <si>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</si>
  <si>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</si>
  <si>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</si>
  <si>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</si>
  <si>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</si>
  <si>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</si>
  <si>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</si>
  <si>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</si>
  <si>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</si>
  <si>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</si>
  <si>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</si>
  <si>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</si>
  <si>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</si>
  <si>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</si>
  <si>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</si>
  <si>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</si>
  <si>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</si>
  <si>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</si>
  <si>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</si>
  <si>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</si>
  <si>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</si>
  <si>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</si>
  <si>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</si>
  <si>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</si>
  <si>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</si>
  <si>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</si>
  <si>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</si>
  <si>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</si>
  <si>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</si>
  <si>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</si>
  <si>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</si>
  <si>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</si>
  <si>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</si>
  <si>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</si>
  <si>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</si>
  <si>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</si>
  <si>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</si>
  <si>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</si>
  <si>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</si>
  <si>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</si>
  <si>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</si>
  <si>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</si>
  <si>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</si>
  <si>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</si>
  <si>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</si>
  <si>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</si>
  <si>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</si>
  <si>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</si>
  <si>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</si>
  <si>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</si>
  <si>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</si>
  <si>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</si>
  <si>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</si>
  <si>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</si>
  <si>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</si>
  <si>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</si>
  <si>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</si>
  <si>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</si>
  <si>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</si>
  <si>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</si>
  <si>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</si>
  <si>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</si>
  <si>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</si>
  <si>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</si>
  <si>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</si>
  <si>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</si>
  <si>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</si>
  <si>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</si>
  <si>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</si>
  <si>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</si>
  <si>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</si>
  <si>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</si>
  <si>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</si>
  <si>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</si>
  <si>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</si>
  <si>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</si>
  <si>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</si>
  <si>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</si>
  <si>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</si>
  <si>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</si>
  <si>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</si>
  <si>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</si>
  <si>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</si>
  <si>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</si>
  <si>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</si>
  <si>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</si>
  <si>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</si>
  <si>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</si>
  <si>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</si>
  <si>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</si>
  <si>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</si>
  <si>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</si>
  <si>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</si>
  <si>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</si>
  <si>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</si>
  <si>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</si>
  <si>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</si>
  <si>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</si>
  <si>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</si>
  <si>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</si>
  <si>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</si>
  <si>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</si>
  <si>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</si>
  <si>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</si>
  <si>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</si>
  <si>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</si>
  <si>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</si>
  <si>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</si>
  <si>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</si>
  <si>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</si>
  <si>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</si>
  <si>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</si>
  <si>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</si>
  <si>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</si>
  <si>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</si>
  <si>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</si>
  <si>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</si>
  <si>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</si>
  <si>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</si>
  <si>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</si>
  <si>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</si>
  <si>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</si>
  <si>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</si>
  <si>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</si>
  <si>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</si>
  <si>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</si>
  <si>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</si>
  <si>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</si>
  <si>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</si>
  <si>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</si>
  <si>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</si>
  <si>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</si>
  <si>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</si>
  <si>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</si>
  <si>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</si>
  <si>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</si>
  <si>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</si>
  <si>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</si>
  <si>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</si>
  <si>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</si>
  <si>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</si>
  <si>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</si>
  <si>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</si>
  <si>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</si>
  <si>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</si>
  <si>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</si>
  <si>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</si>
  <si>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</si>
  <si>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</si>
  <si>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</si>
  <si>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</si>
  <si>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</si>
  <si>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</si>
  <si>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</si>
  <si>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</si>
  <si>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</si>
  <si>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</si>
  <si>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</si>
  <si>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</si>
  <si>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</si>
  <si>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</si>
  <si>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</si>
  <si>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</si>
  <si>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</si>
  <si>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</si>
  <si>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</si>
  <si>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</si>
  <si>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</si>
  <si>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</si>
  <si>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</si>
  <si>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</si>
  <si>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</si>
  <si>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</si>
  <si>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</si>
  <si>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</si>
  <si>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</si>
  <si>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</si>
  <si>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</si>
  <si>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</si>
  <si>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</si>
  <si>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</si>
  <si>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</si>
  <si>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</si>
  <si>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</si>
  <si>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</si>
  <si>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</si>
  <si>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</si>
  <si>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</si>
  <si>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</si>
  <si>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</si>
  <si>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</si>
  <si>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</si>
  <si>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</si>
  <si>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</si>
  <si>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</si>
  <si>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</si>
  <si>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</si>
  <si>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</si>
  <si>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</si>
  <si>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</si>
  <si>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</si>
  <si>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</si>
  <si>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</si>
  <si>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</si>
  <si>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</si>
  <si>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</si>
  <si>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</si>
  <si>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</si>
  <si>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</si>
  <si>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</si>
  <si>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</si>
  <si>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</si>
  <si>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</si>
  <si>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</si>
  <si>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</si>
  <si>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</si>
  <si>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</si>
  <si>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</si>
  <si>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</si>
  <si>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</si>
  <si>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</si>
  <si>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</si>
  <si>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</si>
  <si>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</si>
  <si>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</si>
  <si>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</si>
  <si>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</si>
  <si>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</si>
  <si>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</si>
  <si>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</si>
  <si>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</si>
  <si>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</si>
  <si>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</si>
  <si>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</si>
  <si>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</si>
  <si>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</si>
  <si>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</si>
  <si>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</si>
  <si>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</si>
  <si>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</si>
  <si>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</si>
  <si>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</si>
  <si>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</si>
  <si>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</si>
  <si>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</si>
  <si>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</si>
  <si>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</si>
  <si>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</si>
  <si>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</si>
  <si>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</si>
  <si>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</si>
  <si>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</si>
  <si>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</si>
  <si>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</si>
  <si>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</si>
  <si>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</si>
  <si>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</si>
  <si>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</si>
  <si>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</si>
  <si>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</si>
  <si>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</si>
  <si>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</si>
  <si>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</si>
  <si>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</si>
  <si>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</si>
  <si>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</si>
  <si>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</si>
  <si>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</si>
  <si>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</si>
  <si>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</si>
  <si>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</si>
  <si>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</si>
  <si>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</si>
  <si>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</si>
  <si>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</si>
  <si>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</si>
  <si>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</si>
  <si>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</si>
  <si>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</si>
  <si>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</si>
  <si>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</si>
  <si>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</si>
  <si>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</si>
  <si>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</si>
  <si>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</si>
  <si>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</si>
  <si>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</si>
  <si>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</si>
  <si>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</si>
  <si>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</si>
  <si>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</si>
  <si>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</si>
  <si>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</si>
  <si>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</si>
  <si>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</si>
  <si>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</si>
  <si>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</si>
  <si>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</si>
  <si>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</si>
  <si>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</si>
  <si>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</si>
  <si>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</si>
  <si>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</si>
  <si>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</si>
  <si>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</si>
  <si>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</si>
  <si>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</si>
  <si>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</si>
  <si>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</si>
  <si>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</si>
  <si>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</si>
  <si>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</si>
  <si>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</si>
  <si>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</si>
  <si>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</si>
  <si>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</si>
  <si>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</si>
  <si>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</si>
  <si>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</si>
  <si>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</si>
  <si>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</si>
  <si>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</si>
  <si>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</si>
  <si>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</si>
  <si>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</si>
  <si>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</si>
  <si>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</si>
  <si>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</si>
  <si>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</si>
  <si>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</si>
  <si>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</si>
  <si>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</si>
  <si>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</si>
  <si>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</si>
  <si>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</si>
  <si>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</si>
  <si>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</si>
  <si>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</si>
  <si>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</si>
  <si>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</si>
  <si>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</si>
  <si>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</si>
  <si>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</si>
  <si>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</si>
  <si>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</si>
  <si>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</si>
  <si>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</si>
  <si>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</si>
  <si>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</si>
  <si>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</si>
  <si>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</si>
  <si>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</si>
  <si>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</si>
  <si>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</si>
  <si>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</si>
  <si>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</si>
  <si>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</si>
  <si>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</si>
  <si>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</si>
  <si>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</si>
  <si>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</si>
  <si>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</si>
  <si>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</si>
  <si>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</si>
  <si>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</si>
  <si>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</si>
  <si>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</si>
  <si>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</si>
  <si>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</si>
  <si>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</si>
  <si>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</si>
  <si>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</si>
  <si>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</si>
  <si>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</si>
  <si>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</si>
  <si>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</si>
  <si>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</si>
  <si>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</si>
  <si>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</si>
  <si>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</si>
  <si>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</si>
  <si>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</si>
  <si>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</si>
  <si>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</si>
  <si>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</si>
  <si>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</si>
  <si>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</si>
  <si>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</si>
  <si>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</si>
  <si>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</si>
  <si>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</si>
  <si>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</si>
  <si>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</si>
  <si>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</si>
  <si>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</si>
  <si>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</si>
  <si>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</si>
  <si>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</si>
  <si>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</si>
  <si>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</si>
  <si>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</si>
  <si>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</si>
  <si>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</si>
  <si>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</si>
  <si>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</si>
  <si>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</si>
  <si>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</si>
  <si>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</si>
  <si>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</si>
  <si>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</si>
  <si>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</si>
  <si>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</si>
  <si>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</si>
  <si>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</si>
  <si>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</si>
  <si>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</si>
  <si>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</si>
  <si>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</si>
  <si>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</si>
  <si>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</si>
  <si>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</si>
  <si>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</si>
  <si>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</si>
  <si>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</si>
  <si>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</si>
  <si>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</si>
  <si>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</si>
  <si>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</si>
  <si>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</si>
  <si>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</si>
  <si>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</si>
  <si>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</si>
  <si>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</si>
  <si>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</si>
  <si>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</si>
  <si>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</si>
  <si>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</si>
  <si>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</si>
  <si>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</si>
  <si>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</si>
  <si>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</si>
  <si>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</si>
  <si>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</si>
  <si>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</si>
  <si>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</si>
  <si>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</si>
  <si>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</si>
  <si>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</si>
  <si>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</si>
  <si>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</si>
  <si>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</si>
  <si>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</si>
  <si>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</si>
  <si>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</si>
  <si>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</si>
  <si>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</si>
  <si>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</si>
  <si>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</si>
  <si>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</si>
  <si>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</si>
  <si>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</si>
  <si>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</si>
  <si>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</si>
  <si>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</si>
  <si>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</si>
  <si>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</si>
  <si>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</si>
  <si>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</si>
  <si>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</si>
  <si>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</si>
  <si>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</si>
  <si>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</si>
  <si>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</si>
  <si>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</si>
  <si>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</si>
  <si>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</si>
  <si>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</si>
  <si>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</si>
  <si>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</si>
  <si>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</si>
  <si>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</si>
  <si>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</si>
  <si>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</si>
  <si>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</si>
  <si>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</si>
  <si>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</si>
  <si>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</si>
  <si>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</si>
  <si>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</si>
  <si>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</si>
  <si>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</si>
  <si>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</si>
  <si>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</si>
  <si>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</si>
  <si>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</si>
  <si>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</si>
  <si>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</si>
  <si>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</si>
  <si>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</si>
  <si>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</si>
  <si>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</si>
  <si>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</si>
  <si>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</si>
  <si>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</si>
  <si>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</si>
  <si>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</si>
  <si>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</si>
  <si>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</si>
  <si>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</si>
  <si>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</si>
  <si>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</si>
  <si>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</si>
  <si>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</si>
  <si>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</si>
  <si>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</si>
  <si>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</si>
  <si>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</si>
  <si>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</si>
  <si>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</si>
  <si>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</si>
  <si>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</si>
  <si>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</si>
  <si>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</si>
  <si>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</si>
  <si>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</si>
  <si>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</si>
  <si>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</si>
  <si>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</si>
  <si>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</si>
  <si>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</si>
  <si>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</si>
  <si>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</si>
  <si>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</si>
  <si>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</si>
  <si>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</si>
  <si>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</si>
  <si>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</si>
  <si>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</si>
  <si>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</si>
  <si>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</si>
  <si>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</si>
  <si>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</si>
  <si>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</si>
  <si>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</si>
  <si>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</si>
  <si>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</si>
  <si>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</si>
  <si>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</si>
  <si>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</si>
  <si>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</si>
  <si>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</si>
  <si>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</si>
  <si>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</si>
  <si>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</si>
  <si>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</si>
  <si>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</si>
  <si>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</si>
  <si>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</si>
  <si>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</si>
  <si>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</si>
  <si>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</si>
  <si>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</si>
  <si>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</si>
  <si>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</si>
  <si>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</si>
  <si>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</si>
  <si>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</si>
  <si>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</si>
  <si>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</si>
  <si>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</si>
  <si>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</si>
  <si>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</si>
  <si>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</si>
  <si>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</si>
  <si>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</si>
  <si>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</si>
  <si>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</si>
  <si>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</si>
  <si>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</si>
  <si>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</si>
  <si>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</si>
  <si>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</si>
  <si>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</si>
  <si>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</si>
  <si>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</si>
  <si>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</si>
  <si>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</si>
  <si>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</si>
  <si>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</si>
  <si>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</si>
  <si>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</si>
  <si>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</si>
  <si>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</si>
  <si>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</si>
  <si>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</si>
  <si>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</si>
  <si>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</si>
  <si>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</si>
  <si>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</si>
  <si>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</si>
  <si>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</si>
  <si>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</si>
  <si>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</si>
  <si>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</si>
  <si>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</si>
  <si>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</si>
  <si>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</si>
  <si>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</si>
  <si>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</si>
  <si>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</si>
  <si>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</si>
  <si>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</si>
  <si>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</si>
  <si>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</si>
  <si>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</si>
  <si>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</si>
  <si>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</si>
  <si>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</si>
  <si>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</si>
  <si>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</si>
  <si>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</si>
  <si>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</si>
  <si>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</si>
  <si>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</si>
  <si>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</si>
  <si>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</si>
  <si>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</si>
  <si>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</si>
  <si>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</si>
  <si>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</si>
  <si>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</si>
  <si>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</si>
  <si>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</si>
  <si>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</si>
  <si>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</si>
  <si>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</si>
  <si>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</si>
  <si>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</si>
  <si>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</si>
  <si>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</si>
  <si>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</si>
  <si>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</si>
  <si>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</si>
  <si>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</si>
  <si>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</si>
  <si>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</si>
  <si>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</si>
  <si>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</si>
  <si>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</si>
  <si>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</si>
  <si>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</si>
  <si>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</si>
  <si>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</si>
  <si>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</si>
  <si>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</si>
  <si>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</si>
  <si>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</si>
  <si>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</si>
  <si>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</si>
  <si>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</si>
  <si>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</si>
  <si>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</si>
  <si>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</si>
  <si>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</si>
  <si>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</si>
  <si>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</si>
  <si>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</si>
  <si>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</si>
  <si>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</si>
  <si>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</si>
  <si>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</si>
  <si>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</si>
  <si>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</si>
  <si>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</si>
  <si>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</si>
  <si>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</si>
  <si>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</si>
  <si>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</si>
  <si>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</si>
  <si>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</si>
  <si>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</si>
  <si>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</si>
  <si>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</si>
  <si>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</si>
  <si>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</si>
  <si>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</si>
  <si>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</si>
  <si>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</si>
  <si>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</si>
  <si>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</si>
  <si>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</si>
  <si>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</si>
  <si>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</si>
  <si>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</si>
  <si>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</si>
  <si>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</si>
  <si>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</si>
  <si>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</si>
  <si>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</si>
  <si>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</si>
  <si>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</si>
  <si>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</si>
  <si>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</si>
  <si>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</si>
  <si>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</si>
  <si>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</si>
  <si>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</si>
  <si>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</si>
  <si>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</si>
  <si>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</si>
  <si>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</si>
  <si>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</si>
  <si>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</si>
  <si>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</si>
  <si>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</si>
  <si>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</si>
  <si>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</si>
  <si>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</si>
  <si>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</si>
  <si>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</si>
  <si>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</si>
  <si>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</si>
  <si>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</si>
  <si>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</si>
  <si>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</si>
  <si>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</si>
  <si>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</si>
  <si>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</si>
  <si>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</si>
  <si>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</si>
  <si>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</si>
  <si>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</si>
  <si>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</si>
  <si>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</si>
  <si>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</si>
  <si>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</si>
  <si>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</si>
  <si>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</si>
  <si>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</si>
  <si>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</si>
  <si>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</si>
  <si>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</si>
  <si>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</si>
  <si>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</si>
  <si>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</si>
  <si>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</si>
  <si>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</si>
  <si>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</si>
  <si>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</si>
  <si>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</si>
  <si>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</si>
  <si>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</si>
  <si>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</si>
  <si>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</si>
  <si>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</si>
  <si>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</si>
  <si>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</si>
  <si>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</si>
  <si>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</si>
  <si>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</si>
  <si>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</si>
  <si>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</si>
  <si>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</si>
  <si>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</si>
  <si>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</si>
  <si>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</si>
  <si>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</si>
  <si>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</si>
  <si>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</si>
  <si>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</si>
  <si>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</si>
  <si>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</si>
  <si>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</si>
  <si>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</si>
  <si>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</si>
  <si>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</si>
  <si>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</si>
  <si>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</si>
  <si>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</si>
  <si>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</si>
  <si>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</si>
  <si>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</si>
  <si>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</si>
  <si>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</si>
  <si>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</si>
  <si>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</si>
  <si>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</si>
  <si>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</si>
  <si>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</si>
  <si>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</si>
  <si>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</si>
  <si>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</si>
  <si>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</si>
  <si>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</si>
  <si>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</si>
  <si>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</si>
  <si>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</si>
  <si>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</si>
  <si>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</si>
  <si>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</si>
  <si>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</si>
  <si>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</si>
  <si>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</si>
  <si>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</si>
  <si>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</si>
  <si>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</si>
  <si>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</si>
  <si>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</si>
  <si>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</si>
  <si>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</si>
  <si>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</si>
  <si>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</si>
  <si>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</si>
  <si>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</si>
  <si>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</si>
  <si>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</si>
  <si>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</si>
  <si>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</si>
  <si>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</si>
  <si>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</si>
  <si>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</si>
  <si>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</si>
  <si>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</si>
  <si>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</si>
  <si>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</si>
  <si>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</si>
  <si>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</si>
  <si>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</si>
  <si>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</si>
  <si>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</si>
  <si>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</si>
  <si>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</si>
  <si>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</si>
  <si>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</si>
  <si>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</si>
  <si>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</si>
  <si>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</si>
  <si>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</si>
  <si>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</si>
  <si>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</si>
  <si>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</si>
  <si>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</si>
  <si>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</si>
  <si>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</si>
  <si>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</si>
  <si>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</si>
  <si>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</si>
  <si>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</si>
  <si>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</si>
  <si>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</si>
  <si>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</si>
  <si>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</si>
  <si>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</si>
  <si>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</si>
  <si>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</si>
  <si>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</si>
  <si>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</si>
  <si>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</si>
  <si>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</si>
  <si>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</si>
  <si>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</si>
  <si>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</si>
  <si>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</si>
  <si>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</si>
  <si>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</si>
  <si>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</si>
  <si>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</si>
  <si>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</si>
  <si>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</si>
  <si>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</si>
  <si>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</si>
  <si>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</si>
  <si>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</si>
  <si>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</si>
  <si>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</si>
  <si>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</si>
  <si>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</si>
  <si>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</si>
  <si>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</si>
  <si>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</si>
  <si>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</si>
  <si>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</si>
  <si>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</si>
  <si>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</si>
  <si>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</si>
  <si>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</si>
  <si>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</si>
  <si>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</si>
  <si>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</si>
  <si>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</si>
  <si>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</si>
  <si>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</si>
  <si>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</si>
  <si>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</si>
  <si>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</si>
  <si>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</si>
  <si>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</si>
  <si>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</si>
  <si>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</si>
  <si>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</si>
  <si>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</si>
  <si>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</si>
  <si>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</si>
  <si>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</si>
  <si>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</si>
  <si>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</si>
  <si>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</si>
  <si>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</si>
  <si>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</si>
  <si>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</si>
  <si>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</si>
  <si>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</si>
  <si>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</si>
  <si>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</si>
  <si>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</si>
  <si>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</si>
  <si>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</si>
  <si>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</si>
  <si>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</si>
  <si>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</si>
  <si>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</si>
  <si>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</si>
  <si>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</si>
  <si>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</si>
  <si>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</si>
  <si>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</si>
  <si>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</si>
  <si>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</si>
  <si>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</si>
  <si>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</si>
  <si>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</si>
  <si>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</si>
  <si>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</si>
  <si>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</si>
  <si>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</si>
  <si>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</si>
  <si>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</si>
  <si>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</si>
  <si>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</si>
  <si>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</si>
  <si>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</si>
  <si>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</si>
  <si>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</si>
  <si>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</si>
  <si>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</si>
  <si>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</si>
  <si>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</si>
  <si>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</si>
  <si>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</si>
  <si>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</si>
  <si>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</si>
  <si>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</si>
  <si>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</si>
  <si>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</si>
  <si>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</si>
  <si>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</si>
  <si>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</si>
  <si>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</si>
  <si>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</si>
  <si>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</si>
  <si>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</si>
  <si>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</si>
  <si>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</si>
  <si>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</si>
  <si>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</si>
  <si>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</si>
  <si>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</si>
  <si>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</si>
  <si>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</si>
  <si>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</si>
  <si>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</si>
  <si>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</si>
  <si>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</si>
  <si>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</si>
  <si>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</si>
  <si>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</si>
  <si>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</si>
  <si>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</si>
  <si>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</si>
  <si>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</si>
  <si>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</si>
  <si>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</si>
  <si>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</si>
  <si>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</si>
  <si>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</si>
  <si>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</si>
  <si>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</si>
  <si>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</si>
  <si>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</si>
  <si>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</si>
  <si>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</si>
  <si>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</si>
  <si>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</si>
  <si>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</si>
  <si>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</si>
  <si>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</si>
  <si>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</si>
  <si>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</si>
  <si>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</si>
  <si>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</si>
  <si>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</si>
  <si>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</si>
  <si>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</si>
  <si>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</si>
  <si>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</si>
  <si>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</si>
  <si>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</si>
  <si>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</si>
  <si>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</si>
  <si>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</si>
  <si>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</si>
  <si>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</si>
  <si>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</si>
  <si>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</si>
  <si>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</si>
  <si>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</si>
  <si>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</si>
  <si>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</si>
  <si>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</si>
  <si>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</si>
  <si>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</si>
  <si>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</si>
  <si>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</si>
  <si>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</si>
  <si>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</si>
  <si>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</si>
  <si>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</si>
  <si>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</si>
  <si>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</si>
  <si>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</si>
  <si>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</si>
  <si>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</si>
  <si>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</si>
  <si>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</si>
  <si>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</si>
  <si>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</si>
  <si>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</si>
  <si>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</si>
  <si>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</si>
  <si>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</si>
  <si>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</si>
  <si>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</si>
  <si>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</si>
  <si>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</si>
  <si>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</si>
  <si>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</si>
  <si>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</si>
  <si>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</si>
  <si>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</si>
  <si>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</si>
  <si>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</si>
  <si>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</si>
  <si>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</si>
  <si>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</si>
  <si>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</si>
  <si>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</si>
  <si>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</si>
  <si>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</si>
  <si>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</si>
  <si>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</si>
  <si>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</si>
  <si>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</si>
  <si>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</si>
  <si>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</si>
  <si>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</si>
  <si>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</si>
  <si>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</si>
  <si>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</si>
  <si>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</si>
  <si>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</si>
  <si>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</si>
  <si>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</si>
  <si>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</si>
  <si>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</si>
  <si>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</si>
  <si>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</si>
  <si>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</si>
  <si>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</si>
  <si>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</si>
  <si>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</si>
  <si>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</si>
  <si>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</si>
  <si>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</si>
  <si>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</si>
  <si>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</si>
  <si>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</si>
  <si>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</si>
  <si>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</si>
  <si>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</si>
  <si>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</si>
  <si>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</si>
  <si>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</si>
  <si>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</si>
  <si>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</si>
  <si>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</si>
  <si>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</si>
  <si>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</si>
  <si>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</si>
  <si>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</si>
  <si>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</si>
  <si>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</si>
  <si>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</si>
  <si>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</si>
  <si>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</si>
  <si>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</si>
  <si>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</si>
  <si>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</si>
  <si>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</si>
  <si>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</si>
  <si>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</si>
  <si>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</si>
  <si>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</si>
  <si>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</si>
  <si>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</si>
  <si>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</si>
  <si>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</si>
  <si>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</si>
  <si>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</si>
  <si>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</si>
  <si>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</si>
  <si>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</si>
  <si>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</si>
  <si>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</si>
  <si>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</si>
  <si>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</si>
  <si>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</si>
  <si>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</si>
  <si>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</si>
  <si>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</si>
  <si>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</si>
  <si>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</si>
  <si>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</si>
  <si>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</si>
  <si>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</si>
  <si>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</si>
  <si>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</si>
  <si>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</si>
  <si>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</si>
  <si>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</si>
  <si>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</si>
  <si>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</si>
  <si>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</si>
  <si>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</si>
  <si>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</si>
  <si>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</si>
  <si>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</si>
  <si>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</si>
  <si>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</si>
  <si>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</si>
  <si>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</si>
  <si>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</si>
  <si>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</si>
  <si>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</si>
  <si>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</si>
  <si>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</si>
  <si>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</si>
  <si>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</si>
  <si>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</si>
  <si>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</si>
  <si>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</si>
  <si>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</si>
  <si>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</si>
  <si>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</si>
  <si>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</si>
  <si>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</si>
  <si>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</si>
  <si>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</si>
  <si>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</si>
  <si>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</si>
  <si>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</si>
  <si>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</si>
  <si>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</si>
  <si>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</si>
  <si>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</si>
  <si>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</si>
  <si>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</si>
  <si>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</si>
  <si>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</si>
  <si>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</si>
  <si>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</si>
  <si>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</si>
  <si>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</si>
  <si>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</si>
  <si>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</si>
  <si>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</si>
  <si>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</si>
  <si>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</si>
  <si>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</si>
  <si>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</si>
  <si>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</si>
  <si>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</si>
  <si>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</si>
  <si>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</si>
  <si>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</si>
  <si>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</si>
  <si>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</si>
  <si>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</si>
  <si>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</si>
  <si>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</si>
  <si>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</si>
  <si>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</si>
  <si>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</si>
  <si>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</si>
  <si>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</si>
  <si>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</si>
  <si>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</si>
  <si>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</si>
  <si>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</si>
  <si>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</si>
  <si>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</si>
  <si>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</si>
  <si>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</si>
  <si>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</si>
  <si>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</si>
  <si>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</si>
  <si>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</si>
  <si>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</si>
  <si>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</si>
  <si>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</si>
  <si>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</si>
  <si>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</si>
  <si>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</si>
  <si>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</si>
  <si>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</si>
  <si>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</si>
  <si>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</si>
  <si>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</si>
  <si>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</si>
  <si>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</si>
  <si>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</si>
  <si>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</si>
  <si>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</si>
  <si>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</si>
  <si>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</si>
  <si>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</si>
  <si>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</si>
  <si>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</si>
  <si>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</si>
  <si>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</si>
  <si>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</si>
  <si>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</si>
  <si>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</si>
  <si>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</si>
  <si>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</si>
  <si>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</si>
  <si>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</si>
  <si>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</si>
  <si>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</si>
  <si>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</si>
  <si>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</si>
  <si>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</si>
  <si>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</si>
  <si>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</si>
  <si>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</si>
  <si>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</si>
  <si>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</si>
  <si>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</si>
  <si>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</si>
  <si>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</si>
  <si>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</si>
  <si>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</si>
  <si>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</si>
  <si>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</si>
  <si>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</si>
  <si>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</si>
  <si>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</si>
  <si>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</si>
  <si>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</si>
  <si>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</si>
  <si>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</si>
  <si>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</si>
  <si>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</si>
  <si>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</si>
  <si>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</si>
  <si>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</si>
  <si>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</si>
  <si>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</si>
  <si>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</si>
  <si>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</si>
  <si>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</si>
  <si>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</si>
  <si>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</si>
  <si>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</si>
  <si>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</si>
  <si>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</si>
  <si>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</si>
  <si>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</si>
  <si>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</si>
  <si>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</si>
  <si>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</si>
  <si>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</si>
  <si>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</si>
  <si>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</si>
  <si>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</si>
  <si>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</si>
  <si>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</si>
  <si>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</si>
  <si>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</si>
  <si>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</si>
  <si>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</si>
  <si>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</si>
  <si>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</si>
  <si>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</si>
  <si>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</si>
  <si>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</si>
  <si>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</si>
  <si>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</si>
  <si>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</si>
  <si>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</si>
  <si>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</si>
  <si>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</si>
  <si>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</si>
  <si>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</si>
  <si>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</si>
  <si>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</si>
  <si>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</si>
  <si>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</si>
  <si>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</si>
  <si>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</si>
  <si>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</si>
  <si>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</si>
  <si>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</si>
  <si>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</si>
  <si>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</si>
  <si>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</si>
  <si>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</si>
  <si>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</si>
  <si>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</si>
  <si>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</si>
  <si>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</si>
  <si>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</si>
  <si>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</si>
  <si>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</si>
  <si>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</si>
  <si>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</si>
  <si>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</si>
  <si>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</si>
  <si>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</si>
  <si>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</si>
  <si>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</si>
  <si>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</si>
  <si>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</si>
  <si>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</si>
  <si>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</si>
  <si>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</si>
  <si>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</si>
  <si>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</si>
  <si>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</si>
  <si>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</si>
  <si>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</si>
  <si>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</si>
  <si>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</si>
  <si>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</si>
  <si>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</si>
  <si>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</si>
  <si>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</si>
  <si>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</si>
  <si>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</si>
  <si>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</si>
  <si>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</si>
  <si>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</si>
  <si>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</si>
  <si>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</si>
  <si>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</si>
  <si>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</si>
  <si>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</si>
  <si>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</si>
  <si>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</si>
  <si>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</si>
  <si>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</si>
  <si>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</si>
  <si>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</si>
  <si>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</si>
  <si>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</si>
  <si>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</si>
  <si>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</si>
  <si>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</si>
  <si>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</si>
  <si>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</si>
  <si>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</si>
  <si>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</si>
  <si>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</si>
  <si>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</si>
  <si>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</si>
  <si>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</si>
  <si>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</si>
  <si>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</si>
  <si>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</si>
  <si>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</si>
  <si>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</si>
  <si>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</si>
  <si>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</si>
  <si>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</si>
  <si>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</si>
  <si>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</si>
  <si>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</si>
  <si>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</si>
  <si>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</si>
  <si>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</si>
  <si>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</si>
  <si>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</si>
  <si>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</si>
  <si>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</si>
  <si>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</si>
  <si>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</si>
  <si>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</si>
  <si>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</si>
  <si>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</si>
  <si>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</si>
  <si>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</si>
  <si>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</si>
  <si>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</si>
  <si>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</si>
  <si>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</si>
  <si>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</si>
  <si>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</si>
  <si>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</si>
  <si>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</si>
  <si>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</si>
  <si>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</si>
  <si>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</si>
  <si>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</si>
  <si>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</si>
  <si>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</si>
  <si>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</si>
  <si>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</si>
  <si>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</si>
  <si>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</si>
  <si>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</si>
  <si>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</si>
  <si>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</si>
  <si>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</si>
  <si>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</si>
  <si>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</si>
  <si>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</si>
  <si>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</si>
  <si>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</si>
  <si>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</si>
  <si>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</si>
  <si>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</si>
  <si>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</si>
  <si>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</si>
  <si>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</si>
  <si>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</si>
  <si>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</si>
  <si>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</si>
  <si>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</si>
  <si>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</si>
  <si>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</si>
  <si>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</si>
  <si>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</si>
  <si>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</si>
  <si>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</si>
  <si>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</si>
  <si>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</si>
  <si>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</si>
  <si>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</si>
  <si>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</si>
  <si>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</si>
  <si>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</si>
  <si>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</si>
  <si>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</si>
  <si>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</si>
  <si>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</si>
  <si>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</si>
  <si>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</si>
  <si>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</si>
  <si>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</si>
  <si>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</si>
  <si>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</si>
  <si>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</si>
  <si>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</si>
  <si>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</si>
  <si>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</si>
  <si>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</si>
  <si>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</si>
  <si>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</si>
  <si>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</si>
  <si>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</si>
  <si>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</si>
  <si>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</si>
  <si>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</si>
  <si>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</si>
  <si>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</si>
  <si>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</si>
  <si>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</si>
  <si>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</si>
  <si>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</si>
  <si>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</si>
  <si>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</si>
  <si>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</si>
  <si>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</si>
  <si>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</si>
  <si>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</si>
  <si>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</si>
  <si>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</si>
  <si>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</si>
  <si>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</si>
  <si>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</si>
  <si>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</si>
  <si>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</si>
  <si>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</si>
  <si>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</si>
  <si>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</si>
  <si>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</si>
  <si>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</si>
  <si>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</si>
  <si>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</si>
  <si>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</si>
  <si>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</si>
  <si>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</si>
  <si>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</si>
  <si>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</si>
  <si>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</si>
  <si>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</si>
  <si>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</si>
  <si>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</si>
  <si>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</si>
  <si>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</si>
  <si>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</si>
  <si>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</si>
  <si>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</si>
  <si>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</si>
  <si>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</si>
  <si>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</si>
  <si>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</si>
  <si>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</si>
  <si>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</si>
  <si>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</si>
  <si>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</si>
  <si>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</si>
  <si>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</si>
  <si>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</si>
  <si>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</si>
  <si>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</si>
  <si>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</si>
  <si>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</si>
  <si>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</si>
  <si>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</si>
  <si>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</si>
  <si>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</si>
  <si>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</si>
  <si>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</si>
  <si>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</si>
  <si>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</si>
  <si>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</si>
  <si>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</si>
  <si>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</si>
  <si>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</si>
  <si>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</si>
  <si>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</si>
  <si>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</si>
  <si>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</si>
  <si>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</si>
  <si>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</si>
  <si>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</si>
  <si>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</si>
  <si>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</si>
  <si>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</si>
  <si>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</si>
  <si>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</si>
  <si>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</si>
  <si>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</si>
  <si>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</si>
  <si>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</si>
  <si>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</si>
  <si>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</si>
  <si>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</si>
  <si>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</si>
  <si>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</si>
  <si>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</si>
  <si>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</si>
  <si>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</si>
  <si>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</si>
  <si>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</si>
  <si>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</si>
  <si>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</si>
  <si>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</si>
  <si>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</si>
  <si>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</si>
  <si>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</si>
  <si>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</si>
  <si>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</si>
  <si>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</si>
  <si>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</si>
  <si>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</si>
  <si>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</si>
  <si>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</si>
  <si>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</si>
  <si>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</si>
  <si>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</si>
  <si>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</si>
  <si>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</si>
  <si>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</si>
  <si>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</si>
  <si>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</si>
  <si>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</si>
  <si>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</si>
  <si>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</si>
  <si>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</si>
  <si>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</si>
  <si>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</si>
  <si>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</si>
  <si>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</si>
  <si>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</si>
  <si>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</si>
  <si>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</si>
  <si>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</si>
  <si>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</si>
  <si>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</si>
  <si>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</si>
  <si>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</si>
  <si>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</si>
  <si>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</si>
  <si>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</si>
  <si>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</si>
  <si>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</si>
  <si>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</si>
  <si>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</si>
  <si>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</si>
  <si>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</si>
  <si>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</si>
  <si>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</si>
  <si>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</si>
  <si>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</si>
  <si>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</si>
  <si>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</si>
  <si>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</si>
  <si>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</si>
  <si>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</si>
  <si>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</si>
  <si>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</si>
  <si>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</si>
  <si>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</si>
  <si>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</si>
  <si>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</si>
  <si>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</si>
  <si>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</si>
  <si>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</si>
  <si>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</si>
  <si>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</si>
  <si>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</si>
  <si>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</si>
  <si>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</si>
  <si>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</si>
  <si>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</si>
  <si>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</si>
  <si>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</si>
  <si>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</si>
  <si>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</si>
  <si>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</si>
  <si>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</si>
  <si>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</si>
  <si>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</si>
  <si>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</si>
  <si>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</si>
  <si>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</si>
  <si>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</si>
  <si>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</si>
  <si>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</si>
  <si>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</si>
  <si>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</si>
  <si>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</si>
  <si>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</si>
  <si>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</si>
  <si>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</si>
  <si>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</si>
  <si>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</si>
  <si>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</si>
  <si>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</si>
  <si>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</si>
  <si>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</si>
  <si>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</si>
  <si>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</si>
  <si>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</si>
  <si>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</si>
  <si>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</si>
  <si>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</si>
  <si>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</si>
  <si>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</si>
  <si>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</si>
  <si>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</si>
  <si>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</si>
  <si>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</si>
  <si>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</si>
  <si>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</si>
  <si>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</si>
  <si>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</si>
  <si>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</si>
  <si>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</si>
  <si>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</si>
  <si>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</si>
  <si>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</si>
  <si>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</si>
  <si>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</si>
  <si>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</si>
  <si>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</si>
  <si>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</si>
  <si>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</si>
  <si>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</si>
  <si>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</si>
  <si>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</si>
  <si>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</si>
  <si>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</si>
  <si>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</si>
  <si>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</si>
  <si>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</si>
  <si>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</si>
  <si>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</si>
  <si>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</si>
  <si>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</si>
  <si>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</si>
  <si>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</si>
  <si>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</si>
  <si>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</si>
  <si>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</si>
  <si>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</si>
  <si>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</si>
  <si>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</si>
  <si>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</si>
  <si>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</si>
  <si>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</si>
  <si>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</si>
  <si>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</si>
  <si>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</si>
  <si>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</si>
  <si>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</si>
  <si>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</si>
  <si>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</si>
  <si>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</si>
  <si>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</si>
  <si>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</si>
  <si>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</si>
  <si>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</si>
  <si>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</si>
  <si>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</si>
  <si>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</si>
  <si>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</si>
  <si>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</si>
  <si>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</si>
  <si>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</si>
  <si>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</si>
  <si>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</si>
  <si>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</si>
  <si>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</si>
  <si>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</si>
  <si>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</si>
  <si>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</si>
  <si>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</si>
  <si>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</si>
  <si>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</si>
  <si>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</si>
  <si>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</si>
  <si>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</si>
  <si>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</si>
  <si>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</si>
  <si>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</si>
  <si>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</si>
  <si>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</si>
  <si>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</si>
  <si>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</si>
  <si>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</si>
  <si>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</si>
  <si>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</si>
  <si>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</si>
  <si>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</si>
  <si>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</si>
  <si>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</si>
  <si>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</si>
  <si>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</si>
  <si>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</si>
  <si>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</si>
  <si>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</si>
  <si>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</si>
  <si>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</si>
  <si>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</si>
  <si>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</si>
  <si>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</si>
  <si>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</si>
  <si>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</si>
  <si>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</si>
  <si>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</si>
  <si>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</si>
  <si>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</si>
  <si>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</si>
  <si>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</si>
  <si>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</si>
  <si>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</si>
  <si>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</si>
  <si>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</si>
  <si>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</si>
  <si>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</si>
  <si>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</si>
  <si>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</si>
  <si>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</si>
  <si>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</si>
  <si>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</si>
  <si>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</si>
  <si>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</si>
  <si>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</si>
  <si>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</si>
  <si>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</si>
  <si>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</si>
  <si>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</si>
  <si>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</si>
  <si>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</si>
  <si>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</si>
  <si>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</si>
  <si>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</si>
  <si>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</si>
  <si>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</si>
  <si>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</si>
  <si>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</si>
  <si>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</si>
  <si>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</si>
  <si>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</si>
  <si>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</si>
  <si>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</si>
  <si>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</si>
  <si>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</si>
  <si>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</si>
  <si>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</si>
  <si>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</si>
  <si>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</si>
  <si>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</si>
  <si>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</si>
  <si>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</si>
  <si>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</si>
  <si>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</si>
  <si>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</si>
  <si>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</si>
  <si>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</si>
  <si>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</si>
  <si>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</si>
  <si>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</si>
  <si>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</si>
  <si>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</si>
  <si>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</si>
  <si>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</si>
  <si>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</si>
  <si>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</si>
  <si>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</si>
  <si>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</si>
  <si>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</si>
  <si>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</si>
  <si>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</si>
  <si>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</si>
  <si>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</si>
  <si>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</si>
  <si>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</si>
  <si>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</si>
  <si>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</si>
  <si>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</si>
  <si>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</si>
  <si>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</si>
  <si>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</si>
  <si>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</si>
  <si>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</si>
  <si>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</si>
  <si>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</si>
  <si>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</si>
  <si>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</si>
  <si>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</si>
  <si>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</si>
  <si>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</si>
  <si>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</si>
  <si>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</si>
  <si>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</si>
  <si>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</si>
  <si>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</si>
  <si>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</si>
  <si>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</si>
  <si>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</si>
  <si>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</si>
  <si>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</si>
  <si>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</si>
  <si>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</si>
  <si>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</si>
  <si>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</si>
  <si>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</si>
  <si>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</si>
  <si>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</si>
  <si>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</si>
  <si>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</si>
  <si>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</si>
  <si>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</si>
  <si>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</si>
  <si>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</si>
  <si>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</si>
  <si>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</si>
  <si>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</si>
  <si>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</si>
  <si>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</si>
  <si>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</si>
  <si>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</si>
  <si>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</si>
  <si>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</si>
  <si>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</si>
  <si>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</si>
  <si>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</si>
  <si>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</si>
  <si>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</si>
  <si>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</si>
  <si>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</si>
  <si>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</si>
  <si>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</si>
  <si>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</si>
  <si>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</si>
  <si>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</si>
  <si>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</si>
  <si>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</si>
  <si>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</si>
  <si>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</si>
  <si>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</si>
  <si>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</si>
  <si>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</si>
  <si>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</si>
  <si>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</si>
  <si>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</si>
  <si>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</si>
  <si>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</si>
  <si>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</si>
  <si>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</si>
  <si>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</si>
  <si>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</si>
  <si>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</si>
  <si>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</si>
  <si>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</si>
  <si>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</si>
  <si>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</si>
  <si>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</si>
  <si>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</si>
  <si>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</si>
  <si>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</si>
  <si>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</si>
  <si>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</si>
  <si>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</si>
  <si>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</si>
  <si>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</si>
  <si>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</si>
  <si>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</si>
  <si>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</si>
  <si>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</si>
  <si>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</si>
  <si>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</si>
  <si>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</si>
  <si>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</si>
  <si>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</si>
  <si>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</si>
  <si>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</si>
  <si>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</si>
  <si>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</si>
  <si>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</si>
  <si>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</si>
  <si>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</si>
  <si>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</si>
  <si>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</si>
  <si>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</si>
  <si>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</si>
  <si>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</si>
  <si>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</si>
  <si>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</si>
  <si>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</si>
  <si>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</si>
  <si>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</si>
  <si>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</si>
  <si>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</si>
  <si>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</si>
  <si>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</si>
  <si>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</si>
  <si>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</si>
  <si>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</si>
  <si>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</si>
  <si>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</si>
  <si>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</si>
  <si>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</si>
  <si>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</si>
  <si>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</si>
  <si>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</si>
  <si>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</si>
  <si>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</si>
  <si>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</si>
  <si>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</si>
  <si>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</si>
  <si>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</si>
  <si>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</si>
  <si>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</si>
  <si>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</si>
  <si>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</si>
  <si>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</si>
  <si>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</si>
  <si>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</si>
  <si>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</si>
  <si>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</si>
  <si>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</si>
  <si>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</si>
  <si>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</si>
  <si>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</si>
  <si>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</si>
  <si>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</si>
  <si>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</si>
  <si>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</si>
  <si>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</si>
  <si>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</si>
  <si>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</si>
  <si>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</si>
  <si>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</si>
  <si>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</si>
  <si>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</si>
  <si>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</si>
  <si>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</si>
  <si>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</si>
  <si>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</si>
  <si>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</si>
  <si>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</si>
  <si>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</si>
  <si>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</si>
  <si>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</si>
  <si>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</si>
  <si>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</si>
  <si>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</si>
  <si>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</si>
  <si>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</si>
  <si>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</si>
  <si>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</si>
  <si>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</si>
  <si>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</si>
  <si>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</si>
  <si>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</si>
  <si>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</si>
  <si>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</si>
  <si>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</si>
  <si>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</si>
  <si>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</si>
  <si>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</si>
  <si>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</si>
  <si>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</si>
  <si>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</si>
  <si>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</si>
  <si>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</si>
  <si>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</si>
  <si>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</si>
  <si>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</si>
  <si>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</si>
  <si>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</si>
  <si>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</si>
  <si>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</si>
  <si>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</si>
  <si>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</si>
  <si>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</si>
  <si>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</si>
  <si>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</si>
  <si>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</si>
  <si>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</si>
  <si>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</si>
  <si>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</si>
  <si>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</si>
  <si>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</si>
  <si>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</si>
  <si>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</si>
  <si>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</si>
  <si>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</si>
  <si>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</si>
  <si>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</si>
  <si>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</si>
  <si>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</si>
  <si>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</si>
  <si>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</si>
  <si>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</si>
  <si>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</si>
  <si>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</si>
  <si>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</si>
  <si>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</si>
  <si>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</si>
  <si>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</si>
  <si>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</si>
  <si>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</si>
  <si>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</si>
  <si>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</si>
  <si>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</si>
  <si>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</si>
  <si>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</si>
  <si>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</si>
  <si>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</si>
  <si>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</si>
  <si>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</si>
  <si>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</si>
  <si>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</si>
  <si>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</si>
  <si>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</si>
  <si>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</si>
  <si>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</si>
  <si>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</si>
  <si>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</si>
  <si>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</si>
  <si>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</si>
  <si>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</si>
  <si>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</si>
  <si>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</si>
  <si>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</si>
  <si>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</si>
  <si>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</si>
  <si>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</si>
  <si>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</si>
  <si>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</si>
  <si>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</si>
  <si>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</si>
  <si>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</si>
  <si>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</si>
  <si>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</si>
  <si>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</si>
  <si>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</si>
  <si>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</si>
  <si>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</si>
  <si>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</si>
  <si>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</si>
  <si>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</si>
  <si>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</si>
  <si>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</si>
  <si>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</si>
  <si>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</si>
  <si>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</si>
  <si>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</si>
  <si>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</si>
  <si>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</si>
  <si>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</si>
  <si>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</si>
  <si>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</si>
  <si>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</si>
  <si>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</si>
  <si>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</si>
  <si>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</si>
  <si>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</si>
  <si>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</si>
  <si>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</si>
  <si>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</si>
  <si>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</si>
  <si>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</si>
  <si>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</si>
  <si>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</si>
  <si>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</si>
  <si>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</si>
  <si>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</si>
  <si>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</si>
  <si>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</si>
  <si>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</si>
  <si>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</si>
  <si>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</si>
  <si>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</si>
  <si>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</si>
  <si>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</si>
  <si>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</si>
  <si>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</si>
  <si>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</si>
  <si>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</si>
  <si>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</si>
  <si>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</si>
  <si>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</si>
  <si>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</si>
  <si>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</si>
  <si>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</si>
  <si>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</si>
  <si>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</si>
  <si>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</si>
  <si>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</si>
  <si>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</si>
  <si>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</si>
  <si>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</si>
  <si>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</si>
  <si>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</si>
  <si>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</si>
  <si>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</si>
  <si>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</si>
  <si>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</si>
  <si>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</si>
  <si>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</si>
  <si>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</si>
  <si>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</si>
  <si>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</si>
  <si>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</si>
  <si>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</si>
  <si>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</si>
  <si>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</si>
  <si>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</si>
  <si>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</si>
  <si>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</si>
  <si>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</si>
  <si>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</si>
  <si>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</si>
  <si>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</si>
  <si>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</si>
  <si>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</si>
  <si>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</si>
  <si>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</si>
  <si>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</si>
  <si>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</si>
  <si>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</si>
  <si>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</si>
  <si>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</si>
  <si>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</si>
  <si>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</si>
  <si>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</si>
  <si>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</si>
  <si>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</si>
  <si>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</si>
  <si>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</si>
  <si>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</si>
  <si>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</si>
  <si>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</si>
  <si>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</si>
  <si>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</si>
  <si>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</si>
  <si>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</si>
  <si>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</si>
  <si>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</si>
  <si>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</si>
  <si>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</si>
  <si>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</si>
  <si>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</si>
  <si>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</si>
  <si>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</si>
  <si>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</si>
  <si>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</si>
  <si>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</si>
  <si>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</si>
  <si>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</si>
  <si>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</si>
  <si>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</si>
  <si>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</si>
  <si>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</si>
  <si>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</si>
  <si>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</si>
  <si>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</si>
  <si>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</si>
  <si>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</si>
  <si>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</si>
  <si>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</si>
  <si>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</si>
  <si>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</si>
  <si>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</si>
  <si>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</si>
  <si>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</si>
  <si>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</si>
  <si>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</si>
  <si>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</si>
  <si>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</si>
  <si>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</si>
  <si>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</si>
  <si>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</si>
  <si>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</si>
  <si>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</si>
  <si>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</si>
  <si>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</si>
  <si>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</si>
  <si>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</si>
  <si>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</si>
  <si>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</si>
  <si>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</si>
  <si>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</si>
  <si>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</si>
  <si>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</si>
  <si>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</si>
  <si>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</si>
  <si>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</si>
  <si>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</si>
  <si>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</si>
  <si>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</si>
  <si>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</si>
  <si>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</si>
  <si>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</si>
  <si>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</si>
  <si>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</si>
  <si>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</si>
  <si>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</si>
  <si>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</si>
  <si>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</si>
  <si>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</si>
  <si>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</si>
  <si>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</si>
  <si>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</si>
  <si>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</si>
  <si>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</si>
  <si>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</si>
  <si>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</si>
  <si>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</si>
  <si>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</si>
  <si>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</si>
  <si>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</si>
  <si>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</si>
  <si>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</si>
  <si>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</si>
  <si>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</si>
  <si>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</si>
  <si>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</si>
  <si>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</si>
  <si>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</si>
  <si>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</si>
  <si>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</si>
  <si>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</si>
  <si>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</si>
  <si>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</si>
  <si>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</si>
  <si>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</si>
  <si>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</si>
  <si>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</si>
  <si>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</si>
  <si>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</si>
  <si>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</si>
  <si>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</si>
  <si>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</si>
  <si>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</si>
  <si>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</si>
  <si>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</si>
  <si>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</si>
  <si>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</si>
  <si>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</si>
  <si>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</si>
  <si>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</si>
  <si>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</si>
  <si>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</si>
  <si>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</si>
  <si>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</si>
  <si>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</si>
  <si>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</si>
  <si>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</si>
  <si>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</si>
  <si>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</si>
  <si>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</si>
  <si>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</si>
  <si>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</si>
  <si>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</si>
  <si>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</si>
  <si>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</si>
  <si>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</si>
  <si>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</si>
  <si>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</si>
  <si>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</si>
  <si>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</si>
  <si>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</si>
  <si>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</si>
  <si>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</si>
  <si>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</si>
  <si>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</si>
  <si>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</si>
  <si>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</si>
  <si>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</si>
  <si>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</si>
  <si>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</si>
  <si>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</si>
  <si>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</si>
  <si>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</si>
  <si>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</si>
  <si>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</si>
  <si>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</si>
  <si>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</si>
  <si>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</si>
  <si>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</si>
  <si>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</si>
  <si>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</si>
  <si>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</si>
  <si>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</si>
  <si>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</si>
  <si>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</si>
  <si>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</si>
  <si>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</si>
  <si>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</si>
  <si>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</si>
  <si>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</si>
  <si>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</si>
  <si>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</si>
  <si>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</si>
  <si>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</si>
  <si>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</si>
  <si>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</si>
  <si>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</si>
  <si>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</si>
  <si>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</si>
  <si>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</si>
  <si>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</si>
  <si>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</si>
  <si>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</si>
  <si>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</si>
  <si>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</si>
  <si>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</si>
  <si>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</si>
  <si>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</si>
  <si>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</si>
  <si>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</si>
  <si>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</si>
  <si>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</si>
  <si>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</si>
  <si>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</si>
  <si>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</si>
  <si>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</si>
  <si>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</si>
  <si>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</si>
  <si>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</si>
  <si>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</si>
  <si>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</si>
  <si>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</si>
  <si>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</si>
  <si>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</si>
  <si>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</si>
  <si>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</si>
  <si>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</si>
  <si>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</si>
  <si>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</si>
  <si>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</si>
  <si>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</si>
  <si>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</si>
  <si>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</si>
  <si>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</si>
  <si>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</si>
  <si>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</si>
  <si>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</si>
  <si>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</si>
  <si>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</si>
  <si>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</si>
  <si>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</si>
  <si>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</si>
  <si>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</si>
  <si>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</si>
  <si>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</si>
  <si>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</si>
  <si>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</si>
  <si>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</si>
  <si>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</si>
  <si>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</si>
  <si>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</si>
  <si>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</si>
  <si>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</si>
  <si>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</si>
  <si>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</si>
  <si>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</si>
  <si>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</si>
  <si>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</si>
  <si>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</si>
  <si>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</si>
  <si>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</si>
  <si>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</si>
  <si>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</si>
  <si>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</si>
  <si>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</si>
  <si>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</si>
  <si>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</si>
  <si>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</si>
  <si>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</si>
  <si>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</si>
  <si>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</si>
  <si>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</si>
  <si>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</si>
  <si>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</si>
  <si>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</si>
  <si>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</si>
  <si>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</si>
  <si>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</si>
  <si>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</si>
  <si>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</si>
  <si>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</si>
  <si>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</si>
  <si>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</si>
  <si>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</si>
  <si>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</si>
  <si>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</si>
  <si>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</si>
  <si>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</si>
  <si>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</si>
  <si>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</si>
  <si>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</si>
  <si>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</si>
  <si>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</si>
  <si>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</si>
  <si>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</si>
  <si>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</si>
  <si>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</si>
  <si>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</si>
  <si>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</si>
  <si>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</si>
  <si>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</si>
  <si>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</si>
  <si>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</si>
  <si>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</si>
  <si>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</si>
  <si>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</si>
  <si>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</si>
  <si>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</si>
  <si>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</si>
  <si>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</si>
  <si>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</si>
  <si>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</si>
  <si>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</si>
  <si>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</si>
  <si>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</si>
  <si>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</si>
  <si>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</si>
  <si>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</si>
  <si>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</si>
  <si>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</si>
  <si>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</si>
  <si>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</si>
  <si>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</si>
  <si>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</si>
  <si>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</si>
  <si>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</si>
  <si>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</si>
  <si>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</si>
  <si>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</si>
  <si>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</si>
  <si>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</si>
  <si>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</si>
  <si>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</si>
  <si>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</si>
  <si>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</si>
  <si>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</si>
  <si>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</si>
  <si>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</si>
  <si>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</si>
  <si>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</si>
  <si>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</si>
  <si>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</si>
  <si>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</si>
  <si>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</si>
  <si>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</si>
  <si>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</si>
  <si>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</si>
  <si>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</si>
  <si>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</si>
  <si>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</si>
  <si>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</si>
  <si>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</si>
  <si>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</si>
  <si>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</si>
  <si>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</si>
  <si>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</si>
  <si>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</si>
  <si>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</si>
  <si>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</si>
  <si>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</si>
  <si>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</si>
  <si>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</si>
  <si>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</si>
  <si>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</si>
  <si>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</si>
  <si>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</si>
  <si>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</si>
  <si>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</si>
  <si>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</si>
  <si>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</si>
  <si>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</si>
  <si>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</si>
  <si>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</si>
  <si>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</si>
  <si>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</si>
  <si>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</si>
  <si>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</si>
  <si>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</si>
  <si>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</si>
  <si>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</si>
  <si>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</si>
  <si>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</si>
  <si>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</si>
  <si>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</si>
  <si>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</si>
  <si>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</si>
  <si>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</si>
  <si>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</si>
  <si>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</si>
  <si>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</si>
  <si>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</si>
  <si>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</si>
  <si>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</si>
  <si>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</si>
  <si>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</si>
  <si>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</si>
  <si>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</si>
  <si>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</si>
  <si>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</si>
  <si>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</si>
  <si>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</si>
  <si>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</si>
  <si>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</si>
  <si>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</si>
  <si>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</si>
  <si>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</si>
  <si>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</si>
  <si>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</si>
  <si>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</si>
  <si>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</si>
  <si>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</si>
  <si>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</si>
  <si>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</si>
  <si>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</si>
  <si>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</si>
  <si>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</si>
  <si>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</si>
  <si>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</si>
  <si>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</si>
  <si>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</si>
  <si>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</si>
  <si>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</si>
  <si>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</si>
  <si>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</si>
  <si>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</si>
  <si>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</si>
  <si>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</si>
  <si>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</si>
  <si>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</si>
  <si>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</si>
  <si>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</si>
  <si>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</si>
  <si>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</si>
  <si>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</si>
  <si>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</si>
  <si>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</si>
  <si>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</si>
  <si>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</si>
  <si>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</si>
  <si>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</si>
  <si>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</si>
  <si>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</si>
  <si>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</si>
  <si>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</si>
  <si>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</si>
  <si>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</si>
  <si>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</si>
  <si>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</si>
  <si>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</si>
  <si>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</si>
  <si>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</si>
  <si>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</si>
  <si>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</si>
  <si>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</si>
  <si>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</si>
  <si>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</si>
  <si>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</si>
  <si>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</si>
  <si>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</si>
  <si>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</si>
  <si>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</si>
  <si>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</si>
  <si>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</si>
  <si>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</si>
  <si>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</si>
  <si>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</si>
  <si>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</si>
  <si>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</si>
  <si>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</si>
  <si>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</si>
  <si>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</si>
  <si>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</si>
  <si>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</si>
  <si>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</si>
  <si>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</si>
  <si>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</si>
  <si>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</si>
  <si>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</si>
  <si>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</si>
  <si>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</si>
  <si>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</si>
  <si>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</si>
  <si>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</si>
  <si>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</si>
  <si>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</si>
  <si>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</si>
  <si>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</si>
  <si>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</si>
  <si>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</si>
  <si>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</si>
  <si>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</si>
  <si>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</si>
  <si>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</si>
  <si>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</si>
  <si>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</si>
  <si>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</si>
  <si>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</si>
  <si>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</si>
  <si>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</si>
  <si>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</si>
  <si>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</si>
  <si>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</si>
  <si>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</si>
  <si>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</si>
  <si>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</si>
  <si>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</si>
  <si>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</si>
  <si>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</si>
  <si>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</si>
  <si>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</si>
  <si>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</si>
  <si>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</si>
  <si>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</si>
  <si>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</si>
  <si>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</si>
  <si>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</si>
  <si>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</si>
  <si>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</si>
  <si>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</si>
  <si>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</si>
  <si>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</si>
  <si>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</si>
  <si>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</si>
  <si>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</si>
  <si>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</si>
  <si>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</si>
  <si>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</si>
  <si>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</si>
  <si>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</si>
  <si>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</si>
  <si>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</si>
  <si>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</si>
  <si>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</si>
  <si>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</si>
  <si>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</si>
  <si>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</si>
  <si>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</si>
  <si>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</si>
  <si>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</si>
  <si>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</si>
  <si>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</si>
  <si>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</si>
  <si>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</si>
  <si>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</si>
  <si>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</si>
  <si>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</si>
  <si>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</si>
  <si>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</si>
  <si>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</si>
  <si>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</si>
  <si>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</si>
  <si>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</si>
  <si>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</si>
  <si>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</si>
  <si>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</si>
  <si>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</si>
  <si>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</si>
  <si>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</si>
  <si>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</si>
  <si>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</si>
  <si>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</si>
  <si>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</si>
  <si>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</si>
  <si>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</si>
  <si>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</si>
  <si>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</si>
  <si>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</si>
  <si>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</si>
  <si>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</si>
  <si>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</si>
  <si>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</si>
  <si>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</si>
  <si>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</si>
  <si>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</si>
  <si>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</si>
  <si>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</si>
  <si>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</si>
  <si>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</si>
  <si>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</si>
  <si>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</si>
  <si>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</si>
  <si>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</si>
  <si>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</si>
  <si>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</si>
  <si>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</si>
  <si>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</si>
  <si>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</si>
  <si>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</si>
  <si>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</si>
  <si>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</si>
  <si>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</si>
  <si>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</si>
  <si>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</si>
  <si>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</si>
  <si>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</si>
  <si>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</si>
  <si>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</si>
  <si>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</si>
  <si>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</si>
  <si>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</si>
  <si>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</si>
  <si>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</si>
  <si>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</si>
  <si>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</si>
  <si>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</si>
  <si>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</si>
  <si>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</si>
  <si>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</si>
  <si>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</si>
  <si>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</si>
  <si>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</si>
  <si>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</si>
  <si>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</si>
  <si>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</si>
  <si>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</si>
  <si>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</si>
  <si>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</si>
  <si>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</si>
  <si>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</si>
  <si>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</si>
  <si>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</si>
  <si>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</si>
  <si>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</si>
  <si>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</si>
  <si>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</si>
  <si>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</si>
  <si>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</si>
  <si>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</si>
  <si>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</si>
  <si>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</si>
  <si>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</si>
  <si>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</si>
  <si>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</si>
  <si>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</si>
  <si>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</si>
  <si>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</si>
  <si>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</si>
  <si>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</si>
  <si>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</si>
  <si>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</si>
  <si>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</si>
  <si>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</si>
  <si>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</si>
  <si>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</si>
  <si>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</si>
  <si>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</si>
  <si>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</si>
  <si>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</si>
  <si>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</si>
  <si>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</si>
  <si>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</si>
  <si>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</si>
  <si>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</si>
  <si>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</si>
  <si>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</si>
  <si>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</si>
  <si>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</si>
  <si>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</si>
  <si>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</si>
  <si>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</si>
  <si>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</si>
  <si>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</si>
  <si>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</si>
  <si>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</si>
  <si>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</si>
  <si>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</si>
  <si>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</si>
  <si>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</si>
  <si>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</si>
  <si>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</si>
  <si>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</si>
  <si>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</si>
  <si>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</si>
  <si>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</si>
  <si>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</si>
  <si>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</si>
  <si>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</si>
  <si>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</si>
  <si>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</si>
  <si>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</si>
  <si>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</si>
  <si>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</si>
  <si>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</si>
  <si>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</si>
  <si>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</si>
  <si>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</si>
  <si>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</si>
  <si>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</si>
  <si>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</si>
  <si>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</si>
  <si>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</si>
  <si>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</si>
  <si>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</si>
  <si>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</si>
  <si>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</si>
  <si>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</si>
  <si>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</si>
  <si>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</si>
  <si>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</si>
  <si>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</si>
  <si>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</si>
  <si>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</si>
  <si>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</si>
  <si>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</si>
  <si>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</si>
  <si>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</si>
  <si>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</si>
  <si>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</si>
  <si>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</si>
  <si>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</si>
  <si>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</si>
  <si>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</si>
  <si>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</si>
  <si>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</si>
  <si>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</si>
  <si>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</si>
  <si>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</si>
  <si>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</si>
  <si>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</si>
  <si>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</si>
  <si>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</si>
  <si>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</si>
  <si>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</si>
  <si>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</si>
  <si>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</si>
  <si>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</si>
  <si>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</si>
  <si>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</si>
  <si>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</si>
  <si>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</si>
  <si>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</si>
  <si>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</si>
  <si>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</si>
  <si>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</si>
  <si>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</si>
  <si>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</si>
  <si>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</si>
  <si>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</si>
  <si>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</si>
  <si>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</si>
  <si>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</si>
  <si>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</si>
  <si>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</si>
  <si>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</si>
  <si>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</si>
  <si>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</si>
  <si>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</si>
  <si>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</si>
  <si>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</si>
  <si>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</si>
  <si>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</si>
  <si>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</si>
  <si>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</si>
  <si>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</si>
  <si>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</si>
  <si>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</si>
  <si>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</si>
  <si>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</si>
  <si>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</si>
  <si>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</si>
  <si>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</si>
  <si>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</si>
  <si>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</si>
  <si>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</si>
  <si>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</si>
  <si>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</si>
  <si>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</si>
  <si>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</si>
  <si>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</si>
  <si>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</si>
  <si>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</si>
  <si>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</si>
  <si>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</si>
  <si>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</si>
  <si>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</si>
  <si>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</si>
  <si>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</si>
  <si>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</si>
  <si>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</si>
  <si>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</si>
  <si>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</si>
  <si>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</si>
  <si>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</si>
  <si>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</si>
  <si>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</si>
  <si>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</si>
  <si>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</si>
  <si>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</si>
  <si>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</si>
  <si>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</si>
  <si>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</si>
  <si>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</si>
  <si>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</si>
  <si>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</si>
  <si>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</si>
  <si>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</si>
  <si>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</si>
  <si>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</si>
  <si>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</si>
  <si>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</si>
  <si>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</si>
  <si>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</si>
  <si>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</si>
  <si>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</si>
  <si>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</si>
  <si>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</si>
  <si>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</si>
  <si>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</si>
  <si>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</si>
  <si>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</si>
  <si>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</si>
  <si>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</si>
  <si>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</si>
  <si>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</si>
  <si>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</si>
  <si>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</si>
  <si>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</si>
  <si>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</si>
  <si>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</si>
  <si>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</si>
  <si>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</si>
  <si>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</si>
  <si>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</si>
  <si>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</si>
  <si>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</si>
  <si>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</si>
  <si>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</si>
  <si>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</si>
  <si>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</si>
  <si>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</si>
  <si>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</si>
  <si>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</si>
  <si>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</si>
  <si>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</si>
  <si>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</si>
  <si>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</si>
  <si>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</si>
  <si>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</si>
  <si>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</si>
  <si>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</si>
  <si>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</si>
  <si>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</si>
  <si>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</si>
  <si>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</si>
  <si>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</si>
  <si>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</si>
  <si>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</si>
  <si>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</si>
  <si>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</si>
  <si>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</si>
  <si>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</si>
  <si>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</si>
  <si>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</si>
  <si>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</si>
  <si>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</si>
  <si>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</si>
  <si>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</si>
  <si>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</si>
  <si>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</si>
  <si>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</si>
  <si>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</si>
  <si>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</si>
  <si>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</si>
  <si>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</si>
  <si>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</si>
  <si>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</si>
  <si>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</si>
  <si>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</si>
  <si>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</si>
  <si>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</si>
  <si>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</si>
  <si>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</si>
  <si>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</si>
  <si>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</si>
  <si>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</si>
  <si>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</si>
  <si>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</si>
  <si>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</si>
  <si>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</si>
  <si>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</si>
  <si>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</si>
  <si>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</si>
  <si>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</si>
  <si>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</si>
  <si>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</si>
  <si>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</si>
  <si>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</si>
  <si>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</si>
  <si>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</si>
  <si>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</si>
  <si>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</si>
  <si>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</si>
  <si>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</si>
  <si>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</si>
  <si>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</si>
  <si>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</si>
  <si>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</si>
  <si>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</si>
  <si>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</si>
  <si>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</si>
  <si>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</si>
  <si>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</si>
  <si>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</si>
  <si>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</si>
  <si>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</si>
  <si>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</si>
  <si>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</si>
  <si>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</si>
  <si>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</si>
  <si>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</si>
  <si>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</si>
  <si>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</si>
  <si>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</si>
  <si>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</si>
  <si>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</si>
  <si>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</si>
  <si>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</si>
  <si>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</si>
  <si>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</si>
  <si>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</si>
  <si>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</si>
  <si>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</si>
  <si>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</si>
  <si>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</si>
  <si>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</si>
  <si>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</si>
  <si>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</si>
  <si>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</si>
  <si>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</si>
  <si>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</si>
  <si>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</si>
  <si>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</si>
  <si>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</si>
  <si>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</si>
  <si>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</si>
  <si>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</si>
  <si>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</si>
  <si>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</si>
  <si>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</si>
  <si>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</si>
  <si>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</si>
  <si>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</si>
  <si>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</si>
  <si>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</si>
  <si>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</si>
  <si>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</si>
  <si>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</si>
  <si>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</si>
  <si>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</si>
  <si>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</si>
  <si>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</si>
  <si>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</si>
  <si>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</si>
  <si>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</si>
  <si>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</si>
  <si>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</si>
  <si>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</si>
  <si>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</si>
  <si>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</si>
  <si>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</si>
  <si>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</si>
  <si>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</si>
  <si>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</si>
  <si>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</si>
  <si>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</si>
  <si>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</si>
  <si>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</si>
  <si>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</si>
  <si>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</si>
  <si>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</si>
  <si>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</si>
  <si>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</si>
  <si>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</si>
  <si>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</si>
  <si>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</si>
  <si>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</si>
  <si>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</si>
  <si>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</si>
  <si>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</si>
  <si>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</si>
  <si>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</si>
  <si>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</si>
  <si>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</si>
  <si>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</si>
  <si>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</si>
  <si>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</si>
  <si>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</si>
  <si>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</si>
  <si>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</si>
  <si>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</si>
  <si>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</si>
  <si>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</si>
  <si>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</si>
  <si>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</si>
  <si>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</si>
  <si>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</si>
  <si>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</si>
  <si>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</si>
  <si>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</si>
  <si>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</si>
  <si>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</si>
  <si>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</si>
  <si>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</si>
  <si>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</si>
  <si>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</si>
  <si>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</si>
  <si>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</si>
  <si>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</si>
  <si>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</si>
  <si>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</si>
  <si>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</si>
  <si>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</si>
  <si>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</si>
  <si>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</si>
  <si>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</si>
  <si>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</si>
  <si>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</si>
  <si>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</si>
  <si>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</si>
  <si>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</si>
  <si>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</si>
  <si>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</si>
  <si>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</si>
  <si>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</si>
  <si>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</si>
  <si>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</si>
  <si>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</si>
  <si>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</si>
  <si>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</si>
  <si>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</si>
  <si>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</si>
  <si>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</si>
  <si>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</si>
  <si>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</si>
  <si>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</si>
  <si>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</si>
  <si>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</si>
  <si>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</si>
  <si>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</si>
  <si>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</si>
  <si>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</si>
  <si>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</si>
  <si>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</si>
  <si>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</si>
  <si>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</si>
  <si>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</si>
  <si>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</si>
  <si>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</si>
  <si>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</si>
  <si>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</si>
  <si>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</si>
  <si>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</si>
  <si>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</si>
  <si>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</si>
  <si>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</si>
  <si>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</si>
  <si>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</si>
  <si>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</si>
  <si>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</si>
  <si>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</si>
  <si>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</si>
  <si>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</si>
  <si>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</si>
  <si>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</si>
  <si>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</si>
  <si>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</si>
  <si>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</si>
  <si>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</si>
  <si>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</si>
  <si>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</si>
  <si>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</si>
  <si>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</si>
  <si>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</si>
  <si>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</si>
  <si>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</si>
  <si>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</si>
  <si>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</si>
  <si>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</si>
  <si>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</si>
  <si>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</si>
  <si>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</si>
  <si>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</si>
  <si>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</si>
  <si>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</si>
  <si>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</si>
  <si>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</si>
  <si>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</si>
  <si>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</si>
  <si>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</si>
  <si>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</si>
  <si>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</si>
  <si>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</si>
  <si>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</si>
  <si>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</si>
  <si>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</si>
  <si>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</si>
  <si>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</si>
  <si>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</si>
  <si>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</si>
  <si>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</si>
  <si>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</si>
  <si>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</si>
  <si>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</si>
  <si>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</si>
  <si>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</si>
  <si>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</si>
  <si>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</si>
  <si>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</si>
  <si>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</si>
  <si>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</si>
  <si>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</si>
  <si>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</si>
  <si>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</si>
  <si>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</si>
  <si>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</si>
  <si>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</si>
  <si>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</si>
  <si>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</si>
  <si>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</si>
  <si>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</si>
  <si>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</si>
  <si>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</si>
  <si>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</si>
  <si>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</si>
  <si>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</si>
  <si>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</si>
  <si>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</si>
  <si>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</si>
  <si>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</si>
  <si>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</si>
  <si>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</si>
  <si>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</si>
  <si>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</si>
  <si>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</si>
  <si>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</si>
  <si>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</si>
  <si>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</si>
  <si>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</si>
  <si>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</si>
  <si>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</si>
  <si>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</si>
  <si>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</si>
  <si>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</si>
  <si>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</si>
  <si>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</si>
  <si>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</si>
  <si>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</si>
  <si>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</si>
  <si>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</si>
  <si>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</si>
  <si>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</si>
  <si>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</si>
  <si>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</si>
  <si>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</si>
  <si>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</si>
  <si>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</si>
  <si>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</si>
  <si>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</si>
  <si>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</si>
  <si>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</si>
  <si>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</si>
  <si>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</si>
  <si>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</si>
  <si>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</si>
  <si>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</si>
  <si>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</si>
  <si>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</si>
  <si>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</si>
  <si>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</si>
  <si>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</si>
  <si>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</si>
  <si>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</si>
  <si>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</si>
  <si>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</si>
  <si>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</si>
  <si>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</si>
  <si>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</si>
  <si>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</si>
  <si>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</si>
  <si>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</si>
  <si>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</si>
  <si>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</si>
  <si>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</si>
  <si>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</si>
  <si>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</si>
  <si>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</si>
  <si>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</si>
  <si>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</si>
  <si>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</si>
  <si>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</si>
  <si>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</si>
  <si>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</si>
  <si>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</si>
  <si>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</si>
  <si>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</si>
  <si>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</si>
  <si>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</si>
  <si>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</si>
  <si>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</si>
  <si>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</si>
  <si>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</si>
  <si>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</si>
  <si>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</si>
  <si>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</si>
  <si>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</si>
  <si>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</si>
  <si>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</si>
  <si>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</si>
  <si>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</si>
  <si>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</si>
  <si>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</si>
  <si>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</si>
  <si>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</si>
  <si>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</si>
  <si>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</si>
  <si>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</si>
  <si>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</si>
  <si>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</si>
  <si>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</si>
  <si>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</si>
  <si>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</si>
  <si>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</si>
  <si>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</si>
  <si>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</si>
  <si>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</si>
  <si>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</si>
  <si>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</si>
  <si>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</si>
  <si>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</si>
  <si>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</si>
  <si>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</si>
  <si>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</si>
  <si>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</si>
  <si>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</si>
  <si>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</si>
  <si>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</si>
  <si>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</si>
  <si>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</si>
  <si>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</si>
  <si>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</si>
  <si>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</si>
  <si>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</si>
  <si>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</si>
  <si>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</si>
  <si>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</si>
  <si>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</si>
  <si>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</si>
  <si>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</si>
  <si>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</si>
  <si>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</si>
  <si>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</si>
  <si>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</si>
  <si>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</si>
  <si>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</si>
  <si>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</si>
  <si>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</si>
  <si>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</si>
  <si>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</si>
  <si>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</si>
  <si>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</si>
  <si>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</si>
  <si>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</si>
  <si>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</si>
  <si>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</si>
  <si>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</si>
  <si>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</si>
  <si>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</si>
  <si>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</si>
  <si>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</si>
  <si>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</si>
  <si>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</si>
  <si>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</si>
  <si>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</si>
  <si>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</si>
  <si>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</si>
  <si>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</si>
  <si>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</si>
  <si>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</si>
  <si>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</si>
  <si>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</si>
  <si>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</si>
  <si>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</si>
  <si>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</si>
  <si>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</si>
  <si>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</si>
  <si>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</si>
  <si>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</si>
  <si>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</si>
  <si>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</si>
  <si>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</si>
  <si>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</si>
  <si>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</si>
  <si>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</si>
  <si>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</si>
  <si>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</si>
  <si>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</si>
  <si>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</si>
  <si>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</si>
  <si>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</si>
  <si>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</si>
  <si>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</si>
  <si>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</si>
  <si>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</si>
  <si>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</si>
  <si>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</si>
  <si>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</si>
  <si>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</si>
  <si>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</si>
  <si>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</si>
  <si>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</si>
  <si>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</si>
  <si>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</si>
  <si>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</si>
  <si>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</si>
  <si>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</si>
  <si>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</si>
  <si>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</si>
  <si>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</si>
  <si>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</si>
  <si>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</si>
  <si>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</si>
  <si>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</si>
  <si>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</si>
  <si>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</si>
  <si>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</si>
  <si>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</si>
  <si>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</si>
  <si>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</si>
  <si>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</si>
  <si>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</si>
  <si>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</si>
  <si>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</si>
  <si>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</si>
  <si>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</si>
  <si>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</si>
  <si>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</si>
  <si>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</si>
  <si>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</si>
  <si>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</si>
  <si>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</si>
  <si>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</si>
  <si>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</si>
  <si>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</si>
  <si>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</si>
  <si>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</si>
  <si>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</si>
  <si>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</si>
  <si>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</si>
  <si>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</si>
  <si>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</si>
  <si>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</si>
  <si>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</si>
  <si>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</si>
  <si>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</si>
  <si>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</si>
  <si>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</si>
  <si>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</si>
  <si>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</si>
  <si>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</si>
  <si>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</si>
  <si>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</si>
  <si>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</si>
  <si>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</si>
  <si>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</si>
  <si>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</si>
  <si>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</si>
  <si>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</si>
  <si>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</si>
  <si>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</si>
  <si>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</si>
  <si>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</si>
  <si>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</si>
  <si>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</si>
  <si>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</si>
  <si>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</si>
  <si>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</si>
  <si>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</si>
  <si>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</si>
  <si>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</si>
  <si>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</si>
  <si>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</si>
  <si>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</si>
  <si>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</si>
  <si>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</si>
  <si>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</si>
  <si>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</si>
  <si>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</si>
  <si>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</si>
  <si>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</si>
  <si>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</si>
  <si>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</si>
  <si>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</si>
  <si>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</si>
  <si>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</si>
  <si>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</si>
  <si>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</si>
  <si>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</si>
  <si>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</si>
  <si>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</si>
  <si>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</si>
  <si>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</si>
  <si>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</si>
  <si>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</si>
  <si>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</si>
  <si>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</si>
  <si>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</si>
  <si>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</si>
  <si>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</si>
  <si>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</si>
  <si>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</si>
  <si>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</si>
  <si>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</si>
  <si>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</si>
  <si>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</si>
  <si>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</si>
  <si>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</si>
  <si>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</si>
  <si>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</si>
  <si>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</si>
  <si>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</si>
  <si>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</si>
  <si>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</si>
  <si>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</si>
  <si>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</si>
  <si>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</si>
  <si>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</si>
  <si>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</si>
  <si>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</si>
  <si>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</si>
  <si>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</si>
  <si>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</si>
  <si>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</si>
  <si>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</si>
  <si>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</si>
  <si>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</si>
  <si>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</si>
  <si>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</si>
  <si>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</si>
  <si>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</si>
  <si>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</si>
  <si>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</si>
  <si>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</si>
  <si>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</si>
  <si>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</si>
  <si>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</si>
  <si>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</si>
  <si>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</si>
  <si>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</si>
  <si>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</si>
  <si>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</si>
  <si>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</si>
  <si>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</si>
  <si>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</si>
  <si>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</si>
  <si>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</si>
  <si>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</si>
  <si>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</si>
  <si>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</si>
  <si>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</si>
  <si>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</si>
  <si>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</si>
  <si>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</si>
  <si>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</si>
  <si>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</si>
  <si>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</si>
  <si>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</si>
  <si>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</si>
  <si>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</si>
  <si>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</si>
  <si>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</si>
  <si>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</si>
  <si>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</si>
  <si>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</si>
  <si>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</si>
  <si>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</si>
  <si>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</si>
  <si>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</si>
  <si>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</si>
  <si>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</si>
  <si>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</si>
  <si>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</si>
  <si>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</si>
  <si>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</si>
  <si>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</si>
  <si>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</si>
  <si>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</si>
  <si>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</si>
  <si>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</si>
  <si>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</si>
  <si>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</si>
  <si>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</si>
  <si>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</si>
  <si>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</si>
  <si>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</si>
  <si>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</si>
  <si>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</si>
  <si>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</si>
  <si>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</si>
  <si>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</si>
  <si>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</si>
  <si>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</si>
  <si>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</si>
  <si>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</si>
  <si>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</si>
  <si>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</si>
  <si>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</si>
  <si>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</si>
  <si>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</si>
  <si>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</si>
  <si>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</si>
  <si>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</si>
  <si>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</si>
  <si>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</si>
  <si>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</si>
  <si>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</si>
  <si>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</si>
  <si>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</si>
  <si>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</si>
  <si>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</si>
  <si>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</si>
  <si>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</si>
  <si>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</si>
  <si>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</si>
  <si>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</si>
  <si>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</si>
  <si>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</si>
  <si>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</si>
  <si>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</si>
  <si>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</si>
  <si>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</si>
  <si>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</si>
  <si>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</si>
  <si>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</si>
  <si>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</si>
  <si>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</si>
  <si>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</si>
  <si>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</si>
  <si>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</si>
  <si>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</si>
  <si>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</si>
  <si>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</si>
  <si>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</si>
  <si>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</si>
  <si>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</si>
  <si>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</si>
  <si>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Successful</t>
  </si>
  <si>
    <t>Failed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</si>
  <si>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</si>
  <si>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</si>
  <si>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</si>
  <si>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</si>
  <si>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</si>
  <si>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</si>
  <si>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</si>
  <si>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</si>
  <si>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</si>
  <si>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</si>
  <si>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</si>
  <si>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</si>
  <si>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</si>
  <si>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</si>
  <si>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</si>
  <si>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</si>
  <si>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</si>
  <si>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</si>
  <si>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</si>
  <si>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</si>
  <si>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>Formula Reference Data</t>
  </si>
  <si>
    <t>Bottom of Goal Range</t>
  </si>
  <si>
    <t>Top of Goal Range</t>
  </si>
  <si>
    <t>Canceled</t>
  </si>
  <si>
    <t>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</si>
</sst>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10" fontId="0" fillId="0" borderId="0" xfId="1" applyNumberFormat="1" applyFont="1"/>
    <xf numFmtId="0" fontId="0" fillId="0" borderId="0" xfId="0" applyFill="1"/>
    <xf numFmtId="0" fontId="0" fillId="0" borderId="1" xfId="0" applyBorder="1"/>
    <xf numFmtId="0" fontId="0" fillId="3" borderId="1" xfId="0" applyFill="1" applyBorder="1"/>
    <xf numFmtId="0" fontId="0" fillId="4" borderId="1" xfId="0" applyFill="1" applyBorder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2">
    <cellStyle name="Normal" xfId="0" builtinId="0"/>
    <cellStyle name="Percent" xfId="1" builtinId="5"/>
  </cellStyles>
  <dxfs count="5">
    <dxf>
      <fill>
        <patternFill>
          <bgColor theme="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4-544A-B955-39CD4380D6C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A4-544A-B955-39CD4380D6C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A4-544A-B955-39CD4380D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784112"/>
        <c:axId val="479354304"/>
      </c:lineChart>
      <c:catAx>
        <c:axId val="479784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Launch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54304"/>
        <c:crosses val="autoZero"/>
        <c:auto val="1"/>
        <c:lblAlgn val="ctr"/>
        <c:lblOffset val="100"/>
        <c:noMultiLvlLbl val="0"/>
      </c:catAx>
      <c:valAx>
        <c:axId val="4793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78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7-3A4E-A5FD-8199A3D0908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7-3A4E-A5FD-8199A3D0908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17-3A4E-A5FD-8199A3D09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175488"/>
        <c:axId val="679378176"/>
      </c:lineChart>
      <c:catAx>
        <c:axId val="65317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Ranges in Dollars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78176"/>
        <c:crosses val="autoZero"/>
        <c:auto val="1"/>
        <c:lblAlgn val="ctr"/>
        <c:lblOffset val="100"/>
        <c:noMultiLvlLbl val="0"/>
      </c:catAx>
      <c:valAx>
        <c:axId val="67937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(%) of Campaign Successful, Failed, &amp; Canceled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17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3</xdr:row>
      <xdr:rowOff>88900</xdr:rowOff>
    </xdr:from>
    <xdr:to>
      <xdr:col>20</xdr:col>
      <xdr:colOff>190500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C9F87-1870-A647-AAF5-5E1A2F885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91649</xdr:colOff>
      <xdr:row>14</xdr:row>
      <xdr:rowOff>150436</xdr:rowOff>
    </xdr:from>
    <xdr:to>
      <xdr:col>12</xdr:col>
      <xdr:colOff>392783</xdr:colOff>
      <xdr:row>34</xdr:row>
      <xdr:rowOff>72011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BED81-78C0-CC44-8E8E-FBC8F7885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4.867550578703" createdVersion="6" refreshedVersion="6" minRefreshableVersion="3" recordCount="4114" xr:uid="{F6487503-048F-EE46-8E56-B1A2427D863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C44C4-BB9A-4F4D-852F-582C4F2B788F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3" zoomScaleNormal="123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S6" sqref="S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6640625" bestFit="1" customWidth="1"/>
    <col min="17" max="17" width="41.1640625" customWidth="1"/>
    <col min="18" max="18" width="14.5" bestFit="1" customWidth="1"/>
    <col min="19" max="19" width="21.1640625" style="15" bestFit="1" customWidth="1"/>
    <col min="20" max="20" width="20.832031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" t="s">
        <v>8366</v>
      </c>
      <c r="U1" s="1" t="s">
        <v>8382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YEAR(S2924)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YEAR(S3207)</f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YEAR(S3632)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YEAR(S3634)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YEAR(S3649)</f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  <c r="U3754">
        <f>YEAR(S3754)</f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YEAR(S3757)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YEAR(S3772)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YEAR(S3784)</f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YEAR(S3787)</f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YEAR(S3791)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1" t="s">
        <v>8315</v>
      </c>
      <c r="R3842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1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YEAR(S3870)</f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YEAR(S3878)</f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YEAR(S3885)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1" t="s">
        <v>8315</v>
      </c>
      <c r="R3906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1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1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1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1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1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1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1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680549AF-3028-2E45-A88F-6B2CA1F78CB7}"/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3D8EA-BA8F-A945-8259-15690CEAF3C5}">
  <dimension ref="A1:E18"/>
  <sheetViews>
    <sheetView tabSelected="1" workbookViewId="0">
      <selection activeCell="J42" sqref="J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8382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81DBB-8A4C-4B48-B128-8F79626A6A57}">
  <dimension ref="A1:O25"/>
  <sheetViews>
    <sheetView zoomScale="140" zoomScaleNormal="140" workbookViewId="0">
      <selection activeCell="B3" sqref="B3"/>
    </sheetView>
  </sheetViews>
  <sheetFormatPr baseColWidth="10" defaultColWidth="11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9" width="16.83203125" customWidth="1"/>
    <col min="11" max="11" width="17.6640625" customWidth="1"/>
    <col min="12" max="12" width="14.5" customWidth="1"/>
    <col min="13" max="15" width="11" customWidth="1"/>
  </cols>
  <sheetData>
    <row r="1" spans="1:15" x14ac:dyDescent="0.2">
      <c r="A1" t="s">
        <v>8379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  <c r="K1" s="24" t="s">
        <v>8402</v>
      </c>
      <c r="L1" s="24"/>
      <c r="M1" s="24"/>
      <c r="N1" s="24"/>
      <c r="O1" s="24"/>
    </row>
    <row r="2" spans="1:15" ht="16" customHeight="1" x14ac:dyDescent="0.2">
      <c r="A2" t="s">
        <v>8390</v>
      </c>
      <c r="B2">
        <f>COUNTIFS(Kickstarter!$F:$F,"Successful",Kickstarter!$D:$D,"&lt;1000",Kickstarter!$R:$R,"plays")</f>
        <v>141</v>
      </c>
      <c r="C2">
        <f>COUNTIFS(Kickstarter!$F:$F,$N$3,Kickstarter!$D:$D,"&lt;1000",Kickstarter!$R:$R,"plays")</f>
        <v>45</v>
      </c>
      <c r="D2">
        <f>COUNTIFS(Kickstarter!$F:$F,$O$3,Kickstarter!$D:$D,"&lt;1000",Kickstarter!$R:$R,"plays")</f>
        <v>0</v>
      </c>
      <c r="E2">
        <f>SUM(B2:D2)</f>
        <v>186</v>
      </c>
      <c r="F2" s="18">
        <f t="shared" ref="F2:H3" si="0">B2/$E2</f>
        <v>0.75806451612903225</v>
      </c>
      <c r="G2" s="18">
        <f t="shared" si="0"/>
        <v>0.24193548387096775</v>
      </c>
      <c r="H2" s="18">
        <f t="shared" si="0"/>
        <v>0</v>
      </c>
      <c r="I2" s="18"/>
      <c r="K2" s="22" t="s">
        <v>8403</v>
      </c>
      <c r="L2" s="22" t="s">
        <v>8404</v>
      </c>
      <c r="M2" s="23" t="s">
        <v>8406</v>
      </c>
      <c r="N2" s="23"/>
      <c r="O2" s="23"/>
    </row>
    <row r="3" spans="1:15" x14ac:dyDescent="0.2">
      <c r="A3" t="s">
        <v>8391</v>
      </c>
      <c r="B3">
        <f>COUNTIFS(Kickstarter!$F:$F,"Successful",Kickstarter!$D:$D,"&gt;="&amp;$K3,Kickstarter!$R:$R,"plays",Kickstarter!$D:$D,"&lt;="&amp;$L3)</f>
        <v>388</v>
      </c>
      <c r="C3">
        <f>COUNTIFS(Kickstarter!$F:$F,$N$3,Kickstarter!$D:$D,"&gt;="&amp;$K3,Kickstarter!$R:$R,"plays",Kickstarter!$D:$D,"&lt;="&amp;$L3)</f>
        <v>146</v>
      </c>
      <c r="D3">
        <f>COUNTIFS(Kickstarter!$F:$F,$O$3,Kickstarter!$D:$D,"&gt;="&amp;$K3,Kickstarter!$R:$R,"plays",Kickstarter!$D:$D,"&lt;="&amp;$L3)</f>
        <v>0</v>
      </c>
      <c r="E3">
        <f t="shared" ref="E3:E13" si="1">SUM(B3:D3)</f>
        <v>534</v>
      </c>
      <c r="F3" s="18">
        <f t="shared" si="0"/>
        <v>0.72659176029962547</v>
      </c>
      <c r="G3" s="18">
        <f t="shared" si="0"/>
        <v>0.27340823970037453</v>
      </c>
      <c r="H3" s="18">
        <f t="shared" si="0"/>
        <v>0</v>
      </c>
      <c r="I3" s="18"/>
      <c r="K3" s="22" t="str">
        <f>LEFT(A3,4)</f>
        <v>1000</v>
      </c>
      <c r="L3" s="22" t="str">
        <f>RIGHT(A3,4)</f>
        <v>4999</v>
      </c>
      <c r="M3" s="21" t="s">
        <v>8380</v>
      </c>
      <c r="N3" s="21" t="s">
        <v>8381</v>
      </c>
      <c r="O3" s="21" t="s">
        <v>8405</v>
      </c>
    </row>
    <row r="4" spans="1:15" x14ac:dyDescent="0.2">
      <c r="A4" t="s">
        <v>8392</v>
      </c>
      <c r="B4">
        <f>COUNTIFS(Kickstarter!$F:$F,"Successful",Kickstarter!$D:$D,"&gt;="&amp;$K4,Kickstarter!$R:$R,"plays",Kickstarter!$D:$D,"&lt;="&amp;$L4)</f>
        <v>93</v>
      </c>
      <c r="C4">
        <f>COUNTIFS(Kickstarter!$F:$F,$N$3,Kickstarter!$D:$D,"&gt;="&amp;$K4,Kickstarter!$R:$R,"plays",Kickstarter!$D:$D,"&lt;="&amp;$L4)</f>
        <v>76</v>
      </c>
      <c r="D4">
        <f>COUNTIFS(Kickstarter!$F:$F,$O$3,Kickstarter!$D:$D,"&gt;="&amp;$K4,Kickstarter!$R:$R,"plays",Kickstarter!$D:$D,"&lt;="&amp;$L4)</f>
        <v>0</v>
      </c>
      <c r="E4">
        <f t="shared" si="1"/>
        <v>169</v>
      </c>
      <c r="F4" s="18">
        <f t="shared" ref="F4:H13" si="2">B4/$E4</f>
        <v>0.55029585798816572</v>
      </c>
      <c r="G4" s="18">
        <f t="shared" si="2"/>
        <v>0.44970414201183434</v>
      </c>
      <c r="H4" s="18">
        <f t="shared" si="2"/>
        <v>0</v>
      </c>
      <c r="I4" s="18"/>
      <c r="K4" s="22" t="str">
        <f t="shared" ref="K4" si="3">LEFT(A4,4)</f>
        <v>5000</v>
      </c>
      <c r="L4" s="22" t="str">
        <f>RIGHT(A4,4)</f>
        <v>9999</v>
      </c>
      <c r="M4" s="20"/>
      <c r="N4" s="20"/>
      <c r="O4" s="20"/>
    </row>
    <row r="5" spans="1:15" x14ac:dyDescent="0.2">
      <c r="A5" t="s">
        <v>8401</v>
      </c>
      <c r="B5">
        <f>COUNTIFS(Kickstarter!$F:$F,"Successful",Kickstarter!$D:$D,"&gt;="&amp;$K5,Kickstarter!$R:$R,"plays",Kickstarter!$D:$D,"&lt;="&amp;$L5)</f>
        <v>39</v>
      </c>
      <c r="C5">
        <f>COUNTIFS(Kickstarter!$F:$F,$N$3,Kickstarter!$D:$D,"&gt;="&amp;$K5,Kickstarter!$R:$R,"plays",Kickstarter!$D:$D,"&lt;="&amp;$L5)</f>
        <v>33</v>
      </c>
      <c r="D5">
        <f>COUNTIFS(Kickstarter!$F:$F,$O$3,Kickstarter!$D:$D,"&gt;="&amp;$K5,Kickstarter!$R:$R,"plays",Kickstarter!$D:$D,"&lt;="&amp;$L5)</f>
        <v>0</v>
      </c>
      <c r="E5">
        <f t="shared" si="1"/>
        <v>72</v>
      </c>
      <c r="F5" s="18">
        <f t="shared" si="2"/>
        <v>0.54166666666666663</v>
      </c>
      <c r="G5" s="18">
        <f t="shared" si="2"/>
        <v>0.45833333333333331</v>
      </c>
      <c r="H5" s="18">
        <f t="shared" si="2"/>
        <v>0</v>
      </c>
      <c r="I5" s="18"/>
      <c r="K5" s="22" t="str">
        <f>LEFT(A5,5)</f>
        <v>10000</v>
      </c>
      <c r="L5" s="22" t="str">
        <f>RIGHT(A5,5)</f>
        <v>14999</v>
      </c>
      <c r="M5" s="20"/>
      <c r="N5" s="20"/>
      <c r="O5" s="20"/>
    </row>
    <row r="6" spans="1:15" x14ac:dyDescent="0.2">
      <c r="A6" t="s">
        <v>8393</v>
      </c>
      <c r="B6">
        <f>COUNTIFS(Kickstarter!$F:$F,"Successful",Kickstarter!$D:$D,"&gt;="&amp;$K6,Kickstarter!$R:$R,"plays",Kickstarter!$D:$D,"&lt;="&amp;$L6)</f>
        <v>12</v>
      </c>
      <c r="C6">
        <f>COUNTIFS(Kickstarter!$F:$F,$N$3,Kickstarter!$D:$D,"&gt;="&amp;$K6,Kickstarter!$R:$R,"plays",Kickstarter!$D:$D,"&lt;="&amp;$L6)</f>
        <v>12</v>
      </c>
      <c r="D6">
        <f>COUNTIFS(Kickstarter!$F:$F,$O$3,Kickstarter!$D:$D,"&gt;="&amp;$K6,Kickstarter!$R:$R,"plays",Kickstarter!$D:$D,"&lt;="&amp;$L6)</f>
        <v>0</v>
      </c>
      <c r="E6">
        <f t="shared" si="1"/>
        <v>24</v>
      </c>
      <c r="F6" s="18">
        <f t="shared" si="2"/>
        <v>0.5</v>
      </c>
      <c r="G6" s="18">
        <f t="shared" si="2"/>
        <v>0.5</v>
      </c>
      <c r="H6" s="18">
        <f t="shared" si="2"/>
        <v>0</v>
      </c>
      <c r="I6" s="18"/>
      <c r="K6" s="22" t="str">
        <f t="shared" ref="K6:K12" si="4">LEFT(A6,5)</f>
        <v>15000</v>
      </c>
      <c r="L6" s="22" t="str">
        <f t="shared" ref="L6:L12" si="5">RIGHT(A6,5)</f>
        <v>19999</v>
      </c>
      <c r="M6" s="20"/>
      <c r="N6" s="20"/>
      <c r="O6" s="20"/>
    </row>
    <row r="7" spans="1:15" x14ac:dyDescent="0.2">
      <c r="A7" t="s">
        <v>8394</v>
      </c>
      <c r="B7">
        <f>COUNTIFS(Kickstarter!$F:$F,"Successful",Kickstarter!$D:$D,"&gt;="&amp;$K7,Kickstarter!$R:$R,"plays",Kickstarter!$D:$D,"&lt;="&amp;$L7)</f>
        <v>9</v>
      </c>
      <c r="C7">
        <f>COUNTIFS(Kickstarter!$F:$F,$N$3,Kickstarter!$D:$D,"&gt;="&amp;$K7,Kickstarter!$R:$R,"plays",Kickstarter!$D:$D,"&lt;="&amp;$L7)</f>
        <v>11</v>
      </c>
      <c r="D7">
        <f>COUNTIFS(Kickstarter!$F:$F,$O$3,Kickstarter!$D:$D,"&gt;="&amp;$K7,Kickstarter!$R:$R,"plays",Kickstarter!$D:$D,"&lt;="&amp;$L7)</f>
        <v>0</v>
      </c>
      <c r="E7">
        <f t="shared" si="1"/>
        <v>20</v>
      </c>
      <c r="F7" s="18">
        <f t="shared" si="2"/>
        <v>0.45</v>
      </c>
      <c r="G7" s="18">
        <f t="shared" si="2"/>
        <v>0.55000000000000004</v>
      </c>
      <c r="H7" s="18">
        <f t="shared" si="2"/>
        <v>0</v>
      </c>
      <c r="I7" s="18"/>
      <c r="K7" s="22" t="str">
        <f t="shared" si="4"/>
        <v>20000</v>
      </c>
      <c r="L7" s="22" t="str">
        <f t="shared" si="5"/>
        <v>24999</v>
      </c>
      <c r="M7" s="20"/>
      <c r="N7" s="20"/>
      <c r="O7" s="20"/>
    </row>
    <row r="8" spans="1:15" x14ac:dyDescent="0.2">
      <c r="A8" t="s">
        <v>8395</v>
      </c>
      <c r="B8">
        <f>COUNTIFS(Kickstarter!$F:$F,"Successful",Kickstarter!$D:$D,"&gt;="&amp;$K8,Kickstarter!$R:$R,"plays",Kickstarter!$D:$D,"&lt;="&amp;$L8)</f>
        <v>1</v>
      </c>
      <c r="C8">
        <f>COUNTIFS(Kickstarter!$F:$F,$N$3,Kickstarter!$D:$D,"&gt;="&amp;$K8,Kickstarter!$R:$R,"plays",Kickstarter!$D:$D,"&lt;="&amp;$L8)</f>
        <v>4</v>
      </c>
      <c r="D8">
        <f>COUNTIFS(Kickstarter!$F:$F,$O$3,Kickstarter!$D:$D,"&gt;="&amp;$K8,Kickstarter!$R:$R,"plays",Kickstarter!$D:$D,"&lt;="&amp;$L8)</f>
        <v>0</v>
      </c>
      <c r="E8">
        <f t="shared" si="1"/>
        <v>5</v>
      </c>
      <c r="F8" s="18">
        <f t="shared" si="2"/>
        <v>0.2</v>
      </c>
      <c r="G8" s="18">
        <f t="shared" si="2"/>
        <v>0.8</v>
      </c>
      <c r="H8" s="18">
        <f t="shared" si="2"/>
        <v>0</v>
      </c>
      <c r="I8" s="18"/>
      <c r="K8" s="22" t="str">
        <f t="shared" si="4"/>
        <v>25000</v>
      </c>
      <c r="L8" s="22" t="str">
        <f t="shared" si="5"/>
        <v>29999</v>
      </c>
      <c r="M8" s="20"/>
      <c r="N8" s="20"/>
      <c r="O8" s="20"/>
    </row>
    <row r="9" spans="1:15" x14ac:dyDescent="0.2">
      <c r="A9" t="s">
        <v>8396</v>
      </c>
      <c r="B9">
        <f>COUNTIFS(Kickstarter!$F:$F,"Successful",Kickstarter!$D:$D,"&gt;="&amp;$K9,Kickstarter!$R:$R,"plays",Kickstarter!$D:$D,"&lt;="&amp;$L9)</f>
        <v>3</v>
      </c>
      <c r="C9">
        <f>COUNTIFS(Kickstarter!$F:$F,$N$3,Kickstarter!$D:$D,"&gt;="&amp;$K9,Kickstarter!$R:$R,"plays",Kickstarter!$D:$D,"&lt;="&amp;$L9)</f>
        <v>8</v>
      </c>
      <c r="D9">
        <f>COUNTIFS(Kickstarter!$F:$F,$O$3,Kickstarter!$D:$D,"&gt;="&amp;$K9,Kickstarter!$R:$R,"plays",Kickstarter!$D:$D,"&lt;="&amp;$L9)</f>
        <v>0</v>
      </c>
      <c r="E9">
        <f t="shared" si="1"/>
        <v>11</v>
      </c>
      <c r="F9" s="18">
        <f t="shared" si="2"/>
        <v>0.27272727272727271</v>
      </c>
      <c r="G9" s="18">
        <f t="shared" si="2"/>
        <v>0.72727272727272729</v>
      </c>
      <c r="H9" s="18">
        <f t="shared" si="2"/>
        <v>0</v>
      </c>
      <c r="I9" s="18"/>
      <c r="K9" s="22" t="str">
        <f t="shared" si="4"/>
        <v>30000</v>
      </c>
      <c r="L9" s="22" t="str">
        <f t="shared" si="5"/>
        <v>34999</v>
      </c>
      <c r="M9" s="20"/>
      <c r="N9" s="20"/>
      <c r="O9" s="20"/>
    </row>
    <row r="10" spans="1:15" x14ac:dyDescent="0.2">
      <c r="A10" t="s">
        <v>8397</v>
      </c>
      <c r="B10">
        <f>COUNTIFS(Kickstarter!$F:$F,"Successful",Kickstarter!$D:$D,"&gt;="&amp;$K10,Kickstarter!$R:$R,"plays",Kickstarter!$D:$D,"&lt;="&amp;$L10)</f>
        <v>4</v>
      </c>
      <c r="C10">
        <f>COUNTIFS(Kickstarter!$F:$F,$N$3,Kickstarter!$D:$D,"&gt;="&amp;$K10,Kickstarter!$R:$R,"plays",Kickstarter!$D:$D,"&lt;="&amp;$L10)</f>
        <v>2</v>
      </c>
      <c r="D10">
        <f>COUNTIFS(Kickstarter!$F:$F,$O$3,Kickstarter!$D:$D,"&gt;="&amp;$K10,Kickstarter!$R:$R,"plays",Kickstarter!$D:$D,"&lt;="&amp;$L10)</f>
        <v>0</v>
      </c>
      <c r="E10">
        <f t="shared" si="1"/>
        <v>6</v>
      </c>
      <c r="F10" s="18">
        <f t="shared" si="2"/>
        <v>0.66666666666666663</v>
      </c>
      <c r="G10" s="18">
        <f t="shared" si="2"/>
        <v>0.33333333333333331</v>
      </c>
      <c r="H10" s="18">
        <f t="shared" si="2"/>
        <v>0</v>
      </c>
      <c r="I10" s="18"/>
      <c r="K10" s="22" t="str">
        <f t="shared" si="4"/>
        <v>35000</v>
      </c>
      <c r="L10" s="22" t="str">
        <f t="shared" si="5"/>
        <v>39999</v>
      </c>
      <c r="M10" s="20"/>
      <c r="N10" s="20"/>
      <c r="O10" s="20"/>
    </row>
    <row r="11" spans="1:15" x14ac:dyDescent="0.2">
      <c r="A11" t="s">
        <v>8398</v>
      </c>
      <c r="B11">
        <f>COUNTIFS(Kickstarter!$F:$F,"Successful",Kickstarter!$D:$D,"&gt;="&amp;$K11,Kickstarter!$R:$R,"plays",Kickstarter!$D:$D,"&lt;="&amp;$L11)</f>
        <v>2</v>
      </c>
      <c r="C11">
        <f>COUNTIFS(Kickstarter!$F:$F,$N$3,Kickstarter!$D:$D,"&gt;="&amp;$K11,Kickstarter!$R:$R,"plays",Kickstarter!$D:$D,"&lt;="&amp;$L11)</f>
        <v>1</v>
      </c>
      <c r="D11">
        <f>COUNTIFS(Kickstarter!$F:$F,$O$3,Kickstarter!$D:$D,"&gt;="&amp;$K11,Kickstarter!$R:$R,"plays",Kickstarter!$D:$D,"&lt;="&amp;$L11)</f>
        <v>0</v>
      </c>
      <c r="E11">
        <f t="shared" si="1"/>
        <v>3</v>
      </c>
      <c r="F11" s="18">
        <f t="shared" si="2"/>
        <v>0.66666666666666663</v>
      </c>
      <c r="G11" s="18">
        <f t="shared" si="2"/>
        <v>0.33333333333333331</v>
      </c>
      <c r="H11" s="18">
        <f t="shared" si="2"/>
        <v>0</v>
      </c>
      <c r="I11" s="18"/>
      <c r="K11" s="22" t="str">
        <f t="shared" si="4"/>
        <v>40000</v>
      </c>
      <c r="L11" s="22" t="str">
        <f t="shared" si="5"/>
        <v>44999</v>
      </c>
      <c r="M11" s="20"/>
      <c r="N11" s="20"/>
      <c r="O11" s="20"/>
    </row>
    <row r="12" spans="1:15" x14ac:dyDescent="0.2">
      <c r="A12" t="s">
        <v>8399</v>
      </c>
      <c r="B12">
        <f>COUNTIFS(Kickstarter!$F:$F,"Successful",Kickstarter!$D:$D,"&gt;="&amp;$K12,Kickstarter!$R:$R,"plays",Kickstarter!$D:$D,"&lt;="&amp;$L12)</f>
        <v>0</v>
      </c>
      <c r="C12">
        <f>COUNTIFS(Kickstarter!$F:$F,$N$3,Kickstarter!$D:$D,"&gt;="&amp;$K12,Kickstarter!$R:$R,"plays",Kickstarter!$D:$D,"&lt;="&amp;$L12)</f>
        <v>1</v>
      </c>
      <c r="D12">
        <f>COUNTIFS(Kickstarter!$F:$F,$O$3,Kickstarter!$D:$D,"&gt;="&amp;$K12,Kickstarter!$R:$R,"plays",Kickstarter!$D:$D,"&lt;="&amp;$L12)</f>
        <v>0</v>
      </c>
      <c r="E12">
        <f t="shared" si="1"/>
        <v>1</v>
      </c>
      <c r="F12" s="18">
        <f t="shared" si="2"/>
        <v>0</v>
      </c>
      <c r="G12" s="18">
        <f t="shared" si="2"/>
        <v>1</v>
      </c>
      <c r="H12" s="18">
        <f t="shared" si="2"/>
        <v>0</v>
      </c>
      <c r="I12" s="18"/>
      <c r="K12" s="22" t="str">
        <f t="shared" si="4"/>
        <v>45000</v>
      </c>
      <c r="L12" s="22" t="str">
        <f t="shared" si="5"/>
        <v>49999</v>
      </c>
      <c r="M12" s="20"/>
      <c r="N12" s="20"/>
      <c r="O12" s="20"/>
    </row>
    <row r="13" spans="1:15" x14ac:dyDescent="0.2">
      <c r="A13" s="17" t="s">
        <v>8400</v>
      </c>
      <c r="B13" s="19">
        <f>COUNTIFS(Kickstarter!$F:$F,"Successful",Kickstarter!$D:$D,"&gt;50000",Kickstarter!$R:$R,"plays")</f>
        <v>2</v>
      </c>
      <c r="C13" s="19">
        <f>COUNTIFS(Kickstarter!$F:$F,$N$3,Kickstarter!$D:$D,"&gt;50000",Kickstarter!$R:$R,"plays")</f>
        <v>10</v>
      </c>
      <c r="D13" s="19">
        <f>COUNTIFS(Kickstarter!$F:$F,$O$3,Kickstarter!$D:$D,"&gt;50000",Kickstarter!$R:$R,"plays")</f>
        <v>0</v>
      </c>
      <c r="E13">
        <f t="shared" si="1"/>
        <v>12</v>
      </c>
      <c r="F13" s="18">
        <f t="shared" si="2"/>
        <v>0.16666666666666666</v>
      </c>
      <c r="G13" s="18">
        <f t="shared" si="2"/>
        <v>0.83333333333333337</v>
      </c>
      <c r="H13" s="18">
        <f t="shared" si="2"/>
        <v>0</v>
      </c>
      <c r="I13" s="18"/>
    </row>
    <row r="25" spans="2:2" x14ac:dyDescent="0.2">
      <c r="B25" s="19"/>
    </row>
  </sheetData>
  <mergeCells count="2">
    <mergeCell ref="M2:O2"/>
    <mergeCell ref="K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2020-12-21T07:18:00Z</dcterms:modified>
</cp:coreProperties>
</file>