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lookup" sheetId="1" r:id="rId4"/>
    <sheet state="visible" name="Hlookup" sheetId="2" r:id="rId5"/>
    <sheet state="visible" name="Xlookup" sheetId="3" r:id="rId6"/>
    <sheet state="visible" name="Filter" sheetId="4" r:id="rId7"/>
    <sheet state="visible" name="iferror" sheetId="5" r:id="rId8"/>
    <sheet state="visible" name="&amp; Formula" sheetId="6" r:id="rId9"/>
    <sheet state="visible" name="Textjoin" sheetId="7" r:id="rId10"/>
    <sheet state="visible" name="Sumif" sheetId="8" r:id="rId11"/>
    <sheet state="visible" name="Sumifs" sheetId="9" r:id="rId12"/>
    <sheet state="visible" name="Countif" sheetId="10" r:id="rId13"/>
    <sheet state="visible" name="Countifs" sheetId="11" r:id="rId14"/>
    <sheet state="visible" name="Sheet3" sheetId="12" r:id="rId15"/>
    <sheet state="visible" name="Date" sheetId="13" r:id="rId16"/>
  </sheets>
  <definedNames>
    <definedName hidden="1" localSheetId="5" name="_xlnm._FilterDatabase">'&amp; Formula'!$B$2:$D$10</definedName>
  </definedNames>
  <calcPr/>
</workbook>
</file>

<file path=xl/sharedStrings.xml><?xml version="1.0" encoding="utf-8"?>
<sst xmlns="http://schemas.openxmlformats.org/spreadsheetml/2006/main" count="482" uniqueCount="102">
  <si>
    <t>Product ID</t>
  </si>
  <si>
    <t>Product Name</t>
  </si>
  <si>
    <t>HSN Code</t>
  </si>
  <si>
    <t>Seller Name</t>
  </si>
  <si>
    <t>Qty Sold</t>
  </si>
  <si>
    <t>HardDisk</t>
  </si>
  <si>
    <t>AP0101</t>
  </si>
  <si>
    <t>Ram Traders</t>
  </si>
  <si>
    <t>Microphone</t>
  </si>
  <si>
    <t>AP0102</t>
  </si>
  <si>
    <t>Rajesh</t>
  </si>
  <si>
    <t>Mobile Stand</t>
  </si>
  <si>
    <t>AP0103</t>
  </si>
  <si>
    <t>Shivam</t>
  </si>
  <si>
    <t>Laptop Stand</t>
  </si>
  <si>
    <t>AP0104</t>
  </si>
  <si>
    <t>Sethi</t>
  </si>
  <si>
    <t>AP0105</t>
  </si>
  <si>
    <t>Mic Holder</t>
  </si>
  <si>
    <t>Rahul</t>
  </si>
  <si>
    <t>Printer</t>
  </si>
  <si>
    <t>AP0106</t>
  </si>
  <si>
    <t>Aman</t>
  </si>
  <si>
    <t>Scanner</t>
  </si>
  <si>
    <t>AP0107</t>
  </si>
  <si>
    <t>Sohan</t>
  </si>
  <si>
    <t>Monitor</t>
  </si>
  <si>
    <t>AP0108</t>
  </si>
  <si>
    <t>Chandu</t>
  </si>
  <si>
    <t>Mouse</t>
  </si>
  <si>
    <t>AP0109</t>
  </si>
  <si>
    <t>Rohan</t>
  </si>
  <si>
    <t>Keyboard</t>
  </si>
  <si>
    <t>AP0110</t>
  </si>
  <si>
    <t>Sonu</t>
  </si>
  <si>
    <t>Sum</t>
  </si>
  <si>
    <t>Maximum</t>
  </si>
  <si>
    <t>Minimum</t>
  </si>
  <si>
    <t>Average</t>
  </si>
  <si>
    <t>Region</t>
  </si>
  <si>
    <t>East</t>
  </si>
  <si>
    <t>West</t>
  </si>
  <si>
    <t>North</t>
  </si>
  <si>
    <t>South</t>
  </si>
  <si>
    <t>Q1 Sales</t>
  </si>
  <si>
    <t>Total</t>
  </si>
  <si>
    <t>Q2 Sales</t>
  </si>
  <si>
    <t>Q3 Sales</t>
  </si>
  <si>
    <t>Q4 Sales</t>
  </si>
  <si>
    <t xml:space="preserve">Rajesh </t>
  </si>
  <si>
    <t>First Name</t>
  </si>
  <si>
    <t>Last Name</t>
  </si>
  <si>
    <t>Gender</t>
  </si>
  <si>
    <t>Raj</t>
  </si>
  <si>
    <t>Singh</t>
  </si>
  <si>
    <t>Male</t>
  </si>
  <si>
    <t>Rohit</t>
  </si>
  <si>
    <t>Sharma</t>
  </si>
  <si>
    <t>Suresh</t>
  </si>
  <si>
    <t>Anil</t>
  </si>
  <si>
    <t>Kumar</t>
  </si>
  <si>
    <t>Reena</t>
  </si>
  <si>
    <t>Kumari</t>
  </si>
  <si>
    <t>Female</t>
  </si>
  <si>
    <t>Anjali</t>
  </si>
  <si>
    <t>Rajpoot</t>
  </si>
  <si>
    <t>Deepak</t>
  </si>
  <si>
    <t>Nehra</t>
  </si>
  <si>
    <t>Neha</t>
  </si>
  <si>
    <t>Middle name</t>
  </si>
  <si>
    <t>Ram</t>
  </si>
  <si>
    <t>Tewatia</t>
  </si>
  <si>
    <t>Rathor</t>
  </si>
  <si>
    <t>Total Qty Sold</t>
  </si>
  <si>
    <t>west</t>
  </si>
  <si>
    <t>Printer HP</t>
  </si>
  <si>
    <t>*HP*</t>
  </si>
  <si>
    <t>HP Scanner</t>
  </si>
  <si>
    <t>HCL Monitor</t>
  </si>
  <si>
    <t>Mouse HP</t>
  </si>
  <si>
    <t>HCL Printer</t>
  </si>
  <si>
    <t>Monitor 32" HCL</t>
  </si>
  <si>
    <t>Mouse HP PS2</t>
  </si>
  <si>
    <t>ABC Ltd</t>
  </si>
  <si>
    <t>Total Records</t>
  </si>
  <si>
    <t xml:space="preserve">Hello World </t>
  </si>
  <si>
    <t>Me Name</t>
  </si>
  <si>
    <t>Hello World</t>
  </si>
  <si>
    <t xml:space="preserve">Me Name </t>
  </si>
  <si>
    <t xml:space="preserve"> Hello World</t>
  </si>
  <si>
    <t xml:space="preserve"> Me Name</t>
  </si>
  <si>
    <t>facebook.</t>
  </si>
  <si>
    <t>Com</t>
  </si>
  <si>
    <t>tesla.ca</t>
  </si>
  <si>
    <t>ID</t>
  </si>
  <si>
    <t>Numbers</t>
  </si>
  <si>
    <t>max</t>
  </si>
  <si>
    <t>min</t>
  </si>
  <si>
    <t>median</t>
  </si>
  <si>
    <t>mean/average</t>
  </si>
  <si>
    <t>mode</t>
  </si>
  <si>
    <t>sta.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</si>
</sst>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4.0"/>
      <color theme="1"/>
      <name val="Calibri"/>
      <scheme val="minor"/>
    </font>
    <font>
      <sz val="14.0"/>
      <color rgb="FF000000"/>
      <name val="Calibri"/>
    </font>
    <font>
      <b/>
      <sz val="14.0"/>
      <color rgb="FF000000"/>
      <name val="Calibri"/>
    </font>
    <font>
      <b/>
      <sz val="14.0"/>
      <color theme="1"/>
      <name val="Calibri"/>
    </font>
    <font>
      <sz val="14.0"/>
      <color theme="1"/>
      <name val="Calibri"/>
    </font>
    <font>
      <color theme="1"/>
      <name val="Calibri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DEBF7"/>
        <bgColor rgb="FFDDEBF7"/>
      </patternFill>
    </fill>
    <fill>
      <patternFill patternType="solid">
        <fgColor rgb="FFDEEAF6"/>
        <bgColor rgb="FFDEEAF6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left"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2" fillId="2" fontId="2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3" fontId="2" numFmtId="0" xfId="0" applyAlignment="1" applyBorder="1" applyFill="1" applyFont="1">
      <alignment readingOrder="0" shrinkToFit="0" vertical="bottom" wrapText="0"/>
    </xf>
    <xf borderId="2" fillId="0" fontId="2" numFmtId="0" xfId="0" applyAlignment="1" applyBorder="1" applyFont="1">
      <alignment horizontal="center" readingOrder="0" shrinkToFit="0" vertical="bottom" wrapText="0"/>
    </xf>
    <xf borderId="1" fillId="2" fontId="3" numFmtId="0" xfId="0" applyBorder="1" applyFont="1"/>
    <xf borderId="1" fillId="2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Border="1" applyFill="1" applyFont="1"/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1" fillId="2" fontId="3" numFmtId="0" xfId="0" applyAlignment="1" applyBorder="1" applyFont="1">
      <alignment horizontal="left"/>
    </xf>
    <xf borderId="1" fillId="0" fontId="4" numFmtId="0" xfId="0" applyAlignment="1" applyBorder="1" applyFont="1">
      <alignment horizontal="left"/>
    </xf>
    <xf borderId="0" fillId="0" fontId="5" numFmtId="0" xfId="0" applyFont="1"/>
    <xf borderId="1" fillId="0" fontId="4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5" fillId="0" fontId="5" numFmtId="0" xfId="0" applyAlignment="1" applyBorder="1" applyFont="1">
      <alignment horizontal="left" readingOrder="0" shrinkToFit="0" vertical="center" wrapText="0"/>
    </xf>
    <xf borderId="6" fillId="0" fontId="5" numFmtId="0" xfId="0" applyAlignment="1" applyBorder="1" applyFont="1">
      <alignment horizontal="left" readingOrder="0" shrinkToFit="0" vertical="center" wrapText="0"/>
    </xf>
    <xf borderId="0" fillId="0" fontId="5" numFmtId="164" xfId="0" applyAlignment="1" applyFont="1" applyNumberFormat="1">
      <alignment horizontal="left" readingOrder="0"/>
    </xf>
    <xf borderId="0" fillId="0" fontId="5" numFmtId="14" xfId="0" applyFont="1" applyNumberFormat="1"/>
    <xf borderId="7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0" xfId="0" applyAlignment="1" applyBorder="1" applyFont="1">
      <alignment shrinkToFit="0" vertical="center" wrapText="0"/>
    </xf>
    <xf borderId="8" fillId="0" fontId="5" numFmtId="0" xfId="0" applyAlignment="1" applyBorder="1" applyFont="1">
      <alignment shrinkToFit="0" vertical="center" wrapText="0"/>
    </xf>
    <xf borderId="10" fillId="0" fontId="5" numFmtId="0" xfId="0" applyAlignment="1" applyBorder="1" applyFont="1">
      <alignment readingOrder="0" shrinkToFit="0" vertical="center" wrapText="0"/>
    </xf>
    <xf borderId="8" fillId="0" fontId="5" numFmtId="0" xfId="0" applyAlignment="1" applyBorder="1" applyFont="1">
      <alignment readingOrder="0" shrinkToFit="0" vertical="center" wrapText="0"/>
    </xf>
    <xf borderId="11" fillId="0" fontId="5" numFmtId="0" xfId="0" applyAlignment="1" applyBorder="1" applyFont="1">
      <alignment readingOrder="0" shrinkToFit="0" vertical="center" wrapText="0"/>
    </xf>
    <xf borderId="12" fillId="0" fontId="5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Numbers vs. ID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Date!$H$1</c:f>
            </c:strRef>
          </c:tx>
          <c:spPr>
            <a:ln cmpd="sng" w="38100">
              <a:solidFill>
                <a:srgbClr val="4472C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472C4"/>
              </a:solidFill>
              <a:ln cmpd="sng">
                <a:solidFill>
                  <a:srgbClr val="4472C4"/>
                </a:solidFill>
              </a:ln>
            </c:spPr>
          </c:marker>
          <c:cat>
            <c:strRef>
              <c:f>Date!$G$2:$G$19</c:f>
            </c:strRef>
          </c:cat>
          <c:val>
            <c:numRef>
              <c:f>Date!$H$2:$H$19</c:f>
              <c:numCache/>
            </c:numRef>
          </c:val>
          <c:smooth val="0"/>
        </c:ser>
        <c:axId val="1348385690"/>
        <c:axId val="1106536364"/>
      </c:lineChart>
      <c:catAx>
        <c:axId val="1348385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6536364"/>
      </c:catAx>
      <c:valAx>
        <c:axId val="110653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3856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</a:p>
      </c:txPr>
    </c:legend>
    <c:plotVisOnly val="1"/>
  </c:chart>
  <c:spPr>
    <a:solidFill>
      <a:srgbClr val="93C47D"/>
    </a:solidFill>
  </c:spPr>
</c:chartSpace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457200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G1:H19" displayName="Table1" name="Table1" id="1">
  <tableColumns count="2">
    <tableColumn name="ID" id="1"/>
    <tableColumn name="Numbers" id="2"/>
  </tableColumns>
  <tableStyleInfo name="Dat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tesla.ca/" TargetMode="External"/><Relationship Id="rId2" Type="http://schemas.openxmlformats.org/officeDocument/2006/relationships/hyperlink" Target="http://tesla.ca/" TargetMode="External"/><Relationship Id="rId3" Type="http://schemas.openxmlformats.org/officeDocument/2006/relationships/hyperlink" Target="http://tesla.ca/" TargetMode="External"/><Relationship Id="rId4" Type="http://schemas.openxmlformats.org/officeDocument/2006/relationships/hyperlink" Target="http://tesla.ca/" TargetMode="External"/><Relationship Id="rId5" Type="http://schemas.openxmlformats.org/officeDocument/2006/relationships/hyperlink" Target="http://tesla.ca/" TargetMode="External"/><Relationship Id="rId6" Type="http://schemas.openxmlformats.org/officeDocument/2006/relationships/hyperlink" Target="http://tesla.ca/" TargetMode="External"/><Relationship Id="rId7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.5"/>
    <col customWidth="1" min="2" max="2" width="10.9"/>
    <col customWidth="1" min="3" max="3" width="13.9"/>
    <col customWidth="1" min="4" max="4" width="10.0"/>
    <col customWidth="1" min="5" max="5" width="12.4"/>
    <col customWidth="1" min="6" max="6" width="8.0"/>
    <col customWidth="1" min="7" max="7" width="3.4"/>
    <col customWidth="1" min="8" max="8" width="10.1"/>
    <col customWidth="1" min="9" max="9" width="16.4"/>
    <col customWidth="1" min="10" max="26" width="8.5"/>
  </cols>
  <sheetData>
    <row r="1" ht="18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ht="18.75" customHeight="1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  <c r="H2" s="2" t="s">
        <v>0</v>
      </c>
      <c r="I2" s="3" t="s">
        <v>3</v>
      </c>
      <c r="J2" s="1"/>
      <c r="K2" s="1"/>
      <c r="L2" s="1"/>
    </row>
    <row r="3" ht="18.75" customHeight="1">
      <c r="A3" s="1"/>
      <c r="B3" s="4">
        <v>101.0</v>
      </c>
      <c r="C3" s="5" t="s">
        <v>5</v>
      </c>
      <c r="D3" s="5" t="s">
        <v>6</v>
      </c>
      <c r="E3" s="5" t="s">
        <v>7</v>
      </c>
      <c r="F3" s="6">
        <v>23.0</v>
      </c>
      <c r="G3" s="1"/>
      <c r="H3" s="4">
        <v>101.0</v>
      </c>
      <c r="I3" s="6">
        <v>23.0</v>
      </c>
      <c r="J3" s="1"/>
      <c r="K3" s="1"/>
      <c r="L3" s="1"/>
    </row>
    <row r="4" ht="18.75" customHeight="1">
      <c r="A4" s="1"/>
      <c r="B4" s="4">
        <v>102.0</v>
      </c>
      <c r="C4" s="5" t="s">
        <v>8</v>
      </c>
      <c r="D4" s="5" t="s">
        <v>9</v>
      </c>
      <c r="E4" s="5" t="s">
        <v>10</v>
      </c>
      <c r="F4" s="6">
        <v>20.0</v>
      </c>
      <c r="G4" s="1"/>
      <c r="H4" s="1"/>
      <c r="I4" s="1"/>
      <c r="J4" s="1"/>
      <c r="K4" s="1"/>
      <c r="L4" s="1"/>
    </row>
    <row r="5" ht="18.75" customHeight="1">
      <c r="A5" s="1"/>
      <c r="B5" s="4">
        <v>103.0</v>
      </c>
      <c r="C5" s="5" t="s">
        <v>11</v>
      </c>
      <c r="D5" s="5" t="s">
        <v>12</v>
      </c>
      <c r="E5" s="5" t="s">
        <v>13</v>
      </c>
      <c r="F5" s="6">
        <v>30.0</v>
      </c>
      <c r="G5" s="1"/>
      <c r="H5" s="7" t="s">
        <v>2</v>
      </c>
      <c r="I5" s="3" t="s">
        <v>1</v>
      </c>
      <c r="J5" s="1"/>
      <c r="K5" s="1"/>
      <c r="L5" s="1"/>
    </row>
    <row r="6" ht="18.75" customHeight="1">
      <c r="A6" s="1"/>
      <c r="B6" s="4">
        <v>104.0</v>
      </c>
      <c r="C6" s="5" t="s">
        <v>14</v>
      </c>
      <c r="D6" s="5" t="s">
        <v>15</v>
      </c>
      <c r="E6" s="5" t="s">
        <v>16</v>
      </c>
      <c r="F6" s="6">
        <v>40.0</v>
      </c>
      <c r="G6" s="1"/>
      <c r="H6" s="8" t="s">
        <v>17</v>
      </c>
      <c r="I6" s="9" t="e">
        <v>#VALUE!</v>
      </c>
      <c r="J6" s="1"/>
      <c r="K6" s="1"/>
      <c r="L6" s="1"/>
    </row>
    <row r="7" ht="18.75" customHeight="1">
      <c r="A7" s="1"/>
      <c r="B7" s="4">
        <v>105.0</v>
      </c>
      <c r="C7" s="5" t="s">
        <v>18</v>
      </c>
      <c r="D7" s="5" t="s">
        <v>17</v>
      </c>
      <c r="E7" s="5" t="s">
        <v>19</v>
      </c>
      <c r="F7" s="6">
        <v>34.0</v>
      </c>
      <c r="G7" s="1"/>
      <c r="H7" s="1"/>
      <c r="I7" s="1"/>
      <c r="J7" s="1"/>
      <c r="K7" s="1"/>
      <c r="L7" s="1"/>
    </row>
    <row r="8" ht="18.75" customHeight="1">
      <c r="A8" s="1"/>
      <c r="B8" s="4">
        <v>106.0</v>
      </c>
      <c r="C8" s="5" t="s">
        <v>20</v>
      </c>
      <c r="D8" s="5" t="s">
        <v>21</v>
      </c>
      <c r="E8" s="5" t="s">
        <v>22</v>
      </c>
      <c r="F8" s="6">
        <v>54.0</v>
      </c>
      <c r="G8" s="1"/>
      <c r="H8" s="2" t="s">
        <v>0</v>
      </c>
      <c r="I8" s="3" t="s">
        <v>1</v>
      </c>
      <c r="J8" s="3" t="s">
        <v>2</v>
      </c>
      <c r="K8" s="3" t="s">
        <v>3</v>
      </c>
      <c r="L8" s="3" t="s">
        <v>4</v>
      </c>
    </row>
    <row r="9" ht="18.75" customHeight="1">
      <c r="A9" s="1"/>
      <c r="B9" s="4">
        <v>107.0</v>
      </c>
      <c r="C9" s="5" t="s">
        <v>23</v>
      </c>
      <c r="D9" s="5" t="s">
        <v>24</v>
      </c>
      <c r="E9" s="5" t="s">
        <v>25</v>
      </c>
      <c r="F9" s="6">
        <v>30.0</v>
      </c>
      <c r="G9" s="1"/>
      <c r="H9" s="10"/>
      <c r="I9" s="11"/>
      <c r="J9" s="11"/>
      <c r="K9" s="11"/>
      <c r="L9" s="11"/>
    </row>
    <row r="10" ht="18.75" customHeight="1">
      <c r="A10" s="1"/>
      <c r="B10" s="4">
        <v>108.0</v>
      </c>
      <c r="C10" s="5" t="s">
        <v>26</v>
      </c>
      <c r="D10" s="5" t="s">
        <v>27</v>
      </c>
      <c r="E10" s="5" t="s">
        <v>28</v>
      </c>
      <c r="F10" s="6">
        <v>10.0</v>
      </c>
      <c r="G10" s="1"/>
      <c r="H10" s="1"/>
      <c r="I10" s="1"/>
      <c r="J10" s="1"/>
      <c r="K10" s="1"/>
      <c r="L10" s="1"/>
    </row>
    <row r="11" ht="18.75" customHeight="1">
      <c r="A11" s="1"/>
      <c r="B11" s="4">
        <v>109.0</v>
      </c>
      <c r="C11" s="5" t="s">
        <v>29</v>
      </c>
      <c r="D11" s="5" t="s">
        <v>30</v>
      </c>
      <c r="E11" s="5" t="s">
        <v>31</v>
      </c>
      <c r="F11" s="6">
        <v>20.0</v>
      </c>
      <c r="G11" s="1"/>
      <c r="H11" s="1"/>
      <c r="I11" s="1"/>
      <c r="J11" s="1"/>
      <c r="K11" s="1"/>
      <c r="L11" s="1"/>
    </row>
    <row r="12" ht="18.75" customHeight="1">
      <c r="A12" s="1"/>
      <c r="B12" s="4">
        <v>110.0</v>
      </c>
      <c r="C12" s="5" t="s">
        <v>32</v>
      </c>
      <c r="D12" s="5" t="s">
        <v>33</v>
      </c>
      <c r="E12" s="5" t="s">
        <v>34</v>
      </c>
      <c r="F12" s="6">
        <v>25.0</v>
      </c>
      <c r="G12" s="1"/>
      <c r="H12" s="1"/>
      <c r="I12" s="1"/>
      <c r="J12" s="1"/>
      <c r="K12" s="1"/>
      <c r="L12" s="1"/>
    </row>
    <row r="13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ht="18.75" customHeight="1">
      <c r="A14" s="1"/>
      <c r="B14" s="1"/>
      <c r="C14" s="1"/>
      <c r="D14" s="1"/>
      <c r="E14" s="12" t="s">
        <v>35</v>
      </c>
      <c r="F14" s="13">
        <v>286.0</v>
      </c>
      <c r="G14" s="1"/>
      <c r="H14" s="1"/>
      <c r="I14" s="1"/>
      <c r="J14" s="1"/>
      <c r="K14" s="1"/>
      <c r="L14" s="1"/>
    </row>
    <row r="15" ht="18.75" customHeight="1">
      <c r="A15" s="1"/>
      <c r="B15" s="1"/>
      <c r="C15" s="1"/>
      <c r="D15" s="1"/>
      <c r="E15" s="12" t="s">
        <v>36</v>
      </c>
      <c r="F15" s="13">
        <v>54.0</v>
      </c>
      <c r="G15" s="1"/>
      <c r="H15" s="1"/>
      <c r="I15" s="1"/>
      <c r="J15" s="1"/>
      <c r="K15" s="1"/>
      <c r="L15" s="1"/>
    </row>
    <row r="16" ht="18.75" customHeight="1">
      <c r="A16" s="1"/>
      <c r="B16" s="1"/>
      <c r="C16" s="1"/>
      <c r="D16" s="1"/>
      <c r="E16" s="12" t="s">
        <v>37</v>
      </c>
      <c r="F16" s="13">
        <v>10.0</v>
      </c>
      <c r="G16" s="1"/>
      <c r="H16" s="1"/>
      <c r="I16" s="1"/>
      <c r="J16" s="1"/>
      <c r="K16" s="1"/>
      <c r="L16" s="1"/>
    </row>
    <row r="17" ht="18.75" customHeight="1">
      <c r="A17" s="1"/>
      <c r="B17" s="1"/>
      <c r="C17" s="1"/>
      <c r="D17" s="1"/>
      <c r="E17" s="12" t="s">
        <v>38</v>
      </c>
      <c r="F17" s="13">
        <v>28.6</v>
      </c>
      <c r="G17" s="1"/>
      <c r="H17" s="1"/>
      <c r="I17" s="1"/>
      <c r="J17" s="1"/>
      <c r="K17" s="1"/>
      <c r="L17" s="1"/>
    </row>
    <row r="18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8.75" customHeight="1">
      <c r="A23" s="1"/>
      <c r="B23" s="7" t="s">
        <v>39</v>
      </c>
      <c r="C23" s="14" t="s">
        <v>40</v>
      </c>
      <c r="D23" s="14" t="s">
        <v>41</v>
      </c>
      <c r="E23" s="14" t="s">
        <v>42</v>
      </c>
      <c r="F23" s="14" t="s">
        <v>43</v>
      </c>
      <c r="G23" s="1"/>
      <c r="H23" s="1"/>
      <c r="I23" s="7" t="s">
        <v>39</v>
      </c>
      <c r="J23" s="15" t="s">
        <v>42</v>
      </c>
      <c r="K23" s="1"/>
      <c r="L23" s="1"/>
    </row>
    <row r="24" ht="18.75" customHeight="1">
      <c r="A24" s="1"/>
      <c r="B24" s="16" t="s">
        <v>44</v>
      </c>
      <c r="C24" s="9">
        <v>500.0</v>
      </c>
      <c r="D24" s="9">
        <v>350.0</v>
      </c>
      <c r="E24" s="9">
        <v>860.0</v>
      </c>
      <c r="F24" s="9">
        <v>350.0</v>
      </c>
      <c r="G24" s="1"/>
      <c r="H24" s="1"/>
      <c r="I24" s="16" t="s">
        <v>45</v>
      </c>
      <c r="J24" s="11">
        <f>HLOOKUP(J23,D23:F28,6,true)</f>
        <v>2380</v>
      </c>
      <c r="K24" s="1"/>
      <c r="L24" s="1"/>
    </row>
    <row r="25" ht="18.75" customHeight="1">
      <c r="A25" s="1"/>
      <c r="B25" s="16" t="s">
        <v>46</v>
      </c>
      <c r="C25" s="9">
        <v>700.0</v>
      </c>
      <c r="D25" s="9">
        <v>400.0</v>
      </c>
      <c r="E25" s="9">
        <v>550.0</v>
      </c>
      <c r="F25" s="9">
        <v>990.0</v>
      </c>
      <c r="G25" s="1"/>
      <c r="H25" s="1"/>
      <c r="I25" s="1"/>
      <c r="J25" s="1"/>
      <c r="K25" s="1"/>
      <c r="L25" s="1"/>
    </row>
    <row r="26" ht="18.75" customHeight="1">
      <c r="A26" s="1"/>
      <c r="B26" s="16" t="s">
        <v>47</v>
      </c>
      <c r="C26" s="9">
        <v>1100.0</v>
      </c>
      <c r="D26" s="9">
        <v>650.0</v>
      </c>
      <c r="E26" s="9">
        <v>770.0</v>
      </c>
      <c r="F26" s="9">
        <v>950.0</v>
      </c>
      <c r="G26" s="1"/>
      <c r="H26" s="1"/>
      <c r="I26" s="1"/>
      <c r="J26" s="1"/>
      <c r="K26" s="1"/>
      <c r="L26" s="1"/>
    </row>
    <row r="27" ht="18.75" customHeight="1">
      <c r="A27" s="1"/>
      <c r="B27" s="16" t="s">
        <v>48</v>
      </c>
      <c r="C27" s="9">
        <v>500.0</v>
      </c>
      <c r="D27" s="9">
        <v>400.0</v>
      </c>
      <c r="E27" s="9">
        <v>200.0</v>
      </c>
      <c r="F27" s="9">
        <v>600.0</v>
      </c>
      <c r="G27" s="1"/>
      <c r="H27" s="1"/>
      <c r="I27" s="7" t="s">
        <v>39</v>
      </c>
      <c r="J27" s="17" t="s">
        <v>40</v>
      </c>
      <c r="K27" s="1"/>
      <c r="L27" s="1"/>
    </row>
    <row r="28" ht="18.75" customHeight="1">
      <c r="A28" s="1"/>
      <c r="B28" s="16" t="s">
        <v>45</v>
      </c>
      <c r="C28" s="9">
        <v>2800.0</v>
      </c>
      <c r="D28" s="9">
        <v>1800.0</v>
      </c>
      <c r="E28" s="9">
        <v>2380.0</v>
      </c>
      <c r="F28" s="9">
        <v>2890.0</v>
      </c>
      <c r="G28" s="1"/>
      <c r="H28" s="1"/>
      <c r="I28" s="16" t="s">
        <v>44</v>
      </c>
      <c r="J28" s="6">
        <f>HLOOKUP(I28,B23:F28,2,true)</f>
        <v>500</v>
      </c>
      <c r="K28" s="1"/>
      <c r="L28" s="1"/>
    </row>
    <row r="29" ht="18.75" customHeight="1">
      <c r="A29" s="1"/>
      <c r="B29" s="1"/>
      <c r="C29" s="1"/>
      <c r="D29" s="1"/>
      <c r="E29" s="1"/>
      <c r="F29" s="1"/>
      <c r="G29" s="1"/>
      <c r="H29" s="1"/>
      <c r="I29" s="16" t="s">
        <v>46</v>
      </c>
      <c r="J29" s="6">
        <f>HLOOKUP(I29,B23:F28,3,true)</f>
        <v>700</v>
      </c>
      <c r="K29" s="1"/>
      <c r="L29" s="1"/>
    </row>
    <row r="30" ht="18.75" customHeight="1">
      <c r="A30" s="1"/>
      <c r="B30" s="1"/>
      <c r="C30" s="1"/>
      <c r="D30" s="1"/>
      <c r="E30" s="1"/>
      <c r="F30" s="1"/>
      <c r="G30" s="1"/>
      <c r="H30" s="1"/>
      <c r="I30" s="16" t="s">
        <v>47</v>
      </c>
      <c r="J30" s="6">
        <f>HLOOKUP(I30,B23:F28,4,true)</f>
        <v>1100</v>
      </c>
      <c r="K30" s="1"/>
      <c r="L30" s="1"/>
    </row>
    <row r="31" ht="18.75" customHeight="1">
      <c r="A31" s="1"/>
      <c r="B31" s="1"/>
      <c r="C31" s="1"/>
      <c r="D31" s="1"/>
      <c r="E31" s="1"/>
      <c r="F31" s="1"/>
      <c r="G31" s="1"/>
      <c r="H31" s="1"/>
      <c r="I31" s="16" t="s">
        <v>48</v>
      </c>
      <c r="J31" s="6">
        <f>HLOOKUP(I31,B23:F28,5,true)</f>
        <v>500</v>
      </c>
      <c r="K31" s="1"/>
      <c r="L31" s="1"/>
    </row>
    <row r="32" ht="18.75" customHeight="1">
      <c r="A32" s="1"/>
      <c r="B32" s="1"/>
      <c r="C32" s="1"/>
      <c r="D32" s="1"/>
      <c r="E32" s="1"/>
      <c r="F32" s="1"/>
      <c r="G32" s="1"/>
      <c r="H32" s="1"/>
      <c r="I32" s="16" t="s">
        <v>45</v>
      </c>
      <c r="J32" s="11">
        <f>HLOOKUP(I32,B23:F28,6,true)</f>
        <v>2800</v>
      </c>
      <c r="K32" s="1"/>
      <c r="L32" s="1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4.4"/>
    <col customWidth="1" min="3" max="3" width="8.5"/>
    <col customWidth="1" min="4" max="4" width="12.6"/>
    <col customWidth="1" min="5" max="6" width="8.5"/>
    <col customWidth="1" min="7" max="7" width="13.8"/>
    <col customWidth="1" min="8" max="8" width="9.6"/>
    <col customWidth="1" min="9" max="9" width="13.8"/>
    <col customWidth="1" min="10" max="26" width="8.5"/>
  </cols>
  <sheetData>
    <row r="1" ht="18.75" customHeight="1"/>
    <row r="2" ht="18.75" customHeight="1">
      <c r="B2" s="18" t="s">
        <v>1</v>
      </c>
      <c r="C2" s="18" t="s">
        <v>39</v>
      </c>
      <c r="D2" s="18" t="s">
        <v>3</v>
      </c>
      <c r="E2" s="18" t="s">
        <v>4</v>
      </c>
      <c r="G2" s="18" t="s">
        <v>1</v>
      </c>
      <c r="H2" s="18" t="s">
        <v>39</v>
      </c>
      <c r="I2" s="18" t="s">
        <v>84</v>
      </c>
    </row>
    <row r="3" ht="18.75" customHeight="1">
      <c r="B3" s="23" t="s">
        <v>20</v>
      </c>
      <c r="C3" s="23" t="s">
        <v>40</v>
      </c>
      <c r="D3" s="23" t="s">
        <v>7</v>
      </c>
      <c r="E3" s="23">
        <v>23.0</v>
      </c>
      <c r="G3" s="27" t="s">
        <v>26</v>
      </c>
      <c r="H3" s="27" t="s">
        <v>42</v>
      </c>
      <c r="I3" s="23">
        <f>COUNTIF(C3:C12,H3)</f>
        <v>3</v>
      </c>
    </row>
    <row r="4" ht="18.75" customHeight="1">
      <c r="B4" s="23" t="s">
        <v>23</v>
      </c>
      <c r="C4" s="23" t="s">
        <v>41</v>
      </c>
      <c r="D4" s="23" t="s">
        <v>83</v>
      </c>
      <c r="E4" s="23">
        <v>20.0</v>
      </c>
      <c r="I4" s="26">
        <f>countifs(B3:B12,G3,(C3:C12),(H3))</f>
        <v>1</v>
      </c>
    </row>
    <row r="5" ht="18.75" customHeight="1">
      <c r="B5" s="23" t="s">
        <v>26</v>
      </c>
      <c r="C5" s="23" t="s">
        <v>42</v>
      </c>
      <c r="D5" s="23" t="s">
        <v>13</v>
      </c>
      <c r="E5" s="23">
        <v>30.0</v>
      </c>
      <c r="G5" s="23"/>
    </row>
    <row r="6" ht="18.75" customHeight="1">
      <c r="B6" s="23" t="s">
        <v>29</v>
      </c>
      <c r="C6" s="23" t="s">
        <v>40</v>
      </c>
      <c r="D6" s="23" t="s">
        <v>7</v>
      </c>
      <c r="E6" s="23">
        <v>40.0</v>
      </c>
    </row>
    <row r="7" ht="18.75" customHeight="1">
      <c r="B7" s="23" t="s">
        <v>29</v>
      </c>
      <c r="C7" s="23" t="s">
        <v>41</v>
      </c>
      <c r="D7" s="23" t="s">
        <v>83</v>
      </c>
      <c r="E7" s="23">
        <v>34.0</v>
      </c>
    </row>
    <row r="8" ht="18.75" customHeight="1">
      <c r="B8" s="23" t="s">
        <v>20</v>
      </c>
      <c r="C8" s="23" t="s">
        <v>42</v>
      </c>
      <c r="D8" s="23" t="s">
        <v>13</v>
      </c>
      <c r="E8" s="23">
        <v>54.0</v>
      </c>
    </row>
    <row r="9" ht="18.75" customHeight="1">
      <c r="B9" s="23" t="s">
        <v>23</v>
      </c>
      <c r="C9" s="23" t="s">
        <v>40</v>
      </c>
      <c r="D9" s="23" t="s">
        <v>7</v>
      </c>
      <c r="E9" s="23">
        <v>30.0</v>
      </c>
    </row>
    <row r="10" ht="18.75" customHeight="1">
      <c r="B10" s="23" t="s">
        <v>26</v>
      </c>
      <c r="C10" s="23" t="s">
        <v>41</v>
      </c>
      <c r="D10" s="23" t="s">
        <v>83</v>
      </c>
      <c r="E10" s="23">
        <v>10.0</v>
      </c>
    </row>
    <row r="11" ht="18.75" customHeight="1">
      <c r="B11" s="23" t="s">
        <v>29</v>
      </c>
      <c r="C11" s="23" t="s">
        <v>42</v>
      </c>
      <c r="D11" s="23" t="s">
        <v>13</v>
      </c>
      <c r="E11" s="23">
        <v>20.0</v>
      </c>
    </row>
    <row r="12" ht="18.75" customHeight="1">
      <c r="B12" s="23" t="s">
        <v>29</v>
      </c>
      <c r="C12" s="23" t="s">
        <v>40</v>
      </c>
      <c r="D12" s="23" t="s">
        <v>7</v>
      </c>
      <c r="E12" s="23">
        <v>25.0</v>
      </c>
    </row>
    <row r="13" ht="18.75" customHeight="1">
      <c r="E13" s="26">
        <f>COUNT(E3:E12)</f>
        <v>10</v>
      </c>
    </row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4.4"/>
    <col customWidth="1" min="3" max="3" width="8.5"/>
    <col customWidth="1" min="4" max="4" width="12.6"/>
    <col customWidth="1" min="5" max="6" width="8.5"/>
    <col customWidth="1" min="7" max="7" width="13.8"/>
    <col customWidth="1" min="8" max="8" width="9.6"/>
    <col customWidth="1" min="9" max="9" width="12.8"/>
    <col customWidth="1" min="10" max="26" width="8.5"/>
  </cols>
  <sheetData>
    <row r="1" ht="18.75" customHeight="1"/>
    <row r="2" ht="18.75" customHeight="1">
      <c r="B2" s="18" t="s">
        <v>1</v>
      </c>
      <c r="C2" s="18" t="s">
        <v>39</v>
      </c>
      <c r="D2" s="18" t="s">
        <v>3</v>
      </c>
      <c r="E2" s="18" t="s">
        <v>4</v>
      </c>
      <c r="G2" s="18" t="s">
        <v>1</v>
      </c>
      <c r="H2" s="18" t="s">
        <v>39</v>
      </c>
      <c r="I2" s="18" t="s">
        <v>84</v>
      </c>
    </row>
    <row r="3" ht="18.75" customHeight="1">
      <c r="B3" s="23" t="s">
        <v>20</v>
      </c>
      <c r="C3" s="23" t="s">
        <v>40</v>
      </c>
      <c r="D3" s="23" t="s">
        <v>7</v>
      </c>
      <c r="E3" s="23">
        <v>23.0</v>
      </c>
      <c r="G3" s="23"/>
      <c r="H3" s="23"/>
      <c r="I3" s="23"/>
    </row>
    <row r="4" ht="18.75" customHeight="1">
      <c r="B4" s="23" t="s">
        <v>23</v>
      </c>
      <c r="C4" s="23" t="s">
        <v>41</v>
      </c>
      <c r="D4" s="23" t="s">
        <v>83</v>
      </c>
      <c r="E4" s="23">
        <v>20.0</v>
      </c>
    </row>
    <row r="5" ht="18.75" customHeight="1">
      <c r="B5" s="23" t="s">
        <v>26</v>
      </c>
      <c r="C5" s="23" t="s">
        <v>42</v>
      </c>
      <c r="D5" s="23" t="s">
        <v>13</v>
      </c>
      <c r="E5" s="23">
        <v>30.0</v>
      </c>
    </row>
    <row r="6" ht="18.75" customHeight="1">
      <c r="B6" s="23" t="s">
        <v>29</v>
      </c>
      <c r="C6" s="23" t="s">
        <v>40</v>
      </c>
      <c r="D6" s="23" t="s">
        <v>7</v>
      </c>
      <c r="E6" s="23">
        <v>40.0</v>
      </c>
    </row>
    <row r="7" ht="18.75" customHeight="1">
      <c r="B7" s="23" t="s">
        <v>29</v>
      </c>
      <c r="C7" s="23" t="s">
        <v>41</v>
      </c>
      <c r="D7" s="23" t="s">
        <v>83</v>
      </c>
      <c r="E7" s="23">
        <v>34.0</v>
      </c>
    </row>
    <row r="8" ht="18.75" customHeight="1">
      <c r="B8" s="23" t="s">
        <v>20</v>
      </c>
      <c r="C8" s="23" t="s">
        <v>42</v>
      </c>
      <c r="D8" s="23" t="s">
        <v>13</v>
      </c>
      <c r="E8" s="23">
        <v>54.0</v>
      </c>
    </row>
    <row r="9" ht="18.75" customHeight="1">
      <c r="B9" s="23" t="s">
        <v>23</v>
      </c>
      <c r="C9" s="23" t="s">
        <v>40</v>
      </c>
      <c r="D9" s="23" t="s">
        <v>7</v>
      </c>
      <c r="E9" s="23">
        <v>30.0</v>
      </c>
    </row>
    <row r="10" ht="18.75" customHeight="1">
      <c r="B10" s="23" t="s">
        <v>26</v>
      </c>
      <c r="C10" s="23" t="s">
        <v>41</v>
      </c>
      <c r="D10" s="23" t="s">
        <v>83</v>
      </c>
      <c r="E10" s="23">
        <v>10.0</v>
      </c>
    </row>
    <row r="11" ht="18.75" customHeight="1">
      <c r="B11" s="23" t="s">
        <v>29</v>
      </c>
      <c r="C11" s="23" t="s">
        <v>42</v>
      </c>
      <c r="D11" s="23" t="s">
        <v>13</v>
      </c>
      <c r="E11" s="23">
        <v>20.0</v>
      </c>
    </row>
    <row r="12" ht="18.75" customHeight="1">
      <c r="B12" s="23" t="s">
        <v>29</v>
      </c>
      <c r="C12" s="23" t="s">
        <v>40</v>
      </c>
      <c r="D12" s="23" t="s">
        <v>7</v>
      </c>
      <c r="E12" s="23">
        <v>25.0</v>
      </c>
    </row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0.5"/>
    <col customWidth="1" min="3" max="3" width="8.5"/>
    <col customWidth="1" min="4" max="4" width="8.3"/>
    <col customWidth="1" min="5" max="5" width="9.2"/>
    <col customWidth="1" min="6" max="26" width="8.5"/>
  </cols>
  <sheetData>
    <row r="1" ht="18.75" customHeight="1"/>
    <row r="2" ht="18.75" customHeight="1"/>
    <row r="3" ht="18.75" customHeight="1">
      <c r="B3" s="28" t="s">
        <v>85</v>
      </c>
      <c r="C3" s="26" t="str">
        <f>trim(B3)</f>
        <v>Hello World</v>
      </c>
      <c r="E3" s="28" t="s">
        <v>86</v>
      </c>
    </row>
    <row r="4" ht="18.75" customHeight="1">
      <c r="B4" s="28" t="s">
        <v>87</v>
      </c>
      <c r="E4" s="28" t="s">
        <v>88</v>
      </c>
    </row>
    <row r="5" ht="18.75" customHeight="1">
      <c r="B5" s="28" t="s">
        <v>89</v>
      </c>
      <c r="E5" s="28" t="s">
        <v>90</v>
      </c>
    </row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>
      <c r="B18" s="28" t="s">
        <v>91</v>
      </c>
      <c r="C18" s="28" t="s">
        <v>92</v>
      </c>
      <c r="D18" s="28" t="s">
        <v>91</v>
      </c>
    </row>
    <row r="19" ht="18.75" customHeight="1">
      <c r="B19" s="29" t="s">
        <v>93</v>
      </c>
      <c r="D19" s="29" t="s">
        <v>93</v>
      </c>
    </row>
    <row r="20" ht="18.75" customHeight="1"/>
    <row r="21" ht="18.75" customHeight="1">
      <c r="B21" s="28" t="s">
        <v>91</v>
      </c>
      <c r="C21" s="28" t="s">
        <v>92</v>
      </c>
      <c r="D21" s="28" t="s">
        <v>91</v>
      </c>
    </row>
    <row r="22" ht="18.75" customHeight="1">
      <c r="B22" s="29" t="s">
        <v>93</v>
      </c>
      <c r="D22" s="29" t="s">
        <v>93</v>
      </c>
    </row>
    <row r="23" ht="18.75" customHeight="1"/>
    <row r="24" ht="18.75" customHeight="1">
      <c r="B24" s="28" t="s">
        <v>91</v>
      </c>
      <c r="C24" s="28" t="s">
        <v>92</v>
      </c>
      <c r="D24" s="28" t="s">
        <v>91</v>
      </c>
    </row>
    <row r="25" ht="18.75" customHeight="1">
      <c r="B25" s="29" t="s">
        <v>93</v>
      </c>
      <c r="D25" s="29" t="s">
        <v>93</v>
      </c>
    </row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hyperlinks>
    <hyperlink r:id="rId1" ref="B19"/>
    <hyperlink r:id="rId2" ref="D19"/>
    <hyperlink r:id="rId3" ref="B22"/>
    <hyperlink r:id="rId4" ref="D22"/>
    <hyperlink r:id="rId5" ref="B25"/>
    <hyperlink r:id="rId6" ref="D25"/>
  </hyperlinks>
  <printOptions/>
  <pageMargins bottom="0.75" footer="0.0" header="0.0" left="0.7" right="0.7" top="0.75"/>
  <pageSetup orientation="landscape"/>
  <drawing r:id="rId7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0.1" defaultRowHeight="15.0"/>
  <cols>
    <col customWidth="1" min="1" max="7" width="8.5"/>
    <col customWidth="1" min="8" max="8" width="12.0"/>
    <col customWidth="1" min="9" max="10" width="8.5"/>
    <col customWidth="1" min="11" max="11" width="11.6"/>
    <col customWidth="1" min="12" max="26" width="8.5"/>
  </cols>
  <sheetData>
    <row r="1" ht="18.75" customHeight="1">
      <c r="G1" s="30" t="s">
        <v>94</v>
      </c>
      <c r="H1" s="31" t="s">
        <v>95</v>
      </c>
    </row>
    <row r="2" ht="18.75" customHeight="1">
      <c r="A2" s="32">
        <v>36638.0</v>
      </c>
      <c r="D2" s="33">
        <f>TODAY()</f>
        <v>45552</v>
      </c>
      <c r="G2" s="34">
        <v>1.0</v>
      </c>
      <c r="H2" s="35">
        <v>17.0</v>
      </c>
      <c r="J2" s="26">
        <f>MAX(H2:H19)</f>
        <v>83</v>
      </c>
      <c r="K2" s="28" t="s">
        <v>96</v>
      </c>
    </row>
    <row r="3" ht="18.75" customHeight="1">
      <c r="D3" s="26">
        <f>year(today())</f>
        <v>2024</v>
      </c>
      <c r="G3" s="36">
        <v>2.0</v>
      </c>
      <c r="H3" s="37">
        <v>29.0</v>
      </c>
      <c r="J3" s="26">
        <f>MIN(H2:H19)</f>
        <v>17</v>
      </c>
      <c r="K3" s="28" t="s">
        <v>97</v>
      </c>
    </row>
    <row r="4" ht="18.75" customHeight="1">
      <c r="A4" s="28">
        <v>24.0</v>
      </c>
      <c r="D4" s="26">
        <f>day(today())</f>
        <v>17</v>
      </c>
      <c r="G4" s="34">
        <v>3.0</v>
      </c>
      <c r="H4" s="38">
        <v>41.0</v>
      </c>
      <c r="J4" s="26">
        <f>MEDIAN(H2:H19)</f>
        <v>45</v>
      </c>
      <c r="K4" s="28" t="s">
        <v>98</v>
      </c>
    </row>
    <row r="5" ht="18.75" customHeight="1">
      <c r="G5" s="36">
        <v>4.0</v>
      </c>
      <c r="H5" s="39">
        <v>37.0</v>
      </c>
      <c r="J5" s="26">
        <f>AVERAGE(H2:H19)</f>
        <v>47.22222222</v>
      </c>
      <c r="K5" s="28" t="s">
        <v>99</v>
      </c>
    </row>
    <row r="6" ht="18.75" customHeight="1">
      <c r="B6" s="28">
        <f>DATEDIF("04/22/2000","09/17/2024","M")</f>
        <v>292</v>
      </c>
      <c r="G6" s="34">
        <v>5.0</v>
      </c>
      <c r="H6" s="40">
        <v>23.0</v>
      </c>
      <c r="J6" s="26">
        <f>MODE(H2:H19)</f>
        <v>17</v>
      </c>
      <c r="K6" s="28" t="s">
        <v>100</v>
      </c>
    </row>
    <row r="7" ht="18.75" customHeight="1">
      <c r="G7" s="36">
        <v>6.0</v>
      </c>
      <c r="H7" s="39">
        <v>19.0</v>
      </c>
      <c r="J7" s="26">
        <f>STDEV(H2,(H19))</f>
        <v>46.66904756</v>
      </c>
      <c r="K7" s="28" t="s">
        <v>101</v>
      </c>
    </row>
    <row r="8" ht="18.75" customHeight="1">
      <c r="G8" s="34">
        <v>7.0</v>
      </c>
      <c r="H8" s="40">
        <v>17.0</v>
      </c>
    </row>
    <row r="9" ht="18.75" customHeight="1">
      <c r="G9" s="36">
        <v>8.0</v>
      </c>
      <c r="H9" s="39">
        <v>73.0</v>
      </c>
    </row>
    <row r="10" ht="18.75" customHeight="1">
      <c r="G10" s="34">
        <v>9.0</v>
      </c>
      <c r="H10" s="40">
        <v>53.0</v>
      </c>
    </row>
    <row r="11" ht="18.75" customHeight="1">
      <c r="G11" s="36">
        <v>10.0</v>
      </c>
      <c r="H11" s="39">
        <v>47.0</v>
      </c>
    </row>
    <row r="12" ht="18.75" customHeight="1">
      <c r="G12" s="34">
        <v>11.0</v>
      </c>
      <c r="H12" s="40">
        <v>43.0</v>
      </c>
    </row>
    <row r="13" ht="18.75" customHeight="1">
      <c r="G13" s="36">
        <v>12.0</v>
      </c>
      <c r="H13" s="39">
        <v>31.0</v>
      </c>
    </row>
    <row r="14" ht="18.75" customHeight="1">
      <c r="G14" s="34">
        <v>13.0</v>
      </c>
      <c r="H14" s="40">
        <v>79.0</v>
      </c>
    </row>
    <row r="15" ht="18.75" customHeight="1">
      <c r="G15" s="36">
        <v>14.0</v>
      </c>
      <c r="H15" s="39">
        <v>59.0</v>
      </c>
    </row>
    <row r="16" ht="18.75" customHeight="1">
      <c r="G16" s="34">
        <v>15.0</v>
      </c>
      <c r="H16" s="40">
        <v>67.0</v>
      </c>
    </row>
    <row r="17" ht="18.75" customHeight="1">
      <c r="G17" s="36">
        <v>16.0</v>
      </c>
      <c r="H17" s="39">
        <v>61.0</v>
      </c>
    </row>
    <row r="18" ht="18.75" customHeight="1">
      <c r="G18" s="34">
        <v>17.0</v>
      </c>
      <c r="H18" s="40">
        <v>71.0</v>
      </c>
    </row>
    <row r="19" ht="18.75" customHeight="1">
      <c r="G19" s="41">
        <v>18.0</v>
      </c>
      <c r="H19" s="42">
        <v>83.0</v>
      </c>
    </row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5.6"/>
    <col customWidth="1" min="2" max="6" width="8.5"/>
    <col customWidth="1" min="7" max="7" width="4.2"/>
    <col customWidth="1" min="8" max="8" width="8.5"/>
    <col customWidth="1" min="9" max="9" width="11.1"/>
    <col customWidth="1" min="10" max="10" width="3.1"/>
    <col customWidth="1" min="11" max="11" width="10.5"/>
    <col customWidth="1" min="12" max="26" width="8.5"/>
  </cols>
  <sheetData>
    <row r="1" ht="18.75" customHeight="1"/>
    <row r="2" ht="18.75" customHeight="1">
      <c r="B2" s="18" t="s">
        <v>39</v>
      </c>
      <c r="C2" s="19" t="s">
        <v>40</v>
      </c>
      <c r="D2" s="19" t="s">
        <v>41</v>
      </c>
      <c r="E2" s="19" t="s">
        <v>42</v>
      </c>
      <c r="F2" s="19" t="s">
        <v>43</v>
      </c>
      <c r="H2" s="18" t="s">
        <v>39</v>
      </c>
      <c r="I2" s="19" t="s">
        <v>43</v>
      </c>
      <c r="K2" s="18" t="s">
        <v>39</v>
      </c>
      <c r="L2" s="20"/>
    </row>
    <row r="3" ht="18.75" customHeight="1">
      <c r="B3" s="21" t="s">
        <v>44</v>
      </c>
      <c r="C3" s="22">
        <v>500.0</v>
      </c>
      <c r="D3" s="22">
        <v>350.0</v>
      </c>
      <c r="E3" s="22">
        <v>860.0</v>
      </c>
      <c r="F3" s="22">
        <v>350.0</v>
      </c>
      <c r="H3" s="21" t="s">
        <v>45</v>
      </c>
      <c r="I3" s="23"/>
      <c r="K3" s="21" t="s">
        <v>44</v>
      </c>
      <c r="L3" s="23"/>
    </row>
    <row r="4" ht="18.75" customHeight="1">
      <c r="B4" s="21" t="s">
        <v>46</v>
      </c>
      <c r="C4" s="22">
        <v>700.0</v>
      </c>
      <c r="D4" s="22">
        <v>400.0</v>
      </c>
      <c r="E4" s="22">
        <v>550.0</v>
      </c>
      <c r="F4" s="22">
        <v>990.0</v>
      </c>
      <c r="K4" s="21" t="s">
        <v>46</v>
      </c>
      <c r="L4" s="23"/>
    </row>
    <row r="5" ht="18.75" customHeight="1">
      <c r="B5" s="21" t="s">
        <v>47</v>
      </c>
      <c r="C5" s="22">
        <v>1100.0</v>
      </c>
      <c r="D5" s="22">
        <v>650.0</v>
      </c>
      <c r="E5" s="22">
        <v>770.0</v>
      </c>
      <c r="F5" s="22">
        <v>950.0</v>
      </c>
      <c r="K5" s="21" t="s">
        <v>47</v>
      </c>
      <c r="L5" s="23"/>
    </row>
    <row r="6" ht="18.75" customHeight="1">
      <c r="B6" s="21" t="s">
        <v>48</v>
      </c>
      <c r="C6" s="22">
        <v>500.0</v>
      </c>
      <c r="D6" s="22">
        <v>400.0</v>
      </c>
      <c r="E6" s="22">
        <v>200.0</v>
      </c>
      <c r="F6" s="22">
        <v>600.0</v>
      </c>
      <c r="K6" s="21" t="s">
        <v>48</v>
      </c>
      <c r="L6" s="23"/>
    </row>
    <row r="7" ht="18.75" customHeight="1">
      <c r="B7" s="21" t="s">
        <v>45</v>
      </c>
      <c r="C7" s="22">
        <f t="shared" ref="C7:F7" si="1">SUM(C3:C6)</f>
        <v>2800</v>
      </c>
      <c r="D7" s="22">
        <f t="shared" si="1"/>
        <v>1800</v>
      </c>
      <c r="E7" s="22">
        <f t="shared" si="1"/>
        <v>2380</v>
      </c>
      <c r="F7" s="22">
        <f t="shared" si="1"/>
        <v>2890</v>
      </c>
      <c r="K7" s="21" t="s">
        <v>45</v>
      </c>
      <c r="L7" s="23"/>
    </row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.5"/>
    <col customWidth="1" min="2" max="2" width="10.9"/>
    <col customWidth="1" min="3" max="3" width="13.9"/>
    <col customWidth="1" min="4" max="4" width="10.0"/>
    <col customWidth="1" min="5" max="5" width="12.4"/>
    <col customWidth="1" min="6" max="6" width="8.0"/>
    <col customWidth="1" min="7" max="7" width="3.4"/>
    <col customWidth="1" min="8" max="8" width="10.1"/>
    <col customWidth="1" min="9" max="9" width="16.4"/>
    <col customWidth="1" min="10" max="10" width="9.6"/>
    <col customWidth="1" min="11" max="11" width="13.6"/>
    <col customWidth="1" min="12" max="26" width="8.5"/>
  </cols>
  <sheetData>
    <row r="1" ht="18.75" customHeight="1"/>
    <row r="2" ht="18.75" customHeight="1">
      <c r="B2" s="24" t="s">
        <v>0</v>
      </c>
      <c r="C2" s="18" t="s">
        <v>1</v>
      </c>
      <c r="D2" s="18" t="s">
        <v>2</v>
      </c>
      <c r="E2" s="18" t="s">
        <v>3</v>
      </c>
      <c r="F2" s="18" t="s">
        <v>4</v>
      </c>
      <c r="H2" s="24" t="s">
        <v>0</v>
      </c>
      <c r="I2" s="18" t="s">
        <v>3</v>
      </c>
    </row>
    <row r="3" ht="18.75" customHeight="1">
      <c r="B3" s="25">
        <v>101.0</v>
      </c>
      <c r="C3" s="23" t="s">
        <v>5</v>
      </c>
      <c r="D3" s="23" t="s">
        <v>6</v>
      </c>
      <c r="E3" s="23" t="s">
        <v>7</v>
      </c>
      <c r="F3" s="23">
        <v>23.0</v>
      </c>
      <c r="H3" s="25">
        <v>101.0</v>
      </c>
      <c r="I3" s="23">
        <f>VLOOKUP(H3,B3:F12,5,FALSE)</f>
        <v>23</v>
      </c>
    </row>
    <row r="4" ht="18.75" customHeight="1">
      <c r="B4" s="25">
        <v>102.0</v>
      </c>
      <c r="C4" s="23" t="s">
        <v>8</v>
      </c>
      <c r="D4" s="23" t="s">
        <v>9</v>
      </c>
      <c r="E4" s="23" t="s">
        <v>49</v>
      </c>
      <c r="F4" s="23">
        <v>20.0</v>
      </c>
    </row>
    <row r="5" ht="18.75" customHeight="1">
      <c r="B5" s="25">
        <v>103.0</v>
      </c>
      <c r="C5" s="23" t="s">
        <v>11</v>
      </c>
      <c r="D5" s="23" t="s">
        <v>12</v>
      </c>
      <c r="E5" s="23" t="s">
        <v>13</v>
      </c>
      <c r="F5" s="23">
        <v>30.0</v>
      </c>
      <c r="H5" s="18" t="s">
        <v>2</v>
      </c>
      <c r="I5" s="18" t="s">
        <v>1</v>
      </c>
    </row>
    <row r="6" ht="18.75" customHeight="1">
      <c r="B6" s="25">
        <v>104.0</v>
      </c>
      <c r="C6" s="23" t="s">
        <v>14</v>
      </c>
      <c r="D6" s="23" t="s">
        <v>15</v>
      </c>
      <c r="E6" s="23" t="s">
        <v>16</v>
      </c>
      <c r="F6" s="23">
        <v>40.0</v>
      </c>
      <c r="H6" s="23" t="s">
        <v>17</v>
      </c>
      <c r="I6" s="23" t="str">
        <f>VLOOKUP(H6,D2:F12,FALSE)</f>
        <v>#VALUE!</v>
      </c>
    </row>
    <row r="7" ht="18.75" customHeight="1">
      <c r="B7" s="25">
        <v>105.0</v>
      </c>
      <c r="C7" s="23" t="s">
        <v>18</v>
      </c>
      <c r="D7" s="23" t="s">
        <v>17</v>
      </c>
      <c r="E7" s="23" t="s">
        <v>19</v>
      </c>
      <c r="F7" s="23">
        <v>34.0</v>
      </c>
    </row>
    <row r="8" ht="18.75" customHeight="1">
      <c r="B8" s="25">
        <v>106.0</v>
      </c>
      <c r="C8" s="23" t="s">
        <v>20</v>
      </c>
      <c r="D8" s="23" t="s">
        <v>21</v>
      </c>
      <c r="E8" s="23" t="s">
        <v>22</v>
      </c>
      <c r="F8" s="23">
        <v>54.0</v>
      </c>
      <c r="H8" s="24" t="s">
        <v>0</v>
      </c>
      <c r="I8" s="18" t="s">
        <v>1</v>
      </c>
      <c r="J8" s="18" t="s">
        <v>2</v>
      </c>
      <c r="K8" s="18" t="s">
        <v>3</v>
      </c>
      <c r="L8" s="18" t="s">
        <v>4</v>
      </c>
    </row>
    <row r="9" ht="18.75" customHeight="1">
      <c r="B9" s="25">
        <v>107.0</v>
      </c>
      <c r="C9" s="23" t="s">
        <v>23</v>
      </c>
      <c r="D9" s="23" t="s">
        <v>24</v>
      </c>
      <c r="E9" s="23" t="s">
        <v>25</v>
      </c>
      <c r="F9" s="23">
        <v>30.0</v>
      </c>
      <c r="H9" s="25"/>
      <c r="I9" s="23"/>
      <c r="J9" s="23"/>
      <c r="K9" s="23"/>
      <c r="L9" s="23"/>
    </row>
    <row r="10" ht="18.75" customHeight="1">
      <c r="B10" s="25">
        <v>108.0</v>
      </c>
      <c r="C10" s="23" t="s">
        <v>26</v>
      </c>
      <c r="D10" s="23" t="s">
        <v>27</v>
      </c>
      <c r="E10" s="23" t="s">
        <v>28</v>
      </c>
      <c r="F10" s="23">
        <v>10.0</v>
      </c>
    </row>
    <row r="11" ht="18.75" customHeight="1">
      <c r="B11" s="25">
        <v>109.0</v>
      </c>
      <c r="C11" s="23" t="s">
        <v>29</v>
      </c>
      <c r="D11" s="23" t="s">
        <v>30</v>
      </c>
      <c r="E11" s="23" t="s">
        <v>31</v>
      </c>
      <c r="F11" s="23">
        <v>20.0</v>
      </c>
    </row>
    <row r="12" ht="18.75" customHeight="1">
      <c r="B12" s="25">
        <v>110.0</v>
      </c>
      <c r="C12" s="23" t="s">
        <v>32</v>
      </c>
      <c r="D12" s="23" t="s">
        <v>33</v>
      </c>
      <c r="E12" s="23" t="s">
        <v>34</v>
      </c>
      <c r="F12" s="23">
        <v>25.0</v>
      </c>
    </row>
    <row r="13" ht="18.75" customHeight="1"/>
    <row r="14" ht="18.75" customHeight="1">
      <c r="E14" s="26" t="s">
        <v>35</v>
      </c>
      <c r="F14" s="26">
        <f>SUM(F3:F12)</f>
        <v>286</v>
      </c>
    </row>
    <row r="15" ht="18.75" customHeight="1">
      <c r="E15" s="26" t="s">
        <v>36</v>
      </c>
      <c r="F15" s="26">
        <f>MAX(F3:F12)</f>
        <v>54</v>
      </c>
    </row>
    <row r="16" ht="18.75" customHeight="1">
      <c r="E16" s="26" t="s">
        <v>37</v>
      </c>
      <c r="F16" s="26">
        <f>MIN(F3:F12)</f>
        <v>10</v>
      </c>
    </row>
    <row r="17" ht="18.75" customHeight="1">
      <c r="E17" s="26" t="s">
        <v>38</v>
      </c>
      <c r="F17" s="26">
        <f>AVERAGE(F3:F12)</f>
        <v>28.6</v>
      </c>
    </row>
    <row r="18" ht="18.75" customHeight="1"/>
    <row r="19" ht="18.75" customHeight="1"/>
    <row r="20" ht="18.75" customHeight="1"/>
    <row r="21" ht="18.75" customHeight="1"/>
    <row r="22" ht="18.75" customHeight="1"/>
    <row r="23" ht="18.75" customHeight="1">
      <c r="B23" s="18" t="s">
        <v>39</v>
      </c>
      <c r="C23" s="19" t="s">
        <v>40</v>
      </c>
      <c r="D23" s="19" t="s">
        <v>41</v>
      </c>
      <c r="E23" s="19" t="s">
        <v>42</v>
      </c>
      <c r="F23" s="19" t="s">
        <v>43</v>
      </c>
      <c r="I23" s="18" t="s">
        <v>39</v>
      </c>
      <c r="J23" s="23" t="s">
        <v>42</v>
      </c>
    </row>
    <row r="24" ht="18.75" customHeight="1">
      <c r="B24" s="21" t="s">
        <v>44</v>
      </c>
      <c r="C24" s="22">
        <v>500.0</v>
      </c>
      <c r="D24" s="22">
        <v>350.0</v>
      </c>
      <c r="E24" s="22">
        <v>860.0</v>
      </c>
      <c r="F24" s="22">
        <v>350.0</v>
      </c>
      <c r="I24" s="21" t="s">
        <v>45</v>
      </c>
      <c r="J24" s="23"/>
    </row>
    <row r="25" ht="18.75" customHeight="1">
      <c r="B25" s="21" t="s">
        <v>46</v>
      </c>
      <c r="C25" s="22">
        <v>700.0</v>
      </c>
      <c r="D25" s="22">
        <v>400.0</v>
      </c>
      <c r="E25" s="22">
        <v>550.0</v>
      </c>
      <c r="F25" s="22">
        <v>990.0</v>
      </c>
    </row>
    <row r="26" ht="18.75" customHeight="1">
      <c r="B26" s="21" t="s">
        <v>47</v>
      </c>
      <c r="C26" s="22">
        <v>1100.0</v>
      </c>
      <c r="D26" s="22">
        <v>650.0</v>
      </c>
      <c r="E26" s="22">
        <v>770.0</v>
      </c>
      <c r="F26" s="22">
        <v>950.0</v>
      </c>
    </row>
    <row r="27" ht="18.75" customHeight="1">
      <c r="B27" s="21" t="s">
        <v>48</v>
      </c>
      <c r="C27" s="22">
        <v>500.0</v>
      </c>
      <c r="D27" s="22">
        <v>400.0</v>
      </c>
      <c r="E27" s="22">
        <v>200.0</v>
      </c>
      <c r="F27" s="22">
        <v>600.0</v>
      </c>
      <c r="I27" s="18" t="s">
        <v>39</v>
      </c>
      <c r="J27" s="20" t="s">
        <v>40</v>
      </c>
    </row>
    <row r="28" ht="18.75" customHeight="1">
      <c r="B28" s="21" t="s">
        <v>45</v>
      </c>
      <c r="C28" s="22">
        <f t="shared" ref="C28:F28" si="1">SUM(C24:C27)</f>
        <v>2800</v>
      </c>
      <c r="D28" s="22">
        <f t="shared" si="1"/>
        <v>1800</v>
      </c>
      <c r="E28" s="22">
        <f t="shared" si="1"/>
        <v>2380</v>
      </c>
      <c r="F28" s="22">
        <f t="shared" si="1"/>
        <v>2890</v>
      </c>
      <c r="I28" s="21" t="s">
        <v>44</v>
      </c>
      <c r="J28" s="23">
        <f>HLOOKUP(J27,C23:F24,2,FALSE)</f>
        <v>500</v>
      </c>
    </row>
    <row r="29" ht="18.75" customHeight="1">
      <c r="I29" s="21" t="s">
        <v>46</v>
      </c>
      <c r="J29" s="23">
        <f>HLOOKUP(I29,C23:F26,3,TRUE)</f>
        <v>550</v>
      </c>
    </row>
    <row r="30" ht="18.75" customHeight="1">
      <c r="I30" s="21" t="s">
        <v>47</v>
      </c>
      <c r="J30" s="23">
        <f>HLOOKUP(I30,C23:F26,4,TRUE)</f>
        <v>770</v>
      </c>
    </row>
    <row r="31" ht="18.75" customHeight="1">
      <c r="I31" s="21" t="s">
        <v>48</v>
      </c>
      <c r="J31" s="23">
        <f>HLOOKUP(I31,C23:F27,5,TRUE)</f>
        <v>200</v>
      </c>
    </row>
    <row r="32" ht="18.75" customHeight="1">
      <c r="I32" s="21" t="s">
        <v>45</v>
      </c>
      <c r="J32" s="23"/>
    </row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.5"/>
    <col customWidth="1" min="2" max="2" width="10.9"/>
    <col customWidth="1" min="3" max="3" width="13.9"/>
    <col customWidth="1" min="4" max="4" width="10.0"/>
    <col customWidth="1" min="5" max="5" width="12.4"/>
    <col customWidth="1" min="6" max="6" width="8.0"/>
    <col customWidth="1" min="7" max="7" width="3.4"/>
    <col customWidth="1" min="8" max="8" width="13.9"/>
    <col customWidth="1" min="9" max="9" width="14.0"/>
    <col customWidth="1" min="10" max="10" width="10.1"/>
    <col customWidth="1" min="11" max="11" width="12.1"/>
    <col customWidth="1" min="12" max="26" width="8.5"/>
  </cols>
  <sheetData>
    <row r="1" ht="18.75" customHeight="1"/>
    <row r="2" ht="18.75" customHeight="1">
      <c r="B2" s="24" t="s">
        <v>0</v>
      </c>
      <c r="C2" s="18" t="s">
        <v>1</v>
      </c>
      <c r="D2" s="18" t="s">
        <v>39</v>
      </c>
      <c r="E2" s="18" t="s">
        <v>3</v>
      </c>
      <c r="F2" s="18" t="s">
        <v>4</v>
      </c>
      <c r="H2" s="18" t="s">
        <v>1</v>
      </c>
      <c r="I2" s="18" t="s">
        <v>39</v>
      </c>
    </row>
    <row r="3" ht="18.75" customHeight="1">
      <c r="B3" s="25">
        <v>101.0</v>
      </c>
      <c r="C3" s="23" t="s">
        <v>20</v>
      </c>
      <c r="D3" s="23" t="s">
        <v>40</v>
      </c>
      <c r="E3" s="23" t="s">
        <v>7</v>
      </c>
      <c r="F3" s="23">
        <v>23.0</v>
      </c>
      <c r="H3" s="27" t="s">
        <v>26</v>
      </c>
      <c r="I3" s="27" t="s">
        <v>40</v>
      </c>
    </row>
    <row r="4" ht="18.75" customHeight="1">
      <c r="B4" s="25">
        <v>102.0</v>
      </c>
      <c r="C4" s="23" t="s">
        <v>23</v>
      </c>
      <c r="D4" s="23" t="s">
        <v>41</v>
      </c>
      <c r="E4" s="23" t="s">
        <v>49</v>
      </c>
      <c r="F4" s="23">
        <v>20.0</v>
      </c>
    </row>
    <row r="5" ht="18.75" customHeight="1">
      <c r="B5" s="25">
        <v>103.0</v>
      </c>
      <c r="C5" s="23" t="s">
        <v>26</v>
      </c>
      <c r="D5" s="23" t="s">
        <v>42</v>
      </c>
      <c r="E5" s="23" t="s">
        <v>13</v>
      </c>
      <c r="F5" s="23">
        <v>30.0</v>
      </c>
      <c r="H5" s="24" t="s">
        <v>0</v>
      </c>
      <c r="I5" s="18" t="s">
        <v>1</v>
      </c>
      <c r="J5" s="18" t="s">
        <v>39</v>
      </c>
      <c r="K5" s="18" t="s">
        <v>3</v>
      </c>
      <c r="L5" s="18" t="s">
        <v>4</v>
      </c>
    </row>
    <row r="6" ht="18.75" customHeight="1">
      <c r="B6" s="25">
        <v>104.0</v>
      </c>
      <c r="C6" s="23" t="s">
        <v>26</v>
      </c>
      <c r="D6" s="23" t="s">
        <v>40</v>
      </c>
      <c r="E6" s="23" t="s">
        <v>16</v>
      </c>
      <c r="F6" s="23">
        <v>40.0</v>
      </c>
      <c r="H6" s="26">
        <f>IFERROR(__xludf.DUMMYFUNCTION("FILTER(B2:F12,C2:C12=H3,D2:D12=I3)"),104.0)</f>
        <v>104</v>
      </c>
      <c r="I6" s="26" t="str">
        <f>IFERROR(__xludf.DUMMYFUNCTION("""COMPUTED_VALUE"""),"Monitor")</f>
        <v>Monitor</v>
      </c>
      <c r="J6" s="26" t="str">
        <f>IFERROR(__xludf.DUMMYFUNCTION("""COMPUTED_VALUE"""),"East")</f>
        <v>East</v>
      </c>
      <c r="K6" s="26" t="str">
        <f>IFERROR(__xludf.DUMMYFUNCTION("""COMPUTED_VALUE"""),"Sethi")</f>
        <v>Sethi</v>
      </c>
      <c r="L6" s="26">
        <f>IFERROR(__xludf.DUMMYFUNCTION("""COMPUTED_VALUE"""),40.0)</f>
        <v>40</v>
      </c>
    </row>
    <row r="7" ht="18.75" customHeight="1">
      <c r="B7" s="25">
        <v>105.0</v>
      </c>
      <c r="C7" s="23" t="s">
        <v>26</v>
      </c>
      <c r="D7" s="23" t="s">
        <v>41</v>
      </c>
      <c r="E7" s="23" t="s">
        <v>19</v>
      </c>
      <c r="F7" s="23">
        <v>34.0</v>
      </c>
      <c r="H7" s="26">
        <f>IFERROR(__xludf.DUMMYFUNCTION("""COMPUTED_VALUE"""),107.0)</f>
        <v>107</v>
      </c>
      <c r="I7" s="26" t="str">
        <f>IFERROR(__xludf.DUMMYFUNCTION("""COMPUTED_VALUE"""),"Monitor")</f>
        <v>Monitor</v>
      </c>
      <c r="J7" s="26" t="str">
        <f>IFERROR(__xludf.DUMMYFUNCTION("""COMPUTED_VALUE"""),"East")</f>
        <v>East</v>
      </c>
      <c r="K7" s="26" t="str">
        <f>IFERROR(__xludf.DUMMYFUNCTION("""COMPUTED_VALUE"""),"Sohan")</f>
        <v>Sohan</v>
      </c>
      <c r="L7" s="26">
        <f>IFERROR(__xludf.DUMMYFUNCTION("""COMPUTED_VALUE"""),30.0)</f>
        <v>30</v>
      </c>
    </row>
    <row r="8" ht="18.75" customHeight="1">
      <c r="B8" s="25">
        <v>106.0</v>
      </c>
      <c r="C8" s="23" t="s">
        <v>23</v>
      </c>
      <c r="D8" s="23" t="s">
        <v>42</v>
      </c>
      <c r="E8" s="23" t="s">
        <v>22</v>
      </c>
      <c r="F8" s="23">
        <v>54.0</v>
      </c>
    </row>
    <row r="9" ht="18.75" customHeight="1">
      <c r="B9" s="25">
        <v>107.0</v>
      </c>
      <c r="C9" s="23" t="s">
        <v>26</v>
      </c>
      <c r="D9" s="23" t="s">
        <v>40</v>
      </c>
      <c r="E9" s="23" t="s">
        <v>25</v>
      </c>
      <c r="F9" s="23">
        <v>30.0</v>
      </c>
    </row>
    <row r="10" ht="18.75" customHeight="1">
      <c r="B10" s="25">
        <v>108.0</v>
      </c>
      <c r="C10" s="23" t="s">
        <v>29</v>
      </c>
      <c r="D10" s="23" t="s">
        <v>41</v>
      </c>
      <c r="E10" s="23" t="s">
        <v>28</v>
      </c>
      <c r="F10" s="23">
        <v>10.0</v>
      </c>
    </row>
    <row r="11" ht="18.75" customHeight="1">
      <c r="B11" s="25">
        <v>109.0</v>
      </c>
      <c r="C11" s="23" t="s">
        <v>29</v>
      </c>
      <c r="D11" s="23" t="s">
        <v>42</v>
      </c>
      <c r="E11" s="23" t="s">
        <v>31</v>
      </c>
      <c r="F11" s="23">
        <v>20.0</v>
      </c>
    </row>
    <row r="12" ht="18.75" customHeight="1">
      <c r="B12" s="25">
        <v>110.0</v>
      </c>
      <c r="C12" s="23" t="s">
        <v>23</v>
      </c>
      <c r="D12" s="23" t="s">
        <v>40</v>
      </c>
      <c r="E12" s="23" t="s">
        <v>34</v>
      </c>
      <c r="F12" s="23">
        <v>25.0</v>
      </c>
    </row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>
      <c r="B22" s="18" t="s">
        <v>39</v>
      </c>
      <c r="C22" s="19" t="s">
        <v>40</v>
      </c>
      <c r="D22" s="19" t="s">
        <v>41</v>
      </c>
      <c r="E22" s="19" t="s">
        <v>42</v>
      </c>
      <c r="F22" s="19" t="s">
        <v>43</v>
      </c>
    </row>
    <row r="23" ht="18.75" customHeight="1">
      <c r="B23" s="21" t="s">
        <v>44</v>
      </c>
      <c r="C23" s="22">
        <v>500.0</v>
      </c>
      <c r="D23" s="22">
        <v>350.0</v>
      </c>
      <c r="E23" s="22">
        <v>860.0</v>
      </c>
      <c r="F23" s="22">
        <v>350.0</v>
      </c>
    </row>
    <row r="24" ht="18.75" customHeight="1">
      <c r="B24" s="21" t="s">
        <v>46</v>
      </c>
      <c r="C24" s="22">
        <v>700.0</v>
      </c>
      <c r="D24" s="22">
        <v>400.0</v>
      </c>
      <c r="E24" s="22">
        <v>550.0</v>
      </c>
      <c r="F24" s="22">
        <v>990.0</v>
      </c>
    </row>
    <row r="25" ht="18.75" customHeight="1">
      <c r="B25" s="21" t="s">
        <v>47</v>
      </c>
      <c r="C25" s="22">
        <v>1100.0</v>
      </c>
      <c r="D25" s="22">
        <v>650.0</v>
      </c>
      <c r="E25" s="22">
        <v>770.0</v>
      </c>
      <c r="F25" s="22">
        <v>950.0</v>
      </c>
    </row>
    <row r="26" ht="18.75" customHeight="1">
      <c r="B26" s="21" t="s">
        <v>48</v>
      </c>
      <c r="C26" s="22">
        <v>500.0</v>
      </c>
      <c r="D26" s="22">
        <v>400.0</v>
      </c>
      <c r="E26" s="22">
        <v>200.0</v>
      </c>
      <c r="F26" s="22">
        <v>600.0</v>
      </c>
    </row>
    <row r="27" ht="18.75" customHeight="1">
      <c r="B27" s="21" t="s">
        <v>45</v>
      </c>
      <c r="C27" s="22">
        <f t="shared" ref="C27:F27" si="1">SUM(C23:C26)</f>
        <v>2800</v>
      </c>
      <c r="D27" s="22">
        <f t="shared" si="1"/>
        <v>1800</v>
      </c>
      <c r="E27" s="22">
        <f t="shared" si="1"/>
        <v>2380</v>
      </c>
      <c r="F27" s="22">
        <f t="shared" si="1"/>
        <v>2890</v>
      </c>
    </row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8.5"/>
  </cols>
  <sheetData>
    <row r="1" ht="18.75" customHeight="1"/>
    <row r="2" ht="18.75" customHeight="1"/>
    <row r="3" ht="18.75" customHeight="1"/>
    <row r="4" ht="18.75" customHeight="1"/>
    <row r="5" ht="18.75" customHeight="1"/>
    <row r="6" ht="18.75" customHeight="1"/>
    <row r="7" ht="18.75" customHeight="1"/>
    <row r="8" ht="18.75" customHeight="1"/>
    <row r="9" ht="18.75" customHeight="1"/>
    <row r="10" ht="18.75" customHeight="1"/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3" width="12.9"/>
    <col customWidth="1" min="4" max="4" width="18.6"/>
    <col customWidth="1" min="5" max="26" width="8.5"/>
  </cols>
  <sheetData>
    <row r="1" ht="18.75" customHeight="1"/>
    <row r="2" ht="18.75" customHeight="1">
      <c r="B2" s="18" t="s">
        <v>50</v>
      </c>
      <c r="C2" s="18" t="s">
        <v>51</v>
      </c>
      <c r="D2" s="18" t="s">
        <v>52</v>
      </c>
    </row>
    <row r="3" ht="18.75" customHeight="1">
      <c r="B3" s="23" t="s">
        <v>53</v>
      </c>
      <c r="C3" s="23" t="s">
        <v>54</v>
      </c>
      <c r="D3" s="23" t="s">
        <v>55</v>
      </c>
      <c r="F3" s="26" t="str">
        <f t="shared" ref="F3:F10" si="1">B3&amp;" "&amp;C3</f>
        <v>Raj Singh</v>
      </c>
    </row>
    <row r="4" ht="18.75" customHeight="1">
      <c r="B4" s="23" t="s">
        <v>56</v>
      </c>
      <c r="C4" s="23" t="s">
        <v>57</v>
      </c>
      <c r="D4" s="23" t="s">
        <v>55</v>
      </c>
      <c r="F4" s="26" t="str">
        <f t="shared" si="1"/>
        <v>Rohit Sharma</v>
      </c>
    </row>
    <row r="5" ht="18.75" customHeight="1">
      <c r="B5" s="23" t="s">
        <v>58</v>
      </c>
      <c r="C5" s="23" t="s">
        <v>57</v>
      </c>
      <c r="D5" s="23" t="s">
        <v>55</v>
      </c>
      <c r="F5" s="26" t="str">
        <f t="shared" si="1"/>
        <v>Suresh Sharma</v>
      </c>
    </row>
    <row r="6" ht="18.75" customHeight="1">
      <c r="B6" s="23" t="s">
        <v>59</v>
      </c>
      <c r="C6" s="23" t="s">
        <v>60</v>
      </c>
      <c r="D6" s="23" t="s">
        <v>55</v>
      </c>
      <c r="F6" s="26" t="str">
        <f t="shared" si="1"/>
        <v>Anil Kumar</v>
      </c>
    </row>
    <row r="7" ht="18.75" customHeight="1">
      <c r="B7" s="23" t="s">
        <v>61</v>
      </c>
      <c r="C7" s="23" t="s">
        <v>62</v>
      </c>
      <c r="D7" s="23" t="s">
        <v>63</v>
      </c>
      <c r="F7" s="26" t="str">
        <f t="shared" si="1"/>
        <v>Reena Kumari</v>
      </c>
    </row>
    <row r="8" ht="18.75" customHeight="1">
      <c r="B8" s="23" t="s">
        <v>64</v>
      </c>
      <c r="C8" s="23" t="s">
        <v>65</v>
      </c>
      <c r="D8" s="23" t="s">
        <v>63</v>
      </c>
      <c r="F8" s="26" t="str">
        <f t="shared" si="1"/>
        <v>Anjali Rajpoot</v>
      </c>
    </row>
    <row r="9" ht="18.75" customHeight="1">
      <c r="B9" s="23" t="s">
        <v>66</v>
      </c>
      <c r="C9" s="23" t="s">
        <v>67</v>
      </c>
      <c r="D9" s="23" t="s">
        <v>55</v>
      </c>
      <c r="F9" s="26" t="str">
        <f t="shared" si="1"/>
        <v>Deepak Nehra</v>
      </c>
    </row>
    <row r="10" ht="18.75" customHeight="1">
      <c r="B10" s="23" t="s">
        <v>68</v>
      </c>
      <c r="C10" s="23" t="s">
        <v>57</v>
      </c>
      <c r="D10" s="23" t="s">
        <v>63</v>
      </c>
      <c r="F10" s="26" t="str">
        <f t="shared" si="1"/>
        <v>Neha Sharma</v>
      </c>
    </row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autoFilter ref="$B$2:$D$10"/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4" width="12.7"/>
    <col customWidth="1" min="5" max="26" width="8.5"/>
  </cols>
  <sheetData>
    <row r="1" ht="18.75" customHeight="1"/>
    <row r="2" ht="18.75" customHeight="1">
      <c r="B2" s="18" t="s">
        <v>50</v>
      </c>
      <c r="C2" s="18" t="s">
        <v>69</v>
      </c>
      <c r="D2" s="18" t="s">
        <v>51</v>
      </c>
    </row>
    <row r="3" ht="18.75" customHeight="1">
      <c r="B3" s="23" t="s">
        <v>53</v>
      </c>
      <c r="C3" s="23" t="s">
        <v>60</v>
      </c>
      <c r="D3" s="23" t="s">
        <v>54</v>
      </c>
      <c r="F3" s="26" t="str">
        <f t="shared" ref="F3:F10" si="1">textjoin(" ",true,B3,C3,D3)</f>
        <v>Raj Kumar Singh</v>
      </c>
    </row>
    <row r="4" ht="18.75" customHeight="1">
      <c r="B4" s="23" t="s">
        <v>56</v>
      </c>
      <c r="C4" s="23"/>
      <c r="D4" s="23" t="s">
        <v>57</v>
      </c>
      <c r="F4" s="26" t="str">
        <f t="shared" si="1"/>
        <v>Rohit Sharma</v>
      </c>
    </row>
    <row r="5" ht="18.75" customHeight="1">
      <c r="B5" s="23" t="s">
        <v>58</v>
      </c>
      <c r="C5" s="23"/>
      <c r="D5" s="23" t="s">
        <v>57</v>
      </c>
      <c r="F5" s="26" t="str">
        <f t="shared" si="1"/>
        <v>Suresh Sharma</v>
      </c>
    </row>
    <row r="6" ht="18.75" customHeight="1">
      <c r="B6" s="23" t="s">
        <v>70</v>
      </c>
      <c r="C6" s="23" t="s">
        <v>54</v>
      </c>
      <c r="D6" s="23" t="s">
        <v>71</v>
      </c>
      <c r="F6" s="26" t="str">
        <f t="shared" si="1"/>
        <v>Ram Singh Tewatia</v>
      </c>
    </row>
    <row r="7" ht="18.75" customHeight="1">
      <c r="B7" s="23" t="s">
        <v>61</v>
      </c>
      <c r="C7" s="23"/>
      <c r="D7" s="23" t="s">
        <v>62</v>
      </c>
      <c r="F7" s="26" t="str">
        <f t="shared" si="1"/>
        <v>Reena Kumari</v>
      </c>
    </row>
    <row r="8" ht="18.75" customHeight="1">
      <c r="B8" s="23" t="s">
        <v>64</v>
      </c>
      <c r="C8" s="23" t="s">
        <v>62</v>
      </c>
      <c r="D8" s="23" t="s">
        <v>65</v>
      </c>
      <c r="F8" s="26" t="str">
        <f t="shared" si="1"/>
        <v>Anjali Kumari Rajpoot</v>
      </c>
    </row>
    <row r="9" ht="18.75" customHeight="1">
      <c r="B9" s="23" t="s">
        <v>66</v>
      </c>
      <c r="C9" s="23"/>
      <c r="D9" s="23" t="s">
        <v>67</v>
      </c>
      <c r="F9" s="26" t="str">
        <f t="shared" si="1"/>
        <v>Deepak Nehra</v>
      </c>
    </row>
    <row r="10" ht="18.75" customHeight="1">
      <c r="B10" s="23" t="s">
        <v>68</v>
      </c>
      <c r="C10" s="23" t="s">
        <v>54</v>
      </c>
      <c r="D10" s="23" t="s">
        <v>72</v>
      </c>
      <c r="F10" s="26" t="str">
        <f t="shared" si="1"/>
        <v>Neha Singh Rathor</v>
      </c>
    </row>
    <row r="11" ht="18.75" customHeight="1"/>
    <row r="12" ht="18.75" customHeight="1"/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4.8"/>
    <col customWidth="1" min="3" max="3" width="10.4"/>
    <col customWidth="1" min="4" max="4" width="12.5"/>
    <col customWidth="1" min="5" max="6" width="8.5"/>
    <col customWidth="1" min="7" max="7" width="15.0"/>
    <col customWidth="1" min="8" max="8" width="13.3"/>
    <col customWidth="1" min="9" max="26" width="8.5"/>
  </cols>
  <sheetData>
    <row r="1" ht="18.75" customHeight="1"/>
    <row r="2" ht="18.75" customHeight="1">
      <c r="B2" s="18" t="s">
        <v>1</v>
      </c>
      <c r="C2" s="18" t="s">
        <v>39</v>
      </c>
      <c r="D2" s="18" t="s">
        <v>3</v>
      </c>
      <c r="E2" s="18" t="s">
        <v>4</v>
      </c>
      <c r="G2" s="18" t="s">
        <v>1</v>
      </c>
      <c r="H2" s="18" t="s">
        <v>73</v>
      </c>
    </row>
    <row r="3" ht="18.75" customHeight="1">
      <c r="B3" s="23" t="s">
        <v>20</v>
      </c>
      <c r="C3" s="23" t="s">
        <v>40</v>
      </c>
      <c r="D3" s="23" t="s">
        <v>7</v>
      </c>
      <c r="E3" s="23">
        <v>23.0</v>
      </c>
      <c r="G3" s="28" t="s">
        <v>29</v>
      </c>
      <c r="H3" s="26">
        <f>SUMIF(B2:B12,G3,E2:E12)</f>
        <v>119</v>
      </c>
    </row>
    <row r="4" ht="18.75" customHeight="1">
      <c r="B4" s="23" t="s">
        <v>23</v>
      </c>
      <c r="C4" s="23" t="s">
        <v>41</v>
      </c>
      <c r="D4" s="23" t="s">
        <v>49</v>
      </c>
      <c r="E4" s="23">
        <v>20.0</v>
      </c>
    </row>
    <row r="5" ht="18.75" customHeight="1">
      <c r="B5" s="23" t="s">
        <v>26</v>
      </c>
      <c r="C5" s="23" t="s">
        <v>42</v>
      </c>
      <c r="D5" s="23" t="s">
        <v>13</v>
      </c>
      <c r="E5" s="23">
        <v>30.0</v>
      </c>
      <c r="G5" s="18" t="s">
        <v>39</v>
      </c>
      <c r="H5" s="18" t="s">
        <v>4</v>
      </c>
    </row>
    <row r="6" ht="18.75" customHeight="1">
      <c r="B6" s="23" t="s">
        <v>29</v>
      </c>
      <c r="C6" s="23" t="s">
        <v>40</v>
      </c>
      <c r="D6" s="23" t="s">
        <v>16</v>
      </c>
      <c r="E6" s="23">
        <v>40.0</v>
      </c>
      <c r="G6" s="23" t="s">
        <v>74</v>
      </c>
      <c r="H6" s="23">
        <f>SUMIF(C2:C12,G6,E2:E12)</f>
        <v>64</v>
      </c>
    </row>
    <row r="7" ht="18.75" customHeight="1">
      <c r="B7" s="23" t="s">
        <v>29</v>
      </c>
      <c r="C7" s="23" t="s">
        <v>41</v>
      </c>
      <c r="D7" s="23" t="s">
        <v>19</v>
      </c>
      <c r="E7" s="23">
        <v>34.0</v>
      </c>
    </row>
    <row r="8" ht="18.75" customHeight="1">
      <c r="B8" s="23" t="s">
        <v>20</v>
      </c>
      <c r="C8" s="23" t="s">
        <v>42</v>
      </c>
      <c r="D8" s="23" t="s">
        <v>22</v>
      </c>
      <c r="E8" s="23">
        <v>54.0</v>
      </c>
    </row>
    <row r="9" ht="18.75" customHeight="1">
      <c r="B9" s="23" t="s">
        <v>23</v>
      </c>
      <c r="C9" s="23" t="s">
        <v>40</v>
      </c>
      <c r="D9" s="23" t="s">
        <v>25</v>
      </c>
      <c r="E9" s="23">
        <v>30.0</v>
      </c>
    </row>
    <row r="10" ht="18.75" customHeight="1">
      <c r="B10" s="23" t="s">
        <v>26</v>
      </c>
      <c r="C10" s="23" t="s">
        <v>41</v>
      </c>
      <c r="D10" s="23" t="s">
        <v>28</v>
      </c>
      <c r="E10" s="23">
        <v>10.0</v>
      </c>
    </row>
    <row r="11" ht="18.75" customHeight="1">
      <c r="B11" s="23" t="s">
        <v>29</v>
      </c>
      <c r="C11" s="23" t="s">
        <v>42</v>
      </c>
      <c r="D11" s="23" t="s">
        <v>31</v>
      </c>
      <c r="E11" s="23">
        <v>20.0</v>
      </c>
    </row>
    <row r="12" ht="18.75" customHeight="1">
      <c r="B12" s="23" t="s">
        <v>29</v>
      </c>
      <c r="C12" s="23" t="s">
        <v>40</v>
      </c>
      <c r="D12" s="23" t="s">
        <v>34</v>
      </c>
      <c r="E12" s="23">
        <v>25.0</v>
      </c>
    </row>
    <row r="13" ht="18.75" customHeight="1"/>
    <row r="14" ht="18.75" customHeight="1">
      <c r="E14" s="26">
        <f>SUM(E3:E12)</f>
        <v>286</v>
      </c>
    </row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>
      <c r="B23" s="18" t="s">
        <v>1</v>
      </c>
      <c r="C23" s="18" t="s">
        <v>39</v>
      </c>
      <c r="D23" s="18" t="s">
        <v>3</v>
      </c>
      <c r="E23" s="18" t="s">
        <v>4</v>
      </c>
      <c r="G23" s="18" t="s">
        <v>1</v>
      </c>
      <c r="H23" s="18" t="s">
        <v>4</v>
      </c>
    </row>
    <row r="24" ht="18.75" customHeight="1">
      <c r="B24" s="23" t="s">
        <v>75</v>
      </c>
      <c r="C24" s="23" t="s">
        <v>40</v>
      </c>
      <c r="D24" s="23" t="s">
        <v>7</v>
      </c>
      <c r="E24" s="23">
        <v>23.0</v>
      </c>
      <c r="G24" s="27" t="s">
        <v>76</v>
      </c>
      <c r="H24" s="23">
        <f>sumif(B24:B33,G24,E24:E33)</f>
        <v>103</v>
      </c>
    </row>
    <row r="25" ht="18.75" customHeight="1">
      <c r="B25" s="23" t="s">
        <v>77</v>
      </c>
      <c r="C25" s="23" t="s">
        <v>41</v>
      </c>
      <c r="D25" s="23" t="s">
        <v>49</v>
      </c>
      <c r="E25" s="23">
        <v>20.0</v>
      </c>
    </row>
    <row r="26" ht="18.75" customHeight="1">
      <c r="B26" s="23" t="s">
        <v>78</v>
      </c>
      <c r="C26" s="23" t="s">
        <v>42</v>
      </c>
      <c r="D26" s="23" t="s">
        <v>13</v>
      </c>
      <c r="E26" s="23">
        <v>30.0</v>
      </c>
    </row>
    <row r="27" ht="18.75" customHeight="1">
      <c r="B27" s="23" t="s">
        <v>79</v>
      </c>
      <c r="C27" s="23" t="s">
        <v>40</v>
      </c>
      <c r="D27" s="23" t="s">
        <v>16</v>
      </c>
      <c r="E27" s="23">
        <v>40.0</v>
      </c>
    </row>
    <row r="28" ht="18.75" customHeight="1">
      <c r="B28" s="23" t="s">
        <v>29</v>
      </c>
      <c r="C28" s="23" t="s">
        <v>41</v>
      </c>
      <c r="D28" s="23" t="s">
        <v>19</v>
      </c>
      <c r="E28" s="23">
        <v>34.0</v>
      </c>
    </row>
    <row r="29" ht="18.75" customHeight="1">
      <c r="B29" s="23" t="s">
        <v>80</v>
      </c>
      <c r="C29" s="23" t="s">
        <v>42</v>
      </c>
      <c r="D29" s="23" t="s">
        <v>22</v>
      </c>
      <c r="E29" s="23">
        <v>54.0</v>
      </c>
    </row>
    <row r="30" ht="18.75" customHeight="1">
      <c r="B30" s="23" t="s">
        <v>23</v>
      </c>
      <c r="C30" s="23" t="s">
        <v>40</v>
      </c>
      <c r="D30" s="23" t="s">
        <v>25</v>
      </c>
      <c r="E30" s="23">
        <v>30.0</v>
      </c>
    </row>
    <row r="31" ht="18.75" customHeight="1">
      <c r="B31" s="23" t="s">
        <v>81</v>
      </c>
      <c r="C31" s="23" t="s">
        <v>41</v>
      </c>
      <c r="D31" s="23" t="s">
        <v>28</v>
      </c>
      <c r="E31" s="23">
        <v>10.0</v>
      </c>
    </row>
    <row r="32" ht="18.75" customHeight="1">
      <c r="B32" s="23" t="s">
        <v>82</v>
      </c>
      <c r="C32" s="23" t="s">
        <v>42</v>
      </c>
      <c r="D32" s="23" t="s">
        <v>31</v>
      </c>
      <c r="E32" s="23">
        <v>20.0</v>
      </c>
    </row>
    <row r="33" ht="18.75" customHeight="1">
      <c r="B33" s="23" t="s">
        <v>29</v>
      </c>
      <c r="C33" s="23" t="s">
        <v>40</v>
      </c>
      <c r="D33" s="23" t="s">
        <v>34</v>
      </c>
      <c r="E33" s="23">
        <v>25.0</v>
      </c>
    </row>
    <row r="34" ht="18.75" customHeight="1">
      <c r="E34" s="26">
        <f>SUM(E24:E33)</f>
        <v>286</v>
      </c>
    </row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5"/>
    <col customWidth="1" min="2" max="2" width="14.4"/>
    <col customWidth="1" min="3" max="3" width="8.5"/>
    <col customWidth="1" min="4" max="4" width="12.6"/>
    <col customWidth="1" min="5" max="6" width="8.5"/>
    <col customWidth="1" min="7" max="7" width="13.8"/>
    <col customWidth="1" min="8" max="8" width="9.6"/>
    <col customWidth="1" min="9" max="26" width="8.5"/>
  </cols>
  <sheetData>
    <row r="1" ht="18.75" customHeight="1"/>
    <row r="2" ht="18.75" customHeight="1">
      <c r="B2" s="18" t="s">
        <v>1</v>
      </c>
      <c r="C2" s="18" t="s">
        <v>39</v>
      </c>
      <c r="D2" s="18" t="s">
        <v>3</v>
      </c>
      <c r="E2" s="18" t="s">
        <v>4</v>
      </c>
      <c r="G2" s="18" t="s">
        <v>1</v>
      </c>
      <c r="H2" s="18" t="s">
        <v>39</v>
      </c>
      <c r="I2" s="18" t="s">
        <v>4</v>
      </c>
    </row>
    <row r="3" ht="18.75" customHeight="1">
      <c r="B3" s="23" t="s">
        <v>20</v>
      </c>
      <c r="C3" s="23" t="s">
        <v>40</v>
      </c>
      <c r="D3" s="23" t="s">
        <v>7</v>
      </c>
      <c r="E3" s="23">
        <v>23.0</v>
      </c>
      <c r="G3" s="27" t="s">
        <v>29</v>
      </c>
      <c r="H3" s="27" t="s">
        <v>42</v>
      </c>
      <c r="I3" s="23">
        <f>SUMIFS(E3:E12,B3:B12,G3,(C3:C12),(H3))</f>
        <v>20</v>
      </c>
    </row>
    <row r="4" ht="18.75" customHeight="1">
      <c r="B4" s="23" t="s">
        <v>23</v>
      </c>
      <c r="C4" s="23" t="s">
        <v>41</v>
      </c>
      <c r="D4" s="23" t="s">
        <v>83</v>
      </c>
      <c r="E4" s="23">
        <v>20.0</v>
      </c>
    </row>
    <row r="5" ht="18.75" customHeight="1">
      <c r="B5" s="23" t="s">
        <v>26</v>
      </c>
      <c r="C5" s="23" t="s">
        <v>42</v>
      </c>
      <c r="D5" s="23" t="s">
        <v>13</v>
      </c>
      <c r="E5" s="23">
        <v>30.0</v>
      </c>
    </row>
    <row r="6" ht="18.75" customHeight="1">
      <c r="B6" s="23" t="s">
        <v>29</v>
      </c>
      <c r="C6" s="23" t="s">
        <v>40</v>
      </c>
      <c r="D6" s="23" t="s">
        <v>7</v>
      </c>
      <c r="E6" s="23">
        <v>40.0</v>
      </c>
    </row>
    <row r="7" ht="18.75" customHeight="1">
      <c r="B7" s="23" t="s">
        <v>29</v>
      </c>
      <c r="C7" s="23" t="s">
        <v>41</v>
      </c>
      <c r="D7" s="23" t="s">
        <v>83</v>
      </c>
      <c r="E7" s="23">
        <v>34.0</v>
      </c>
    </row>
    <row r="8" ht="18.75" customHeight="1">
      <c r="B8" s="23" t="s">
        <v>20</v>
      </c>
      <c r="C8" s="23" t="s">
        <v>42</v>
      </c>
      <c r="D8" s="23" t="s">
        <v>13</v>
      </c>
      <c r="E8" s="23">
        <v>54.0</v>
      </c>
    </row>
    <row r="9" ht="18.75" customHeight="1">
      <c r="B9" s="23" t="s">
        <v>23</v>
      </c>
      <c r="C9" s="23" t="s">
        <v>40</v>
      </c>
      <c r="D9" s="23" t="s">
        <v>7</v>
      </c>
      <c r="E9" s="23">
        <v>30.0</v>
      </c>
    </row>
    <row r="10" ht="18.75" customHeight="1">
      <c r="B10" s="23" t="s">
        <v>26</v>
      </c>
      <c r="C10" s="23" t="s">
        <v>41</v>
      </c>
      <c r="D10" s="23" t="s">
        <v>83</v>
      </c>
      <c r="E10" s="23">
        <v>10.0</v>
      </c>
    </row>
    <row r="11" ht="18.75" customHeight="1">
      <c r="B11" s="23" t="s">
        <v>29</v>
      </c>
      <c r="C11" s="23" t="s">
        <v>42</v>
      </c>
      <c r="D11" s="23" t="s">
        <v>13</v>
      </c>
      <c r="E11" s="23">
        <v>20.0</v>
      </c>
    </row>
    <row r="12" ht="18.75" customHeight="1">
      <c r="B12" s="23" t="s">
        <v>29</v>
      </c>
      <c r="C12" s="23" t="s">
        <v>40</v>
      </c>
      <c r="D12" s="23" t="s">
        <v>7</v>
      </c>
      <c r="E12" s="23">
        <v>25.0</v>
      </c>
    </row>
    <row r="13" ht="18.75" customHeight="1"/>
    <row r="14" ht="18.75" customHeight="1"/>
    <row r="15" ht="18.75" customHeight="1"/>
    <row r="16" ht="18.75" customHeight="1"/>
    <row r="17" ht="18.75" customHeight="1"/>
    <row r="18" ht="18.75" customHeight="1"/>
    <row r="19" ht="18.75" customHeight="1"/>
    <row r="20" ht="18.75" customHeight="1"/>
    <row r="21" ht="18.75" customHeight="1"/>
    <row r="22" ht="18.75" customHeight="1"/>
    <row r="23" ht="18.75" customHeight="1"/>
    <row r="24" ht="18.75" customHeight="1"/>
    <row r="25" ht="18.75" customHeight="1"/>
    <row r="26" ht="18.75" customHeight="1"/>
    <row r="27" ht="18.75" customHeight="1"/>
    <row r="28" ht="18.75" customHeight="1"/>
    <row r="29" ht="18.75" customHeight="1"/>
    <row r="30" ht="18.75" customHeight="1"/>
    <row r="31" ht="18.75" customHeight="1"/>
    <row r="32" ht="18.75" customHeight="1"/>
    <row r="33" ht="18.75" customHeight="1"/>
    <row r="34" ht="18.75" customHeight="1"/>
    <row r="35" ht="18.75" customHeight="1"/>
    <row r="36" ht="18.75" customHeight="1"/>
    <row r="37" ht="18.75" customHeight="1"/>
    <row r="38" ht="18.75" customHeight="1"/>
    <row r="39" ht="18.75" customHeight="1"/>
    <row r="40" ht="18.75" customHeight="1"/>
    <row r="41" ht="18.75" customHeight="1"/>
    <row r="42" ht="18.75" customHeight="1"/>
    <row r="43" ht="18.75" customHeight="1"/>
    <row r="44" ht="18.75" customHeight="1"/>
    <row r="45" ht="18.75" customHeight="1"/>
    <row r="46" ht="18.75" customHeight="1"/>
    <row r="47" ht="18.75" customHeight="1"/>
    <row r="48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