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brendanmatthys/Desktop/Coding Practice/March Madness/"/>
    </mc:Choice>
  </mc:AlternateContent>
  <xr:revisionPtr revIDLastSave="0" documentId="13_ncr:1_{76B84CB2-B181-5548-9E0E-CB9A077FAC6F}" xr6:coauthVersionLast="47" xr6:coauthVersionMax="47" xr10:uidLastSave="{00000000-0000-0000-0000-000000000000}"/>
  <bookViews>
    <workbookView xWindow="2020" yWindow="780" windowWidth="28220" windowHeight="18880" firstSheet="10" activeTab="21" xr2:uid="{00000000-000D-0000-FFFF-FFFF00000000}"/>
  </bookViews>
  <sheets>
    <sheet name="Round of 64" sheetId="2" r:id="rId1"/>
    <sheet name="Round of 32" sheetId="3" r:id="rId2"/>
    <sheet name="Sweet 16" sheetId="4" r:id="rId3"/>
    <sheet name="Elite 8" sheetId="5" r:id="rId4"/>
    <sheet name="Final 4" sheetId="6" r:id="rId5"/>
    <sheet name="Final" sheetId="7" r:id="rId6"/>
    <sheet name="Overall Results" sheetId="8" r:id="rId7"/>
    <sheet name="newfirsfour" sheetId="15" r:id="rId8"/>
    <sheet name="newround64" sheetId="9" r:id="rId9"/>
    <sheet name="new round 32" sheetId="10" r:id="rId10"/>
    <sheet name="new round 16" sheetId="11" r:id="rId11"/>
    <sheet name="newelite8" sheetId="12" r:id="rId12"/>
    <sheet name="newfinal4" sheetId="13" r:id="rId13"/>
    <sheet name="newfinals" sheetId="14" r:id="rId14"/>
    <sheet name="Initial Model Table (ignore)" sheetId="1" r:id="rId15"/>
    <sheet name="knn first4" sheetId="16" r:id="rId16"/>
    <sheet name="knn_round64" sheetId="17" r:id="rId17"/>
    <sheet name="knn_round32" sheetId="18" r:id="rId18"/>
    <sheet name="knn_round16" sheetId="19" r:id="rId19"/>
    <sheet name="knn_round8" sheetId="20" r:id="rId20"/>
    <sheet name="knn_round4" sheetId="21" r:id="rId21"/>
    <sheet name="knn_final" sheetId="22" r:id="rId22"/>
  </sheets>
  <definedNames>
    <definedName name="_xlnm._FilterDatabase" localSheetId="0" hidden="1">'Round of 64'!$M$1:$M$39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9" l="1"/>
  <c r="I25" i="18"/>
  <c r="H40" i="17"/>
  <c r="H5" i="19"/>
  <c r="H6" i="18"/>
  <c r="H5" i="17"/>
  <c r="O20" i="2"/>
  <c r="H5" i="10"/>
  <c r="H6" i="9"/>
  <c r="M4" i="4"/>
  <c r="N6" i="3"/>
  <c r="O16" i="2"/>
  <c r="G15" i="19"/>
  <c r="F15" i="19"/>
  <c r="F16" i="19"/>
  <c r="F17" i="19"/>
  <c r="F18" i="19"/>
  <c r="F19" i="19"/>
  <c r="F20" i="19"/>
  <c r="F21" i="19"/>
  <c r="F14" i="19"/>
  <c r="G2" i="19"/>
  <c r="H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21" i="18"/>
  <c r="G2" i="18"/>
  <c r="G39" i="17"/>
  <c r="F69" i="17"/>
  <c r="F68" i="17"/>
  <c r="F67" i="17"/>
  <c r="F66" i="17"/>
  <c r="F65" i="17"/>
  <c r="F64" i="17"/>
  <c r="F63" i="17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H2" i="17"/>
  <c r="F3" i="19"/>
  <c r="F4" i="19"/>
  <c r="F5" i="19"/>
  <c r="F6" i="19"/>
  <c r="F7" i="19"/>
  <c r="F8" i="19"/>
  <c r="F9" i="19"/>
  <c r="F2" i="19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2" i="18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2" i="17"/>
  <c r="G2" i="11"/>
  <c r="F3" i="11"/>
  <c r="F4" i="11"/>
  <c r="F5" i="11"/>
  <c r="F6" i="11"/>
  <c r="F7" i="11"/>
  <c r="F8" i="11"/>
  <c r="F9" i="11"/>
  <c r="F2" i="11"/>
  <c r="H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2" i="10"/>
  <c r="H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2" i="9"/>
  <c r="D2" i="7"/>
  <c r="J3" i="2"/>
  <c r="J4" i="2"/>
  <c r="J5" i="2"/>
  <c r="J7" i="2"/>
  <c r="J8" i="2"/>
  <c r="J9" i="2"/>
  <c r="J10" i="2"/>
  <c r="J11" i="2"/>
  <c r="J12" i="2"/>
  <c r="J14" i="2"/>
  <c r="J15" i="2"/>
  <c r="J16" i="2"/>
  <c r="J17" i="2"/>
  <c r="J18" i="2"/>
  <c r="J19" i="2"/>
  <c r="J21" i="2"/>
  <c r="J22" i="2"/>
  <c r="J23" i="2"/>
  <c r="J24" i="2"/>
  <c r="J25" i="2"/>
  <c r="J26" i="2"/>
  <c r="J27" i="2"/>
  <c r="J28" i="2"/>
  <c r="J30" i="2"/>
  <c r="J31" i="2"/>
  <c r="J32" i="2"/>
  <c r="J33" i="2"/>
  <c r="J34" i="2"/>
  <c r="J35" i="2"/>
  <c r="J36" i="2"/>
  <c r="J37" i="2"/>
  <c r="J38" i="2"/>
  <c r="J39" i="2"/>
  <c r="J2" i="2"/>
  <c r="M3" i="2"/>
  <c r="M4" i="2"/>
  <c r="M5" i="2"/>
  <c r="M7" i="2"/>
  <c r="M8" i="2"/>
  <c r="M9" i="2"/>
  <c r="M10" i="2"/>
  <c r="M11" i="2"/>
  <c r="M12" i="2"/>
  <c r="M14" i="2"/>
  <c r="M15" i="2"/>
  <c r="M16" i="2"/>
  <c r="M17" i="2"/>
  <c r="M18" i="2"/>
  <c r="M19" i="2"/>
  <c r="M21" i="2"/>
  <c r="M22" i="2"/>
  <c r="M23" i="2"/>
  <c r="M24" i="2"/>
  <c r="M25" i="2"/>
  <c r="M26" i="2"/>
  <c r="M27" i="2"/>
  <c r="M28" i="2"/>
  <c r="M31" i="2"/>
  <c r="M32" i="2"/>
  <c r="M33" i="2"/>
  <c r="M34" i="2"/>
  <c r="M35" i="2"/>
  <c r="M36" i="2"/>
  <c r="M2" i="2"/>
  <c r="L2" i="6"/>
  <c r="K3" i="6"/>
  <c r="K2" i="6"/>
  <c r="J3" i="6" a="1"/>
  <c r="J3" i="6" s="1"/>
  <c r="J2" i="6" a="1"/>
  <c r="J2" i="6" s="1"/>
  <c r="L2" i="5"/>
  <c r="K3" i="5"/>
  <c r="K4" i="5"/>
  <c r="K5" i="5"/>
  <c r="K2" i="5"/>
  <c r="J3" i="5"/>
  <c r="J4" i="5"/>
  <c r="J5" i="5"/>
  <c r="J2" i="5"/>
  <c r="L2" i="4"/>
  <c r="K3" i="4"/>
  <c r="K4" i="4"/>
  <c r="K5" i="4"/>
  <c r="K6" i="4"/>
  <c r="K7" i="4"/>
  <c r="K8" i="4"/>
  <c r="K9" i="4"/>
  <c r="K2" i="4"/>
  <c r="J3" i="4"/>
  <c r="J4" i="4"/>
  <c r="J5" i="4"/>
  <c r="J6" i="4"/>
  <c r="J7" i="4"/>
  <c r="J8" i="4"/>
  <c r="J9" i="4"/>
  <c r="J2" i="4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2" i="3"/>
  <c r="K3" i="2"/>
  <c r="L3" i="2" s="1"/>
  <c r="K4" i="2"/>
  <c r="L4" i="2" s="1"/>
  <c r="K5" i="2"/>
  <c r="L5" i="2" s="1"/>
  <c r="K6" i="2"/>
  <c r="L6" i="2" s="1"/>
  <c r="K7" i="2"/>
  <c r="L7" i="2" s="1"/>
  <c r="K8" i="2"/>
  <c r="L8" i="2" s="1"/>
  <c r="K9" i="2"/>
  <c r="L9" i="2" s="1"/>
  <c r="K10" i="2"/>
  <c r="L10" i="2" s="1"/>
  <c r="K11" i="2"/>
  <c r="L11" i="2" s="1"/>
  <c r="K12" i="2"/>
  <c r="L12" i="2" s="1"/>
  <c r="K13" i="2"/>
  <c r="L13" i="2" s="1"/>
  <c r="K14" i="2"/>
  <c r="L14" i="2" s="1"/>
  <c r="K15" i="2"/>
  <c r="L15" i="2" s="1"/>
  <c r="K16" i="2"/>
  <c r="L16" i="2" s="1"/>
  <c r="K17" i="2"/>
  <c r="L17" i="2" s="1"/>
  <c r="K18" i="2"/>
  <c r="L18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28" i="2"/>
  <c r="L28" i="2" s="1"/>
  <c r="K29" i="2"/>
  <c r="L29" i="2" s="1"/>
  <c r="K30" i="2"/>
  <c r="L30" i="2" s="1"/>
  <c r="K31" i="2"/>
  <c r="L31" i="2" s="1"/>
  <c r="K32" i="2"/>
  <c r="L32" i="2" s="1"/>
  <c r="K33" i="2"/>
  <c r="L33" i="2" s="1"/>
  <c r="K34" i="2"/>
  <c r="L34" i="2" s="1"/>
  <c r="K35" i="2"/>
  <c r="L35" i="2" s="1"/>
  <c r="K36" i="2"/>
  <c r="L36" i="2" s="1"/>
  <c r="K2" i="2"/>
  <c r="L2" i="2" s="1"/>
  <c r="O2" i="2" l="1"/>
  <c r="Q6" i="2"/>
  <c r="Q3" i="2"/>
  <c r="Q7" i="2"/>
  <c r="Q5" i="2"/>
  <c r="Q9" i="2"/>
  <c r="Q2" i="2"/>
  <c r="N2" i="2"/>
  <c r="Q8" i="2"/>
  <c r="Q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<sst xmlns="http://schemas.openxmlformats.org/spreadsheetml/2006/main" count="1731" uniqueCount="119">
  <si>
    <t>Team 1</t>
  </si>
  <si>
    <t>Team 2</t>
  </si>
  <si>
    <t>Winner</t>
  </si>
  <si>
    <t>Win %</t>
  </si>
  <si>
    <t>Round</t>
  </si>
  <si>
    <t>Gonzaga</t>
  </si>
  <si>
    <t>Georgia St</t>
  </si>
  <si>
    <t>Round of 64</t>
  </si>
  <si>
    <t>Boise St</t>
  </si>
  <si>
    <t>Memphis</t>
  </si>
  <si>
    <t>Connecticut</t>
  </si>
  <si>
    <t>New Mexico St</t>
  </si>
  <si>
    <t>Arkansas</t>
  </si>
  <si>
    <t>Vermont</t>
  </si>
  <si>
    <t>Rutgers</t>
  </si>
  <si>
    <t>Notre Dame</t>
  </si>
  <si>
    <t>Alabama</t>
  </si>
  <si>
    <t>Texas Tech</t>
  </si>
  <si>
    <t>Montana St</t>
  </si>
  <si>
    <t>Michigan St</t>
  </si>
  <si>
    <t>Davidson</t>
  </si>
  <si>
    <t>Duke</t>
  </si>
  <si>
    <t>CS Fullerton</t>
  </si>
  <si>
    <t>Baylor</t>
  </si>
  <si>
    <t>Norfolk St</t>
  </si>
  <si>
    <t>North Carolina</t>
  </si>
  <si>
    <t>Marquette</t>
  </si>
  <si>
    <t>Wyoming</t>
  </si>
  <si>
    <t>Indiana</t>
  </si>
  <si>
    <t>St Mary's CA</t>
  </si>
  <si>
    <t>UCLA</t>
  </si>
  <si>
    <t>Akron</t>
  </si>
  <si>
    <t>Texas</t>
  </si>
  <si>
    <t>Virginia Tech</t>
  </si>
  <si>
    <t>Purdue</t>
  </si>
  <si>
    <t>Yale</t>
  </si>
  <si>
    <t>Murray St</t>
  </si>
  <si>
    <t>San Francisco</t>
  </si>
  <si>
    <t>Kentucky</t>
  </si>
  <si>
    <t>St Peter's</t>
  </si>
  <si>
    <t>Bryant</t>
  </si>
  <si>
    <t>Wright St</t>
  </si>
  <si>
    <t>Arizona</t>
  </si>
  <si>
    <t>Seton Hall</t>
  </si>
  <si>
    <t>TCU</t>
  </si>
  <si>
    <t>Houston</t>
  </si>
  <si>
    <t>UAB</t>
  </si>
  <si>
    <t>Illinois</t>
  </si>
  <si>
    <t>Chattanooga</t>
  </si>
  <si>
    <t>Colorado St</t>
  </si>
  <si>
    <t>Michigan</t>
  </si>
  <si>
    <t>Tennessee</t>
  </si>
  <si>
    <t>Longwood</t>
  </si>
  <si>
    <t>Ohio St</t>
  </si>
  <si>
    <t>Loyola-Chicago</t>
  </si>
  <si>
    <t>Villanova</t>
  </si>
  <si>
    <t>Delaware</t>
  </si>
  <si>
    <t>TX Southern</t>
  </si>
  <si>
    <t>TAM C. Christi</t>
  </si>
  <si>
    <t>Kansas</t>
  </si>
  <si>
    <t>San Diego St</t>
  </si>
  <si>
    <t>Creighton</t>
  </si>
  <si>
    <t>Iowa</t>
  </si>
  <si>
    <t>Richmond</t>
  </si>
  <si>
    <t>Providence</t>
  </si>
  <si>
    <t>S Dakota St</t>
  </si>
  <si>
    <t>LSU</t>
  </si>
  <si>
    <t>Iowa St</t>
  </si>
  <si>
    <t>Wisconsin</t>
  </si>
  <si>
    <t>Colgate</t>
  </si>
  <si>
    <t>USC</t>
  </si>
  <si>
    <t>Miami FL</t>
  </si>
  <si>
    <t>Auburn</t>
  </si>
  <si>
    <t>Jacksonville St</t>
  </si>
  <si>
    <t>Round of 32</t>
  </si>
  <si>
    <t>Sweet 16</t>
  </si>
  <si>
    <t>Elite 8</t>
  </si>
  <si>
    <t>Final 4</t>
  </si>
  <si>
    <t>Team 1 Score</t>
  </si>
  <si>
    <t>Team 2 Score</t>
  </si>
  <si>
    <t>Team 1 Seed</t>
  </si>
  <si>
    <t>Team 2 seed</t>
  </si>
  <si>
    <t>First Four</t>
  </si>
  <si>
    <t xml:space="preserve">Duke </t>
  </si>
  <si>
    <t xml:space="preserve">Final 4 </t>
  </si>
  <si>
    <t xml:space="preserve">Actual Winner </t>
  </si>
  <si>
    <t>Correct?</t>
  </si>
  <si>
    <t>1/16</t>
  </si>
  <si>
    <t>2/15</t>
  </si>
  <si>
    <t>3/14</t>
  </si>
  <si>
    <t>4/13</t>
  </si>
  <si>
    <t>5/12</t>
  </si>
  <si>
    <t>6/11</t>
  </si>
  <si>
    <t>7/10</t>
  </si>
  <si>
    <t>8/9</t>
  </si>
  <si>
    <t>Type of Match</t>
  </si>
  <si>
    <t>Accuracy</t>
  </si>
  <si>
    <t>Upset?</t>
  </si>
  <si>
    <t>Correct %</t>
  </si>
  <si>
    <t>Upset %</t>
  </si>
  <si>
    <t>Seed Favorite</t>
  </si>
  <si>
    <t>Final</t>
  </si>
  <si>
    <t xml:space="preserve">Round </t>
  </si>
  <si>
    <t>% Correct Picks</t>
  </si>
  <si>
    <t>Final Four</t>
  </si>
  <si>
    <t>Championship</t>
  </si>
  <si>
    <t>Round of 16</t>
  </si>
  <si>
    <t>Projected Winner</t>
  </si>
  <si>
    <t>Right?</t>
  </si>
  <si>
    <t>Training accuracy</t>
  </si>
  <si>
    <t>Random Forest</t>
  </si>
  <si>
    <t>Logistic Regression</t>
  </si>
  <si>
    <t>Round of 8</t>
  </si>
  <si>
    <t>Round of 4</t>
  </si>
  <si>
    <t>Round of 2</t>
  </si>
  <si>
    <t>Proj Winner</t>
  </si>
  <si>
    <t>Right</t>
  </si>
  <si>
    <t>SVM</t>
  </si>
  <si>
    <t>Kansa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</si>
</sst>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0" xfId="0" applyFont="1"/>
    <xf numFmtId="0" fontId="3" fillId="0" borderId="4" xfId="0" applyFont="1" applyFill="1" applyBorder="1" applyAlignment="1">
      <alignment horizontal="center" vertical="top"/>
    </xf>
    <xf numFmtId="9" fontId="0" fillId="0" borderId="0" xfId="1" applyFont="1"/>
    <xf numFmtId="10" fontId="0" fillId="0" borderId="0" xfId="1" applyNumberFormat="1" applyFont="1"/>
    <xf numFmtId="2" fontId="0" fillId="0" borderId="0" xfId="0" quotePrefix="1" applyNumberFormat="1"/>
    <xf numFmtId="0" fontId="0" fillId="0" borderId="0" xfId="0" quotePrefix="1"/>
    <xf numFmtId="9" fontId="0" fillId="0" borderId="0" xfId="0" applyNumberFormat="1"/>
    <xf numFmtId="0" fontId="6" fillId="0" borderId="1" xfId="0" applyFont="1" applyBorder="1"/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  <xf numFmtId="0" fontId="6" fillId="0" borderId="0" xfId="0" applyFont="1"/>
    <xf numFmtId="164" fontId="0" fillId="0" borderId="0" xfId="1" applyNumberFormat="1" applyFont="1"/>
    <xf numFmtId="0" fontId="6" fillId="0" borderId="0" xfId="0" applyFont="1" applyFill="1" applyBorder="1"/>
    <xf numFmtId="10" fontId="0" fillId="0" borderId="5" xfId="0" applyNumberFormat="1" applyBorder="1"/>
    <xf numFmtId="0" fontId="6" fillId="0" borderId="5" xfId="0" applyFont="1" applyBorder="1"/>
    <xf numFmtId="9" fontId="0" fillId="0" borderId="5" xfId="0" applyNumberFormat="1" applyBorder="1"/>
    <xf numFmtId="0" fontId="0" fillId="0" borderId="3" xfId="0" applyBorder="1"/>
    <xf numFmtId="0" fontId="6" fillId="0" borderId="3" xfId="0" applyFont="1" applyBorder="1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10" fontId="0" fillId="0" borderId="2" xfId="0" applyNumberFormat="1" applyBorder="1"/>
    <xf numFmtId="0" fontId="6" fillId="0" borderId="2" xfId="0" applyFont="1" applyBorder="1"/>
    <xf numFmtId="9" fontId="0" fillId="0" borderId="2" xfId="0" applyNumberFormat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CD12-C039-A74A-994A-8B9AE78383BD}">
  <dimension ref="A1:Q39"/>
  <sheetViews>
    <sheetView zoomScale="114" workbookViewId="0">
      <selection activeCell="O21" sqref="O21"/>
    </sheetView>
  </sheetViews>
  <sheetFormatPr baseColWidth="10" defaultRowHeight="15" x14ac:dyDescent="0.2"/>
  <cols>
    <col min="10" max="10" width="15.1640625" customWidth="1"/>
    <col min="11" max="11" width="12.6640625" bestFit="1" customWidth="1"/>
    <col min="14" max="14" width="11.6640625" bestFit="1" customWidth="1"/>
    <col min="16" max="16" width="11.6640625" bestFit="1" customWidth="1"/>
    <col min="19" max="19" width="21.5" bestFit="1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80</v>
      </c>
      <c r="G1" s="6" t="s">
        <v>81</v>
      </c>
      <c r="H1" s="6" t="s">
        <v>78</v>
      </c>
      <c r="I1" s="6" t="s">
        <v>79</v>
      </c>
      <c r="J1" s="6" t="s">
        <v>100</v>
      </c>
      <c r="K1" s="8" t="s">
        <v>85</v>
      </c>
      <c r="L1" s="8" t="s">
        <v>86</v>
      </c>
      <c r="M1" s="8" t="s">
        <v>97</v>
      </c>
      <c r="N1" s="8" t="s">
        <v>98</v>
      </c>
      <c r="O1" s="8" t="s">
        <v>99</v>
      </c>
      <c r="P1" t="s">
        <v>95</v>
      </c>
      <c r="Q1" t="s">
        <v>96</v>
      </c>
    </row>
    <row r="2" spans="1:17" x14ac:dyDescent="0.2">
      <c r="A2" s="7" t="s">
        <v>5</v>
      </c>
      <c r="B2" s="7" t="s">
        <v>6</v>
      </c>
      <c r="C2" s="7" t="s">
        <v>5</v>
      </c>
      <c r="D2" s="7">
        <v>0.55600000000000005</v>
      </c>
      <c r="E2" s="7" t="s">
        <v>7</v>
      </c>
      <c r="F2" s="7">
        <v>1</v>
      </c>
      <c r="G2" s="7">
        <v>16</v>
      </c>
      <c r="H2" s="7">
        <v>93</v>
      </c>
      <c r="I2" s="7">
        <v>72</v>
      </c>
      <c r="J2" s="7" t="str">
        <f>IF(F2&lt;G2,A2,B2)</f>
        <v>Gonzaga</v>
      </c>
      <c r="K2" t="str">
        <f>IF(H2&gt;I2,A2,B2)</f>
        <v>Gonzaga</v>
      </c>
      <c r="L2">
        <f>IF(K2=C2,1,0)</f>
        <v>1</v>
      </c>
      <c r="M2">
        <f>IF(I2&gt;H2,1,0)</f>
        <v>0</v>
      </c>
      <c r="N2" s="10">
        <f>AVERAGE(L:L)</f>
        <v>0.74285714285714288</v>
      </c>
      <c r="O2" s="10">
        <f>AVERAGE(M:M)</f>
        <v>0.29032258064516131</v>
      </c>
      <c r="P2" s="11" t="s">
        <v>87</v>
      </c>
      <c r="Q2">
        <f>AVERAGEIFS(L:L,F:F,1,G:G,16)</f>
        <v>1</v>
      </c>
    </row>
    <row r="3" spans="1:17" x14ac:dyDescent="0.2">
      <c r="A3" s="7" t="s">
        <v>8</v>
      </c>
      <c r="B3" s="7" t="s">
        <v>9</v>
      </c>
      <c r="C3" s="7" t="s">
        <v>8</v>
      </c>
      <c r="D3" s="7">
        <v>0.61</v>
      </c>
      <c r="E3" s="7" t="s">
        <v>7</v>
      </c>
      <c r="F3" s="7">
        <v>8</v>
      </c>
      <c r="G3" s="7">
        <v>9</v>
      </c>
      <c r="H3" s="7">
        <v>53</v>
      </c>
      <c r="I3" s="7">
        <v>64</v>
      </c>
      <c r="J3" s="7" t="str">
        <f t="shared" ref="J3:J39" si="0">IF(F3&lt;G3,A3,B3)</f>
        <v>Boise St</v>
      </c>
      <c r="K3" t="str">
        <f t="shared" ref="K3:K36" si="1">IF(H3&gt;I3,A3,B3)</f>
        <v>Memphis</v>
      </c>
      <c r="L3">
        <f t="shared" ref="L3:L36" si="2">IF(K3=C3,1,0)</f>
        <v>0</v>
      </c>
      <c r="M3">
        <f>IF(I3&gt;H3,1,0)</f>
        <v>1</v>
      </c>
      <c r="P3" s="12" t="s">
        <v>88</v>
      </c>
      <c r="Q3">
        <f>AVERAGEIFS(L:L,F:F,2,G:G,15)</f>
        <v>0.75</v>
      </c>
    </row>
    <row r="4" spans="1:17" x14ac:dyDescent="0.2">
      <c r="A4" s="7" t="s">
        <v>10</v>
      </c>
      <c r="B4" s="7" t="s">
        <v>11</v>
      </c>
      <c r="C4" s="7" t="s">
        <v>10</v>
      </c>
      <c r="D4" s="7">
        <v>0.97399999999999998</v>
      </c>
      <c r="E4" s="7" t="s">
        <v>7</v>
      </c>
      <c r="F4" s="7">
        <v>5</v>
      </c>
      <c r="G4" s="7">
        <v>12</v>
      </c>
      <c r="H4" s="7">
        <v>63</v>
      </c>
      <c r="I4" s="7">
        <v>70</v>
      </c>
      <c r="J4" s="7" t="str">
        <f t="shared" si="0"/>
        <v>Connecticut</v>
      </c>
      <c r="K4" t="str">
        <f t="shared" si="1"/>
        <v>New Mexico St</v>
      </c>
      <c r="L4">
        <f t="shared" si="2"/>
        <v>0</v>
      </c>
      <c r="M4">
        <f>IF(I4&gt;H4,1,0)</f>
        <v>1</v>
      </c>
      <c r="P4" s="12" t="s">
        <v>89</v>
      </c>
      <c r="Q4">
        <f>AVERAGEIFS(L:L,F:F,3,G:G,14)</f>
        <v>1</v>
      </c>
    </row>
    <row r="5" spans="1:17" x14ac:dyDescent="0.2">
      <c r="A5" s="7" t="s">
        <v>12</v>
      </c>
      <c r="B5" s="7" t="s">
        <v>13</v>
      </c>
      <c r="C5" s="7" t="s">
        <v>12</v>
      </c>
      <c r="D5" s="7">
        <v>0.81</v>
      </c>
      <c r="E5" s="7" t="s">
        <v>7</v>
      </c>
      <c r="F5" s="7">
        <v>4</v>
      </c>
      <c r="G5" s="7">
        <v>13</v>
      </c>
      <c r="H5" s="7">
        <v>75</v>
      </c>
      <c r="I5" s="7">
        <v>71</v>
      </c>
      <c r="J5" s="7" t="str">
        <f t="shared" si="0"/>
        <v>Arkansas</v>
      </c>
      <c r="K5" t="str">
        <f t="shared" si="1"/>
        <v>Arkansas</v>
      </c>
      <c r="L5">
        <f t="shared" si="2"/>
        <v>1</v>
      </c>
      <c r="M5">
        <f>IF(I5&gt;H5,1,0)</f>
        <v>0</v>
      </c>
      <c r="P5" s="12" t="s">
        <v>90</v>
      </c>
      <c r="Q5">
        <f>AVERAGEIFS(L:L,F:F,4,G:G,13)</f>
        <v>1</v>
      </c>
    </row>
    <row r="6" spans="1:17" x14ac:dyDescent="0.2">
      <c r="A6" s="7" t="s">
        <v>14</v>
      </c>
      <c r="B6" s="7" t="s">
        <v>15</v>
      </c>
      <c r="C6" s="7" t="s">
        <v>15</v>
      </c>
      <c r="D6" s="7">
        <v>0.42699999999999999</v>
      </c>
      <c r="E6" s="7" t="s">
        <v>82</v>
      </c>
      <c r="F6" s="7">
        <v>11</v>
      </c>
      <c r="G6" s="7">
        <v>11</v>
      </c>
      <c r="H6" s="7">
        <v>87</v>
      </c>
      <c r="I6" s="7">
        <v>89</v>
      </c>
      <c r="J6" s="7"/>
      <c r="K6" t="str">
        <f t="shared" si="1"/>
        <v>Notre Dame</v>
      </c>
      <c r="L6">
        <f t="shared" si="2"/>
        <v>1</v>
      </c>
      <c r="P6" s="12" t="s">
        <v>91</v>
      </c>
      <c r="Q6">
        <f>AVERAGEIFS(L:L,F:F,5,G:G,12)</f>
        <v>0.25</v>
      </c>
    </row>
    <row r="7" spans="1:17" x14ac:dyDescent="0.2">
      <c r="A7" s="7" t="s">
        <v>16</v>
      </c>
      <c r="B7" s="7" t="s">
        <v>15</v>
      </c>
      <c r="C7" s="7" t="s">
        <v>15</v>
      </c>
      <c r="D7" s="7">
        <v>0.41599999999999998</v>
      </c>
      <c r="E7" s="7" t="s">
        <v>7</v>
      </c>
      <c r="F7" s="7">
        <v>6</v>
      </c>
      <c r="G7" s="7">
        <v>11</v>
      </c>
      <c r="H7" s="7">
        <v>64</v>
      </c>
      <c r="I7" s="7">
        <v>78</v>
      </c>
      <c r="J7" s="7" t="str">
        <f t="shared" si="0"/>
        <v>Alabama</v>
      </c>
      <c r="K7" t="str">
        <f t="shared" si="1"/>
        <v>Notre Dame</v>
      </c>
      <c r="L7">
        <f t="shared" si="2"/>
        <v>1</v>
      </c>
      <c r="M7">
        <f t="shared" ref="M7:M12" si="3">IF(I7&gt;H7,1,0)</f>
        <v>1</v>
      </c>
      <c r="P7" s="12" t="s">
        <v>92</v>
      </c>
      <c r="Q7">
        <f>AVERAGEIFS(L:L,F:F,6,G:G,11)</f>
        <v>0.75</v>
      </c>
    </row>
    <row r="8" spans="1:17" x14ac:dyDescent="0.2">
      <c r="A8" s="7" t="s">
        <v>17</v>
      </c>
      <c r="B8" s="7" t="s">
        <v>18</v>
      </c>
      <c r="C8" s="7" t="s">
        <v>17</v>
      </c>
      <c r="D8" s="7">
        <v>0.98799999999999999</v>
      </c>
      <c r="E8" s="7" t="s">
        <v>7</v>
      </c>
      <c r="F8" s="7">
        <v>3</v>
      </c>
      <c r="G8" s="7">
        <v>14</v>
      </c>
      <c r="H8" s="7">
        <v>97</v>
      </c>
      <c r="I8" s="7">
        <v>62</v>
      </c>
      <c r="J8" s="7" t="str">
        <f t="shared" si="0"/>
        <v>Texas Tech</v>
      </c>
      <c r="K8" t="str">
        <f t="shared" si="1"/>
        <v>Texas Tech</v>
      </c>
      <c r="L8">
        <f t="shared" si="2"/>
        <v>1</v>
      </c>
      <c r="M8">
        <f t="shared" si="3"/>
        <v>0</v>
      </c>
      <c r="P8" s="12" t="s">
        <v>93</v>
      </c>
      <c r="Q8">
        <f>AVERAGEIFS(L:L,F:F,7,G:G,10)</f>
        <v>0.33333333333333331</v>
      </c>
    </row>
    <row r="9" spans="1:17" x14ac:dyDescent="0.2">
      <c r="A9" s="7" t="s">
        <v>19</v>
      </c>
      <c r="B9" s="7" t="s">
        <v>20</v>
      </c>
      <c r="C9" s="7" t="s">
        <v>19</v>
      </c>
      <c r="D9" s="7">
        <v>0.56399999999999995</v>
      </c>
      <c r="E9" s="7" t="s">
        <v>7</v>
      </c>
      <c r="F9" s="7">
        <v>7</v>
      </c>
      <c r="G9" s="7">
        <v>10</v>
      </c>
      <c r="H9" s="7">
        <v>74</v>
      </c>
      <c r="I9" s="7">
        <v>73</v>
      </c>
      <c r="J9" s="7" t="str">
        <f t="shared" si="0"/>
        <v>Michigan St</v>
      </c>
      <c r="K9" t="str">
        <f t="shared" si="1"/>
        <v>Michigan St</v>
      </c>
      <c r="L9">
        <f t="shared" si="2"/>
        <v>1</v>
      </c>
      <c r="M9">
        <f t="shared" si="3"/>
        <v>0</v>
      </c>
      <c r="P9" s="12" t="s">
        <v>94</v>
      </c>
      <c r="Q9">
        <f>AVERAGEIFS(L:L,F:F,8,G:G,9)</f>
        <v>0.5</v>
      </c>
    </row>
    <row r="10" spans="1:17" x14ac:dyDescent="0.2">
      <c r="A10" s="7" t="s">
        <v>21</v>
      </c>
      <c r="B10" s="7" t="s">
        <v>22</v>
      </c>
      <c r="C10" s="7" t="s">
        <v>21</v>
      </c>
      <c r="D10" s="7">
        <v>0.95799999999999996</v>
      </c>
      <c r="E10" s="7" t="s">
        <v>7</v>
      </c>
      <c r="F10" s="7">
        <v>2</v>
      </c>
      <c r="G10" s="7">
        <v>15</v>
      </c>
      <c r="H10" s="7">
        <v>78</v>
      </c>
      <c r="I10" s="7">
        <v>61</v>
      </c>
      <c r="J10" s="7" t="str">
        <f t="shared" si="0"/>
        <v>Duke</v>
      </c>
      <c r="K10" t="str">
        <f t="shared" si="1"/>
        <v>Duke</v>
      </c>
      <c r="L10">
        <f t="shared" si="2"/>
        <v>1</v>
      </c>
      <c r="M10">
        <f t="shared" si="3"/>
        <v>0</v>
      </c>
    </row>
    <row r="11" spans="1:17" x14ac:dyDescent="0.2">
      <c r="A11" s="7" t="s">
        <v>23</v>
      </c>
      <c r="B11" s="7" t="s">
        <v>24</v>
      </c>
      <c r="C11" s="7" t="s">
        <v>23</v>
      </c>
      <c r="D11" s="7">
        <v>0.97899999999999998</v>
      </c>
      <c r="E11" s="7" t="s">
        <v>7</v>
      </c>
      <c r="F11" s="7">
        <v>1</v>
      </c>
      <c r="G11" s="7">
        <v>16</v>
      </c>
      <c r="H11" s="7">
        <v>85</v>
      </c>
      <c r="I11" s="7">
        <v>49</v>
      </c>
      <c r="J11" s="7" t="str">
        <f t="shared" si="0"/>
        <v>Baylor</v>
      </c>
      <c r="K11" t="str">
        <f t="shared" si="1"/>
        <v>Baylor</v>
      </c>
      <c r="L11">
        <f t="shared" si="2"/>
        <v>1</v>
      </c>
      <c r="M11">
        <f t="shared" si="3"/>
        <v>0</v>
      </c>
    </row>
    <row r="12" spans="1:17" x14ac:dyDescent="0.2">
      <c r="A12" s="7" t="s">
        <v>25</v>
      </c>
      <c r="B12" s="7" t="s">
        <v>26</v>
      </c>
      <c r="C12" s="7" t="s">
        <v>25</v>
      </c>
      <c r="D12" s="7">
        <v>0.6</v>
      </c>
      <c r="E12" s="7" t="s">
        <v>7</v>
      </c>
      <c r="F12" s="7">
        <v>8</v>
      </c>
      <c r="G12" s="7">
        <v>9</v>
      </c>
      <c r="H12" s="7">
        <v>95</v>
      </c>
      <c r="I12" s="7">
        <v>63</v>
      </c>
      <c r="J12" s="7" t="str">
        <f t="shared" si="0"/>
        <v>North Carolina</v>
      </c>
      <c r="K12" t="str">
        <f t="shared" si="1"/>
        <v>North Carolina</v>
      </c>
      <c r="L12">
        <f t="shared" si="2"/>
        <v>1</v>
      </c>
      <c r="M12">
        <f t="shared" si="3"/>
        <v>0</v>
      </c>
    </row>
    <row r="13" spans="1:17" x14ac:dyDescent="0.2">
      <c r="A13" s="7" t="s">
        <v>27</v>
      </c>
      <c r="B13" s="7" t="s">
        <v>28</v>
      </c>
      <c r="C13" s="7" t="s">
        <v>28</v>
      </c>
      <c r="D13" s="7">
        <v>0.439</v>
      </c>
      <c r="E13" s="7" t="s">
        <v>82</v>
      </c>
      <c r="F13" s="7">
        <v>12</v>
      </c>
      <c r="G13" s="7">
        <v>12</v>
      </c>
      <c r="H13" s="7">
        <v>58</v>
      </c>
      <c r="I13" s="7">
        <v>66</v>
      </c>
      <c r="J13" s="7"/>
      <c r="K13" t="str">
        <f t="shared" si="1"/>
        <v>Indiana</v>
      </c>
      <c r="L13">
        <f t="shared" si="2"/>
        <v>1</v>
      </c>
    </row>
    <row r="14" spans="1:17" x14ac:dyDescent="0.2">
      <c r="A14" s="7" t="s">
        <v>29</v>
      </c>
      <c r="B14" s="7" t="s">
        <v>28</v>
      </c>
      <c r="C14" s="7" t="s">
        <v>28</v>
      </c>
      <c r="D14" s="7">
        <v>0.47799999999999998</v>
      </c>
      <c r="E14" s="7" t="s">
        <v>7</v>
      </c>
      <c r="F14" s="7">
        <v>5</v>
      </c>
      <c r="G14" s="7">
        <v>12</v>
      </c>
      <c r="H14" s="7">
        <v>82</v>
      </c>
      <c r="I14" s="7">
        <v>53</v>
      </c>
      <c r="J14" s="7" t="str">
        <f t="shared" si="0"/>
        <v>St Mary's CA</v>
      </c>
      <c r="K14" t="str">
        <f t="shared" si="1"/>
        <v>St Mary's CA</v>
      </c>
      <c r="L14">
        <f t="shared" si="2"/>
        <v>0</v>
      </c>
      <c r="M14">
        <f t="shared" ref="M14:M19" si="4">IF(I14&gt;H14,1,0)</f>
        <v>0</v>
      </c>
    </row>
    <row r="15" spans="1:17" x14ac:dyDescent="0.2">
      <c r="A15" s="7" t="s">
        <v>30</v>
      </c>
      <c r="B15" s="7" t="s">
        <v>31</v>
      </c>
      <c r="C15" s="7" t="s">
        <v>30</v>
      </c>
      <c r="D15" s="7">
        <v>0.999</v>
      </c>
      <c r="E15" s="7" t="s">
        <v>7</v>
      </c>
      <c r="F15" s="7">
        <v>4</v>
      </c>
      <c r="G15" s="7">
        <v>13</v>
      </c>
      <c r="H15" s="7">
        <v>57</v>
      </c>
      <c r="I15" s="7">
        <v>53</v>
      </c>
      <c r="J15" s="7" t="str">
        <f t="shared" si="0"/>
        <v>UCLA</v>
      </c>
      <c r="K15" t="str">
        <f t="shared" si="1"/>
        <v>UCLA</v>
      </c>
      <c r="L15">
        <f t="shared" si="2"/>
        <v>1</v>
      </c>
      <c r="M15">
        <f t="shared" si="4"/>
        <v>0</v>
      </c>
    </row>
    <row r="16" spans="1:17" x14ac:dyDescent="0.2">
      <c r="A16" s="7" t="s">
        <v>32</v>
      </c>
      <c r="B16" s="7" t="s">
        <v>33</v>
      </c>
      <c r="C16" s="7" t="s">
        <v>32</v>
      </c>
      <c r="D16" s="7">
        <v>0.65</v>
      </c>
      <c r="E16" s="7" t="s">
        <v>7</v>
      </c>
      <c r="F16" s="7">
        <v>6</v>
      </c>
      <c r="G16" s="7">
        <v>11</v>
      </c>
      <c r="H16" s="7">
        <v>81</v>
      </c>
      <c r="I16" s="7">
        <v>73</v>
      </c>
      <c r="J16" s="7" t="str">
        <f t="shared" si="0"/>
        <v>Texas</v>
      </c>
      <c r="K16" t="str">
        <f t="shared" si="1"/>
        <v>Texas</v>
      </c>
      <c r="L16">
        <f t="shared" si="2"/>
        <v>1</v>
      </c>
      <c r="M16">
        <f t="shared" si="4"/>
        <v>0</v>
      </c>
      <c r="O16">
        <f>SUM(L:L)</f>
        <v>26</v>
      </c>
    </row>
    <row r="17" spans="1:15" x14ac:dyDescent="0.2">
      <c r="A17" s="7" t="s">
        <v>34</v>
      </c>
      <c r="B17" s="7" t="s">
        <v>35</v>
      </c>
      <c r="C17" s="7" t="s">
        <v>34</v>
      </c>
      <c r="D17" s="7">
        <v>0.90500000000000003</v>
      </c>
      <c r="E17" s="7" t="s">
        <v>7</v>
      </c>
      <c r="F17" s="7">
        <v>3</v>
      </c>
      <c r="G17" s="7">
        <v>14</v>
      </c>
      <c r="H17" s="7">
        <v>78</v>
      </c>
      <c r="I17" s="7">
        <v>56</v>
      </c>
      <c r="J17" s="7" t="str">
        <f t="shared" si="0"/>
        <v>Purdue</v>
      </c>
      <c r="K17" t="str">
        <f t="shared" si="1"/>
        <v>Purdue</v>
      </c>
      <c r="L17">
        <f t="shared" si="2"/>
        <v>1</v>
      </c>
      <c r="M17">
        <f t="shared" si="4"/>
        <v>0</v>
      </c>
    </row>
    <row r="18" spans="1:15" x14ac:dyDescent="0.2">
      <c r="A18" s="7" t="s">
        <v>36</v>
      </c>
      <c r="B18" s="7" t="s">
        <v>37</v>
      </c>
      <c r="C18" s="7" t="s">
        <v>37</v>
      </c>
      <c r="D18" s="7">
        <v>0.19600000000000001</v>
      </c>
      <c r="E18" s="7" t="s">
        <v>7</v>
      </c>
      <c r="F18" s="7">
        <v>7</v>
      </c>
      <c r="G18" s="7">
        <v>10</v>
      </c>
      <c r="H18" s="7">
        <v>92</v>
      </c>
      <c r="I18" s="7">
        <v>87</v>
      </c>
      <c r="J18" s="7" t="str">
        <f t="shared" si="0"/>
        <v>Murray St</v>
      </c>
      <c r="K18" t="str">
        <f t="shared" si="1"/>
        <v>Murray St</v>
      </c>
      <c r="L18">
        <f t="shared" si="2"/>
        <v>0</v>
      </c>
      <c r="M18">
        <f t="shared" si="4"/>
        <v>0</v>
      </c>
    </row>
    <row r="19" spans="1:15" x14ac:dyDescent="0.2">
      <c r="A19" s="7" t="s">
        <v>38</v>
      </c>
      <c r="B19" s="7" t="s">
        <v>39</v>
      </c>
      <c r="C19" s="7" t="s">
        <v>38</v>
      </c>
      <c r="D19" s="7">
        <v>0.89</v>
      </c>
      <c r="E19" s="7" t="s">
        <v>7</v>
      </c>
      <c r="F19" s="7">
        <v>2</v>
      </c>
      <c r="G19" s="7">
        <v>15</v>
      </c>
      <c r="H19" s="7">
        <v>79</v>
      </c>
      <c r="I19" s="7">
        <v>85</v>
      </c>
      <c r="J19" s="7" t="str">
        <f t="shared" si="0"/>
        <v>Kentucky</v>
      </c>
      <c r="K19" t="str">
        <f t="shared" si="1"/>
        <v>St Peter's</v>
      </c>
      <c r="L19">
        <f t="shared" si="2"/>
        <v>0</v>
      </c>
      <c r="M19">
        <f t="shared" si="4"/>
        <v>1</v>
      </c>
    </row>
    <row r="20" spans="1:15" x14ac:dyDescent="0.2">
      <c r="A20" s="7" t="s">
        <v>40</v>
      </c>
      <c r="B20" s="7" t="s">
        <v>41</v>
      </c>
      <c r="C20" s="7" t="s">
        <v>41</v>
      </c>
      <c r="D20" s="7">
        <v>0.36599999999999999</v>
      </c>
      <c r="E20" s="7" t="s">
        <v>82</v>
      </c>
      <c r="F20" s="7">
        <v>16</v>
      </c>
      <c r="G20" s="7">
        <v>16</v>
      </c>
      <c r="H20" s="7">
        <v>82</v>
      </c>
      <c r="I20" s="7">
        <v>93</v>
      </c>
      <c r="J20" s="7"/>
      <c r="K20" t="str">
        <f t="shared" si="1"/>
        <v>Wright St</v>
      </c>
      <c r="L20">
        <f t="shared" si="2"/>
        <v>1</v>
      </c>
      <c r="O20">
        <f>AVERAGE(L2:L5,L7:L12,L14:L19,L21:L28,L30:L36)</f>
        <v>0.70967741935483875</v>
      </c>
    </row>
    <row r="21" spans="1:15" x14ac:dyDescent="0.2">
      <c r="A21" s="7" t="s">
        <v>42</v>
      </c>
      <c r="B21" s="7" t="s">
        <v>41</v>
      </c>
      <c r="C21" s="7" t="s">
        <v>42</v>
      </c>
      <c r="D21" s="7">
        <v>0.997</v>
      </c>
      <c r="E21" s="7" t="s">
        <v>7</v>
      </c>
      <c r="F21" s="7">
        <v>1</v>
      </c>
      <c r="G21" s="7">
        <v>16</v>
      </c>
      <c r="H21" s="7">
        <v>87</v>
      </c>
      <c r="I21" s="7">
        <v>70</v>
      </c>
      <c r="J21" s="7" t="str">
        <f t="shared" si="0"/>
        <v>Arizona</v>
      </c>
      <c r="K21" t="str">
        <f t="shared" si="1"/>
        <v>Arizona</v>
      </c>
      <c r="L21">
        <f t="shared" si="2"/>
        <v>1</v>
      </c>
      <c r="M21">
        <f t="shared" ref="M21:M28" si="5">IF(I21&gt;H21,1,0)</f>
        <v>0</v>
      </c>
    </row>
    <row r="22" spans="1:15" x14ac:dyDescent="0.2">
      <c r="A22" s="7" t="s">
        <v>43</v>
      </c>
      <c r="B22" s="7" t="s">
        <v>44</v>
      </c>
      <c r="C22" s="7" t="s">
        <v>44</v>
      </c>
      <c r="D22" s="7">
        <v>0.41799999999999998</v>
      </c>
      <c r="E22" s="7" t="s">
        <v>7</v>
      </c>
      <c r="F22" s="7">
        <v>8</v>
      </c>
      <c r="G22" s="7">
        <v>9</v>
      </c>
      <c r="H22" s="7">
        <v>42</v>
      </c>
      <c r="I22" s="7">
        <v>69</v>
      </c>
      <c r="J22" s="7" t="str">
        <f t="shared" si="0"/>
        <v>Seton Hall</v>
      </c>
      <c r="K22" t="str">
        <f t="shared" si="1"/>
        <v>TCU</v>
      </c>
      <c r="L22">
        <f t="shared" si="2"/>
        <v>1</v>
      </c>
      <c r="M22">
        <f t="shared" si="5"/>
        <v>1</v>
      </c>
    </row>
    <row r="23" spans="1:15" x14ac:dyDescent="0.2">
      <c r="A23" s="7" t="s">
        <v>45</v>
      </c>
      <c r="B23" s="7" t="s">
        <v>46</v>
      </c>
      <c r="C23" s="7" t="s">
        <v>45</v>
      </c>
      <c r="D23" s="7">
        <v>0.78600000000000003</v>
      </c>
      <c r="E23" s="7" t="s">
        <v>7</v>
      </c>
      <c r="F23" s="7">
        <v>5</v>
      </c>
      <c r="G23" s="7">
        <v>12</v>
      </c>
      <c r="H23" s="7">
        <v>82</v>
      </c>
      <c r="I23" s="7">
        <v>68</v>
      </c>
      <c r="J23" s="7" t="str">
        <f t="shared" si="0"/>
        <v>Houston</v>
      </c>
      <c r="K23" t="str">
        <f t="shared" si="1"/>
        <v>Houston</v>
      </c>
      <c r="L23">
        <f t="shared" si="2"/>
        <v>1</v>
      </c>
      <c r="M23">
        <f t="shared" si="5"/>
        <v>0</v>
      </c>
    </row>
    <row r="24" spans="1:15" x14ac:dyDescent="0.2">
      <c r="A24" s="7" t="s">
        <v>47</v>
      </c>
      <c r="B24" s="7" t="s">
        <v>48</v>
      </c>
      <c r="C24" s="7" t="s">
        <v>47</v>
      </c>
      <c r="D24" s="7">
        <v>0.60199999999999998</v>
      </c>
      <c r="E24" s="7" t="s">
        <v>7</v>
      </c>
      <c r="F24" s="7">
        <v>4</v>
      </c>
      <c r="G24" s="7">
        <v>13</v>
      </c>
      <c r="H24" s="7">
        <v>54</v>
      </c>
      <c r="I24" s="7">
        <v>53</v>
      </c>
      <c r="J24" s="7" t="str">
        <f t="shared" si="0"/>
        <v>Illinois</v>
      </c>
      <c r="K24" t="str">
        <f t="shared" si="1"/>
        <v>Illinois</v>
      </c>
      <c r="L24">
        <f t="shared" si="2"/>
        <v>1</v>
      </c>
      <c r="M24">
        <f t="shared" si="5"/>
        <v>0</v>
      </c>
    </row>
    <row r="25" spans="1:15" x14ac:dyDescent="0.2">
      <c r="A25" s="7" t="s">
        <v>49</v>
      </c>
      <c r="B25" s="7" t="s">
        <v>50</v>
      </c>
      <c r="C25" s="7" t="s">
        <v>50</v>
      </c>
      <c r="D25" s="7">
        <v>0.34799999999999998</v>
      </c>
      <c r="E25" s="7" t="s">
        <v>7</v>
      </c>
      <c r="F25" s="7">
        <v>6</v>
      </c>
      <c r="G25" s="7">
        <v>11</v>
      </c>
      <c r="H25" s="7">
        <v>63</v>
      </c>
      <c r="I25" s="7">
        <v>75</v>
      </c>
      <c r="J25" s="7" t="str">
        <f t="shared" si="0"/>
        <v>Colorado St</v>
      </c>
      <c r="K25" t="str">
        <f t="shared" si="1"/>
        <v>Michigan</v>
      </c>
      <c r="L25">
        <f t="shared" si="2"/>
        <v>1</v>
      </c>
      <c r="M25">
        <f t="shared" si="5"/>
        <v>1</v>
      </c>
    </row>
    <row r="26" spans="1:15" x14ac:dyDescent="0.2">
      <c r="A26" s="7" t="s">
        <v>51</v>
      </c>
      <c r="B26" s="7" t="s">
        <v>52</v>
      </c>
      <c r="C26" s="7" t="s">
        <v>51</v>
      </c>
      <c r="D26" s="7">
        <v>0.98799999999999999</v>
      </c>
      <c r="E26" s="7" t="s">
        <v>7</v>
      </c>
      <c r="F26" s="7">
        <v>3</v>
      </c>
      <c r="G26" s="7">
        <v>14</v>
      </c>
      <c r="H26" s="7">
        <v>88</v>
      </c>
      <c r="I26" s="7">
        <v>56</v>
      </c>
      <c r="J26" s="7" t="str">
        <f t="shared" si="0"/>
        <v>Tennessee</v>
      </c>
      <c r="K26" t="str">
        <f t="shared" si="1"/>
        <v>Tennessee</v>
      </c>
      <c r="L26">
        <f t="shared" si="2"/>
        <v>1</v>
      </c>
      <c r="M26">
        <f t="shared" si="5"/>
        <v>0</v>
      </c>
    </row>
    <row r="27" spans="1:15" x14ac:dyDescent="0.2">
      <c r="A27" s="7" t="s">
        <v>53</v>
      </c>
      <c r="B27" s="7" t="s">
        <v>54</v>
      </c>
      <c r="C27" s="7" t="s">
        <v>54</v>
      </c>
      <c r="D27" s="7">
        <v>0.35499999999999998</v>
      </c>
      <c r="E27" s="7" t="s">
        <v>7</v>
      </c>
      <c r="F27" s="7">
        <v>7</v>
      </c>
      <c r="G27" s="7">
        <v>10</v>
      </c>
      <c r="H27" s="7">
        <v>54</v>
      </c>
      <c r="I27" s="7">
        <v>41</v>
      </c>
      <c r="J27" s="7" t="str">
        <f t="shared" si="0"/>
        <v>Ohio St</v>
      </c>
      <c r="K27" t="str">
        <f t="shared" si="1"/>
        <v>Ohio St</v>
      </c>
      <c r="L27">
        <f t="shared" si="2"/>
        <v>0</v>
      </c>
      <c r="M27">
        <f t="shared" si="5"/>
        <v>0</v>
      </c>
    </row>
    <row r="28" spans="1:15" x14ac:dyDescent="0.2">
      <c r="A28" s="7" t="s">
        <v>55</v>
      </c>
      <c r="B28" s="7" t="s">
        <v>56</v>
      </c>
      <c r="C28" s="7" t="s">
        <v>55</v>
      </c>
      <c r="D28" s="7">
        <v>0.92</v>
      </c>
      <c r="E28" s="7" t="s">
        <v>7</v>
      </c>
      <c r="F28" s="7">
        <v>2</v>
      </c>
      <c r="G28" s="7">
        <v>15</v>
      </c>
      <c r="H28" s="7">
        <v>80</v>
      </c>
      <c r="I28" s="7">
        <v>60</v>
      </c>
      <c r="J28" s="7" t="str">
        <f t="shared" si="0"/>
        <v>Villanova</v>
      </c>
      <c r="K28" t="str">
        <f t="shared" si="1"/>
        <v>Villanova</v>
      </c>
      <c r="L28">
        <f t="shared" si="2"/>
        <v>1</v>
      </c>
      <c r="M28">
        <f t="shared" si="5"/>
        <v>0</v>
      </c>
    </row>
    <row r="29" spans="1:15" x14ac:dyDescent="0.2">
      <c r="A29" s="7" t="s">
        <v>57</v>
      </c>
      <c r="B29" s="7" t="s">
        <v>58</v>
      </c>
      <c r="C29" s="7" t="s">
        <v>57</v>
      </c>
      <c r="D29" s="7">
        <v>0.72</v>
      </c>
      <c r="E29" s="7" t="s">
        <v>82</v>
      </c>
      <c r="F29" s="7">
        <v>16</v>
      </c>
      <c r="G29" s="7">
        <v>16</v>
      </c>
      <c r="H29" s="7">
        <v>76</v>
      </c>
      <c r="I29" s="7">
        <v>67</v>
      </c>
      <c r="J29" s="7"/>
      <c r="K29" t="str">
        <f t="shared" si="1"/>
        <v>TX Southern</v>
      </c>
      <c r="L29">
        <f t="shared" si="2"/>
        <v>1</v>
      </c>
    </row>
    <row r="30" spans="1:15" x14ac:dyDescent="0.2">
      <c r="A30" s="7" t="s">
        <v>57</v>
      </c>
      <c r="B30" s="7" t="s">
        <v>59</v>
      </c>
      <c r="C30" s="7" t="s">
        <v>59</v>
      </c>
      <c r="D30" s="7">
        <v>3.0000000000000001E-3</v>
      </c>
      <c r="E30" s="7" t="s">
        <v>7</v>
      </c>
      <c r="F30" s="7">
        <v>16</v>
      </c>
      <c r="G30" s="7">
        <v>1</v>
      </c>
      <c r="H30" s="7">
        <v>56</v>
      </c>
      <c r="I30" s="7">
        <v>83</v>
      </c>
      <c r="J30" s="7" t="str">
        <f t="shared" si="0"/>
        <v>Kansas</v>
      </c>
      <c r="K30" t="str">
        <f t="shared" si="1"/>
        <v>Kansas</v>
      </c>
      <c r="L30">
        <f t="shared" si="2"/>
        <v>1</v>
      </c>
      <c r="M30">
        <v>0</v>
      </c>
    </row>
    <row r="31" spans="1:15" x14ac:dyDescent="0.2">
      <c r="A31" s="7" t="s">
        <v>60</v>
      </c>
      <c r="B31" s="7" t="s">
        <v>61</v>
      </c>
      <c r="C31" s="7" t="s">
        <v>60</v>
      </c>
      <c r="D31" s="7">
        <v>0.59499999999999997</v>
      </c>
      <c r="E31" s="7" t="s">
        <v>7</v>
      </c>
      <c r="F31" s="7">
        <v>8</v>
      </c>
      <c r="G31" s="7">
        <v>9</v>
      </c>
      <c r="H31" s="7">
        <v>69</v>
      </c>
      <c r="I31" s="7">
        <v>72</v>
      </c>
      <c r="J31" s="7" t="str">
        <f t="shared" si="0"/>
        <v>San Diego St</v>
      </c>
      <c r="K31" t="str">
        <f t="shared" si="1"/>
        <v>Creighton</v>
      </c>
      <c r="L31">
        <f t="shared" si="2"/>
        <v>0</v>
      </c>
      <c r="M31">
        <f t="shared" ref="M31:M36" si="6">IF(I31&gt;H31,1,0)</f>
        <v>1</v>
      </c>
    </row>
    <row r="32" spans="1:15" x14ac:dyDescent="0.2">
      <c r="A32" s="7" t="s">
        <v>62</v>
      </c>
      <c r="B32" s="7" t="s">
        <v>63</v>
      </c>
      <c r="C32" s="7" t="s">
        <v>62</v>
      </c>
      <c r="D32" s="7">
        <v>0.89</v>
      </c>
      <c r="E32" s="7" t="s">
        <v>7</v>
      </c>
      <c r="F32" s="7">
        <v>5</v>
      </c>
      <c r="G32" s="7">
        <v>12</v>
      </c>
      <c r="H32" s="7">
        <v>63</v>
      </c>
      <c r="I32" s="7">
        <v>67</v>
      </c>
      <c r="J32" s="7" t="str">
        <f t="shared" si="0"/>
        <v>Iowa</v>
      </c>
      <c r="K32" t="str">
        <f t="shared" si="1"/>
        <v>Richmond</v>
      </c>
      <c r="L32">
        <f t="shared" si="2"/>
        <v>0</v>
      </c>
      <c r="M32">
        <f t="shared" si="6"/>
        <v>1</v>
      </c>
    </row>
    <row r="33" spans="1:13" x14ac:dyDescent="0.2">
      <c r="A33" s="7" t="s">
        <v>64</v>
      </c>
      <c r="B33" s="7" t="s">
        <v>65</v>
      </c>
      <c r="C33" s="7" t="s">
        <v>64</v>
      </c>
      <c r="D33" s="7">
        <v>0.63</v>
      </c>
      <c r="E33" s="7" t="s">
        <v>7</v>
      </c>
      <c r="F33" s="7">
        <v>4</v>
      </c>
      <c r="G33" s="7">
        <v>13</v>
      </c>
      <c r="H33" s="7">
        <v>66</v>
      </c>
      <c r="I33" s="7">
        <v>57</v>
      </c>
      <c r="J33" s="7" t="str">
        <f t="shared" si="0"/>
        <v>Providence</v>
      </c>
      <c r="K33" t="str">
        <f t="shared" si="1"/>
        <v>Providence</v>
      </c>
      <c r="L33">
        <f t="shared" si="2"/>
        <v>1</v>
      </c>
      <c r="M33">
        <f t="shared" si="6"/>
        <v>0</v>
      </c>
    </row>
    <row r="34" spans="1:13" x14ac:dyDescent="0.2">
      <c r="A34" s="7" t="s">
        <v>66</v>
      </c>
      <c r="B34" s="7" t="s">
        <v>67</v>
      </c>
      <c r="C34" s="7" t="s">
        <v>66</v>
      </c>
      <c r="D34" s="7">
        <v>0.72399999999999998</v>
      </c>
      <c r="E34" s="7" t="s">
        <v>7</v>
      </c>
      <c r="F34" s="7">
        <v>6</v>
      </c>
      <c r="G34" s="7">
        <v>11</v>
      </c>
      <c r="H34" s="7">
        <v>54</v>
      </c>
      <c r="I34" s="7">
        <v>59</v>
      </c>
      <c r="J34" s="7" t="str">
        <f t="shared" si="0"/>
        <v>LSU</v>
      </c>
      <c r="K34" t="str">
        <f t="shared" si="1"/>
        <v>Iowa St</v>
      </c>
      <c r="L34">
        <f t="shared" si="2"/>
        <v>0</v>
      </c>
      <c r="M34">
        <f t="shared" si="6"/>
        <v>1</v>
      </c>
    </row>
    <row r="35" spans="1:13" x14ac:dyDescent="0.2">
      <c r="A35" s="7" t="s">
        <v>68</v>
      </c>
      <c r="B35" s="7" t="s">
        <v>69</v>
      </c>
      <c r="C35" s="7" t="s">
        <v>68</v>
      </c>
      <c r="D35" s="7">
        <v>0.90300000000000002</v>
      </c>
      <c r="E35" s="7" t="s">
        <v>7</v>
      </c>
      <c r="F35" s="7">
        <v>3</v>
      </c>
      <c r="G35" s="7">
        <v>14</v>
      </c>
      <c r="H35" s="7">
        <v>67</v>
      </c>
      <c r="I35" s="7">
        <v>60</v>
      </c>
      <c r="J35" s="7" t="str">
        <f t="shared" si="0"/>
        <v>Wisconsin</v>
      </c>
      <c r="K35" t="str">
        <f t="shared" si="1"/>
        <v>Wisconsin</v>
      </c>
      <c r="L35">
        <f t="shared" si="2"/>
        <v>1</v>
      </c>
      <c r="M35">
        <f t="shared" si="6"/>
        <v>0</v>
      </c>
    </row>
    <row r="36" spans="1:13" x14ac:dyDescent="0.2">
      <c r="A36" s="7" t="s">
        <v>72</v>
      </c>
      <c r="B36" s="7" t="s">
        <v>73</v>
      </c>
      <c r="C36" s="7" t="s">
        <v>72</v>
      </c>
      <c r="D36" s="7">
        <v>0.95</v>
      </c>
      <c r="E36" s="7" t="s">
        <v>7</v>
      </c>
      <c r="F36" s="7">
        <v>2</v>
      </c>
      <c r="G36" s="7">
        <v>15</v>
      </c>
      <c r="H36" s="7">
        <v>80</v>
      </c>
      <c r="I36" s="7">
        <v>61</v>
      </c>
      <c r="J36" s="7" t="str">
        <f t="shared" si="0"/>
        <v>Auburn</v>
      </c>
      <c r="K36" t="str">
        <f t="shared" si="1"/>
        <v>Auburn</v>
      </c>
      <c r="L36">
        <f t="shared" si="2"/>
        <v>1</v>
      </c>
      <c r="M36">
        <f t="shared" si="6"/>
        <v>0</v>
      </c>
    </row>
    <row r="37" spans="1:13" x14ac:dyDescent="0.2">
      <c r="J37" s="7">
        <f t="shared" si="0"/>
        <v>0</v>
      </c>
    </row>
    <row r="38" spans="1:13" x14ac:dyDescent="0.2">
      <c r="J38" s="7">
        <f t="shared" si="0"/>
        <v>0</v>
      </c>
    </row>
    <row r="39" spans="1:13" x14ac:dyDescent="0.2">
      <c r="A39" s="7" t="s">
        <v>70</v>
      </c>
      <c r="B39" s="7" t="s">
        <v>71</v>
      </c>
      <c r="C39" s="7" t="s">
        <v>70</v>
      </c>
      <c r="D39" s="7">
        <v>0.5</v>
      </c>
      <c r="E39" s="7" t="s">
        <v>7</v>
      </c>
      <c r="F39" s="7">
        <v>7</v>
      </c>
      <c r="G39" s="7">
        <v>10</v>
      </c>
      <c r="H39" s="7">
        <v>68</v>
      </c>
      <c r="I39" s="7">
        <v>66</v>
      </c>
      <c r="J39" s="7" t="str">
        <f t="shared" si="0"/>
        <v>USC</v>
      </c>
    </row>
  </sheetData>
  <autoFilter ref="M1:M39" xr:uid="{64AACD12-C039-A74A-994A-8B9AE78383B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2FC6-8161-F04D-86DC-552C9DEC0C13}">
  <dimension ref="A1:N17"/>
  <sheetViews>
    <sheetView workbookViewId="0">
      <selection activeCell="N7" sqref="N7"/>
    </sheetView>
  </sheetViews>
  <sheetFormatPr baseColWidth="10" defaultRowHeight="15" x14ac:dyDescent="0.2"/>
  <cols>
    <col min="1" max="1" width="12.33203125" bestFit="1" customWidth="1"/>
    <col min="2" max="2" width="12.1640625" bestFit="1" customWidth="1"/>
    <col min="10" max="10" width="12.33203125" bestFit="1" customWidth="1"/>
  </cols>
  <sheetData>
    <row r="1" spans="1:14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80</v>
      </c>
      <c r="G1" s="6" t="s">
        <v>81</v>
      </c>
      <c r="H1" s="6" t="s">
        <v>78</v>
      </c>
      <c r="I1" s="6" t="s">
        <v>79</v>
      </c>
      <c r="J1" s="8" t="s">
        <v>2</v>
      </c>
      <c r="K1" s="8" t="s">
        <v>86</v>
      </c>
    </row>
    <row r="2" spans="1:14" x14ac:dyDescent="0.2">
      <c r="A2" t="s">
        <v>5</v>
      </c>
      <c r="B2" t="s">
        <v>9</v>
      </c>
      <c r="C2" t="s">
        <v>5</v>
      </c>
      <c r="D2">
        <v>0.79500000000000004</v>
      </c>
      <c r="E2" t="s">
        <v>74</v>
      </c>
      <c r="F2">
        <v>1</v>
      </c>
      <c r="G2">
        <v>9</v>
      </c>
      <c r="H2">
        <v>82</v>
      </c>
      <c r="I2">
        <v>78</v>
      </c>
      <c r="J2" t="str">
        <f>IF(H2&gt;I2,A2,B2)</f>
        <v>Gonzaga</v>
      </c>
      <c r="K2">
        <f>IF(J2=C2,1,0)</f>
        <v>1</v>
      </c>
      <c r="L2" s="10">
        <f>AVERAGE(K:K)</f>
        <v>0.6875</v>
      </c>
    </row>
    <row r="3" spans="1:14" x14ac:dyDescent="0.2">
      <c r="A3" t="s">
        <v>59</v>
      </c>
      <c r="B3" t="s">
        <v>61</v>
      </c>
      <c r="C3" t="s">
        <v>59</v>
      </c>
      <c r="D3">
        <v>0.874</v>
      </c>
      <c r="E3" t="s">
        <v>74</v>
      </c>
      <c r="F3">
        <v>1</v>
      </c>
      <c r="G3">
        <v>9</v>
      </c>
      <c r="H3">
        <v>79</v>
      </c>
      <c r="I3">
        <v>72</v>
      </c>
      <c r="J3" t="str">
        <f t="shared" ref="J3:J17" si="0">IF(H3&gt;I3,A3,B3)</f>
        <v>Kansas</v>
      </c>
      <c r="K3">
        <f t="shared" ref="K3:K17" si="1">IF(J3=C3,1,0)</f>
        <v>1</v>
      </c>
    </row>
    <row r="4" spans="1:14" x14ac:dyDescent="0.2">
      <c r="A4" t="s">
        <v>25</v>
      </c>
      <c r="B4" t="s">
        <v>23</v>
      </c>
      <c r="C4" t="s">
        <v>23</v>
      </c>
      <c r="D4">
        <v>5.1999999999999998E-2</v>
      </c>
      <c r="E4" t="s">
        <v>74</v>
      </c>
      <c r="F4">
        <v>8</v>
      </c>
      <c r="G4">
        <v>1</v>
      </c>
      <c r="H4">
        <v>93</v>
      </c>
      <c r="I4">
        <v>86</v>
      </c>
      <c r="J4" t="str">
        <f t="shared" si="0"/>
        <v>North Carolina</v>
      </c>
      <c r="K4">
        <f t="shared" si="1"/>
        <v>0</v>
      </c>
    </row>
    <row r="5" spans="1:14" x14ac:dyDescent="0.2">
      <c r="A5" t="s">
        <v>50</v>
      </c>
      <c r="B5" t="s">
        <v>51</v>
      </c>
      <c r="C5" t="s">
        <v>51</v>
      </c>
      <c r="D5">
        <v>0.25900000000000001</v>
      </c>
      <c r="E5" t="s">
        <v>74</v>
      </c>
      <c r="F5">
        <v>11</v>
      </c>
      <c r="G5">
        <v>3</v>
      </c>
      <c r="H5">
        <v>76</v>
      </c>
      <c r="I5">
        <v>68</v>
      </c>
      <c r="J5" t="str">
        <f t="shared" si="0"/>
        <v>Michigan</v>
      </c>
      <c r="K5">
        <f t="shared" si="1"/>
        <v>0</v>
      </c>
    </row>
    <row r="6" spans="1:14" x14ac:dyDescent="0.2">
      <c r="A6" t="s">
        <v>30</v>
      </c>
      <c r="B6" s="7" t="s">
        <v>29</v>
      </c>
      <c r="C6" t="s">
        <v>30</v>
      </c>
      <c r="D6">
        <v>0.59799999999999998</v>
      </c>
      <c r="E6" t="s">
        <v>74</v>
      </c>
      <c r="F6">
        <v>4</v>
      </c>
      <c r="G6">
        <v>5</v>
      </c>
      <c r="H6">
        <v>72</v>
      </c>
      <c r="I6">
        <v>56</v>
      </c>
      <c r="J6" t="str">
        <f t="shared" si="0"/>
        <v>UCLA</v>
      </c>
      <c r="K6">
        <f t="shared" si="1"/>
        <v>1</v>
      </c>
      <c r="N6">
        <f>SUM(K:K)</f>
        <v>11</v>
      </c>
    </row>
    <row r="7" spans="1:14" x14ac:dyDescent="0.2">
      <c r="A7" t="s">
        <v>64</v>
      </c>
      <c r="B7" t="s">
        <v>63</v>
      </c>
      <c r="C7" t="s">
        <v>64</v>
      </c>
      <c r="D7">
        <v>0.502</v>
      </c>
      <c r="E7" t="s">
        <v>74</v>
      </c>
      <c r="F7">
        <v>4</v>
      </c>
      <c r="G7">
        <v>12</v>
      </c>
      <c r="H7">
        <v>79</v>
      </c>
      <c r="I7">
        <v>51</v>
      </c>
      <c r="J7" t="str">
        <f t="shared" si="0"/>
        <v>Providence</v>
      </c>
      <c r="K7">
        <f t="shared" si="1"/>
        <v>1</v>
      </c>
    </row>
    <row r="8" spans="1:14" x14ac:dyDescent="0.2">
      <c r="A8" t="s">
        <v>12</v>
      </c>
      <c r="B8" t="s">
        <v>11</v>
      </c>
      <c r="C8" t="s">
        <v>12</v>
      </c>
      <c r="D8">
        <v>0.95199999999999996</v>
      </c>
      <c r="E8" t="s">
        <v>74</v>
      </c>
      <c r="F8">
        <v>4</v>
      </c>
      <c r="G8">
        <v>12</v>
      </c>
      <c r="H8">
        <v>53</v>
      </c>
      <c r="I8">
        <v>48</v>
      </c>
      <c r="J8" t="str">
        <f t="shared" si="0"/>
        <v>Arkansas</v>
      </c>
      <c r="K8">
        <f t="shared" si="1"/>
        <v>1</v>
      </c>
    </row>
    <row r="9" spans="1:14" x14ac:dyDescent="0.2">
      <c r="A9" s="7" t="s">
        <v>39</v>
      </c>
      <c r="B9" t="s">
        <v>36</v>
      </c>
      <c r="C9" t="s">
        <v>36</v>
      </c>
      <c r="D9">
        <v>7.6999999999999999E-2</v>
      </c>
      <c r="E9" t="s">
        <v>74</v>
      </c>
      <c r="F9">
        <v>15</v>
      </c>
      <c r="G9">
        <v>7</v>
      </c>
      <c r="H9">
        <v>70</v>
      </c>
      <c r="I9">
        <v>60</v>
      </c>
      <c r="J9" t="str">
        <f t="shared" si="0"/>
        <v>St Peter's</v>
      </c>
      <c r="K9">
        <f t="shared" si="1"/>
        <v>0</v>
      </c>
    </row>
    <row r="10" spans="1:14" x14ac:dyDescent="0.2">
      <c r="A10" t="s">
        <v>42</v>
      </c>
      <c r="B10" t="s">
        <v>44</v>
      </c>
      <c r="C10" t="s">
        <v>42</v>
      </c>
      <c r="D10">
        <v>0.90200000000000002</v>
      </c>
      <c r="E10" t="s">
        <v>74</v>
      </c>
      <c r="F10">
        <v>1</v>
      </c>
      <c r="G10">
        <v>9</v>
      </c>
      <c r="H10">
        <v>85</v>
      </c>
      <c r="I10">
        <v>80</v>
      </c>
      <c r="J10" t="str">
        <f t="shared" si="0"/>
        <v>Arizona</v>
      </c>
      <c r="K10">
        <f t="shared" si="1"/>
        <v>1</v>
      </c>
    </row>
    <row r="11" spans="1:14" x14ac:dyDescent="0.2">
      <c r="A11" t="s">
        <v>55</v>
      </c>
      <c r="B11" t="s">
        <v>53</v>
      </c>
      <c r="C11" t="s">
        <v>55</v>
      </c>
      <c r="D11">
        <v>0.8</v>
      </c>
      <c r="E11" t="s">
        <v>74</v>
      </c>
      <c r="F11">
        <v>2</v>
      </c>
      <c r="G11">
        <v>7</v>
      </c>
      <c r="H11">
        <v>71</v>
      </c>
      <c r="I11">
        <v>61</v>
      </c>
      <c r="J11" t="str">
        <f t="shared" si="0"/>
        <v>Villanova</v>
      </c>
      <c r="K11">
        <f t="shared" si="1"/>
        <v>1</v>
      </c>
    </row>
    <row r="12" spans="1:14" x14ac:dyDescent="0.2">
      <c r="A12" t="s">
        <v>71</v>
      </c>
      <c r="B12" t="s">
        <v>72</v>
      </c>
      <c r="C12" t="s">
        <v>72</v>
      </c>
      <c r="D12">
        <v>0.22700000000000001</v>
      </c>
      <c r="E12" t="s">
        <v>74</v>
      </c>
      <c r="F12">
        <v>10</v>
      </c>
      <c r="G12">
        <v>2</v>
      </c>
      <c r="H12">
        <v>79</v>
      </c>
      <c r="I12">
        <v>61</v>
      </c>
      <c r="J12" t="str">
        <f t="shared" si="0"/>
        <v>Miami FL</v>
      </c>
      <c r="K12">
        <f t="shared" si="1"/>
        <v>0</v>
      </c>
    </row>
    <row r="13" spans="1:14" x14ac:dyDescent="0.2">
      <c r="A13" t="s">
        <v>21</v>
      </c>
      <c r="B13" t="s">
        <v>19</v>
      </c>
      <c r="C13" t="s">
        <v>21</v>
      </c>
      <c r="D13">
        <v>0.76400000000000001</v>
      </c>
      <c r="E13" t="s">
        <v>74</v>
      </c>
      <c r="F13">
        <v>2</v>
      </c>
      <c r="G13">
        <v>7</v>
      </c>
      <c r="H13">
        <v>85</v>
      </c>
      <c r="I13">
        <v>76</v>
      </c>
      <c r="J13" t="str">
        <f t="shared" si="0"/>
        <v>Duke</v>
      </c>
      <c r="K13">
        <f t="shared" si="1"/>
        <v>1</v>
      </c>
    </row>
    <row r="14" spans="1:14" x14ac:dyDescent="0.2">
      <c r="A14" t="s">
        <v>34</v>
      </c>
      <c r="B14" t="s">
        <v>32</v>
      </c>
      <c r="C14" t="s">
        <v>34</v>
      </c>
      <c r="D14">
        <v>0.65600000000000003</v>
      </c>
      <c r="E14" t="s">
        <v>74</v>
      </c>
      <c r="F14">
        <v>3</v>
      </c>
      <c r="G14">
        <v>6</v>
      </c>
      <c r="H14">
        <v>81</v>
      </c>
      <c r="I14">
        <v>71</v>
      </c>
      <c r="J14" t="str">
        <f t="shared" si="0"/>
        <v>Purdue</v>
      </c>
      <c r="K14">
        <f t="shared" si="1"/>
        <v>1</v>
      </c>
    </row>
    <row r="15" spans="1:14" x14ac:dyDescent="0.2">
      <c r="A15" t="s">
        <v>17</v>
      </c>
      <c r="B15" t="s">
        <v>15</v>
      </c>
      <c r="C15" t="s">
        <v>17</v>
      </c>
      <c r="D15">
        <v>0.96</v>
      </c>
      <c r="E15" t="s">
        <v>74</v>
      </c>
      <c r="F15">
        <v>3</v>
      </c>
      <c r="G15">
        <v>11</v>
      </c>
      <c r="H15">
        <v>59</v>
      </c>
      <c r="I15">
        <v>53</v>
      </c>
      <c r="J15" t="str">
        <f t="shared" si="0"/>
        <v>Texas Tech</v>
      </c>
      <c r="K15">
        <f t="shared" si="1"/>
        <v>1</v>
      </c>
    </row>
    <row r="16" spans="1:14" x14ac:dyDescent="0.2">
      <c r="A16" t="s">
        <v>67</v>
      </c>
      <c r="B16" t="s">
        <v>68</v>
      </c>
      <c r="C16" t="s">
        <v>68</v>
      </c>
      <c r="D16">
        <v>0.49</v>
      </c>
      <c r="E16" t="s">
        <v>74</v>
      </c>
      <c r="F16">
        <v>11</v>
      </c>
      <c r="G16">
        <v>3</v>
      </c>
      <c r="H16">
        <v>54</v>
      </c>
      <c r="I16">
        <v>49</v>
      </c>
      <c r="J16" t="str">
        <f t="shared" si="0"/>
        <v>Iowa St</v>
      </c>
      <c r="K16">
        <f t="shared" si="1"/>
        <v>0</v>
      </c>
    </row>
    <row r="17" spans="1:11" x14ac:dyDescent="0.2">
      <c r="A17" t="s">
        <v>45</v>
      </c>
      <c r="B17" t="s">
        <v>47</v>
      </c>
      <c r="C17" t="s">
        <v>45</v>
      </c>
      <c r="D17">
        <v>0.78700000000000003</v>
      </c>
      <c r="E17" t="s">
        <v>74</v>
      </c>
      <c r="F17">
        <v>5</v>
      </c>
      <c r="G17">
        <v>4</v>
      </c>
      <c r="H17">
        <v>68</v>
      </c>
      <c r="I17">
        <v>53</v>
      </c>
      <c r="J17" t="str">
        <f t="shared" si="0"/>
        <v>Houston</v>
      </c>
      <c r="K17">
        <f t="shared" si="1"/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6678-29F2-D944-92C3-FE3C44DB39A5}">
  <dimension ref="A1:M9"/>
  <sheetViews>
    <sheetView workbookViewId="0">
      <selection activeCell="M5" sqref="M5"/>
    </sheetView>
  </sheetViews>
  <sheetFormatPr baseColWidth="10" defaultRowHeight="15" x14ac:dyDescent="0.2"/>
  <cols>
    <col min="1" max="1" width="12.33203125" bestFit="1" customWidth="1"/>
    <col min="8" max="8" width="11.33203125" bestFit="1" customWidth="1"/>
    <col min="10" max="10" width="12.33203125" bestFit="1" customWidth="1"/>
  </cols>
  <sheetData>
    <row r="1" spans="1:13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80</v>
      </c>
      <c r="G1" s="6" t="s">
        <v>81</v>
      </c>
      <c r="H1" s="6" t="s">
        <v>78</v>
      </c>
      <c r="I1" s="6" t="s">
        <v>79</v>
      </c>
      <c r="J1" s="8" t="s">
        <v>2</v>
      </c>
      <c r="K1" s="8" t="s">
        <v>86</v>
      </c>
    </row>
    <row r="2" spans="1:13" x14ac:dyDescent="0.2">
      <c r="A2" t="s">
        <v>12</v>
      </c>
      <c r="B2" t="s">
        <v>5</v>
      </c>
      <c r="C2" t="s">
        <v>5</v>
      </c>
      <c r="D2">
        <v>3.6999999999999998E-2</v>
      </c>
      <c r="E2" t="s">
        <v>75</v>
      </c>
      <c r="F2">
        <v>4</v>
      </c>
      <c r="G2">
        <v>1</v>
      </c>
      <c r="H2">
        <v>74</v>
      </c>
      <c r="I2">
        <v>68</v>
      </c>
      <c r="J2" t="str">
        <f>IF(H2&gt;I2,A2,B2)</f>
        <v>Arkansas</v>
      </c>
      <c r="K2">
        <f>IF(J2=C2,1,0)</f>
        <v>0</v>
      </c>
      <c r="L2" s="9">
        <f>AVERAGE(K:K)</f>
        <v>0.5</v>
      </c>
    </row>
    <row r="3" spans="1:13" x14ac:dyDescent="0.2">
      <c r="A3" t="s">
        <v>45</v>
      </c>
      <c r="B3" t="s">
        <v>42</v>
      </c>
      <c r="C3" t="s">
        <v>45</v>
      </c>
      <c r="D3">
        <v>0.60899999999999999</v>
      </c>
      <c r="E3" t="s">
        <v>75</v>
      </c>
      <c r="F3">
        <v>5</v>
      </c>
      <c r="G3">
        <v>1</v>
      </c>
      <c r="H3">
        <v>72</v>
      </c>
      <c r="I3">
        <v>60</v>
      </c>
      <c r="J3" t="str">
        <f t="shared" ref="J3:J9" si="0">IF(H3&gt;I3,A3,B3)</f>
        <v>Houston</v>
      </c>
      <c r="K3">
        <f t="shared" ref="K3:K9" si="1">IF(J3=C3,1,0)</f>
        <v>1</v>
      </c>
    </row>
    <row r="4" spans="1:13" x14ac:dyDescent="0.2">
      <c r="A4" t="s">
        <v>55</v>
      </c>
      <c r="B4" t="s">
        <v>50</v>
      </c>
      <c r="C4" t="s">
        <v>55</v>
      </c>
      <c r="D4">
        <v>0.86</v>
      </c>
      <c r="E4" t="s">
        <v>75</v>
      </c>
      <c r="F4">
        <v>2</v>
      </c>
      <c r="G4">
        <v>11</v>
      </c>
      <c r="H4">
        <v>63</v>
      </c>
      <c r="I4">
        <v>55</v>
      </c>
      <c r="J4" t="str">
        <f t="shared" si="0"/>
        <v>Villanova</v>
      </c>
      <c r="K4">
        <f t="shared" si="1"/>
        <v>1</v>
      </c>
      <c r="M4">
        <f>SUM(K:K)</f>
        <v>4</v>
      </c>
    </row>
    <row r="5" spans="1:13" x14ac:dyDescent="0.2">
      <c r="A5" t="s">
        <v>21</v>
      </c>
      <c r="B5" t="s">
        <v>17</v>
      </c>
      <c r="C5" t="s">
        <v>17</v>
      </c>
      <c r="D5">
        <v>0.38800000000000001</v>
      </c>
      <c r="E5" t="s">
        <v>75</v>
      </c>
      <c r="F5">
        <v>2</v>
      </c>
      <c r="G5">
        <v>3</v>
      </c>
      <c r="H5">
        <v>78</v>
      </c>
      <c r="I5">
        <v>73</v>
      </c>
      <c r="J5" t="str">
        <f t="shared" si="0"/>
        <v>Duke</v>
      </c>
      <c r="K5">
        <f t="shared" si="1"/>
        <v>0</v>
      </c>
    </row>
    <row r="6" spans="1:13" x14ac:dyDescent="0.2">
      <c r="A6" t="s">
        <v>59</v>
      </c>
      <c r="B6" t="s">
        <v>64</v>
      </c>
      <c r="C6" t="s">
        <v>59</v>
      </c>
      <c r="D6">
        <v>0.97099999999999997</v>
      </c>
      <c r="E6" t="s">
        <v>75</v>
      </c>
      <c r="F6">
        <v>1</v>
      </c>
      <c r="G6">
        <v>4</v>
      </c>
      <c r="H6">
        <v>66</v>
      </c>
      <c r="I6">
        <v>61</v>
      </c>
      <c r="J6" t="str">
        <f t="shared" si="0"/>
        <v>Kansas</v>
      </c>
      <c r="K6">
        <f t="shared" si="1"/>
        <v>1</v>
      </c>
    </row>
    <row r="7" spans="1:13" x14ac:dyDescent="0.2">
      <c r="A7" t="s">
        <v>39</v>
      </c>
      <c r="B7" t="s">
        <v>34</v>
      </c>
      <c r="C7" t="s">
        <v>39</v>
      </c>
      <c r="D7">
        <v>9.7000000000000003E-2</v>
      </c>
      <c r="E7" t="s">
        <v>75</v>
      </c>
      <c r="F7">
        <v>15</v>
      </c>
      <c r="G7">
        <v>3</v>
      </c>
      <c r="H7">
        <v>67</v>
      </c>
      <c r="I7">
        <v>64</v>
      </c>
      <c r="J7" t="str">
        <f t="shared" si="0"/>
        <v>St Peter's</v>
      </c>
      <c r="K7">
        <f t="shared" si="1"/>
        <v>1</v>
      </c>
    </row>
    <row r="8" spans="1:13" x14ac:dyDescent="0.2">
      <c r="A8" t="s">
        <v>25</v>
      </c>
      <c r="B8" t="s">
        <v>30</v>
      </c>
      <c r="C8" t="s">
        <v>30</v>
      </c>
      <c r="D8">
        <v>0.124</v>
      </c>
      <c r="E8" t="s">
        <v>75</v>
      </c>
      <c r="F8">
        <v>8</v>
      </c>
      <c r="G8">
        <v>4</v>
      </c>
      <c r="H8">
        <v>73</v>
      </c>
      <c r="I8">
        <v>66</v>
      </c>
      <c r="J8" t="str">
        <f t="shared" si="0"/>
        <v>North Carolina</v>
      </c>
      <c r="K8">
        <f t="shared" si="1"/>
        <v>0</v>
      </c>
    </row>
    <row r="9" spans="1:13" x14ac:dyDescent="0.2">
      <c r="A9" t="s">
        <v>71</v>
      </c>
      <c r="B9" t="s">
        <v>67</v>
      </c>
      <c r="C9" t="s">
        <v>67</v>
      </c>
      <c r="D9">
        <v>0.39400000000000002</v>
      </c>
      <c r="E9" t="s">
        <v>75</v>
      </c>
      <c r="F9">
        <v>10</v>
      </c>
      <c r="G9">
        <v>11</v>
      </c>
      <c r="H9">
        <v>70</v>
      </c>
      <c r="I9">
        <v>56</v>
      </c>
      <c r="J9" t="str">
        <f t="shared" si="0"/>
        <v>Miami FL</v>
      </c>
      <c r="K9">
        <f t="shared" si="1"/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AAFA-84FB-C448-B21A-B138F00047F0}">
  <dimension ref="A1:L5"/>
  <sheetViews>
    <sheetView workbookViewId="0">
      <selection activeCell="J1" sqref="J1:J5"/>
    </sheetView>
  </sheetViews>
  <sheetFormatPr baseColWidth="10" defaultRowHeight="15" x14ac:dyDescent="0.2"/>
  <cols>
    <col min="1" max="1" width="12.33203125" bestFit="1" customWidth="1"/>
    <col min="3" max="3" width="12.33203125" bestFit="1" customWidth="1"/>
    <col min="10" max="10" width="12.33203125" bestFit="1" customWidth="1"/>
  </cols>
  <sheetData>
    <row r="1" spans="1:12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80</v>
      </c>
      <c r="G1" s="6" t="s">
        <v>81</v>
      </c>
      <c r="H1" s="6" t="s">
        <v>78</v>
      </c>
      <c r="I1" s="6" t="s">
        <v>79</v>
      </c>
      <c r="J1" s="8" t="s">
        <v>2</v>
      </c>
      <c r="K1" s="8" t="s">
        <v>86</v>
      </c>
    </row>
    <row r="2" spans="1:12" x14ac:dyDescent="0.2">
      <c r="A2" t="s">
        <v>55</v>
      </c>
      <c r="B2" t="s">
        <v>45</v>
      </c>
      <c r="C2" t="s">
        <v>55</v>
      </c>
      <c r="D2">
        <v>0.52900000000000003</v>
      </c>
      <c r="E2" t="s">
        <v>76</v>
      </c>
      <c r="F2">
        <v>2</v>
      </c>
      <c r="G2">
        <v>5</v>
      </c>
      <c r="H2">
        <v>50</v>
      </c>
      <c r="I2">
        <v>44</v>
      </c>
      <c r="J2" t="str">
        <f>IF(H2&gt;I2,A2,B2)</f>
        <v>Villanova</v>
      </c>
      <c r="K2">
        <f>IF(J2=C2,1,0)</f>
        <v>1</v>
      </c>
      <c r="L2">
        <f>AVERAGE(K:K)</f>
        <v>0.75</v>
      </c>
    </row>
    <row r="3" spans="1:12" x14ac:dyDescent="0.2">
      <c r="A3" t="s">
        <v>83</v>
      </c>
      <c r="B3" t="s">
        <v>12</v>
      </c>
      <c r="C3" t="s">
        <v>21</v>
      </c>
      <c r="D3">
        <v>0.73799999999999999</v>
      </c>
      <c r="E3" t="s">
        <v>76</v>
      </c>
      <c r="F3">
        <v>2</v>
      </c>
      <c r="G3">
        <v>4</v>
      </c>
      <c r="H3">
        <v>78</v>
      </c>
      <c r="I3">
        <v>69</v>
      </c>
      <c r="J3" t="str">
        <f t="shared" ref="J3:J5" si="0">IF(H3&gt;I3,A3,B3)</f>
        <v xml:space="preserve">Duke </v>
      </c>
      <c r="K3">
        <f t="shared" ref="K3:K5" si="1">IF(J3=C3,1,0)</f>
        <v>0</v>
      </c>
    </row>
    <row r="4" spans="1:12" x14ac:dyDescent="0.2">
      <c r="A4" t="s">
        <v>59</v>
      </c>
      <c r="B4" t="s">
        <v>71</v>
      </c>
      <c r="C4" t="s">
        <v>59</v>
      </c>
      <c r="D4">
        <v>0.63400000000000001</v>
      </c>
      <c r="E4" t="s">
        <v>76</v>
      </c>
      <c r="F4">
        <v>1</v>
      </c>
      <c r="G4">
        <v>10</v>
      </c>
      <c r="H4">
        <v>76</v>
      </c>
      <c r="I4">
        <v>50</v>
      </c>
      <c r="J4" t="str">
        <f t="shared" si="0"/>
        <v>Kansas</v>
      </c>
      <c r="K4">
        <f t="shared" si="1"/>
        <v>1</v>
      </c>
    </row>
    <row r="5" spans="1:12" x14ac:dyDescent="0.2">
      <c r="A5" t="s">
        <v>25</v>
      </c>
      <c r="B5" t="s">
        <v>39</v>
      </c>
      <c r="C5" t="s">
        <v>25</v>
      </c>
      <c r="D5">
        <v>0.88700000000000001</v>
      </c>
      <c r="E5" t="s">
        <v>76</v>
      </c>
      <c r="F5">
        <v>8</v>
      </c>
      <c r="G5">
        <v>15</v>
      </c>
      <c r="H5">
        <v>69</v>
      </c>
      <c r="I5">
        <v>49</v>
      </c>
      <c r="J5" t="str">
        <f t="shared" si="0"/>
        <v>North Carolina</v>
      </c>
      <c r="K5">
        <f t="shared" si="1"/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438B-62B7-FE45-B415-35B87F61EC1A}">
  <dimension ref="A1:L3"/>
  <sheetViews>
    <sheetView workbookViewId="0">
      <selection activeCell="K2" sqref="K2"/>
    </sheetView>
  </sheetViews>
  <sheetFormatPr baseColWidth="10" defaultRowHeight="15" x14ac:dyDescent="0.2"/>
  <cols>
    <col min="1" max="1" width="12.33203125" bestFit="1" customWidth="1"/>
    <col min="10" max="10" width="12.33203125" bestFit="1" customWidth="1"/>
  </cols>
  <sheetData>
    <row r="1" spans="1:12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80</v>
      </c>
      <c r="G1" s="6" t="s">
        <v>81</v>
      </c>
      <c r="H1" s="6" t="s">
        <v>78</v>
      </c>
      <c r="I1" s="6" t="s">
        <v>79</v>
      </c>
      <c r="J1" s="8" t="s">
        <v>2</v>
      </c>
      <c r="K1" s="8" t="s">
        <v>86</v>
      </c>
    </row>
    <row r="2" spans="1:12" x14ac:dyDescent="0.2">
      <c r="A2" t="s">
        <v>59</v>
      </c>
      <c r="B2" t="s">
        <v>55</v>
      </c>
      <c r="C2" t="s">
        <v>59</v>
      </c>
      <c r="D2">
        <v>0.755</v>
      </c>
      <c r="E2" t="s">
        <v>77</v>
      </c>
      <c r="F2">
        <v>1</v>
      </c>
      <c r="G2">
        <v>2</v>
      </c>
      <c r="H2">
        <v>81</v>
      </c>
      <c r="I2">
        <v>65</v>
      </c>
      <c r="J2" t="str" cm="1">
        <f t="array" ref="J2">IF(H2&gt;I2,A2,B2e)</f>
        <v>Kansas</v>
      </c>
      <c r="K2">
        <f>IF(J2=C2,1,0)</f>
        <v>1</v>
      </c>
      <c r="L2" s="9">
        <f>AVERAGE(K:K)</f>
        <v>0.5</v>
      </c>
    </row>
    <row r="3" spans="1:12" x14ac:dyDescent="0.2">
      <c r="A3" t="s">
        <v>25</v>
      </c>
      <c r="B3" t="s">
        <v>21</v>
      </c>
      <c r="C3" t="s">
        <v>21</v>
      </c>
      <c r="D3">
        <v>0.33</v>
      </c>
      <c r="E3" t="s">
        <v>84</v>
      </c>
      <c r="F3">
        <v>8</v>
      </c>
      <c r="G3">
        <v>1</v>
      </c>
      <c r="H3">
        <v>81</v>
      </c>
      <c r="I3">
        <v>77</v>
      </c>
      <c r="J3" t="str" cm="1">
        <f t="array" ref="J3">IF(H3&gt;I3,A3,B2e)</f>
        <v>North Carolina</v>
      </c>
      <c r="K3">
        <f>IF(J3=C3,1,0)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E4FE-CB38-3041-B993-0746FDC545FC}">
  <dimension ref="A1:L2"/>
  <sheetViews>
    <sheetView workbookViewId="0">
      <selection activeCell="F10" sqref="F10"/>
    </sheetView>
  </sheetViews>
  <sheetFormatPr baseColWidth="10" defaultRowHeight="15" x14ac:dyDescent="0.2"/>
  <cols>
    <col min="2" max="2" width="12.33203125" bestFit="1" customWidth="1"/>
  </cols>
  <sheetData>
    <row r="1" spans="1:12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80</v>
      </c>
      <c r="G1" s="6" t="s">
        <v>81</v>
      </c>
      <c r="H1" s="6" t="s">
        <v>78</v>
      </c>
      <c r="I1" s="6" t="s">
        <v>79</v>
      </c>
      <c r="J1" s="8" t="s">
        <v>2</v>
      </c>
      <c r="K1" s="8" t="s">
        <v>86</v>
      </c>
    </row>
    <row r="2" spans="1:12" x14ac:dyDescent="0.2">
      <c r="A2" t="s">
        <v>59</v>
      </c>
      <c r="B2" t="s">
        <v>25</v>
      </c>
      <c r="C2" t="s">
        <v>59</v>
      </c>
      <c r="D2">
        <f>1-0.063</f>
        <v>0.93700000000000006</v>
      </c>
      <c r="E2" t="s">
        <v>101</v>
      </c>
      <c r="F2">
        <v>1</v>
      </c>
      <c r="G2">
        <v>8</v>
      </c>
      <c r="H2">
        <v>72</v>
      </c>
      <c r="I2">
        <v>69</v>
      </c>
      <c r="J2" t="s">
        <v>59</v>
      </c>
      <c r="K2">
        <v>1</v>
      </c>
      <c r="L2" s="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B513-7DCC-7848-B25A-72C0C94B149C}">
  <dimension ref="B1:F31"/>
  <sheetViews>
    <sheetView zoomScale="136" workbookViewId="0">
      <selection activeCell="D14" sqref="D14"/>
    </sheetView>
  </sheetViews>
  <sheetFormatPr baseColWidth="10" defaultRowHeight="15" x14ac:dyDescent="0.2"/>
  <cols>
    <col min="2" max="2" width="14.33203125" bestFit="1" customWidth="1"/>
    <col min="3" max="3" width="12.6640625" bestFit="1" customWidth="1"/>
    <col min="4" max="4" width="12.6640625" style="27" customWidth="1"/>
    <col min="5" max="5" width="14.33203125" bestFit="1" customWidth="1"/>
    <col min="6" max="6" width="12.83203125" bestFit="1" customWidth="1"/>
  </cols>
  <sheetData>
    <row r="1" spans="2:6" x14ac:dyDescent="0.2">
      <c r="B1" s="32" t="s">
        <v>110</v>
      </c>
      <c r="C1" s="32"/>
      <c r="D1" s="28"/>
      <c r="E1" s="32" t="s">
        <v>111</v>
      </c>
      <c r="F1" s="32"/>
    </row>
    <row r="2" spans="2:6" x14ac:dyDescent="0.2">
      <c r="B2" s="15" t="s">
        <v>109</v>
      </c>
      <c r="C2" s="21">
        <v>0.65649999999999997</v>
      </c>
      <c r="D2" s="29"/>
      <c r="E2" s="24" t="s">
        <v>109</v>
      </c>
      <c r="F2" s="17">
        <v>0.80089999999999995</v>
      </c>
    </row>
    <row r="3" spans="2:6" x14ac:dyDescent="0.2">
      <c r="B3" s="14" t="s">
        <v>102</v>
      </c>
      <c r="C3" s="22" t="s">
        <v>103</v>
      </c>
      <c r="D3" s="30"/>
      <c r="E3" s="25" t="s">
        <v>102</v>
      </c>
      <c r="F3" s="14" t="s">
        <v>103</v>
      </c>
    </row>
    <row r="4" spans="2:6" x14ac:dyDescent="0.2">
      <c r="B4" s="15" t="s">
        <v>82</v>
      </c>
      <c r="C4" s="23">
        <v>1</v>
      </c>
      <c r="D4" s="31"/>
      <c r="E4" s="24" t="s">
        <v>82</v>
      </c>
      <c r="F4" s="16">
        <v>0.75</v>
      </c>
    </row>
    <row r="5" spans="2:6" x14ac:dyDescent="0.2">
      <c r="B5" s="15" t="s">
        <v>7</v>
      </c>
      <c r="C5" s="21">
        <v>0.7429</v>
      </c>
      <c r="D5" s="29"/>
      <c r="E5" s="24" t="s">
        <v>7</v>
      </c>
      <c r="F5" s="17">
        <v>0.71879999999999999</v>
      </c>
    </row>
    <row r="6" spans="2:6" x14ac:dyDescent="0.2">
      <c r="B6" s="15" t="s">
        <v>74</v>
      </c>
      <c r="C6" s="21">
        <v>0.6875</v>
      </c>
      <c r="D6" s="29"/>
      <c r="E6" s="24" t="s">
        <v>74</v>
      </c>
      <c r="F6" s="17">
        <v>0.75</v>
      </c>
    </row>
    <row r="7" spans="2:6" x14ac:dyDescent="0.2">
      <c r="B7" s="15" t="s">
        <v>75</v>
      </c>
      <c r="C7" s="23">
        <v>0.5</v>
      </c>
      <c r="D7" s="31"/>
      <c r="E7" s="24" t="s">
        <v>75</v>
      </c>
      <c r="F7" s="16">
        <v>0.375</v>
      </c>
    </row>
    <row r="8" spans="2:6" x14ac:dyDescent="0.2">
      <c r="B8" s="15" t="s">
        <v>76</v>
      </c>
      <c r="C8" s="23">
        <v>0.75</v>
      </c>
      <c r="D8" s="31"/>
      <c r="E8" s="24" t="s">
        <v>76</v>
      </c>
      <c r="F8" s="16">
        <v>0.75</v>
      </c>
    </row>
    <row r="9" spans="2:6" x14ac:dyDescent="0.2">
      <c r="B9" s="15" t="s">
        <v>104</v>
      </c>
      <c r="C9" s="23">
        <v>0.5</v>
      </c>
      <c r="D9" s="31"/>
      <c r="E9" s="24" t="s">
        <v>104</v>
      </c>
      <c r="F9" s="16">
        <v>0.5</v>
      </c>
    </row>
    <row r="10" spans="2:6" x14ac:dyDescent="0.2">
      <c r="B10" s="15" t="s">
        <v>105</v>
      </c>
      <c r="C10" s="16">
        <v>1</v>
      </c>
      <c r="D10" s="31"/>
      <c r="E10" s="15" t="s">
        <v>105</v>
      </c>
      <c r="F10" s="16">
        <v>1</v>
      </c>
    </row>
    <row r="11" spans="2:6" x14ac:dyDescent="0.2">
      <c r="C11" s="26"/>
      <c r="D11" s="26"/>
      <c r="E11" s="26"/>
    </row>
    <row r="12" spans="2:6" x14ac:dyDescent="0.2">
      <c r="C12" s="26"/>
      <c r="D12" s="26"/>
      <c r="E12" s="26"/>
    </row>
    <row r="13" spans="2:6" x14ac:dyDescent="0.2">
      <c r="C13" s="26"/>
      <c r="D13" s="26"/>
      <c r="E13" s="26"/>
    </row>
    <row r="14" spans="2:6" x14ac:dyDescent="0.2">
      <c r="C14" s="26"/>
      <c r="D14" s="26"/>
      <c r="E14" s="26"/>
    </row>
    <row r="15" spans="2:6" x14ac:dyDescent="0.2">
      <c r="C15" s="26"/>
      <c r="D15" s="26"/>
      <c r="E15" s="26"/>
    </row>
    <row r="16" spans="2:6" x14ac:dyDescent="0.2">
      <c r="C16" s="26"/>
      <c r="D16" s="26"/>
      <c r="E16" s="26"/>
    </row>
    <row r="17" spans="3:5" x14ac:dyDescent="0.2">
      <c r="C17" s="26"/>
      <c r="D17" s="26"/>
      <c r="E17" s="26"/>
    </row>
    <row r="18" spans="3:5" x14ac:dyDescent="0.2">
      <c r="C18" s="26"/>
      <c r="D18" s="26"/>
      <c r="E18" s="26"/>
    </row>
    <row r="19" spans="3:5" x14ac:dyDescent="0.2">
      <c r="C19" s="26"/>
      <c r="D19" s="26"/>
      <c r="E19" s="26"/>
    </row>
    <row r="20" spans="3:5" x14ac:dyDescent="0.2">
      <c r="C20" s="26"/>
      <c r="D20" s="26"/>
      <c r="E20" s="26"/>
    </row>
    <row r="21" spans="3:5" x14ac:dyDescent="0.2">
      <c r="C21" s="26"/>
      <c r="D21" s="26"/>
      <c r="E21" s="26"/>
    </row>
    <row r="22" spans="3:5" x14ac:dyDescent="0.2">
      <c r="C22" s="26"/>
      <c r="D22" s="26"/>
      <c r="E22" s="26"/>
    </row>
    <row r="23" spans="3:5" x14ac:dyDescent="0.2">
      <c r="C23" s="26"/>
      <c r="D23" s="26"/>
      <c r="E23" s="26"/>
    </row>
    <row r="24" spans="3:5" x14ac:dyDescent="0.2">
      <c r="C24" s="26"/>
      <c r="D24" s="26"/>
      <c r="E24" s="26"/>
    </row>
    <row r="25" spans="3:5" x14ac:dyDescent="0.2">
      <c r="C25" s="26"/>
      <c r="D25" s="26"/>
      <c r="E25" s="26"/>
    </row>
    <row r="26" spans="3:5" x14ac:dyDescent="0.2">
      <c r="C26" s="26"/>
      <c r="D26" s="26"/>
      <c r="E26" s="26"/>
    </row>
    <row r="27" spans="3:5" x14ac:dyDescent="0.2">
      <c r="C27" s="26"/>
      <c r="D27" s="26"/>
      <c r="E27" s="26"/>
    </row>
    <row r="28" spans="3:5" x14ac:dyDescent="0.2">
      <c r="C28" s="26"/>
      <c r="D28" s="26"/>
      <c r="E28" s="26"/>
    </row>
    <row r="29" spans="3:5" x14ac:dyDescent="0.2">
      <c r="C29" s="26"/>
      <c r="D29" s="26"/>
      <c r="E29" s="26"/>
    </row>
    <row r="30" spans="3:5" x14ac:dyDescent="0.2">
      <c r="C30" s="26"/>
      <c r="D30" s="26"/>
      <c r="E30" s="26"/>
    </row>
    <row r="31" spans="3:5" x14ac:dyDescent="0.2">
      <c r="C31" s="26"/>
      <c r="D31" s="26"/>
      <c r="E31" s="26"/>
    </row>
  </sheetData>
  <mergeCells count="2">
    <mergeCell ref="B1:C1"/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A0EB-8655-4848-B8C7-28ADF1F9EA9B}">
  <dimension ref="A1:E5"/>
  <sheetViews>
    <sheetView workbookViewId="0">
      <selection activeCell="E6" sqref="E6"/>
    </sheetView>
  </sheetViews>
  <sheetFormatPr baseColWidth="10" defaultRowHeight="15" x14ac:dyDescent="0.2"/>
  <cols>
    <col min="3" max="3" width="15" bestFit="1" customWidth="1"/>
  </cols>
  <sheetData>
    <row r="1" spans="1:5" x14ac:dyDescent="0.2">
      <c r="A1" s="18" t="s">
        <v>0</v>
      </c>
      <c r="B1" s="18" t="s">
        <v>1</v>
      </c>
      <c r="C1" s="18" t="s">
        <v>107</v>
      </c>
      <c r="D1" s="18" t="s">
        <v>4</v>
      </c>
    </row>
    <row r="2" spans="1:5" x14ac:dyDescent="0.2">
      <c r="A2" t="s">
        <v>57</v>
      </c>
      <c r="B2" t="s">
        <v>58</v>
      </c>
      <c r="C2" t="s">
        <v>57</v>
      </c>
      <c r="D2" t="s">
        <v>82</v>
      </c>
      <c r="E2">
        <v>1</v>
      </c>
    </row>
    <row r="3" spans="1:5" x14ac:dyDescent="0.2">
      <c r="A3" t="s">
        <v>41</v>
      </c>
      <c r="B3" t="s">
        <v>40</v>
      </c>
      <c r="C3" t="s">
        <v>40</v>
      </c>
      <c r="D3" t="s">
        <v>82</v>
      </c>
      <c r="E3">
        <v>0</v>
      </c>
    </row>
    <row r="4" spans="1:5" x14ac:dyDescent="0.2">
      <c r="A4" t="s">
        <v>14</v>
      </c>
      <c r="B4" t="s">
        <v>15</v>
      </c>
      <c r="C4" t="s">
        <v>15</v>
      </c>
      <c r="D4" t="s">
        <v>82</v>
      </c>
      <c r="E4">
        <v>1</v>
      </c>
    </row>
    <row r="5" spans="1:5" x14ac:dyDescent="0.2">
      <c r="A5" t="s">
        <v>27</v>
      </c>
      <c r="B5" t="s">
        <v>28</v>
      </c>
      <c r="C5" t="s">
        <v>28</v>
      </c>
      <c r="D5" t="s">
        <v>82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9625-3B91-D447-B4C5-9259735F96B8}">
  <dimension ref="A1:H33"/>
  <sheetViews>
    <sheetView workbookViewId="0">
      <selection activeCell="H7" sqref="H7"/>
    </sheetView>
  </sheetViews>
  <sheetFormatPr baseColWidth="10" defaultRowHeight="15" x14ac:dyDescent="0.2"/>
  <cols>
    <col min="2" max="3" width="15" bestFit="1" customWidth="1"/>
  </cols>
  <sheetData>
    <row r="1" spans="1:8" x14ac:dyDescent="0.2">
      <c r="A1" s="18" t="s">
        <v>0</v>
      </c>
      <c r="B1" s="18" t="s">
        <v>1</v>
      </c>
      <c r="C1" s="18" t="s">
        <v>107</v>
      </c>
      <c r="D1" s="18" t="s">
        <v>4</v>
      </c>
      <c r="E1" s="18" t="s">
        <v>2</v>
      </c>
      <c r="F1" s="18" t="s">
        <v>108</v>
      </c>
    </row>
    <row r="2" spans="1:8" x14ac:dyDescent="0.2">
      <c r="A2" t="s">
        <v>5</v>
      </c>
      <c r="B2" t="s">
        <v>6</v>
      </c>
      <c r="C2" t="s">
        <v>5</v>
      </c>
      <c r="D2" t="s">
        <v>7</v>
      </c>
      <c r="E2" t="s">
        <v>5</v>
      </c>
      <c r="F2">
        <f>IF(E2=C2,1,0)</f>
        <v>1</v>
      </c>
      <c r="H2" s="10">
        <f>AVERAGE(F:F)</f>
        <v>0.71875</v>
      </c>
    </row>
    <row r="3" spans="1:8" x14ac:dyDescent="0.2">
      <c r="A3" t="s">
        <v>8</v>
      </c>
      <c r="B3" t="s">
        <v>9</v>
      </c>
      <c r="C3" t="s">
        <v>9</v>
      </c>
      <c r="D3" t="s">
        <v>7</v>
      </c>
      <c r="E3" t="s">
        <v>9</v>
      </c>
      <c r="F3">
        <f t="shared" ref="F3:F33" si="0">IF(E3=C3,1,0)</f>
        <v>1</v>
      </c>
    </row>
    <row r="4" spans="1:8" x14ac:dyDescent="0.2">
      <c r="A4" t="s">
        <v>10</v>
      </c>
      <c r="B4" t="s">
        <v>11</v>
      </c>
      <c r="C4" t="s">
        <v>10</v>
      </c>
      <c r="D4" t="s">
        <v>7</v>
      </c>
      <c r="E4" t="s">
        <v>11</v>
      </c>
      <c r="F4">
        <f t="shared" si="0"/>
        <v>0</v>
      </c>
    </row>
    <row r="5" spans="1:8" x14ac:dyDescent="0.2">
      <c r="A5" t="s">
        <v>12</v>
      </c>
      <c r="B5" t="s">
        <v>13</v>
      </c>
      <c r="C5" t="s">
        <v>12</v>
      </c>
      <c r="D5" t="s">
        <v>7</v>
      </c>
      <c r="E5" t="s">
        <v>12</v>
      </c>
      <c r="F5">
        <f t="shared" si="0"/>
        <v>1</v>
      </c>
    </row>
    <row r="6" spans="1:8" x14ac:dyDescent="0.2">
      <c r="A6" t="s">
        <v>16</v>
      </c>
      <c r="B6" t="s">
        <v>15</v>
      </c>
      <c r="C6" t="s">
        <v>16</v>
      </c>
      <c r="D6" t="s">
        <v>7</v>
      </c>
      <c r="E6" t="s">
        <v>15</v>
      </c>
      <c r="F6">
        <f t="shared" si="0"/>
        <v>0</v>
      </c>
      <c r="H6">
        <f>SUM(F:F)</f>
        <v>23</v>
      </c>
    </row>
    <row r="7" spans="1:8" x14ac:dyDescent="0.2">
      <c r="A7" t="s">
        <v>17</v>
      </c>
      <c r="B7" t="s">
        <v>18</v>
      </c>
      <c r="C7" t="s">
        <v>17</v>
      </c>
      <c r="D7" t="s">
        <v>7</v>
      </c>
      <c r="E7" t="s">
        <v>17</v>
      </c>
      <c r="F7">
        <f t="shared" si="0"/>
        <v>1</v>
      </c>
    </row>
    <row r="8" spans="1:8" x14ac:dyDescent="0.2">
      <c r="A8" t="s">
        <v>19</v>
      </c>
      <c r="B8" t="s">
        <v>20</v>
      </c>
      <c r="C8" t="s">
        <v>19</v>
      </c>
      <c r="D8" t="s">
        <v>7</v>
      </c>
      <c r="E8" t="s">
        <v>19</v>
      </c>
      <c r="F8">
        <f t="shared" si="0"/>
        <v>1</v>
      </c>
    </row>
    <row r="9" spans="1:8" x14ac:dyDescent="0.2">
      <c r="A9" t="s">
        <v>21</v>
      </c>
      <c r="B9" t="s">
        <v>22</v>
      </c>
      <c r="C9" t="s">
        <v>21</v>
      </c>
      <c r="D9" t="s">
        <v>7</v>
      </c>
      <c r="E9" t="s">
        <v>21</v>
      </c>
      <c r="F9">
        <f t="shared" si="0"/>
        <v>1</v>
      </c>
    </row>
    <row r="10" spans="1:8" x14ac:dyDescent="0.2">
      <c r="A10" t="s">
        <v>23</v>
      </c>
      <c r="B10" t="s">
        <v>24</v>
      </c>
      <c r="C10" t="s">
        <v>23</v>
      </c>
      <c r="D10" t="s">
        <v>7</v>
      </c>
      <c r="E10" t="s">
        <v>23</v>
      </c>
      <c r="F10">
        <f t="shared" si="0"/>
        <v>1</v>
      </c>
    </row>
    <row r="11" spans="1:8" x14ac:dyDescent="0.2">
      <c r="A11" t="s">
        <v>25</v>
      </c>
      <c r="B11" t="s">
        <v>26</v>
      </c>
      <c r="C11" t="s">
        <v>26</v>
      </c>
      <c r="D11" t="s">
        <v>7</v>
      </c>
      <c r="E11" t="s">
        <v>25</v>
      </c>
      <c r="F11">
        <f t="shared" si="0"/>
        <v>0</v>
      </c>
    </row>
    <row r="12" spans="1:8" x14ac:dyDescent="0.2">
      <c r="A12" t="s">
        <v>29</v>
      </c>
      <c r="B12" t="s">
        <v>28</v>
      </c>
      <c r="C12" t="s">
        <v>29</v>
      </c>
      <c r="D12" t="s">
        <v>7</v>
      </c>
      <c r="E12" t="s">
        <v>29</v>
      </c>
      <c r="F12">
        <f t="shared" si="0"/>
        <v>1</v>
      </c>
    </row>
    <row r="13" spans="1:8" x14ac:dyDescent="0.2">
      <c r="A13" t="s">
        <v>30</v>
      </c>
      <c r="B13" t="s">
        <v>31</v>
      </c>
      <c r="C13" t="s">
        <v>30</v>
      </c>
      <c r="D13" t="s">
        <v>7</v>
      </c>
      <c r="E13" t="s">
        <v>30</v>
      </c>
      <c r="F13">
        <f t="shared" si="0"/>
        <v>1</v>
      </c>
    </row>
    <row r="14" spans="1:8" x14ac:dyDescent="0.2">
      <c r="A14" t="s">
        <v>32</v>
      </c>
      <c r="B14" t="s">
        <v>33</v>
      </c>
      <c r="C14" t="s">
        <v>32</v>
      </c>
      <c r="D14" t="s">
        <v>7</v>
      </c>
      <c r="E14" t="s">
        <v>32</v>
      </c>
      <c r="F14">
        <f t="shared" si="0"/>
        <v>1</v>
      </c>
    </row>
    <row r="15" spans="1:8" x14ac:dyDescent="0.2">
      <c r="A15" t="s">
        <v>34</v>
      </c>
      <c r="B15" t="s">
        <v>35</v>
      </c>
      <c r="C15" t="s">
        <v>34</v>
      </c>
      <c r="D15" t="s">
        <v>7</v>
      </c>
      <c r="E15" t="s">
        <v>34</v>
      </c>
      <c r="F15">
        <f t="shared" si="0"/>
        <v>1</v>
      </c>
    </row>
    <row r="16" spans="1:8" x14ac:dyDescent="0.2">
      <c r="A16" t="s">
        <v>36</v>
      </c>
      <c r="B16" t="s">
        <v>37</v>
      </c>
      <c r="C16" t="s">
        <v>37</v>
      </c>
      <c r="D16" t="s">
        <v>7</v>
      </c>
      <c r="E16" t="s">
        <v>36</v>
      </c>
      <c r="F16">
        <f t="shared" si="0"/>
        <v>0</v>
      </c>
    </row>
    <row r="17" spans="1:6" x14ac:dyDescent="0.2">
      <c r="A17" t="s">
        <v>38</v>
      </c>
      <c r="B17" t="s">
        <v>39</v>
      </c>
      <c r="C17" t="s">
        <v>38</v>
      </c>
      <c r="D17" t="s">
        <v>7</v>
      </c>
      <c r="E17" t="s">
        <v>39</v>
      </c>
      <c r="F17">
        <f t="shared" si="0"/>
        <v>0</v>
      </c>
    </row>
    <row r="18" spans="1:6" x14ac:dyDescent="0.2">
      <c r="A18" t="s">
        <v>42</v>
      </c>
      <c r="B18" t="s">
        <v>40</v>
      </c>
      <c r="C18" t="s">
        <v>42</v>
      </c>
      <c r="D18" t="s">
        <v>7</v>
      </c>
      <c r="E18" t="s">
        <v>42</v>
      </c>
      <c r="F18">
        <f t="shared" si="0"/>
        <v>1</v>
      </c>
    </row>
    <row r="19" spans="1:6" x14ac:dyDescent="0.2">
      <c r="A19" t="s">
        <v>43</v>
      </c>
      <c r="B19" t="s">
        <v>44</v>
      </c>
      <c r="C19" t="s">
        <v>44</v>
      </c>
      <c r="D19" t="s">
        <v>7</v>
      </c>
      <c r="E19" t="s">
        <v>44</v>
      </c>
      <c r="F19">
        <f t="shared" si="0"/>
        <v>1</v>
      </c>
    </row>
    <row r="20" spans="1:6" x14ac:dyDescent="0.2">
      <c r="A20" t="s">
        <v>45</v>
      </c>
      <c r="B20" t="s">
        <v>46</v>
      </c>
      <c r="C20" t="s">
        <v>45</v>
      </c>
      <c r="D20" t="s">
        <v>7</v>
      </c>
      <c r="E20" t="s">
        <v>45</v>
      </c>
      <c r="F20">
        <f t="shared" si="0"/>
        <v>1</v>
      </c>
    </row>
    <row r="21" spans="1:6" x14ac:dyDescent="0.2">
      <c r="A21" t="s">
        <v>47</v>
      </c>
      <c r="B21" t="s">
        <v>48</v>
      </c>
      <c r="C21" t="s">
        <v>47</v>
      </c>
      <c r="D21" t="s">
        <v>7</v>
      </c>
      <c r="E21" t="s">
        <v>47</v>
      </c>
      <c r="F21">
        <f t="shared" si="0"/>
        <v>1</v>
      </c>
    </row>
    <row r="22" spans="1:6" x14ac:dyDescent="0.2">
      <c r="A22" t="s">
        <v>49</v>
      </c>
      <c r="B22" t="s">
        <v>50</v>
      </c>
      <c r="C22" t="s">
        <v>50</v>
      </c>
      <c r="D22" t="s">
        <v>7</v>
      </c>
      <c r="E22" t="s">
        <v>50</v>
      </c>
      <c r="F22">
        <f t="shared" si="0"/>
        <v>1</v>
      </c>
    </row>
    <row r="23" spans="1:6" x14ac:dyDescent="0.2">
      <c r="A23" t="s">
        <v>51</v>
      </c>
      <c r="B23" t="s">
        <v>52</v>
      </c>
      <c r="C23" t="s">
        <v>51</v>
      </c>
      <c r="D23" t="s">
        <v>7</v>
      </c>
      <c r="E23" t="s">
        <v>51</v>
      </c>
      <c r="F23">
        <f t="shared" si="0"/>
        <v>1</v>
      </c>
    </row>
    <row r="24" spans="1:6" x14ac:dyDescent="0.2">
      <c r="A24" t="s">
        <v>53</v>
      </c>
      <c r="B24" t="s">
        <v>54</v>
      </c>
      <c r="C24" t="s">
        <v>54</v>
      </c>
      <c r="D24" t="s">
        <v>7</v>
      </c>
      <c r="E24" t="s">
        <v>53</v>
      </c>
      <c r="F24">
        <f t="shared" si="0"/>
        <v>0</v>
      </c>
    </row>
    <row r="25" spans="1:6" x14ac:dyDescent="0.2">
      <c r="A25" t="s">
        <v>55</v>
      </c>
      <c r="B25" t="s">
        <v>56</v>
      </c>
      <c r="C25" t="s">
        <v>55</v>
      </c>
      <c r="D25" t="s">
        <v>7</v>
      </c>
      <c r="E25" t="s">
        <v>55</v>
      </c>
      <c r="F25">
        <f t="shared" si="0"/>
        <v>1</v>
      </c>
    </row>
    <row r="26" spans="1:6" x14ac:dyDescent="0.2">
      <c r="A26" t="s">
        <v>59</v>
      </c>
      <c r="B26" t="s">
        <v>57</v>
      </c>
      <c r="C26" t="s">
        <v>59</v>
      </c>
      <c r="D26" t="s">
        <v>7</v>
      </c>
      <c r="E26" t="s">
        <v>59</v>
      </c>
      <c r="F26">
        <f t="shared" si="0"/>
        <v>1</v>
      </c>
    </row>
    <row r="27" spans="1:6" x14ac:dyDescent="0.2">
      <c r="A27" t="s">
        <v>60</v>
      </c>
      <c r="B27" t="s">
        <v>61</v>
      </c>
      <c r="C27" t="s">
        <v>60</v>
      </c>
      <c r="D27" t="s">
        <v>7</v>
      </c>
      <c r="E27" t="s">
        <v>61</v>
      </c>
      <c r="F27">
        <f t="shared" si="0"/>
        <v>0</v>
      </c>
    </row>
    <row r="28" spans="1:6" x14ac:dyDescent="0.2">
      <c r="A28" t="s">
        <v>62</v>
      </c>
      <c r="B28" t="s">
        <v>63</v>
      </c>
      <c r="C28" t="s">
        <v>62</v>
      </c>
      <c r="D28" t="s">
        <v>7</v>
      </c>
      <c r="E28" t="s">
        <v>63</v>
      </c>
      <c r="F28">
        <f t="shared" si="0"/>
        <v>0</v>
      </c>
    </row>
    <row r="29" spans="1:6" x14ac:dyDescent="0.2">
      <c r="A29" t="s">
        <v>64</v>
      </c>
      <c r="B29" t="s">
        <v>65</v>
      </c>
      <c r="C29" t="s">
        <v>64</v>
      </c>
      <c r="D29" t="s">
        <v>7</v>
      </c>
      <c r="E29" t="s">
        <v>64</v>
      </c>
      <c r="F29">
        <f t="shared" si="0"/>
        <v>1</v>
      </c>
    </row>
    <row r="30" spans="1:6" x14ac:dyDescent="0.2">
      <c r="A30" t="s">
        <v>66</v>
      </c>
      <c r="B30" t="s">
        <v>67</v>
      </c>
      <c r="C30" t="s">
        <v>66</v>
      </c>
      <c r="D30" t="s">
        <v>7</v>
      </c>
      <c r="E30" t="s">
        <v>67</v>
      </c>
      <c r="F30">
        <f t="shared" si="0"/>
        <v>0</v>
      </c>
    </row>
    <row r="31" spans="1:6" x14ac:dyDescent="0.2">
      <c r="A31" t="s">
        <v>68</v>
      </c>
      <c r="B31" t="s">
        <v>69</v>
      </c>
      <c r="C31" t="s">
        <v>68</v>
      </c>
      <c r="D31" t="s">
        <v>7</v>
      </c>
      <c r="E31" t="s">
        <v>68</v>
      </c>
      <c r="F31">
        <f t="shared" si="0"/>
        <v>1</v>
      </c>
    </row>
    <row r="32" spans="1:6" x14ac:dyDescent="0.2">
      <c r="A32" t="s">
        <v>70</v>
      </c>
      <c r="B32" t="s">
        <v>71</v>
      </c>
      <c r="C32" t="s">
        <v>71</v>
      </c>
      <c r="D32" t="s">
        <v>7</v>
      </c>
      <c r="E32" t="s">
        <v>71</v>
      </c>
      <c r="F32">
        <f t="shared" si="0"/>
        <v>1</v>
      </c>
    </row>
    <row r="33" spans="1:6" x14ac:dyDescent="0.2">
      <c r="A33" t="s">
        <v>72</v>
      </c>
      <c r="B33" t="s">
        <v>73</v>
      </c>
      <c r="C33" t="s">
        <v>72</v>
      </c>
      <c r="D33" t="s">
        <v>7</v>
      </c>
      <c r="E33" t="s">
        <v>72</v>
      </c>
      <c r="F33">
        <f t="shared" si="0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CF9D-3B94-834E-A4E6-5A7EFA46E705}">
  <dimension ref="A1:H17"/>
  <sheetViews>
    <sheetView workbookViewId="0">
      <selection activeCell="H6" sqref="H6"/>
    </sheetView>
  </sheetViews>
  <sheetFormatPr baseColWidth="10" defaultRowHeight="15" x14ac:dyDescent="0.2"/>
  <cols>
    <col min="3" max="3" width="15" bestFit="1" customWidth="1"/>
  </cols>
  <sheetData>
    <row r="1" spans="1:8" x14ac:dyDescent="0.2">
      <c r="A1" s="18" t="s">
        <v>0</v>
      </c>
      <c r="B1" s="18" t="s">
        <v>1</v>
      </c>
      <c r="C1" s="18" t="s">
        <v>107</v>
      </c>
      <c r="D1" s="18" t="s">
        <v>4</v>
      </c>
      <c r="E1" s="18" t="s">
        <v>2</v>
      </c>
      <c r="F1" s="18" t="s">
        <v>108</v>
      </c>
    </row>
    <row r="2" spans="1:8" x14ac:dyDescent="0.2">
      <c r="A2" t="s">
        <v>5</v>
      </c>
      <c r="B2" t="s">
        <v>9</v>
      </c>
      <c r="C2" t="s">
        <v>5</v>
      </c>
      <c r="D2" t="s">
        <v>74</v>
      </c>
      <c r="E2" t="s">
        <v>5</v>
      </c>
      <c r="F2">
        <f>IF(E2=C2,1,0)</f>
        <v>1</v>
      </c>
      <c r="H2" s="10">
        <f>AVERAGE(F:F)</f>
        <v>0.75</v>
      </c>
    </row>
    <row r="3" spans="1:8" x14ac:dyDescent="0.2">
      <c r="A3" t="s">
        <v>11</v>
      </c>
      <c r="B3" t="s">
        <v>12</v>
      </c>
      <c r="C3" t="s">
        <v>12</v>
      </c>
      <c r="D3" t="s">
        <v>74</v>
      </c>
      <c r="E3" t="s">
        <v>12</v>
      </c>
      <c r="F3">
        <f t="shared" ref="F3:F17" si="0">IF(E3=C3,1,0)</f>
        <v>1</v>
      </c>
    </row>
    <row r="4" spans="1:8" x14ac:dyDescent="0.2">
      <c r="A4" t="s">
        <v>15</v>
      </c>
      <c r="B4" t="s">
        <v>17</v>
      </c>
      <c r="C4" t="s">
        <v>17</v>
      </c>
      <c r="D4" t="s">
        <v>74</v>
      </c>
      <c r="E4" t="s">
        <v>17</v>
      </c>
      <c r="F4">
        <f t="shared" si="0"/>
        <v>1</v>
      </c>
    </row>
    <row r="5" spans="1:8" x14ac:dyDescent="0.2">
      <c r="A5" t="s">
        <v>19</v>
      </c>
      <c r="B5" t="s">
        <v>21</v>
      </c>
      <c r="C5" t="s">
        <v>21</v>
      </c>
      <c r="D5" t="s">
        <v>74</v>
      </c>
      <c r="E5" t="s">
        <v>21</v>
      </c>
      <c r="F5">
        <f t="shared" si="0"/>
        <v>1</v>
      </c>
      <c r="H5">
        <f>SUM(F:F)</f>
        <v>12</v>
      </c>
    </row>
    <row r="6" spans="1:8" x14ac:dyDescent="0.2">
      <c r="A6" t="s">
        <v>23</v>
      </c>
      <c r="B6" t="s">
        <v>25</v>
      </c>
      <c r="C6" t="s">
        <v>23</v>
      </c>
      <c r="D6" t="s">
        <v>74</v>
      </c>
      <c r="E6" t="s">
        <v>25</v>
      </c>
      <c r="F6">
        <f t="shared" si="0"/>
        <v>0</v>
      </c>
    </row>
    <row r="7" spans="1:8" x14ac:dyDescent="0.2">
      <c r="A7" t="s">
        <v>29</v>
      </c>
      <c r="B7" t="s">
        <v>30</v>
      </c>
      <c r="C7" t="s">
        <v>30</v>
      </c>
      <c r="D7" t="s">
        <v>74</v>
      </c>
      <c r="E7" t="s">
        <v>30</v>
      </c>
      <c r="F7">
        <f t="shared" si="0"/>
        <v>1</v>
      </c>
    </row>
    <row r="8" spans="1:8" x14ac:dyDescent="0.2">
      <c r="A8" t="s">
        <v>32</v>
      </c>
      <c r="B8" t="s">
        <v>34</v>
      </c>
      <c r="C8" t="s">
        <v>34</v>
      </c>
      <c r="D8" t="s">
        <v>74</v>
      </c>
      <c r="E8" t="s">
        <v>34</v>
      </c>
      <c r="F8">
        <f t="shared" si="0"/>
        <v>1</v>
      </c>
    </row>
    <row r="9" spans="1:8" x14ac:dyDescent="0.2">
      <c r="A9" t="s">
        <v>36</v>
      </c>
      <c r="B9" t="s">
        <v>39</v>
      </c>
      <c r="C9" t="s">
        <v>36</v>
      </c>
      <c r="D9" t="s">
        <v>74</v>
      </c>
      <c r="E9" t="s">
        <v>39</v>
      </c>
      <c r="F9">
        <f t="shared" si="0"/>
        <v>0</v>
      </c>
    </row>
    <row r="10" spans="1:8" x14ac:dyDescent="0.2">
      <c r="A10" t="s">
        <v>42</v>
      </c>
      <c r="B10" t="s">
        <v>44</v>
      </c>
      <c r="C10" t="s">
        <v>42</v>
      </c>
      <c r="D10" t="s">
        <v>74</v>
      </c>
      <c r="E10" t="s">
        <v>42</v>
      </c>
      <c r="F10">
        <f t="shared" si="0"/>
        <v>1</v>
      </c>
    </row>
    <row r="11" spans="1:8" x14ac:dyDescent="0.2">
      <c r="A11" t="s">
        <v>45</v>
      </c>
      <c r="B11" t="s">
        <v>47</v>
      </c>
      <c r="C11" t="s">
        <v>45</v>
      </c>
      <c r="D11" t="s">
        <v>74</v>
      </c>
      <c r="E11" t="s">
        <v>45</v>
      </c>
      <c r="F11">
        <f t="shared" si="0"/>
        <v>1</v>
      </c>
    </row>
    <row r="12" spans="1:8" x14ac:dyDescent="0.2">
      <c r="A12" t="s">
        <v>50</v>
      </c>
      <c r="B12" t="s">
        <v>51</v>
      </c>
      <c r="C12" t="s">
        <v>51</v>
      </c>
      <c r="D12" t="s">
        <v>74</v>
      </c>
      <c r="E12" t="s">
        <v>50</v>
      </c>
      <c r="F12">
        <f t="shared" si="0"/>
        <v>0</v>
      </c>
    </row>
    <row r="13" spans="1:8" x14ac:dyDescent="0.2">
      <c r="A13" t="s">
        <v>53</v>
      </c>
      <c r="B13" t="s">
        <v>55</v>
      </c>
      <c r="C13" t="s">
        <v>55</v>
      </c>
      <c r="D13" t="s">
        <v>74</v>
      </c>
      <c r="E13" t="s">
        <v>55</v>
      </c>
      <c r="F13">
        <f t="shared" si="0"/>
        <v>1</v>
      </c>
    </row>
    <row r="14" spans="1:8" x14ac:dyDescent="0.2">
      <c r="A14" t="s">
        <v>59</v>
      </c>
      <c r="B14" t="s">
        <v>61</v>
      </c>
      <c r="C14" t="s">
        <v>59</v>
      </c>
      <c r="D14" t="s">
        <v>74</v>
      </c>
      <c r="E14" t="s">
        <v>59</v>
      </c>
      <c r="F14">
        <f t="shared" si="0"/>
        <v>1</v>
      </c>
    </row>
    <row r="15" spans="1:8" x14ac:dyDescent="0.2">
      <c r="A15" t="s">
        <v>63</v>
      </c>
      <c r="B15" t="s">
        <v>64</v>
      </c>
      <c r="C15" t="s">
        <v>64</v>
      </c>
      <c r="D15" t="s">
        <v>74</v>
      </c>
      <c r="E15" t="s">
        <v>64</v>
      </c>
      <c r="F15">
        <f t="shared" si="0"/>
        <v>1</v>
      </c>
    </row>
    <row r="16" spans="1:8" x14ac:dyDescent="0.2">
      <c r="A16" t="s">
        <v>67</v>
      </c>
      <c r="B16" t="s">
        <v>68</v>
      </c>
      <c r="C16" t="s">
        <v>67</v>
      </c>
      <c r="D16" t="s">
        <v>74</v>
      </c>
      <c r="E16" t="s">
        <v>67</v>
      </c>
      <c r="F16">
        <f t="shared" si="0"/>
        <v>1</v>
      </c>
    </row>
    <row r="17" spans="1:6" x14ac:dyDescent="0.2">
      <c r="A17" t="s">
        <v>71</v>
      </c>
      <c r="B17" t="s">
        <v>72</v>
      </c>
      <c r="C17" t="s">
        <v>72</v>
      </c>
      <c r="D17" t="s">
        <v>74</v>
      </c>
      <c r="E17" t="s">
        <v>71</v>
      </c>
      <c r="F17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5E20-2BC0-6F42-ABA5-BC0536539F54}">
  <dimension ref="A1:G9"/>
  <sheetViews>
    <sheetView zoomScale="143" workbookViewId="0">
      <selection activeCell="E1" sqref="E1:E1048576"/>
    </sheetView>
  </sheetViews>
  <sheetFormatPr baseColWidth="10" defaultRowHeight="15" x14ac:dyDescent="0.2"/>
  <cols>
    <col min="5" max="5" width="12.33203125" bestFit="1" customWidth="1"/>
  </cols>
  <sheetData>
    <row r="1" spans="1:7" x14ac:dyDescent="0.2">
      <c r="A1" s="18" t="s">
        <v>0</v>
      </c>
      <c r="B1" s="18" t="s">
        <v>1</v>
      </c>
      <c r="C1" s="18" t="s">
        <v>107</v>
      </c>
      <c r="D1" s="18" t="s">
        <v>4</v>
      </c>
      <c r="E1" s="18" t="s">
        <v>2</v>
      </c>
      <c r="F1" s="18" t="s">
        <v>108</v>
      </c>
    </row>
    <row r="2" spans="1:7" x14ac:dyDescent="0.2">
      <c r="A2" t="s">
        <v>5</v>
      </c>
      <c r="B2" t="s">
        <v>12</v>
      </c>
      <c r="C2" t="s">
        <v>5</v>
      </c>
      <c r="D2" t="s">
        <v>106</v>
      </c>
      <c r="E2" t="s">
        <v>12</v>
      </c>
      <c r="F2">
        <f>IF(E2=C2,1,0)</f>
        <v>0</v>
      </c>
      <c r="G2" s="19">
        <f>AVERAGE(F:F)</f>
        <v>0.375</v>
      </c>
    </row>
    <row r="3" spans="1:7" x14ac:dyDescent="0.2">
      <c r="A3" t="s">
        <v>17</v>
      </c>
      <c r="B3" t="s">
        <v>21</v>
      </c>
      <c r="C3" t="s">
        <v>17</v>
      </c>
      <c r="D3" t="s">
        <v>106</v>
      </c>
      <c r="E3" t="s">
        <v>21</v>
      </c>
      <c r="F3">
        <f t="shared" ref="F3:F9" si="0">IF(E3=C3,1,0)</f>
        <v>0</v>
      </c>
    </row>
    <row r="4" spans="1:7" x14ac:dyDescent="0.2">
      <c r="A4" t="s">
        <v>25</v>
      </c>
      <c r="B4" t="s">
        <v>30</v>
      </c>
      <c r="C4" t="s">
        <v>30</v>
      </c>
      <c r="D4" t="s">
        <v>106</v>
      </c>
      <c r="E4" t="s">
        <v>25</v>
      </c>
      <c r="F4">
        <f t="shared" si="0"/>
        <v>0</v>
      </c>
    </row>
    <row r="5" spans="1:7" x14ac:dyDescent="0.2">
      <c r="A5" t="s">
        <v>34</v>
      </c>
      <c r="B5" t="s">
        <v>39</v>
      </c>
      <c r="C5" t="s">
        <v>34</v>
      </c>
      <c r="D5" t="s">
        <v>106</v>
      </c>
      <c r="E5" t="s">
        <v>39</v>
      </c>
      <c r="F5">
        <f t="shared" si="0"/>
        <v>0</v>
      </c>
    </row>
    <row r="6" spans="1:7" x14ac:dyDescent="0.2">
      <c r="A6" t="s">
        <v>42</v>
      </c>
      <c r="B6" t="s">
        <v>45</v>
      </c>
      <c r="C6" t="s">
        <v>42</v>
      </c>
      <c r="D6" t="s">
        <v>106</v>
      </c>
      <c r="E6" t="s">
        <v>45</v>
      </c>
      <c r="F6">
        <f t="shared" si="0"/>
        <v>0</v>
      </c>
    </row>
    <row r="7" spans="1:7" x14ac:dyDescent="0.2">
      <c r="A7" t="s">
        <v>50</v>
      </c>
      <c r="B7" t="s">
        <v>55</v>
      </c>
      <c r="C7" t="s">
        <v>55</v>
      </c>
      <c r="D7" t="s">
        <v>106</v>
      </c>
      <c r="E7" t="s">
        <v>55</v>
      </c>
      <c r="F7">
        <f t="shared" si="0"/>
        <v>1</v>
      </c>
    </row>
    <row r="8" spans="1:7" x14ac:dyDescent="0.2">
      <c r="A8" t="s">
        <v>59</v>
      </c>
      <c r="B8" t="s">
        <v>64</v>
      </c>
      <c r="C8" t="s">
        <v>59</v>
      </c>
      <c r="D8" t="s">
        <v>106</v>
      </c>
      <c r="E8" t="s">
        <v>59</v>
      </c>
      <c r="F8">
        <f t="shared" si="0"/>
        <v>1</v>
      </c>
    </row>
    <row r="9" spans="1:7" x14ac:dyDescent="0.2">
      <c r="A9" t="s">
        <v>67</v>
      </c>
      <c r="B9" t="s">
        <v>71</v>
      </c>
      <c r="C9" t="s">
        <v>71</v>
      </c>
      <c r="D9" t="s">
        <v>106</v>
      </c>
      <c r="E9" t="s">
        <v>71</v>
      </c>
      <c r="F9">
        <f t="shared" si="0"/>
        <v>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9EAF-29A5-A54A-95CA-22D05B64BC44}">
  <dimension ref="A1:T13"/>
  <sheetViews>
    <sheetView workbookViewId="0">
      <selection activeCell="E1" sqref="E1:E1048576"/>
    </sheetView>
  </sheetViews>
  <sheetFormatPr baseColWidth="10" defaultRowHeight="15" x14ac:dyDescent="0.2"/>
  <cols>
    <col min="20" max="20" width="12.33203125" bestFit="1" customWidth="1"/>
    <col min="22" max="22" width="15" bestFit="1" customWidth="1"/>
  </cols>
  <sheetData>
    <row r="1" spans="1:20" ht="14" customHeight="1" x14ac:dyDescent="0.2">
      <c r="A1" s="18" t="s">
        <v>0</v>
      </c>
      <c r="B1" s="18" t="s">
        <v>1</v>
      </c>
      <c r="C1" s="18" t="s">
        <v>107</v>
      </c>
      <c r="D1" s="18" t="s">
        <v>4</v>
      </c>
      <c r="E1" s="8" t="s">
        <v>2</v>
      </c>
      <c r="F1" s="20" t="s">
        <v>108</v>
      </c>
    </row>
    <row r="2" spans="1:20" x14ac:dyDescent="0.2">
      <c r="A2" t="s">
        <v>12</v>
      </c>
      <c r="B2" t="s">
        <v>21</v>
      </c>
      <c r="C2" t="s">
        <v>21</v>
      </c>
      <c r="D2" t="s">
        <v>76</v>
      </c>
      <c r="E2" t="s">
        <v>83</v>
      </c>
      <c r="F2">
        <v>1</v>
      </c>
      <c r="H2" s="13">
        <v>0.75</v>
      </c>
    </row>
    <row r="3" spans="1:20" x14ac:dyDescent="0.2">
      <c r="A3" t="s">
        <v>25</v>
      </c>
      <c r="B3" t="s">
        <v>39</v>
      </c>
      <c r="C3" t="s">
        <v>25</v>
      </c>
      <c r="D3" t="s">
        <v>76</v>
      </c>
      <c r="E3" t="s">
        <v>25</v>
      </c>
      <c r="F3">
        <v>1</v>
      </c>
    </row>
    <row r="4" spans="1:20" x14ac:dyDescent="0.2">
      <c r="A4" t="s">
        <v>45</v>
      </c>
      <c r="B4" t="s">
        <v>55</v>
      </c>
      <c r="C4" t="s">
        <v>45</v>
      </c>
      <c r="D4" t="s">
        <v>76</v>
      </c>
      <c r="E4" t="s">
        <v>55</v>
      </c>
      <c r="F4">
        <v>0</v>
      </c>
    </row>
    <row r="5" spans="1:20" x14ac:dyDescent="0.2">
      <c r="A5" t="s">
        <v>59</v>
      </c>
      <c r="B5" t="s">
        <v>71</v>
      </c>
      <c r="C5" t="s">
        <v>59</v>
      </c>
      <c r="D5" t="s">
        <v>76</v>
      </c>
      <c r="E5" t="s">
        <v>59</v>
      </c>
      <c r="F5">
        <v>1</v>
      </c>
    </row>
    <row r="11" spans="1:20" x14ac:dyDescent="0.2">
      <c r="T11" s="18"/>
    </row>
    <row r="12" spans="1:20" x14ac:dyDescent="0.2">
      <c r="T12" s="18"/>
    </row>
    <row r="13" spans="1:20" x14ac:dyDescent="0.2">
      <c r="T13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F0D1-F3F3-024D-BBF2-93986CE52CF5}">
  <dimension ref="A1:G3"/>
  <sheetViews>
    <sheetView workbookViewId="0">
      <selection activeCell="E2" sqref="E2"/>
    </sheetView>
  </sheetViews>
  <sheetFormatPr baseColWidth="10" defaultRowHeight="15" x14ac:dyDescent="0.2"/>
  <sheetData>
    <row r="1" spans="1:7" x14ac:dyDescent="0.2">
      <c r="A1" s="18" t="s">
        <v>0</v>
      </c>
      <c r="B1" s="18" t="s">
        <v>1</v>
      </c>
      <c r="C1" s="18" t="s">
        <v>2</v>
      </c>
      <c r="D1" s="18" t="s">
        <v>4</v>
      </c>
      <c r="E1" s="18" t="s">
        <v>2</v>
      </c>
      <c r="G1" s="13">
        <v>0.5</v>
      </c>
    </row>
    <row r="2" spans="1:7" x14ac:dyDescent="0.2">
      <c r="A2" t="s">
        <v>21</v>
      </c>
      <c r="B2" t="s">
        <v>25</v>
      </c>
      <c r="C2" t="s">
        <v>21</v>
      </c>
      <c r="D2" t="s">
        <v>77</v>
      </c>
      <c r="E2" t="s">
        <v>25</v>
      </c>
    </row>
    <row r="3" spans="1:7" x14ac:dyDescent="0.2">
      <c r="A3" t="s">
        <v>55</v>
      </c>
      <c r="B3" t="s">
        <v>59</v>
      </c>
      <c r="C3" t="s">
        <v>59</v>
      </c>
      <c r="D3" t="s">
        <v>77</v>
      </c>
      <c r="E3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8D56-46BC-2941-B06E-A1BCBCD03E77}">
  <dimension ref="A1:F2"/>
  <sheetViews>
    <sheetView workbookViewId="0">
      <selection sqref="A1:B1048576"/>
    </sheetView>
  </sheetViews>
  <sheetFormatPr baseColWidth="10" defaultRowHeight="15" x14ac:dyDescent="0.2"/>
  <sheetData>
    <row r="1" spans="1:6" x14ac:dyDescent="0.2">
      <c r="A1" s="18" t="s">
        <v>0</v>
      </c>
      <c r="B1" s="18" t="s">
        <v>1</v>
      </c>
      <c r="C1" s="18" t="s">
        <v>2</v>
      </c>
      <c r="D1" s="18" t="s">
        <v>4</v>
      </c>
    </row>
    <row r="2" spans="1:6" x14ac:dyDescent="0.2">
      <c r="A2" t="s">
        <v>25</v>
      </c>
      <c r="B2" t="s">
        <v>59</v>
      </c>
      <c r="C2" t="s">
        <v>59</v>
      </c>
      <c r="D2" t="s">
        <v>77</v>
      </c>
      <c r="F2" s="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zoomScale="114" workbookViewId="0">
      <selection activeCell="C29" sqref="C29"/>
    </sheetView>
  </sheetViews>
  <sheetFormatPr baseColWidth="10" defaultColWidth="8.83203125" defaultRowHeight="15" x14ac:dyDescent="0.2"/>
  <cols>
    <col min="6" max="6" width="10.33203125" customWidth="1"/>
    <col min="7" max="7" width="10.83203125" bestFit="1" customWidth="1"/>
    <col min="8" max="8" width="10.6640625" bestFit="1" customWidth="1"/>
    <col min="9" max="10" width="11.3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80</v>
      </c>
      <c r="H1" s="3" t="s">
        <v>81</v>
      </c>
      <c r="I1" s="2" t="s">
        <v>78</v>
      </c>
      <c r="J1" s="2" t="s">
        <v>79</v>
      </c>
    </row>
    <row r="2" spans="1:10" x14ac:dyDescent="0.2">
      <c r="A2" s="1">
        <v>0</v>
      </c>
      <c r="B2" t="s">
        <v>5</v>
      </c>
      <c r="C2" t="s">
        <v>6</v>
      </c>
      <c r="D2" t="s">
        <v>5</v>
      </c>
      <c r="E2">
        <v>0.55600000000000005</v>
      </c>
      <c r="F2" t="s">
        <v>7</v>
      </c>
      <c r="G2">
        <v>1</v>
      </c>
      <c r="H2">
        <v>16</v>
      </c>
      <c r="I2">
        <v>93</v>
      </c>
      <c r="J2">
        <v>72</v>
      </c>
    </row>
    <row r="3" spans="1:10" x14ac:dyDescent="0.2">
      <c r="A3" s="1">
        <v>0</v>
      </c>
      <c r="B3" t="s">
        <v>8</v>
      </c>
      <c r="C3" t="s">
        <v>9</v>
      </c>
      <c r="D3" t="s">
        <v>8</v>
      </c>
      <c r="E3">
        <v>0.61</v>
      </c>
      <c r="F3" t="s">
        <v>7</v>
      </c>
      <c r="G3">
        <v>8</v>
      </c>
      <c r="H3">
        <v>9</v>
      </c>
      <c r="I3">
        <v>53</v>
      </c>
      <c r="J3">
        <v>64</v>
      </c>
    </row>
    <row r="4" spans="1:10" x14ac:dyDescent="0.2">
      <c r="A4" s="1">
        <v>0</v>
      </c>
      <c r="B4" t="s">
        <v>10</v>
      </c>
      <c r="C4" t="s">
        <v>11</v>
      </c>
      <c r="D4" t="s">
        <v>10</v>
      </c>
      <c r="E4">
        <v>0.97399999999999998</v>
      </c>
      <c r="F4" t="s">
        <v>7</v>
      </c>
      <c r="G4">
        <v>5</v>
      </c>
      <c r="H4">
        <v>12</v>
      </c>
      <c r="I4">
        <v>63</v>
      </c>
      <c r="J4">
        <v>70</v>
      </c>
    </row>
    <row r="5" spans="1:10" x14ac:dyDescent="0.2">
      <c r="A5" s="1">
        <v>0</v>
      </c>
      <c r="B5" t="s">
        <v>12</v>
      </c>
      <c r="C5" t="s">
        <v>13</v>
      </c>
      <c r="D5" t="s">
        <v>12</v>
      </c>
      <c r="E5">
        <v>0.81</v>
      </c>
      <c r="F5" t="s">
        <v>7</v>
      </c>
      <c r="G5">
        <v>4</v>
      </c>
      <c r="H5">
        <v>13</v>
      </c>
      <c r="I5">
        <v>75</v>
      </c>
      <c r="J5">
        <v>71</v>
      </c>
    </row>
    <row r="6" spans="1:10" x14ac:dyDescent="0.2">
      <c r="A6" s="1">
        <v>0</v>
      </c>
      <c r="B6" t="s">
        <v>14</v>
      </c>
      <c r="C6" t="s">
        <v>15</v>
      </c>
      <c r="D6" t="s">
        <v>15</v>
      </c>
      <c r="E6">
        <v>0.42699999999999999</v>
      </c>
      <c r="F6" t="s">
        <v>82</v>
      </c>
      <c r="G6">
        <v>11</v>
      </c>
      <c r="H6">
        <v>11</v>
      </c>
      <c r="I6">
        <v>87</v>
      </c>
      <c r="J6">
        <v>89</v>
      </c>
    </row>
    <row r="7" spans="1:10" x14ac:dyDescent="0.2">
      <c r="A7" s="1">
        <v>0</v>
      </c>
      <c r="B7" t="s">
        <v>16</v>
      </c>
      <c r="C7" t="s">
        <v>15</v>
      </c>
      <c r="D7" t="s">
        <v>15</v>
      </c>
      <c r="E7">
        <v>0.41599999999999998</v>
      </c>
      <c r="F7" t="s">
        <v>7</v>
      </c>
      <c r="G7">
        <v>6</v>
      </c>
      <c r="H7">
        <v>11</v>
      </c>
      <c r="I7">
        <v>64</v>
      </c>
      <c r="J7">
        <v>78</v>
      </c>
    </row>
    <row r="8" spans="1:10" x14ac:dyDescent="0.2">
      <c r="A8" s="1">
        <v>0</v>
      </c>
      <c r="B8" t="s">
        <v>17</v>
      </c>
      <c r="C8" t="s">
        <v>18</v>
      </c>
      <c r="D8" t="s">
        <v>17</v>
      </c>
      <c r="E8">
        <v>0.98799999999999999</v>
      </c>
      <c r="F8" t="s">
        <v>7</v>
      </c>
      <c r="G8">
        <v>3</v>
      </c>
      <c r="H8">
        <v>14</v>
      </c>
      <c r="I8">
        <v>97</v>
      </c>
      <c r="J8">
        <v>62</v>
      </c>
    </row>
    <row r="9" spans="1:10" x14ac:dyDescent="0.2">
      <c r="A9" s="1">
        <v>0</v>
      </c>
      <c r="B9" t="s">
        <v>19</v>
      </c>
      <c r="C9" t="s">
        <v>20</v>
      </c>
      <c r="D9" t="s">
        <v>19</v>
      </c>
      <c r="E9">
        <v>0.56399999999999995</v>
      </c>
      <c r="F9" t="s">
        <v>7</v>
      </c>
      <c r="G9">
        <v>7</v>
      </c>
      <c r="H9">
        <v>10</v>
      </c>
      <c r="I9">
        <v>74</v>
      </c>
      <c r="J9">
        <v>73</v>
      </c>
    </row>
    <row r="10" spans="1:10" x14ac:dyDescent="0.2">
      <c r="A10" s="1">
        <v>0</v>
      </c>
      <c r="B10" t="s">
        <v>21</v>
      </c>
      <c r="C10" t="s">
        <v>22</v>
      </c>
      <c r="D10" t="s">
        <v>21</v>
      </c>
      <c r="E10">
        <v>0.95799999999999996</v>
      </c>
      <c r="F10" t="s">
        <v>7</v>
      </c>
      <c r="G10">
        <v>2</v>
      </c>
      <c r="H10">
        <v>15</v>
      </c>
      <c r="I10">
        <v>78</v>
      </c>
      <c r="J10">
        <v>61</v>
      </c>
    </row>
    <row r="11" spans="1:10" x14ac:dyDescent="0.2">
      <c r="A11" s="1">
        <v>0</v>
      </c>
      <c r="B11" t="s">
        <v>23</v>
      </c>
      <c r="C11" t="s">
        <v>24</v>
      </c>
      <c r="D11" t="s">
        <v>23</v>
      </c>
      <c r="E11">
        <v>0.97899999999999998</v>
      </c>
      <c r="F11" t="s">
        <v>7</v>
      </c>
      <c r="G11">
        <v>1</v>
      </c>
      <c r="H11">
        <v>16</v>
      </c>
      <c r="I11">
        <v>85</v>
      </c>
      <c r="J11">
        <v>49</v>
      </c>
    </row>
    <row r="12" spans="1:10" x14ac:dyDescent="0.2">
      <c r="A12" s="1">
        <v>0</v>
      </c>
      <c r="B12" t="s">
        <v>25</v>
      </c>
      <c r="C12" t="s">
        <v>26</v>
      </c>
      <c r="D12" t="s">
        <v>25</v>
      </c>
      <c r="E12">
        <v>0.6</v>
      </c>
      <c r="F12" t="s">
        <v>7</v>
      </c>
      <c r="G12">
        <v>8</v>
      </c>
      <c r="H12">
        <v>9</v>
      </c>
      <c r="I12">
        <v>95</v>
      </c>
      <c r="J12">
        <v>63</v>
      </c>
    </row>
    <row r="13" spans="1:10" x14ac:dyDescent="0.2">
      <c r="A13" s="1">
        <v>0</v>
      </c>
      <c r="B13" t="s">
        <v>27</v>
      </c>
      <c r="C13" t="s">
        <v>28</v>
      </c>
      <c r="D13" t="s">
        <v>28</v>
      </c>
      <c r="E13">
        <v>0.439</v>
      </c>
      <c r="F13" t="s">
        <v>82</v>
      </c>
      <c r="G13">
        <v>12</v>
      </c>
      <c r="H13">
        <v>12</v>
      </c>
      <c r="I13">
        <v>58</v>
      </c>
      <c r="J13">
        <v>66</v>
      </c>
    </row>
    <row r="14" spans="1:10" x14ac:dyDescent="0.2">
      <c r="A14" s="1">
        <v>0</v>
      </c>
      <c r="B14" t="s">
        <v>29</v>
      </c>
      <c r="C14" t="s">
        <v>28</v>
      </c>
      <c r="D14" t="s">
        <v>28</v>
      </c>
      <c r="E14">
        <v>0.47799999999999998</v>
      </c>
      <c r="F14" t="s">
        <v>7</v>
      </c>
      <c r="G14">
        <v>5</v>
      </c>
      <c r="H14">
        <v>12</v>
      </c>
      <c r="I14">
        <v>82</v>
      </c>
      <c r="J14">
        <v>53</v>
      </c>
    </row>
    <row r="15" spans="1:10" x14ac:dyDescent="0.2">
      <c r="A15" s="1">
        <v>0</v>
      </c>
      <c r="B15" t="s">
        <v>30</v>
      </c>
      <c r="C15" t="s">
        <v>31</v>
      </c>
      <c r="D15" t="s">
        <v>30</v>
      </c>
      <c r="E15">
        <v>0.999</v>
      </c>
      <c r="F15" t="s">
        <v>7</v>
      </c>
      <c r="G15">
        <v>4</v>
      </c>
      <c r="H15">
        <v>13</v>
      </c>
      <c r="I15">
        <v>57</v>
      </c>
      <c r="J15">
        <v>53</v>
      </c>
    </row>
    <row r="16" spans="1:10" x14ac:dyDescent="0.2">
      <c r="A16" s="1">
        <v>0</v>
      </c>
      <c r="B16" t="s">
        <v>32</v>
      </c>
      <c r="C16" t="s">
        <v>33</v>
      </c>
      <c r="D16" t="s">
        <v>32</v>
      </c>
      <c r="E16">
        <v>0.65</v>
      </c>
      <c r="F16" t="s">
        <v>7</v>
      </c>
      <c r="G16">
        <v>6</v>
      </c>
      <c r="H16">
        <v>11</v>
      </c>
      <c r="I16">
        <v>81</v>
      </c>
      <c r="J16">
        <v>73</v>
      </c>
    </row>
    <row r="17" spans="1:10" x14ac:dyDescent="0.2">
      <c r="A17" s="1">
        <v>0</v>
      </c>
      <c r="B17" t="s">
        <v>34</v>
      </c>
      <c r="C17" t="s">
        <v>35</v>
      </c>
      <c r="D17" t="s">
        <v>34</v>
      </c>
      <c r="E17">
        <v>0.90500000000000003</v>
      </c>
      <c r="F17" t="s">
        <v>7</v>
      </c>
      <c r="G17">
        <v>3</v>
      </c>
      <c r="H17">
        <v>14</v>
      </c>
      <c r="I17">
        <v>78</v>
      </c>
      <c r="J17">
        <v>56</v>
      </c>
    </row>
    <row r="18" spans="1:10" x14ac:dyDescent="0.2">
      <c r="A18" s="1">
        <v>0</v>
      </c>
      <c r="B18" t="s">
        <v>36</v>
      </c>
      <c r="C18" t="s">
        <v>37</v>
      </c>
      <c r="D18" t="s">
        <v>37</v>
      </c>
      <c r="E18">
        <v>0.19600000000000001</v>
      </c>
      <c r="F18" t="s">
        <v>7</v>
      </c>
      <c r="G18">
        <v>7</v>
      </c>
      <c r="H18">
        <v>10</v>
      </c>
      <c r="I18">
        <v>92</v>
      </c>
      <c r="J18">
        <v>87</v>
      </c>
    </row>
    <row r="19" spans="1:10" x14ac:dyDescent="0.2">
      <c r="A19" s="1">
        <v>0</v>
      </c>
      <c r="B19" t="s">
        <v>38</v>
      </c>
      <c r="C19" t="s">
        <v>39</v>
      </c>
      <c r="D19" t="s">
        <v>38</v>
      </c>
      <c r="E19">
        <v>0.89</v>
      </c>
      <c r="F19" t="s">
        <v>7</v>
      </c>
      <c r="G19">
        <v>2</v>
      </c>
      <c r="H19">
        <v>15</v>
      </c>
      <c r="I19">
        <v>79</v>
      </c>
      <c r="J19">
        <v>85</v>
      </c>
    </row>
    <row r="20" spans="1:10" x14ac:dyDescent="0.2">
      <c r="A20" s="1">
        <v>0</v>
      </c>
      <c r="B20" t="s">
        <v>40</v>
      </c>
      <c r="C20" t="s">
        <v>41</v>
      </c>
      <c r="D20" t="s">
        <v>41</v>
      </c>
      <c r="E20">
        <v>0.36599999999999999</v>
      </c>
      <c r="F20" t="s">
        <v>82</v>
      </c>
      <c r="G20">
        <v>16</v>
      </c>
      <c r="H20">
        <v>16</v>
      </c>
      <c r="I20">
        <v>82</v>
      </c>
      <c r="J20">
        <v>93</v>
      </c>
    </row>
    <row r="21" spans="1:10" x14ac:dyDescent="0.2">
      <c r="A21" s="1">
        <v>0</v>
      </c>
      <c r="B21" t="s">
        <v>42</v>
      </c>
      <c r="C21" t="s">
        <v>41</v>
      </c>
      <c r="D21" t="s">
        <v>42</v>
      </c>
      <c r="E21">
        <v>0.997</v>
      </c>
      <c r="F21" t="s">
        <v>7</v>
      </c>
      <c r="G21">
        <v>1</v>
      </c>
      <c r="H21">
        <v>16</v>
      </c>
      <c r="I21">
        <v>87</v>
      </c>
      <c r="J21">
        <v>70</v>
      </c>
    </row>
    <row r="22" spans="1:10" x14ac:dyDescent="0.2">
      <c r="A22" s="1">
        <v>0</v>
      </c>
      <c r="B22" t="s">
        <v>43</v>
      </c>
      <c r="C22" t="s">
        <v>44</v>
      </c>
      <c r="D22" t="s">
        <v>44</v>
      </c>
      <c r="E22">
        <v>0.41799999999999998</v>
      </c>
      <c r="F22" t="s">
        <v>7</v>
      </c>
      <c r="G22">
        <v>8</v>
      </c>
      <c r="H22">
        <v>9</v>
      </c>
      <c r="I22">
        <v>42</v>
      </c>
      <c r="J22">
        <v>69</v>
      </c>
    </row>
    <row r="23" spans="1:10" x14ac:dyDescent="0.2">
      <c r="A23" s="1">
        <v>0</v>
      </c>
      <c r="B23" t="s">
        <v>45</v>
      </c>
      <c r="C23" t="s">
        <v>46</v>
      </c>
      <c r="D23" t="s">
        <v>45</v>
      </c>
      <c r="E23">
        <v>0.78600000000000003</v>
      </c>
      <c r="F23" t="s">
        <v>7</v>
      </c>
      <c r="G23">
        <v>5</v>
      </c>
      <c r="H23">
        <v>12</v>
      </c>
      <c r="I23">
        <v>82</v>
      </c>
      <c r="J23">
        <v>68</v>
      </c>
    </row>
    <row r="24" spans="1:10" x14ac:dyDescent="0.2">
      <c r="A24" s="1">
        <v>0</v>
      </c>
      <c r="B24" t="s">
        <v>47</v>
      </c>
      <c r="C24" t="s">
        <v>48</v>
      </c>
      <c r="D24" t="s">
        <v>47</v>
      </c>
      <c r="E24">
        <v>0.60199999999999998</v>
      </c>
      <c r="F24" t="s">
        <v>7</v>
      </c>
      <c r="G24">
        <v>4</v>
      </c>
      <c r="H24">
        <v>13</v>
      </c>
      <c r="I24">
        <v>54</v>
      </c>
      <c r="J24">
        <v>53</v>
      </c>
    </row>
    <row r="25" spans="1:10" x14ac:dyDescent="0.2">
      <c r="A25" s="1">
        <v>0</v>
      </c>
      <c r="B25" t="s">
        <v>49</v>
      </c>
      <c r="C25" t="s">
        <v>50</v>
      </c>
      <c r="D25" t="s">
        <v>50</v>
      </c>
      <c r="E25">
        <v>0.34799999999999998</v>
      </c>
      <c r="F25" t="s">
        <v>7</v>
      </c>
      <c r="G25">
        <v>6</v>
      </c>
      <c r="H25">
        <v>11</v>
      </c>
      <c r="I25">
        <v>63</v>
      </c>
      <c r="J25">
        <v>75</v>
      </c>
    </row>
    <row r="26" spans="1:10" x14ac:dyDescent="0.2">
      <c r="A26" s="1">
        <v>0</v>
      </c>
      <c r="B26" t="s">
        <v>51</v>
      </c>
      <c r="C26" t="s">
        <v>52</v>
      </c>
      <c r="D26" t="s">
        <v>51</v>
      </c>
      <c r="E26">
        <v>0.98799999999999999</v>
      </c>
      <c r="F26" t="s">
        <v>7</v>
      </c>
      <c r="G26">
        <v>3</v>
      </c>
      <c r="H26">
        <v>14</v>
      </c>
      <c r="I26">
        <v>88</v>
      </c>
      <c r="J26">
        <v>56</v>
      </c>
    </row>
    <row r="27" spans="1:10" x14ac:dyDescent="0.2">
      <c r="A27" s="1">
        <v>0</v>
      </c>
      <c r="B27" t="s">
        <v>53</v>
      </c>
      <c r="C27" t="s">
        <v>54</v>
      </c>
      <c r="D27" t="s">
        <v>54</v>
      </c>
      <c r="E27">
        <v>0.35499999999999998</v>
      </c>
      <c r="F27" t="s">
        <v>7</v>
      </c>
      <c r="G27">
        <v>7</v>
      </c>
      <c r="H27">
        <v>10</v>
      </c>
      <c r="I27">
        <v>54</v>
      </c>
      <c r="J27">
        <v>41</v>
      </c>
    </row>
    <row r="28" spans="1:10" x14ac:dyDescent="0.2">
      <c r="A28" s="1">
        <v>0</v>
      </c>
      <c r="B28" t="s">
        <v>55</v>
      </c>
      <c r="C28" t="s">
        <v>56</v>
      </c>
      <c r="D28" t="s">
        <v>55</v>
      </c>
      <c r="E28">
        <v>0.92</v>
      </c>
      <c r="F28" t="s">
        <v>7</v>
      </c>
      <c r="G28">
        <v>2</v>
      </c>
      <c r="H28">
        <v>15</v>
      </c>
      <c r="I28">
        <v>80</v>
      </c>
      <c r="J28">
        <v>60</v>
      </c>
    </row>
    <row r="29" spans="1:10" x14ac:dyDescent="0.2">
      <c r="A29" s="1">
        <v>0</v>
      </c>
      <c r="B29" t="s">
        <v>57</v>
      </c>
      <c r="C29" t="s">
        <v>58</v>
      </c>
      <c r="D29" t="s">
        <v>57</v>
      </c>
      <c r="E29">
        <v>0.72</v>
      </c>
      <c r="F29" t="s">
        <v>82</v>
      </c>
      <c r="G29">
        <v>16</v>
      </c>
      <c r="H29">
        <v>16</v>
      </c>
      <c r="I29">
        <v>76</v>
      </c>
      <c r="J29">
        <v>67</v>
      </c>
    </row>
    <row r="30" spans="1:10" x14ac:dyDescent="0.2">
      <c r="A30" s="1">
        <v>0</v>
      </c>
      <c r="B30" t="s">
        <v>57</v>
      </c>
      <c r="C30" t="s">
        <v>59</v>
      </c>
      <c r="D30" t="s">
        <v>59</v>
      </c>
      <c r="E30">
        <v>3.0000000000000001E-3</v>
      </c>
      <c r="F30" t="s">
        <v>7</v>
      </c>
      <c r="G30">
        <v>16</v>
      </c>
      <c r="H30">
        <v>1</v>
      </c>
      <c r="I30">
        <v>56</v>
      </c>
      <c r="J30">
        <v>83</v>
      </c>
    </row>
    <row r="31" spans="1:10" x14ac:dyDescent="0.2">
      <c r="A31" s="1">
        <v>0</v>
      </c>
      <c r="B31" t="s">
        <v>60</v>
      </c>
      <c r="C31" t="s">
        <v>61</v>
      </c>
      <c r="D31" t="s">
        <v>60</v>
      </c>
      <c r="E31">
        <v>0.59499999999999997</v>
      </c>
      <c r="F31" t="s">
        <v>7</v>
      </c>
      <c r="G31">
        <v>8</v>
      </c>
      <c r="H31">
        <v>9</v>
      </c>
      <c r="I31">
        <v>69</v>
      </c>
      <c r="J31">
        <v>72</v>
      </c>
    </row>
    <row r="32" spans="1:10" x14ac:dyDescent="0.2">
      <c r="A32" s="1">
        <v>0</v>
      </c>
      <c r="B32" t="s">
        <v>62</v>
      </c>
      <c r="C32" t="s">
        <v>63</v>
      </c>
      <c r="D32" t="s">
        <v>62</v>
      </c>
      <c r="E32">
        <v>0.89</v>
      </c>
      <c r="F32" t="s">
        <v>7</v>
      </c>
      <c r="G32">
        <v>5</v>
      </c>
      <c r="H32">
        <v>12</v>
      </c>
      <c r="I32">
        <v>63</v>
      </c>
      <c r="J32">
        <v>67</v>
      </c>
    </row>
    <row r="33" spans="1:10" x14ac:dyDescent="0.2">
      <c r="A33" s="1">
        <v>0</v>
      </c>
      <c r="B33" t="s">
        <v>64</v>
      </c>
      <c r="C33" t="s">
        <v>65</v>
      </c>
      <c r="D33" t="s">
        <v>64</v>
      </c>
      <c r="E33">
        <v>0.63</v>
      </c>
      <c r="F33" t="s">
        <v>7</v>
      </c>
      <c r="G33">
        <v>4</v>
      </c>
      <c r="H33">
        <v>13</v>
      </c>
      <c r="I33">
        <v>66</v>
      </c>
      <c r="J33">
        <v>57</v>
      </c>
    </row>
    <row r="34" spans="1:10" x14ac:dyDescent="0.2">
      <c r="A34" s="1">
        <v>0</v>
      </c>
      <c r="B34" t="s">
        <v>66</v>
      </c>
      <c r="C34" t="s">
        <v>67</v>
      </c>
      <c r="D34" t="s">
        <v>66</v>
      </c>
      <c r="E34">
        <v>0.72399999999999998</v>
      </c>
      <c r="F34" t="s">
        <v>7</v>
      </c>
      <c r="G34">
        <v>6</v>
      </c>
      <c r="H34">
        <v>11</v>
      </c>
      <c r="I34">
        <v>54</v>
      </c>
      <c r="J34">
        <v>59</v>
      </c>
    </row>
    <row r="35" spans="1:10" x14ac:dyDescent="0.2">
      <c r="A35" s="1">
        <v>0</v>
      </c>
      <c r="B35" t="s">
        <v>68</v>
      </c>
      <c r="C35" t="s">
        <v>69</v>
      </c>
      <c r="D35" t="s">
        <v>68</v>
      </c>
      <c r="E35">
        <v>0.90300000000000002</v>
      </c>
      <c r="F35" t="s">
        <v>7</v>
      </c>
      <c r="G35">
        <v>3</v>
      </c>
      <c r="H35">
        <v>14</v>
      </c>
      <c r="I35">
        <v>67</v>
      </c>
      <c r="J35">
        <v>60</v>
      </c>
    </row>
    <row r="36" spans="1:10" x14ac:dyDescent="0.2">
      <c r="A36" s="1">
        <v>0</v>
      </c>
      <c r="B36" t="s">
        <v>70</v>
      </c>
      <c r="C36" t="s">
        <v>71</v>
      </c>
      <c r="D36" t="s">
        <v>70</v>
      </c>
      <c r="E36">
        <v>0.5</v>
      </c>
      <c r="F36" t="s">
        <v>7</v>
      </c>
      <c r="G36">
        <v>7</v>
      </c>
      <c r="H36">
        <v>10</v>
      </c>
      <c r="I36">
        <v>68</v>
      </c>
      <c r="J36">
        <v>66</v>
      </c>
    </row>
    <row r="37" spans="1:10" x14ac:dyDescent="0.2">
      <c r="A37" s="1">
        <v>0</v>
      </c>
      <c r="B37" t="s">
        <v>72</v>
      </c>
      <c r="C37" t="s">
        <v>73</v>
      </c>
      <c r="D37" t="s">
        <v>72</v>
      </c>
      <c r="E37">
        <v>0.95</v>
      </c>
      <c r="F37" t="s">
        <v>7</v>
      </c>
      <c r="G37">
        <v>2</v>
      </c>
      <c r="H37">
        <v>15</v>
      </c>
      <c r="I37">
        <v>80</v>
      </c>
      <c r="J37">
        <v>61</v>
      </c>
    </row>
    <row r="38" spans="1:10" x14ac:dyDescent="0.2">
      <c r="A38" s="1">
        <v>0</v>
      </c>
      <c r="B38" t="s">
        <v>5</v>
      </c>
      <c r="C38" t="s">
        <v>8</v>
      </c>
      <c r="D38" t="s">
        <v>5</v>
      </c>
      <c r="E38">
        <v>0.95499999999999996</v>
      </c>
      <c r="F38" t="s">
        <v>74</v>
      </c>
    </row>
    <row r="39" spans="1:10" x14ac:dyDescent="0.2">
      <c r="A39" s="1">
        <v>0</v>
      </c>
      <c r="B39" t="s">
        <v>10</v>
      </c>
      <c r="C39" t="s">
        <v>12</v>
      </c>
      <c r="D39" t="s">
        <v>12</v>
      </c>
      <c r="E39">
        <v>0.35199999999999998</v>
      </c>
      <c r="F39" t="s">
        <v>74</v>
      </c>
    </row>
    <row r="40" spans="1:10" x14ac:dyDescent="0.2">
      <c r="A40" s="1">
        <v>0</v>
      </c>
      <c r="B40" t="s">
        <v>15</v>
      </c>
      <c r="C40" t="s">
        <v>17</v>
      </c>
      <c r="D40" t="s">
        <v>17</v>
      </c>
      <c r="E40">
        <v>0.35099999999999998</v>
      </c>
      <c r="F40" t="s">
        <v>74</v>
      </c>
    </row>
    <row r="41" spans="1:10" x14ac:dyDescent="0.2">
      <c r="A41" s="1">
        <v>0</v>
      </c>
      <c r="B41" t="s">
        <v>21</v>
      </c>
      <c r="C41" t="s">
        <v>19</v>
      </c>
      <c r="D41" t="s">
        <v>21</v>
      </c>
      <c r="E41">
        <v>0.76400000000000001</v>
      </c>
      <c r="F41" t="s">
        <v>74</v>
      </c>
    </row>
    <row r="42" spans="1:10" x14ac:dyDescent="0.2">
      <c r="A42" s="1">
        <v>0</v>
      </c>
      <c r="B42" t="s">
        <v>23</v>
      </c>
      <c r="C42" t="s">
        <v>25</v>
      </c>
      <c r="D42" t="s">
        <v>23</v>
      </c>
      <c r="E42">
        <v>0.93799999999999994</v>
      </c>
      <c r="F42" t="s">
        <v>74</v>
      </c>
    </row>
    <row r="43" spans="1:10" x14ac:dyDescent="0.2">
      <c r="A43" s="1">
        <v>0</v>
      </c>
      <c r="B43" t="s">
        <v>28</v>
      </c>
      <c r="C43" t="s">
        <v>30</v>
      </c>
      <c r="D43" t="s">
        <v>30</v>
      </c>
      <c r="E43">
        <v>5.8999999999999997E-2</v>
      </c>
      <c r="F43" t="s">
        <v>74</v>
      </c>
    </row>
    <row r="44" spans="1:10" x14ac:dyDescent="0.2">
      <c r="A44" s="1">
        <v>0</v>
      </c>
      <c r="B44" t="s">
        <v>32</v>
      </c>
      <c r="C44" t="s">
        <v>34</v>
      </c>
      <c r="D44" t="s">
        <v>32</v>
      </c>
      <c r="E44">
        <v>0.63900000000000001</v>
      </c>
      <c r="F44" t="s">
        <v>74</v>
      </c>
    </row>
    <row r="45" spans="1:10" x14ac:dyDescent="0.2">
      <c r="A45" s="1">
        <v>0</v>
      </c>
      <c r="B45" t="s">
        <v>38</v>
      </c>
      <c r="C45" t="s">
        <v>37</v>
      </c>
      <c r="D45" t="s">
        <v>38</v>
      </c>
      <c r="E45">
        <v>0.82299999999999995</v>
      </c>
      <c r="F45" t="s">
        <v>74</v>
      </c>
    </row>
    <row r="46" spans="1:10" x14ac:dyDescent="0.2">
      <c r="A46" s="1">
        <v>0</v>
      </c>
      <c r="B46" t="s">
        <v>42</v>
      </c>
      <c r="C46" t="s">
        <v>44</v>
      </c>
      <c r="D46" t="s">
        <v>42</v>
      </c>
      <c r="E46">
        <v>0.90200000000000002</v>
      </c>
      <c r="F46" t="s">
        <v>74</v>
      </c>
    </row>
    <row r="47" spans="1:10" x14ac:dyDescent="0.2">
      <c r="A47" s="1">
        <v>0</v>
      </c>
      <c r="B47" t="s">
        <v>45</v>
      </c>
      <c r="C47" t="s">
        <v>47</v>
      </c>
      <c r="D47" t="s">
        <v>45</v>
      </c>
      <c r="E47">
        <v>0.78700000000000003</v>
      </c>
      <c r="F47" t="s">
        <v>74</v>
      </c>
    </row>
    <row r="48" spans="1:10" x14ac:dyDescent="0.2">
      <c r="A48" s="1">
        <v>0</v>
      </c>
      <c r="B48" t="s">
        <v>50</v>
      </c>
      <c r="C48" t="s">
        <v>51</v>
      </c>
      <c r="D48" t="s">
        <v>51</v>
      </c>
      <c r="E48">
        <v>0.25900000000000001</v>
      </c>
      <c r="F48" t="s">
        <v>74</v>
      </c>
    </row>
    <row r="49" spans="1:6" x14ac:dyDescent="0.2">
      <c r="A49" s="1">
        <v>0</v>
      </c>
      <c r="B49" t="s">
        <v>54</v>
      </c>
      <c r="C49" t="s">
        <v>55</v>
      </c>
      <c r="D49" t="s">
        <v>55</v>
      </c>
      <c r="E49">
        <v>0.434</v>
      </c>
      <c r="F49" t="s">
        <v>74</v>
      </c>
    </row>
    <row r="50" spans="1:6" x14ac:dyDescent="0.2">
      <c r="A50" s="1">
        <v>0</v>
      </c>
      <c r="B50" t="s">
        <v>59</v>
      </c>
      <c r="C50" t="s">
        <v>60</v>
      </c>
      <c r="D50" t="s">
        <v>59</v>
      </c>
      <c r="E50">
        <v>0.84799999999999998</v>
      </c>
      <c r="F50" t="s">
        <v>74</v>
      </c>
    </row>
    <row r="51" spans="1:6" x14ac:dyDescent="0.2">
      <c r="A51" s="1">
        <v>0</v>
      </c>
      <c r="B51" t="s">
        <v>62</v>
      </c>
      <c r="C51" t="s">
        <v>64</v>
      </c>
      <c r="D51" t="s">
        <v>62</v>
      </c>
      <c r="E51">
        <v>0.872</v>
      </c>
      <c r="F51" t="s">
        <v>74</v>
      </c>
    </row>
    <row r="52" spans="1:6" x14ac:dyDescent="0.2">
      <c r="A52" s="1">
        <v>0</v>
      </c>
      <c r="B52" t="s">
        <v>66</v>
      </c>
      <c r="C52" t="s">
        <v>68</v>
      </c>
      <c r="D52" t="s">
        <v>66</v>
      </c>
      <c r="E52">
        <v>0.69799999999999995</v>
      </c>
      <c r="F52" t="s">
        <v>74</v>
      </c>
    </row>
    <row r="53" spans="1:6" x14ac:dyDescent="0.2">
      <c r="A53" s="1">
        <v>0</v>
      </c>
      <c r="B53" t="s">
        <v>70</v>
      </c>
      <c r="C53" t="s">
        <v>72</v>
      </c>
      <c r="D53" t="s">
        <v>72</v>
      </c>
      <c r="E53">
        <v>4.3999999999999997E-2</v>
      </c>
      <c r="F53" t="s">
        <v>74</v>
      </c>
    </row>
    <row r="54" spans="1:6" x14ac:dyDescent="0.2">
      <c r="A54" s="1">
        <v>0</v>
      </c>
      <c r="B54" t="s">
        <v>5</v>
      </c>
      <c r="C54" t="s">
        <v>12</v>
      </c>
      <c r="D54" t="s">
        <v>5</v>
      </c>
      <c r="E54">
        <v>0.86899999999999999</v>
      </c>
      <c r="F54" t="s">
        <v>75</v>
      </c>
    </row>
    <row r="55" spans="1:6" x14ac:dyDescent="0.2">
      <c r="A55" s="1">
        <v>0</v>
      </c>
      <c r="B55" t="s">
        <v>17</v>
      </c>
      <c r="C55" t="s">
        <v>21</v>
      </c>
      <c r="D55" t="s">
        <v>17</v>
      </c>
      <c r="E55">
        <v>0.57499999999999996</v>
      </c>
      <c r="F55" t="s">
        <v>75</v>
      </c>
    </row>
    <row r="56" spans="1:6" x14ac:dyDescent="0.2">
      <c r="A56" s="1">
        <v>0</v>
      </c>
      <c r="B56" t="s">
        <v>23</v>
      </c>
      <c r="C56" t="s">
        <v>30</v>
      </c>
      <c r="D56" t="s">
        <v>23</v>
      </c>
      <c r="E56">
        <v>0.81399999999999995</v>
      </c>
      <c r="F56" t="s">
        <v>75</v>
      </c>
    </row>
    <row r="57" spans="1:6" x14ac:dyDescent="0.2">
      <c r="A57" s="1">
        <v>0</v>
      </c>
      <c r="B57" t="s">
        <v>32</v>
      </c>
      <c r="C57" t="s">
        <v>38</v>
      </c>
      <c r="D57" t="s">
        <v>38</v>
      </c>
      <c r="E57">
        <v>0.436</v>
      </c>
      <c r="F57" t="s">
        <v>75</v>
      </c>
    </row>
    <row r="58" spans="1:6" x14ac:dyDescent="0.2">
      <c r="A58" s="1">
        <v>0</v>
      </c>
      <c r="B58" t="s">
        <v>42</v>
      </c>
      <c r="C58" t="s">
        <v>45</v>
      </c>
      <c r="D58" t="s">
        <v>42</v>
      </c>
      <c r="E58">
        <v>0.66200000000000003</v>
      </c>
      <c r="F58" t="s">
        <v>75</v>
      </c>
    </row>
    <row r="59" spans="1:6" x14ac:dyDescent="0.2">
      <c r="A59" s="1">
        <v>0</v>
      </c>
      <c r="B59" t="s">
        <v>51</v>
      </c>
      <c r="C59" t="s">
        <v>55</v>
      </c>
      <c r="D59" t="s">
        <v>51</v>
      </c>
      <c r="E59">
        <v>0.66500000000000004</v>
      </c>
      <c r="F59" t="s">
        <v>75</v>
      </c>
    </row>
    <row r="60" spans="1:6" x14ac:dyDescent="0.2">
      <c r="A60" s="1">
        <v>0</v>
      </c>
      <c r="B60" t="s">
        <v>59</v>
      </c>
      <c r="C60" t="s">
        <v>62</v>
      </c>
      <c r="D60" t="s">
        <v>59</v>
      </c>
      <c r="E60">
        <v>0.77500000000000002</v>
      </c>
      <c r="F60" t="s">
        <v>75</v>
      </c>
    </row>
    <row r="61" spans="1:6" x14ac:dyDescent="0.2">
      <c r="A61" s="1">
        <v>0</v>
      </c>
      <c r="B61" t="s">
        <v>66</v>
      </c>
      <c r="C61" t="s">
        <v>72</v>
      </c>
      <c r="D61" t="s">
        <v>72</v>
      </c>
      <c r="E61">
        <v>0.432</v>
      </c>
      <c r="F61" t="s">
        <v>75</v>
      </c>
    </row>
    <row r="62" spans="1:6" x14ac:dyDescent="0.2">
      <c r="A62" s="1">
        <v>0</v>
      </c>
      <c r="B62" t="s">
        <v>5</v>
      </c>
      <c r="C62" t="s">
        <v>17</v>
      </c>
      <c r="D62" t="s">
        <v>5</v>
      </c>
      <c r="E62">
        <v>0.67400000000000004</v>
      </c>
      <c r="F62" t="s">
        <v>76</v>
      </c>
    </row>
    <row r="63" spans="1:6" x14ac:dyDescent="0.2">
      <c r="A63" s="1">
        <v>0</v>
      </c>
      <c r="B63" t="s">
        <v>23</v>
      </c>
      <c r="C63" t="s">
        <v>38</v>
      </c>
      <c r="D63" t="s">
        <v>38</v>
      </c>
      <c r="E63">
        <v>0.44800000000000001</v>
      </c>
      <c r="F63" t="s">
        <v>76</v>
      </c>
    </row>
    <row r="64" spans="1:6" x14ac:dyDescent="0.2">
      <c r="A64" s="1">
        <v>0</v>
      </c>
      <c r="B64" t="s">
        <v>42</v>
      </c>
      <c r="C64" t="s">
        <v>51</v>
      </c>
      <c r="D64" t="s">
        <v>42</v>
      </c>
      <c r="E64">
        <v>0.69199999999999995</v>
      </c>
      <c r="F64" t="s">
        <v>76</v>
      </c>
    </row>
    <row r="65" spans="1:6" x14ac:dyDescent="0.2">
      <c r="A65" s="1">
        <v>0</v>
      </c>
      <c r="B65" t="s">
        <v>59</v>
      </c>
      <c r="C65" t="s">
        <v>72</v>
      </c>
      <c r="D65" t="s">
        <v>59</v>
      </c>
      <c r="E65">
        <v>0.621</v>
      </c>
      <c r="F65" t="s">
        <v>76</v>
      </c>
    </row>
    <row r="66" spans="1:6" x14ac:dyDescent="0.2">
      <c r="A66" s="1">
        <v>0</v>
      </c>
      <c r="B66" t="s">
        <v>5</v>
      </c>
      <c r="C66" t="s">
        <v>38</v>
      </c>
      <c r="D66" t="s">
        <v>5</v>
      </c>
      <c r="E66">
        <v>0.76900000000000002</v>
      </c>
      <c r="F66" t="s">
        <v>77</v>
      </c>
    </row>
    <row r="67" spans="1:6" x14ac:dyDescent="0.2">
      <c r="A67" s="1">
        <v>0</v>
      </c>
      <c r="B67" t="s">
        <v>42</v>
      </c>
      <c r="C67" t="s">
        <v>59</v>
      </c>
      <c r="D67" t="s">
        <v>42</v>
      </c>
      <c r="E67">
        <v>0.59599999999999997</v>
      </c>
      <c r="F67" t="s">
        <v>77</v>
      </c>
    </row>
    <row r="68" spans="1:6" x14ac:dyDescent="0.2">
      <c r="A68" s="1">
        <v>0</v>
      </c>
      <c r="B68" t="s">
        <v>42</v>
      </c>
      <c r="C68" t="s">
        <v>5</v>
      </c>
      <c r="D68" t="s">
        <v>5</v>
      </c>
      <c r="E68">
        <v>0.115</v>
      </c>
      <c r="F68" t="s">
        <v>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BA95-8A78-3E40-A1F2-92C22F3EF518}">
  <dimension ref="A1:F12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s="18" t="s">
        <v>0</v>
      </c>
      <c r="B1" s="18" t="s">
        <v>1</v>
      </c>
      <c r="C1" s="18" t="s">
        <v>2</v>
      </c>
      <c r="D1" s="18" t="s">
        <v>4</v>
      </c>
    </row>
    <row r="2" spans="1:6" x14ac:dyDescent="0.2">
      <c r="A2" s="18">
        <v>0</v>
      </c>
      <c r="B2" t="s">
        <v>14</v>
      </c>
      <c r="C2" t="s">
        <v>15</v>
      </c>
      <c r="D2" t="s">
        <v>15</v>
      </c>
      <c r="E2" t="s">
        <v>82</v>
      </c>
    </row>
    <row r="3" spans="1:6" x14ac:dyDescent="0.2">
      <c r="A3" s="18">
        <v>0</v>
      </c>
      <c r="B3" t="s">
        <v>27</v>
      </c>
      <c r="C3" t="s">
        <v>28</v>
      </c>
      <c r="D3" t="s">
        <v>27</v>
      </c>
      <c r="E3" t="s">
        <v>82</v>
      </c>
      <c r="F3" s="13">
        <v>0.75</v>
      </c>
    </row>
    <row r="4" spans="1:6" x14ac:dyDescent="0.2">
      <c r="A4" s="18">
        <v>0</v>
      </c>
      <c r="B4" t="s">
        <v>40</v>
      </c>
      <c r="C4" t="s">
        <v>41</v>
      </c>
      <c r="D4" t="s">
        <v>41</v>
      </c>
      <c r="E4" t="s">
        <v>82</v>
      </c>
    </row>
    <row r="5" spans="1:6" x14ac:dyDescent="0.2">
      <c r="A5" s="18">
        <v>0</v>
      </c>
      <c r="B5" t="s">
        <v>57</v>
      </c>
      <c r="C5" t="s">
        <v>58</v>
      </c>
      <c r="D5" t="s">
        <v>57</v>
      </c>
      <c r="E5" t="s">
        <v>82</v>
      </c>
    </row>
    <row r="6" spans="1:6" x14ac:dyDescent="0.2">
      <c r="A6" s="18"/>
    </row>
    <row r="7" spans="1:6" x14ac:dyDescent="0.2">
      <c r="B7" t="s">
        <v>117</v>
      </c>
    </row>
    <row r="8" spans="1:6" x14ac:dyDescent="0.2">
      <c r="B8" s="18" t="s">
        <v>0</v>
      </c>
      <c r="C8" s="18" t="s">
        <v>1</v>
      </c>
      <c r="D8" s="18" t="s">
        <v>2</v>
      </c>
      <c r="E8" s="18" t="s">
        <v>4</v>
      </c>
    </row>
    <row r="9" spans="1:6" x14ac:dyDescent="0.2">
      <c r="A9" s="18">
        <v>0</v>
      </c>
      <c r="B9" t="s">
        <v>14</v>
      </c>
      <c r="C9" t="s">
        <v>15</v>
      </c>
      <c r="D9" t="s">
        <v>14</v>
      </c>
      <c r="E9" t="s">
        <v>82</v>
      </c>
      <c r="F9" s="13">
        <v>1</v>
      </c>
    </row>
    <row r="10" spans="1:6" x14ac:dyDescent="0.2">
      <c r="A10" s="18">
        <v>0</v>
      </c>
      <c r="B10" t="s">
        <v>27</v>
      </c>
      <c r="C10" t="s">
        <v>28</v>
      </c>
      <c r="D10" t="s">
        <v>28</v>
      </c>
      <c r="E10" t="s">
        <v>82</v>
      </c>
    </row>
    <row r="11" spans="1:6" x14ac:dyDescent="0.2">
      <c r="A11" s="18">
        <v>0</v>
      </c>
      <c r="B11" t="s">
        <v>40</v>
      </c>
      <c r="C11" t="s">
        <v>41</v>
      </c>
      <c r="D11" t="s">
        <v>41</v>
      </c>
      <c r="E11" t="s">
        <v>82</v>
      </c>
    </row>
    <row r="12" spans="1:6" x14ac:dyDescent="0.2">
      <c r="A12" s="18">
        <v>0</v>
      </c>
      <c r="B12" t="s">
        <v>57</v>
      </c>
      <c r="C12" t="s">
        <v>58</v>
      </c>
      <c r="D12" t="s">
        <v>57</v>
      </c>
      <c r="E12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3C75-4783-E347-9538-A3D8C06BC123}">
  <dimension ref="A1:H69"/>
  <sheetViews>
    <sheetView topLeftCell="A30" workbookViewId="0">
      <selection activeCell="H41" sqref="H41"/>
    </sheetView>
  </sheetViews>
  <sheetFormatPr baseColWidth="10" defaultRowHeight="15" x14ac:dyDescent="0.2"/>
  <cols>
    <col min="5" max="5" width="12.33203125" bestFit="1" customWidth="1"/>
  </cols>
  <sheetData>
    <row r="1" spans="1:8" x14ac:dyDescent="0.2">
      <c r="A1" s="18" t="s">
        <v>0</v>
      </c>
      <c r="B1" s="18" t="s">
        <v>1</v>
      </c>
      <c r="C1" s="18" t="s">
        <v>115</v>
      </c>
      <c r="D1" s="18" t="s">
        <v>4</v>
      </c>
      <c r="E1" s="18" t="s">
        <v>2</v>
      </c>
      <c r="F1" s="18" t="s">
        <v>108</v>
      </c>
    </row>
    <row r="2" spans="1:8" x14ac:dyDescent="0.2">
      <c r="A2" t="s">
        <v>5</v>
      </c>
      <c r="B2" t="s">
        <v>6</v>
      </c>
      <c r="C2" t="s">
        <v>5</v>
      </c>
      <c r="D2" t="s">
        <v>7</v>
      </c>
      <c r="E2" t="s">
        <v>5</v>
      </c>
      <c r="F2">
        <f>IF(E2=C2,1,0)</f>
        <v>1</v>
      </c>
      <c r="H2">
        <f>AVERAGE(F2:F33)</f>
        <v>0.625</v>
      </c>
    </row>
    <row r="3" spans="1:8" x14ac:dyDescent="0.2">
      <c r="A3" t="s">
        <v>8</v>
      </c>
      <c r="B3" t="s">
        <v>9</v>
      </c>
      <c r="C3" t="s">
        <v>8</v>
      </c>
      <c r="D3" t="s">
        <v>7</v>
      </c>
      <c r="E3" t="s">
        <v>9</v>
      </c>
      <c r="F3">
        <f t="shared" ref="F3:F33" si="0">IF(E3=C3,1,0)</f>
        <v>0</v>
      </c>
    </row>
    <row r="4" spans="1:8" x14ac:dyDescent="0.2">
      <c r="A4" t="s">
        <v>10</v>
      </c>
      <c r="B4" t="s">
        <v>11</v>
      </c>
      <c r="C4" t="s">
        <v>10</v>
      </c>
      <c r="D4" t="s">
        <v>7</v>
      </c>
      <c r="E4" t="s">
        <v>11</v>
      </c>
      <c r="F4">
        <f t="shared" si="0"/>
        <v>0</v>
      </c>
    </row>
    <row r="5" spans="1:8" x14ac:dyDescent="0.2">
      <c r="A5" t="s">
        <v>12</v>
      </c>
      <c r="B5" t="s">
        <v>13</v>
      </c>
      <c r="C5" t="s">
        <v>12</v>
      </c>
      <c r="D5" t="s">
        <v>7</v>
      </c>
      <c r="E5" t="s">
        <v>12</v>
      </c>
      <c r="F5">
        <f t="shared" si="0"/>
        <v>1</v>
      </c>
      <c r="H5">
        <f>SUM(F2:F33)</f>
        <v>20</v>
      </c>
    </row>
    <row r="6" spans="1:8" x14ac:dyDescent="0.2">
      <c r="A6" t="s">
        <v>16</v>
      </c>
      <c r="B6" t="s">
        <v>15</v>
      </c>
      <c r="C6" t="s">
        <v>16</v>
      </c>
      <c r="D6" t="s">
        <v>7</v>
      </c>
      <c r="E6" t="s">
        <v>15</v>
      </c>
      <c r="F6">
        <f t="shared" si="0"/>
        <v>0</v>
      </c>
    </row>
    <row r="7" spans="1:8" x14ac:dyDescent="0.2">
      <c r="A7" t="s">
        <v>17</v>
      </c>
      <c r="B7" t="s">
        <v>18</v>
      </c>
      <c r="C7" t="s">
        <v>17</v>
      </c>
      <c r="D7" t="s">
        <v>7</v>
      </c>
      <c r="E7" t="s">
        <v>17</v>
      </c>
      <c r="F7">
        <f t="shared" si="0"/>
        <v>1</v>
      </c>
    </row>
    <row r="8" spans="1:8" x14ac:dyDescent="0.2">
      <c r="A8" t="s">
        <v>19</v>
      </c>
      <c r="B8" t="s">
        <v>20</v>
      </c>
      <c r="C8" t="s">
        <v>20</v>
      </c>
      <c r="D8" t="s">
        <v>7</v>
      </c>
      <c r="E8" t="s">
        <v>19</v>
      </c>
      <c r="F8">
        <f t="shared" si="0"/>
        <v>0</v>
      </c>
    </row>
    <row r="9" spans="1:8" x14ac:dyDescent="0.2">
      <c r="A9" t="s">
        <v>21</v>
      </c>
      <c r="B9" t="s">
        <v>22</v>
      </c>
      <c r="C9" t="s">
        <v>21</v>
      </c>
      <c r="D9" t="s">
        <v>7</v>
      </c>
      <c r="E9" t="s">
        <v>21</v>
      </c>
      <c r="F9">
        <f t="shared" si="0"/>
        <v>1</v>
      </c>
    </row>
    <row r="10" spans="1:8" x14ac:dyDescent="0.2">
      <c r="A10" t="s">
        <v>23</v>
      </c>
      <c r="B10" t="s">
        <v>24</v>
      </c>
      <c r="C10" t="s">
        <v>23</v>
      </c>
      <c r="D10" t="s">
        <v>7</v>
      </c>
      <c r="E10" t="s">
        <v>23</v>
      </c>
      <c r="F10">
        <f t="shared" si="0"/>
        <v>1</v>
      </c>
    </row>
    <row r="11" spans="1:8" x14ac:dyDescent="0.2">
      <c r="A11" t="s">
        <v>25</v>
      </c>
      <c r="B11" t="s">
        <v>26</v>
      </c>
      <c r="C11" t="s">
        <v>26</v>
      </c>
      <c r="D11" t="s">
        <v>7</v>
      </c>
      <c r="E11" t="s">
        <v>25</v>
      </c>
      <c r="F11">
        <f t="shared" si="0"/>
        <v>0</v>
      </c>
    </row>
    <row r="12" spans="1:8" x14ac:dyDescent="0.2">
      <c r="A12" t="s">
        <v>29</v>
      </c>
      <c r="B12" t="s">
        <v>28</v>
      </c>
      <c r="C12" t="s">
        <v>29</v>
      </c>
      <c r="D12" t="s">
        <v>7</v>
      </c>
      <c r="E12" t="s">
        <v>29</v>
      </c>
      <c r="F12">
        <f t="shared" si="0"/>
        <v>1</v>
      </c>
    </row>
    <row r="13" spans="1:8" x14ac:dyDescent="0.2">
      <c r="A13" t="s">
        <v>30</v>
      </c>
      <c r="B13" t="s">
        <v>31</v>
      </c>
      <c r="C13" t="s">
        <v>30</v>
      </c>
      <c r="D13" t="s">
        <v>7</v>
      </c>
      <c r="E13" t="s">
        <v>30</v>
      </c>
      <c r="F13">
        <f t="shared" si="0"/>
        <v>1</v>
      </c>
    </row>
    <row r="14" spans="1:8" x14ac:dyDescent="0.2">
      <c r="A14" t="s">
        <v>32</v>
      </c>
      <c r="B14" t="s">
        <v>33</v>
      </c>
      <c r="C14" t="s">
        <v>32</v>
      </c>
      <c r="D14" t="s">
        <v>7</v>
      </c>
      <c r="E14" t="s">
        <v>32</v>
      </c>
      <c r="F14">
        <f t="shared" si="0"/>
        <v>1</v>
      </c>
    </row>
    <row r="15" spans="1:8" x14ac:dyDescent="0.2">
      <c r="A15" t="s">
        <v>34</v>
      </c>
      <c r="B15" t="s">
        <v>35</v>
      </c>
      <c r="C15" t="s">
        <v>34</v>
      </c>
      <c r="D15" t="s">
        <v>7</v>
      </c>
      <c r="E15" t="s">
        <v>34</v>
      </c>
      <c r="F15">
        <f t="shared" si="0"/>
        <v>1</v>
      </c>
    </row>
    <row r="16" spans="1:8" x14ac:dyDescent="0.2">
      <c r="A16" t="s">
        <v>36</v>
      </c>
      <c r="B16" t="s">
        <v>37</v>
      </c>
      <c r="C16" t="s">
        <v>37</v>
      </c>
      <c r="D16" t="s">
        <v>7</v>
      </c>
      <c r="E16" t="s">
        <v>36</v>
      </c>
      <c r="F16">
        <f t="shared" si="0"/>
        <v>0</v>
      </c>
    </row>
    <row r="17" spans="1:6" x14ac:dyDescent="0.2">
      <c r="A17" t="s">
        <v>38</v>
      </c>
      <c r="B17" t="s">
        <v>39</v>
      </c>
      <c r="C17" t="s">
        <v>38</v>
      </c>
      <c r="D17" t="s">
        <v>7</v>
      </c>
      <c r="E17" t="s">
        <v>39</v>
      </c>
      <c r="F17">
        <f t="shared" si="0"/>
        <v>0</v>
      </c>
    </row>
    <row r="18" spans="1:6" x14ac:dyDescent="0.2">
      <c r="A18" t="s">
        <v>42</v>
      </c>
      <c r="B18" t="s">
        <v>40</v>
      </c>
      <c r="C18" t="s">
        <v>42</v>
      </c>
      <c r="D18" t="s">
        <v>7</v>
      </c>
      <c r="E18" t="s">
        <v>42</v>
      </c>
      <c r="F18">
        <f t="shared" si="0"/>
        <v>1</v>
      </c>
    </row>
    <row r="19" spans="1:6" x14ac:dyDescent="0.2">
      <c r="A19" t="s">
        <v>43</v>
      </c>
      <c r="B19" t="s">
        <v>44</v>
      </c>
      <c r="C19" t="s">
        <v>44</v>
      </c>
      <c r="D19" t="s">
        <v>7</v>
      </c>
      <c r="E19" t="s">
        <v>44</v>
      </c>
      <c r="F19">
        <f t="shared" si="0"/>
        <v>1</v>
      </c>
    </row>
    <row r="20" spans="1:6" x14ac:dyDescent="0.2">
      <c r="A20" t="s">
        <v>45</v>
      </c>
      <c r="B20" t="s">
        <v>46</v>
      </c>
      <c r="C20" t="s">
        <v>45</v>
      </c>
      <c r="D20" t="s">
        <v>7</v>
      </c>
      <c r="E20" t="s">
        <v>45</v>
      </c>
      <c r="F20">
        <f t="shared" si="0"/>
        <v>1</v>
      </c>
    </row>
    <row r="21" spans="1:6" x14ac:dyDescent="0.2">
      <c r="A21" t="s">
        <v>47</v>
      </c>
      <c r="B21" t="s">
        <v>48</v>
      </c>
      <c r="C21" t="s">
        <v>47</v>
      </c>
      <c r="D21" t="s">
        <v>7</v>
      </c>
      <c r="E21" t="s">
        <v>47</v>
      </c>
      <c r="F21">
        <f t="shared" si="0"/>
        <v>1</v>
      </c>
    </row>
    <row r="22" spans="1:6" x14ac:dyDescent="0.2">
      <c r="A22" t="s">
        <v>49</v>
      </c>
      <c r="B22" t="s">
        <v>50</v>
      </c>
      <c r="C22" t="s">
        <v>50</v>
      </c>
      <c r="D22" t="s">
        <v>7</v>
      </c>
      <c r="E22" t="s">
        <v>50</v>
      </c>
      <c r="F22">
        <f t="shared" si="0"/>
        <v>1</v>
      </c>
    </row>
    <row r="23" spans="1:6" x14ac:dyDescent="0.2">
      <c r="A23" t="s">
        <v>51</v>
      </c>
      <c r="B23" t="s">
        <v>52</v>
      </c>
      <c r="C23" t="s">
        <v>51</v>
      </c>
      <c r="D23" t="s">
        <v>7</v>
      </c>
      <c r="E23" t="s">
        <v>51</v>
      </c>
      <c r="F23">
        <f t="shared" si="0"/>
        <v>1</v>
      </c>
    </row>
    <row r="24" spans="1:6" x14ac:dyDescent="0.2">
      <c r="A24" t="s">
        <v>53</v>
      </c>
      <c r="B24" t="s">
        <v>54</v>
      </c>
      <c r="C24" t="s">
        <v>54</v>
      </c>
      <c r="D24" t="s">
        <v>7</v>
      </c>
      <c r="E24" t="s">
        <v>53</v>
      </c>
      <c r="F24">
        <f t="shared" si="0"/>
        <v>0</v>
      </c>
    </row>
    <row r="25" spans="1:6" x14ac:dyDescent="0.2">
      <c r="A25" t="s">
        <v>55</v>
      </c>
      <c r="B25" t="s">
        <v>56</v>
      </c>
      <c r="C25" t="s">
        <v>55</v>
      </c>
      <c r="D25" t="s">
        <v>7</v>
      </c>
      <c r="E25" t="s">
        <v>55</v>
      </c>
      <c r="F25">
        <f t="shared" si="0"/>
        <v>1</v>
      </c>
    </row>
    <row r="26" spans="1:6" x14ac:dyDescent="0.2">
      <c r="A26" t="s">
        <v>59</v>
      </c>
      <c r="B26" t="s">
        <v>57</v>
      </c>
      <c r="C26" t="s">
        <v>59</v>
      </c>
      <c r="D26" t="s">
        <v>7</v>
      </c>
      <c r="E26" t="s">
        <v>59</v>
      </c>
      <c r="F26">
        <f t="shared" si="0"/>
        <v>1</v>
      </c>
    </row>
    <row r="27" spans="1:6" x14ac:dyDescent="0.2">
      <c r="A27" t="s">
        <v>60</v>
      </c>
      <c r="B27" t="s">
        <v>61</v>
      </c>
      <c r="C27" t="s">
        <v>60</v>
      </c>
      <c r="D27" t="s">
        <v>7</v>
      </c>
      <c r="E27" t="s">
        <v>61</v>
      </c>
      <c r="F27">
        <f t="shared" si="0"/>
        <v>0</v>
      </c>
    </row>
    <row r="28" spans="1:6" x14ac:dyDescent="0.2">
      <c r="A28" t="s">
        <v>62</v>
      </c>
      <c r="B28" t="s">
        <v>63</v>
      </c>
      <c r="C28" t="s">
        <v>62</v>
      </c>
      <c r="D28" t="s">
        <v>7</v>
      </c>
      <c r="E28" t="s">
        <v>63</v>
      </c>
      <c r="F28">
        <f t="shared" si="0"/>
        <v>0</v>
      </c>
    </row>
    <row r="29" spans="1:6" x14ac:dyDescent="0.2">
      <c r="A29" t="s">
        <v>64</v>
      </c>
      <c r="B29" t="s">
        <v>65</v>
      </c>
      <c r="C29" t="s">
        <v>65</v>
      </c>
      <c r="D29" t="s">
        <v>7</v>
      </c>
      <c r="E29" t="s">
        <v>64</v>
      </c>
      <c r="F29">
        <f t="shared" si="0"/>
        <v>0</v>
      </c>
    </row>
    <row r="30" spans="1:6" x14ac:dyDescent="0.2">
      <c r="A30" t="s">
        <v>66</v>
      </c>
      <c r="B30" t="s">
        <v>67</v>
      </c>
      <c r="C30" t="s">
        <v>66</v>
      </c>
      <c r="D30" t="s">
        <v>7</v>
      </c>
      <c r="E30" t="s">
        <v>67</v>
      </c>
      <c r="F30">
        <f t="shared" si="0"/>
        <v>0</v>
      </c>
    </row>
    <row r="31" spans="1:6" x14ac:dyDescent="0.2">
      <c r="A31" t="s">
        <v>68</v>
      </c>
      <c r="B31" t="s">
        <v>69</v>
      </c>
      <c r="C31" t="s">
        <v>68</v>
      </c>
      <c r="D31" t="s">
        <v>7</v>
      </c>
      <c r="E31" t="s">
        <v>68</v>
      </c>
      <c r="F31">
        <f t="shared" si="0"/>
        <v>1</v>
      </c>
    </row>
    <row r="32" spans="1:6" x14ac:dyDescent="0.2">
      <c r="A32" t="s">
        <v>70</v>
      </c>
      <c r="B32" t="s">
        <v>71</v>
      </c>
      <c r="C32" t="s">
        <v>71</v>
      </c>
      <c r="D32" t="s">
        <v>7</v>
      </c>
      <c r="E32" t="s">
        <v>71</v>
      </c>
      <c r="F32">
        <f t="shared" si="0"/>
        <v>1</v>
      </c>
    </row>
    <row r="33" spans="1:8" x14ac:dyDescent="0.2">
      <c r="A33" t="s">
        <v>72</v>
      </c>
      <c r="B33" t="s">
        <v>73</v>
      </c>
      <c r="C33" t="s">
        <v>72</v>
      </c>
      <c r="D33" t="s">
        <v>7</v>
      </c>
      <c r="E33" t="s">
        <v>72</v>
      </c>
      <c r="F33">
        <f t="shared" si="0"/>
        <v>1</v>
      </c>
    </row>
    <row r="36" spans="1:8" x14ac:dyDescent="0.2">
      <c r="A36" t="s">
        <v>117</v>
      </c>
    </row>
    <row r="37" spans="1:8" x14ac:dyDescent="0.2">
      <c r="A37" s="18" t="s">
        <v>0</v>
      </c>
      <c r="B37" s="18" t="s">
        <v>1</v>
      </c>
      <c r="C37" s="18" t="s">
        <v>2</v>
      </c>
      <c r="D37" s="18" t="s">
        <v>4</v>
      </c>
      <c r="E37" s="18" t="s">
        <v>2</v>
      </c>
      <c r="F37" s="18" t="s">
        <v>108</v>
      </c>
    </row>
    <row r="38" spans="1:8" x14ac:dyDescent="0.2">
      <c r="A38" t="s">
        <v>5</v>
      </c>
      <c r="B38" t="s">
        <v>6</v>
      </c>
      <c r="C38" t="s">
        <v>5</v>
      </c>
      <c r="D38" t="s">
        <v>7</v>
      </c>
      <c r="E38" t="s">
        <v>5</v>
      </c>
      <c r="F38">
        <f>IF(E38=C38,1,0)</f>
        <v>1</v>
      </c>
    </row>
    <row r="39" spans="1:8" x14ac:dyDescent="0.2">
      <c r="A39" t="s">
        <v>8</v>
      </c>
      <c r="B39" t="s">
        <v>9</v>
      </c>
      <c r="C39" t="s">
        <v>9</v>
      </c>
      <c r="D39" t="s">
        <v>7</v>
      </c>
      <c r="E39" t="s">
        <v>9</v>
      </c>
      <c r="F39">
        <f t="shared" ref="F39:F69" si="1">IF(E39=C39,1,0)</f>
        <v>1</v>
      </c>
      <c r="G39">
        <f>AVERAGE(F38:F69)</f>
        <v>0.71875</v>
      </c>
    </row>
    <row r="40" spans="1:8" x14ac:dyDescent="0.2">
      <c r="A40" t="s">
        <v>10</v>
      </c>
      <c r="B40" t="s">
        <v>11</v>
      </c>
      <c r="C40" t="s">
        <v>10</v>
      </c>
      <c r="D40" t="s">
        <v>7</v>
      </c>
      <c r="E40" t="s">
        <v>11</v>
      </c>
      <c r="F40">
        <f t="shared" si="1"/>
        <v>0</v>
      </c>
      <c r="H40">
        <f>SUM(F38:F69)</f>
        <v>23</v>
      </c>
    </row>
    <row r="41" spans="1:8" x14ac:dyDescent="0.2">
      <c r="A41" t="s">
        <v>12</v>
      </c>
      <c r="B41" t="s">
        <v>13</v>
      </c>
      <c r="C41" t="s">
        <v>12</v>
      </c>
      <c r="D41" t="s">
        <v>7</v>
      </c>
      <c r="E41" t="s">
        <v>12</v>
      </c>
      <c r="F41">
        <f t="shared" si="1"/>
        <v>1</v>
      </c>
    </row>
    <row r="42" spans="1:8" x14ac:dyDescent="0.2">
      <c r="A42" t="s">
        <v>16</v>
      </c>
      <c r="B42" t="s">
        <v>15</v>
      </c>
      <c r="C42" t="s">
        <v>16</v>
      </c>
      <c r="D42" t="s">
        <v>7</v>
      </c>
      <c r="E42" t="s">
        <v>15</v>
      </c>
      <c r="F42">
        <f t="shared" si="1"/>
        <v>0</v>
      </c>
    </row>
    <row r="43" spans="1:8" x14ac:dyDescent="0.2">
      <c r="A43" t="s">
        <v>17</v>
      </c>
      <c r="B43" t="s">
        <v>18</v>
      </c>
      <c r="C43" t="s">
        <v>17</v>
      </c>
      <c r="D43" t="s">
        <v>7</v>
      </c>
      <c r="E43" t="s">
        <v>17</v>
      </c>
      <c r="F43">
        <f t="shared" si="1"/>
        <v>1</v>
      </c>
    </row>
    <row r="44" spans="1:8" x14ac:dyDescent="0.2">
      <c r="A44" t="s">
        <v>19</v>
      </c>
      <c r="B44" t="s">
        <v>20</v>
      </c>
      <c r="C44" t="s">
        <v>19</v>
      </c>
      <c r="D44" t="s">
        <v>7</v>
      </c>
      <c r="E44" t="s">
        <v>19</v>
      </c>
      <c r="F44">
        <f t="shared" si="1"/>
        <v>1</v>
      </c>
    </row>
    <row r="45" spans="1:8" x14ac:dyDescent="0.2">
      <c r="A45" t="s">
        <v>21</v>
      </c>
      <c r="B45" t="s">
        <v>22</v>
      </c>
      <c r="C45" t="s">
        <v>21</v>
      </c>
      <c r="D45" t="s">
        <v>7</v>
      </c>
      <c r="E45" t="s">
        <v>21</v>
      </c>
      <c r="F45">
        <f t="shared" si="1"/>
        <v>1</v>
      </c>
    </row>
    <row r="46" spans="1:8" x14ac:dyDescent="0.2">
      <c r="A46" t="s">
        <v>23</v>
      </c>
      <c r="B46" t="s">
        <v>24</v>
      </c>
      <c r="C46" t="s">
        <v>23</v>
      </c>
      <c r="D46" t="s">
        <v>7</v>
      </c>
      <c r="E46" t="s">
        <v>23</v>
      </c>
      <c r="F46">
        <f t="shared" si="1"/>
        <v>1</v>
      </c>
    </row>
    <row r="47" spans="1:8" x14ac:dyDescent="0.2">
      <c r="A47" t="s">
        <v>25</v>
      </c>
      <c r="B47" t="s">
        <v>26</v>
      </c>
      <c r="C47" t="s">
        <v>26</v>
      </c>
      <c r="D47" t="s">
        <v>7</v>
      </c>
      <c r="E47" t="s">
        <v>25</v>
      </c>
      <c r="F47">
        <f t="shared" si="1"/>
        <v>0</v>
      </c>
    </row>
    <row r="48" spans="1:8" x14ac:dyDescent="0.2">
      <c r="A48" t="s">
        <v>29</v>
      </c>
      <c r="B48" t="s">
        <v>28</v>
      </c>
      <c r="C48" t="s">
        <v>29</v>
      </c>
      <c r="D48" t="s">
        <v>7</v>
      </c>
      <c r="E48" t="s">
        <v>29</v>
      </c>
      <c r="F48">
        <f t="shared" si="1"/>
        <v>1</v>
      </c>
    </row>
    <row r="49" spans="1:6" x14ac:dyDescent="0.2">
      <c r="A49" t="s">
        <v>30</v>
      </c>
      <c r="B49" t="s">
        <v>31</v>
      </c>
      <c r="C49" t="s">
        <v>30</v>
      </c>
      <c r="D49" t="s">
        <v>7</v>
      </c>
      <c r="E49" t="s">
        <v>30</v>
      </c>
      <c r="F49">
        <f t="shared" si="1"/>
        <v>1</v>
      </c>
    </row>
    <row r="50" spans="1:6" x14ac:dyDescent="0.2">
      <c r="A50" t="s">
        <v>32</v>
      </c>
      <c r="B50" t="s">
        <v>33</v>
      </c>
      <c r="C50" t="s">
        <v>32</v>
      </c>
      <c r="D50" t="s">
        <v>7</v>
      </c>
      <c r="E50" t="s">
        <v>32</v>
      </c>
      <c r="F50">
        <f t="shared" si="1"/>
        <v>1</v>
      </c>
    </row>
    <row r="51" spans="1:6" x14ac:dyDescent="0.2">
      <c r="A51" t="s">
        <v>34</v>
      </c>
      <c r="B51" t="s">
        <v>35</v>
      </c>
      <c r="C51" t="s">
        <v>34</v>
      </c>
      <c r="D51" t="s">
        <v>7</v>
      </c>
      <c r="E51" t="s">
        <v>34</v>
      </c>
      <c r="F51">
        <f t="shared" si="1"/>
        <v>1</v>
      </c>
    </row>
    <row r="52" spans="1:6" x14ac:dyDescent="0.2">
      <c r="A52" t="s">
        <v>36</v>
      </c>
      <c r="B52" t="s">
        <v>37</v>
      </c>
      <c r="C52" t="s">
        <v>37</v>
      </c>
      <c r="D52" t="s">
        <v>7</v>
      </c>
      <c r="E52" t="s">
        <v>36</v>
      </c>
      <c r="F52">
        <f t="shared" si="1"/>
        <v>0</v>
      </c>
    </row>
    <row r="53" spans="1:6" x14ac:dyDescent="0.2">
      <c r="A53" t="s">
        <v>38</v>
      </c>
      <c r="B53" t="s">
        <v>39</v>
      </c>
      <c r="C53" t="s">
        <v>38</v>
      </c>
      <c r="D53" t="s">
        <v>7</v>
      </c>
      <c r="E53" t="s">
        <v>39</v>
      </c>
      <c r="F53">
        <f t="shared" si="1"/>
        <v>0</v>
      </c>
    </row>
    <row r="54" spans="1:6" x14ac:dyDescent="0.2">
      <c r="A54" t="s">
        <v>42</v>
      </c>
      <c r="B54" t="s">
        <v>40</v>
      </c>
      <c r="C54" t="s">
        <v>42</v>
      </c>
      <c r="D54" t="s">
        <v>7</v>
      </c>
      <c r="E54" t="s">
        <v>42</v>
      </c>
      <c r="F54">
        <f t="shared" si="1"/>
        <v>1</v>
      </c>
    </row>
    <row r="55" spans="1:6" x14ac:dyDescent="0.2">
      <c r="A55" t="s">
        <v>43</v>
      </c>
      <c r="B55" t="s">
        <v>44</v>
      </c>
      <c r="C55" t="s">
        <v>44</v>
      </c>
      <c r="D55" t="s">
        <v>7</v>
      </c>
      <c r="E55" t="s">
        <v>44</v>
      </c>
      <c r="F55">
        <f t="shared" si="1"/>
        <v>1</v>
      </c>
    </row>
    <row r="56" spans="1:6" x14ac:dyDescent="0.2">
      <c r="A56" t="s">
        <v>45</v>
      </c>
      <c r="B56" t="s">
        <v>46</v>
      </c>
      <c r="C56" t="s">
        <v>45</v>
      </c>
      <c r="D56" t="s">
        <v>7</v>
      </c>
      <c r="E56" t="s">
        <v>45</v>
      </c>
      <c r="F56">
        <f t="shared" si="1"/>
        <v>1</v>
      </c>
    </row>
    <row r="57" spans="1:6" x14ac:dyDescent="0.2">
      <c r="A57" t="s">
        <v>47</v>
      </c>
      <c r="B57" t="s">
        <v>48</v>
      </c>
      <c r="C57" t="s">
        <v>47</v>
      </c>
      <c r="D57" t="s">
        <v>7</v>
      </c>
      <c r="E57" t="s">
        <v>47</v>
      </c>
      <c r="F57">
        <f t="shared" si="1"/>
        <v>1</v>
      </c>
    </row>
    <row r="58" spans="1:6" x14ac:dyDescent="0.2">
      <c r="A58" t="s">
        <v>49</v>
      </c>
      <c r="B58" t="s">
        <v>50</v>
      </c>
      <c r="C58" t="s">
        <v>50</v>
      </c>
      <c r="D58" t="s">
        <v>7</v>
      </c>
      <c r="E58" t="s">
        <v>50</v>
      </c>
      <c r="F58">
        <f t="shared" si="1"/>
        <v>1</v>
      </c>
    </row>
    <row r="59" spans="1:6" x14ac:dyDescent="0.2">
      <c r="A59" t="s">
        <v>51</v>
      </c>
      <c r="B59" t="s">
        <v>52</v>
      </c>
      <c r="C59" t="s">
        <v>51</v>
      </c>
      <c r="D59" t="s">
        <v>7</v>
      </c>
      <c r="E59" t="s">
        <v>51</v>
      </c>
      <c r="F59">
        <f t="shared" si="1"/>
        <v>1</v>
      </c>
    </row>
    <row r="60" spans="1:6" x14ac:dyDescent="0.2">
      <c r="A60" t="s">
        <v>53</v>
      </c>
      <c r="B60" t="s">
        <v>54</v>
      </c>
      <c r="C60" t="s">
        <v>54</v>
      </c>
      <c r="D60" t="s">
        <v>7</v>
      </c>
      <c r="E60" t="s">
        <v>53</v>
      </c>
      <c r="F60">
        <f t="shared" si="1"/>
        <v>0</v>
      </c>
    </row>
    <row r="61" spans="1:6" x14ac:dyDescent="0.2">
      <c r="A61" t="s">
        <v>55</v>
      </c>
      <c r="B61" t="s">
        <v>56</v>
      </c>
      <c r="C61" t="s">
        <v>55</v>
      </c>
      <c r="D61" t="s">
        <v>7</v>
      </c>
      <c r="E61" t="s">
        <v>55</v>
      </c>
      <c r="F61">
        <f t="shared" si="1"/>
        <v>1</v>
      </c>
    </row>
    <row r="62" spans="1:6" x14ac:dyDescent="0.2">
      <c r="A62" t="s">
        <v>59</v>
      </c>
      <c r="B62" t="s">
        <v>57</v>
      </c>
      <c r="C62" t="s">
        <v>59</v>
      </c>
      <c r="D62" t="s">
        <v>7</v>
      </c>
      <c r="E62" t="s">
        <v>59</v>
      </c>
      <c r="F62">
        <f t="shared" si="1"/>
        <v>1</v>
      </c>
    </row>
    <row r="63" spans="1:6" x14ac:dyDescent="0.2">
      <c r="A63" t="s">
        <v>60</v>
      </c>
      <c r="B63" t="s">
        <v>61</v>
      </c>
      <c r="C63" t="s">
        <v>60</v>
      </c>
      <c r="D63" t="s">
        <v>7</v>
      </c>
      <c r="E63" t="s">
        <v>61</v>
      </c>
      <c r="F63">
        <f t="shared" si="1"/>
        <v>0</v>
      </c>
    </row>
    <row r="64" spans="1:6" x14ac:dyDescent="0.2">
      <c r="A64" t="s">
        <v>62</v>
      </c>
      <c r="B64" t="s">
        <v>63</v>
      </c>
      <c r="C64" t="s">
        <v>62</v>
      </c>
      <c r="D64" t="s">
        <v>7</v>
      </c>
      <c r="E64" t="s">
        <v>63</v>
      </c>
      <c r="F64">
        <f t="shared" si="1"/>
        <v>0</v>
      </c>
    </row>
    <row r="65" spans="1:6" x14ac:dyDescent="0.2">
      <c r="A65" t="s">
        <v>64</v>
      </c>
      <c r="B65" t="s">
        <v>65</v>
      </c>
      <c r="C65" t="s">
        <v>64</v>
      </c>
      <c r="D65" t="s">
        <v>7</v>
      </c>
      <c r="E65" t="s">
        <v>64</v>
      </c>
      <c r="F65">
        <f t="shared" si="1"/>
        <v>1</v>
      </c>
    </row>
    <row r="66" spans="1:6" x14ac:dyDescent="0.2">
      <c r="A66" t="s">
        <v>66</v>
      </c>
      <c r="B66" t="s">
        <v>67</v>
      </c>
      <c r="C66" t="s">
        <v>66</v>
      </c>
      <c r="D66" t="s">
        <v>7</v>
      </c>
      <c r="E66" t="s">
        <v>67</v>
      </c>
      <c r="F66">
        <f t="shared" si="1"/>
        <v>0</v>
      </c>
    </row>
    <row r="67" spans="1:6" x14ac:dyDescent="0.2">
      <c r="A67" t="s">
        <v>68</v>
      </c>
      <c r="B67" t="s">
        <v>69</v>
      </c>
      <c r="C67" t="s">
        <v>68</v>
      </c>
      <c r="D67" t="s">
        <v>7</v>
      </c>
      <c r="E67" t="s">
        <v>68</v>
      </c>
      <c r="F67">
        <f t="shared" si="1"/>
        <v>1</v>
      </c>
    </row>
    <row r="68" spans="1:6" x14ac:dyDescent="0.2">
      <c r="A68" t="s">
        <v>70</v>
      </c>
      <c r="B68" t="s">
        <v>71</v>
      </c>
      <c r="C68" t="s">
        <v>71</v>
      </c>
      <c r="D68" t="s">
        <v>7</v>
      </c>
      <c r="E68" t="s">
        <v>71</v>
      </c>
      <c r="F68">
        <f t="shared" si="1"/>
        <v>1</v>
      </c>
    </row>
    <row r="69" spans="1:6" x14ac:dyDescent="0.2">
      <c r="A69" t="s">
        <v>72</v>
      </c>
      <c r="B69" t="s">
        <v>73</v>
      </c>
      <c r="C69" t="s">
        <v>72</v>
      </c>
      <c r="D69" t="s">
        <v>7</v>
      </c>
      <c r="E69" t="s">
        <v>72</v>
      </c>
      <c r="F69">
        <f t="shared" si="1"/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120A-7807-FB44-9668-A1A566A63063}">
  <dimension ref="A1:I36"/>
  <sheetViews>
    <sheetView workbookViewId="0">
      <selection activeCell="I26" sqref="I26"/>
    </sheetView>
  </sheetViews>
  <sheetFormatPr baseColWidth="10" defaultRowHeight="15" x14ac:dyDescent="0.2"/>
  <sheetData>
    <row r="1" spans="1:8" x14ac:dyDescent="0.2">
      <c r="A1" s="18" t="s">
        <v>0</v>
      </c>
      <c r="B1" s="18" t="s">
        <v>1</v>
      </c>
      <c r="C1" s="18" t="s">
        <v>2</v>
      </c>
      <c r="D1" s="18" t="s">
        <v>4</v>
      </c>
      <c r="E1" s="18" t="s">
        <v>2</v>
      </c>
      <c r="F1" s="18" t="s">
        <v>108</v>
      </c>
    </row>
    <row r="2" spans="1:8" x14ac:dyDescent="0.2">
      <c r="A2" t="s">
        <v>5</v>
      </c>
      <c r="B2" t="s">
        <v>9</v>
      </c>
      <c r="C2" t="s">
        <v>5</v>
      </c>
      <c r="D2" t="s">
        <v>74</v>
      </c>
      <c r="E2" t="s">
        <v>5</v>
      </c>
      <c r="F2" s="18">
        <f>IF(E2=C2,1,0)</f>
        <v>1</v>
      </c>
      <c r="G2">
        <f>AVERAGE(F2:F17)</f>
        <v>0.6875</v>
      </c>
    </row>
    <row r="3" spans="1:8" x14ac:dyDescent="0.2">
      <c r="A3" t="s">
        <v>11</v>
      </c>
      <c r="B3" t="s">
        <v>12</v>
      </c>
      <c r="C3" t="s">
        <v>12</v>
      </c>
      <c r="D3" t="s">
        <v>74</v>
      </c>
      <c r="E3" t="s">
        <v>12</v>
      </c>
      <c r="F3" s="18">
        <f t="shared" ref="F3:F17" si="0">IF(E3=C3,1,0)</f>
        <v>1</v>
      </c>
    </row>
    <row r="4" spans="1:8" x14ac:dyDescent="0.2">
      <c r="A4" t="s">
        <v>15</v>
      </c>
      <c r="B4" t="s">
        <v>17</v>
      </c>
      <c r="C4" t="s">
        <v>17</v>
      </c>
      <c r="D4" t="s">
        <v>74</v>
      </c>
      <c r="E4" t="s">
        <v>17</v>
      </c>
      <c r="F4" s="18">
        <f t="shared" si="0"/>
        <v>1</v>
      </c>
    </row>
    <row r="5" spans="1:8" x14ac:dyDescent="0.2">
      <c r="A5" t="s">
        <v>19</v>
      </c>
      <c r="B5" t="s">
        <v>21</v>
      </c>
      <c r="C5" t="s">
        <v>21</v>
      </c>
      <c r="D5" t="s">
        <v>74</v>
      </c>
      <c r="E5" t="s">
        <v>21</v>
      </c>
      <c r="F5" s="18">
        <f t="shared" si="0"/>
        <v>1</v>
      </c>
    </row>
    <row r="6" spans="1:8" x14ac:dyDescent="0.2">
      <c r="A6" t="s">
        <v>23</v>
      </c>
      <c r="B6" t="s">
        <v>25</v>
      </c>
      <c r="C6" t="s">
        <v>23</v>
      </c>
      <c r="D6" t="s">
        <v>74</v>
      </c>
      <c r="E6" t="s">
        <v>25</v>
      </c>
      <c r="F6" s="18">
        <f t="shared" si="0"/>
        <v>0</v>
      </c>
      <c r="H6">
        <f>SUM(F2:F17)</f>
        <v>11</v>
      </c>
    </row>
    <row r="7" spans="1:8" x14ac:dyDescent="0.2">
      <c r="A7" t="s">
        <v>29</v>
      </c>
      <c r="B7" t="s">
        <v>30</v>
      </c>
      <c r="C7" t="s">
        <v>30</v>
      </c>
      <c r="D7" t="s">
        <v>74</v>
      </c>
      <c r="E7" t="s">
        <v>30</v>
      </c>
      <c r="F7" s="18">
        <f t="shared" si="0"/>
        <v>1</v>
      </c>
    </row>
    <row r="8" spans="1:8" x14ac:dyDescent="0.2">
      <c r="A8" t="s">
        <v>32</v>
      </c>
      <c r="B8" t="s">
        <v>34</v>
      </c>
      <c r="C8" t="s">
        <v>34</v>
      </c>
      <c r="D8" t="s">
        <v>74</v>
      </c>
      <c r="E8" t="s">
        <v>34</v>
      </c>
      <c r="F8" s="18">
        <f t="shared" si="0"/>
        <v>1</v>
      </c>
    </row>
    <row r="9" spans="1:8" x14ac:dyDescent="0.2">
      <c r="A9" t="s">
        <v>36</v>
      </c>
      <c r="B9" t="s">
        <v>39</v>
      </c>
      <c r="C9" t="s">
        <v>36</v>
      </c>
      <c r="D9" t="s">
        <v>74</v>
      </c>
      <c r="E9" t="s">
        <v>39</v>
      </c>
      <c r="F9" s="18">
        <f t="shared" si="0"/>
        <v>0</v>
      </c>
    </row>
    <row r="10" spans="1:8" x14ac:dyDescent="0.2">
      <c r="A10" t="s">
        <v>42</v>
      </c>
      <c r="B10" t="s">
        <v>44</v>
      </c>
      <c r="C10" t="s">
        <v>42</v>
      </c>
      <c r="D10" t="s">
        <v>74</v>
      </c>
      <c r="E10" t="s">
        <v>42</v>
      </c>
      <c r="F10" s="18">
        <f t="shared" si="0"/>
        <v>1</v>
      </c>
    </row>
    <row r="11" spans="1:8" x14ac:dyDescent="0.2">
      <c r="A11" t="s">
        <v>45</v>
      </c>
      <c r="B11" t="s">
        <v>47</v>
      </c>
      <c r="C11" t="s">
        <v>45</v>
      </c>
      <c r="D11" t="s">
        <v>74</v>
      </c>
      <c r="E11" t="s">
        <v>45</v>
      </c>
      <c r="F11" s="18">
        <f t="shared" si="0"/>
        <v>1</v>
      </c>
    </row>
    <row r="12" spans="1:8" x14ac:dyDescent="0.2">
      <c r="A12" t="s">
        <v>50</v>
      </c>
      <c r="B12" t="s">
        <v>51</v>
      </c>
      <c r="C12" t="s">
        <v>51</v>
      </c>
      <c r="D12" t="s">
        <v>74</v>
      </c>
      <c r="E12" t="s">
        <v>50</v>
      </c>
      <c r="F12" s="18">
        <f t="shared" si="0"/>
        <v>0</v>
      </c>
    </row>
    <row r="13" spans="1:8" x14ac:dyDescent="0.2">
      <c r="A13" t="s">
        <v>53</v>
      </c>
      <c r="B13" t="s">
        <v>55</v>
      </c>
      <c r="C13" t="s">
        <v>55</v>
      </c>
      <c r="D13" t="s">
        <v>74</v>
      </c>
      <c r="E13" t="s">
        <v>55</v>
      </c>
      <c r="F13" s="18">
        <f t="shared" si="0"/>
        <v>1</v>
      </c>
    </row>
    <row r="14" spans="1:8" x14ac:dyDescent="0.2">
      <c r="A14" t="s">
        <v>59</v>
      </c>
      <c r="B14" t="s">
        <v>61</v>
      </c>
      <c r="C14" t="s">
        <v>59</v>
      </c>
      <c r="D14" t="s">
        <v>74</v>
      </c>
      <c r="E14" t="s">
        <v>59</v>
      </c>
      <c r="F14" s="18">
        <f t="shared" si="0"/>
        <v>1</v>
      </c>
    </row>
    <row r="15" spans="1:8" x14ac:dyDescent="0.2">
      <c r="A15" t="s">
        <v>63</v>
      </c>
      <c r="B15" t="s">
        <v>64</v>
      </c>
      <c r="C15" t="s">
        <v>63</v>
      </c>
      <c r="D15" t="s">
        <v>74</v>
      </c>
      <c r="E15" t="s">
        <v>64</v>
      </c>
      <c r="F15" s="18">
        <f t="shared" si="0"/>
        <v>0</v>
      </c>
    </row>
    <row r="16" spans="1:8" x14ac:dyDescent="0.2">
      <c r="A16" t="s">
        <v>67</v>
      </c>
      <c r="B16" t="s">
        <v>68</v>
      </c>
      <c r="C16" t="s">
        <v>67</v>
      </c>
      <c r="D16" t="s">
        <v>74</v>
      </c>
      <c r="E16" t="s">
        <v>67</v>
      </c>
      <c r="F16" s="18">
        <f t="shared" si="0"/>
        <v>1</v>
      </c>
    </row>
    <row r="17" spans="1:9" x14ac:dyDescent="0.2">
      <c r="A17" t="s">
        <v>71</v>
      </c>
      <c r="B17" t="s">
        <v>72</v>
      </c>
      <c r="C17" t="s">
        <v>72</v>
      </c>
      <c r="D17" t="s">
        <v>74</v>
      </c>
      <c r="E17" t="s">
        <v>71</v>
      </c>
      <c r="F17" s="18">
        <f t="shared" si="0"/>
        <v>0</v>
      </c>
    </row>
    <row r="21" spans="1:9" x14ac:dyDescent="0.2">
      <c r="A21" t="s">
        <v>5</v>
      </c>
      <c r="B21" t="s">
        <v>9</v>
      </c>
      <c r="C21" t="s">
        <v>5</v>
      </c>
      <c r="D21" t="s">
        <v>74</v>
      </c>
      <c r="E21" t="s">
        <v>5</v>
      </c>
      <c r="F21">
        <f>IF(E21=C21,1,0)</f>
        <v>1</v>
      </c>
      <c r="H21">
        <f>AVERAGE(F21:F36)</f>
        <v>0.6875</v>
      </c>
    </row>
    <row r="22" spans="1:9" x14ac:dyDescent="0.2">
      <c r="A22" t="s">
        <v>11</v>
      </c>
      <c r="B22" t="s">
        <v>12</v>
      </c>
      <c r="C22" t="s">
        <v>12</v>
      </c>
      <c r="D22" t="s">
        <v>74</v>
      </c>
      <c r="E22" t="s">
        <v>12</v>
      </c>
      <c r="F22">
        <f t="shared" ref="F22:F36" si="1">IF(E22=C22,1,0)</f>
        <v>1</v>
      </c>
    </row>
    <row r="23" spans="1:9" x14ac:dyDescent="0.2">
      <c r="A23" t="s">
        <v>15</v>
      </c>
      <c r="B23" t="s">
        <v>17</v>
      </c>
      <c r="C23" t="s">
        <v>17</v>
      </c>
      <c r="D23" t="s">
        <v>74</v>
      </c>
      <c r="E23" t="s">
        <v>17</v>
      </c>
      <c r="F23">
        <f t="shared" si="1"/>
        <v>1</v>
      </c>
    </row>
    <row r="24" spans="1:9" x14ac:dyDescent="0.2">
      <c r="A24" t="s">
        <v>19</v>
      </c>
      <c r="B24" t="s">
        <v>21</v>
      </c>
      <c r="C24" t="s">
        <v>21</v>
      </c>
      <c r="D24" t="s">
        <v>74</v>
      </c>
      <c r="E24" t="s">
        <v>21</v>
      </c>
      <c r="F24">
        <f t="shared" si="1"/>
        <v>1</v>
      </c>
    </row>
    <row r="25" spans="1:9" x14ac:dyDescent="0.2">
      <c r="A25" t="s">
        <v>23</v>
      </c>
      <c r="B25" t="s">
        <v>25</v>
      </c>
      <c r="C25" t="s">
        <v>23</v>
      </c>
      <c r="D25" t="s">
        <v>74</v>
      </c>
      <c r="E25" t="s">
        <v>25</v>
      </c>
      <c r="F25">
        <f t="shared" si="1"/>
        <v>0</v>
      </c>
      <c r="I25">
        <f>SUM(F21:F35)</f>
        <v>11</v>
      </c>
    </row>
    <row r="26" spans="1:9" x14ac:dyDescent="0.2">
      <c r="A26" t="s">
        <v>29</v>
      </c>
      <c r="B26" t="s">
        <v>30</v>
      </c>
      <c r="C26" t="s">
        <v>30</v>
      </c>
      <c r="D26" t="s">
        <v>74</v>
      </c>
      <c r="E26" t="s">
        <v>30</v>
      </c>
      <c r="F26">
        <f t="shared" si="1"/>
        <v>1</v>
      </c>
    </row>
    <row r="27" spans="1:9" x14ac:dyDescent="0.2">
      <c r="A27" t="s">
        <v>32</v>
      </c>
      <c r="B27" t="s">
        <v>34</v>
      </c>
      <c r="C27" t="s">
        <v>32</v>
      </c>
      <c r="D27" t="s">
        <v>74</v>
      </c>
      <c r="E27" t="s">
        <v>34</v>
      </c>
      <c r="F27">
        <f t="shared" si="1"/>
        <v>0</v>
      </c>
    </row>
    <row r="28" spans="1:9" x14ac:dyDescent="0.2">
      <c r="A28" t="s">
        <v>36</v>
      </c>
      <c r="B28" t="s">
        <v>39</v>
      </c>
      <c r="C28" t="s">
        <v>36</v>
      </c>
      <c r="D28" t="s">
        <v>74</v>
      </c>
      <c r="E28" t="s">
        <v>39</v>
      </c>
      <c r="F28">
        <f t="shared" si="1"/>
        <v>0</v>
      </c>
    </row>
    <row r="29" spans="1:9" x14ac:dyDescent="0.2">
      <c r="A29" t="s">
        <v>42</v>
      </c>
      <c r="B29" t="s">
        <v>44</v>
      </c>
      <c r="C29" t="s">
        <v>42</v>
      </c>
      <c r="D29" t="s">
        <v>74</v>
      </c>
      <c r="E29" t="s">
        <v>42</v>
      </c>
      <c r="F29">
        <f t="shared" si="1"/>
        <v>1</v>
      </c>
    </row>
    <row r="30" spans="1:9" x14ac:dyDescent="0.2">
      <c r="A30" t="s">
        <v>45</v>
      </c>
      <c r="B30" t="s">
        <v>47</v>
      </c>
      <c r="C30" t="s">
        <v>45</v>
      </c>
      <c r="D30" t="s">
        <v>74</v>
      </c>
      <c r="E30" t="s">
        <v>45</v>
      </c>
      <c r="F30">
        <f t="shared" si="1"/>
        <v>1</v>
      </c>
    </row>
    <row r="31" spans="1:9" x14ac:dyDescent="0.2">
      <c r="A31" t="s">
        <v>50</v>
      </c>
      <c r="B31" t="s">
        <v>51</v>
      </c>
      <c r="C31" t="s">
        <v>51</v>
      </c>
      <c r="D31" t="s">
        <v>74</v>
      </c>
      <c r="E31" t="s">
        <v>50</v>
      </c>
      <c r="F31">
        <f t="shared" si="1"/>
        <v>0</v>
      </c>
    </row>
    <row r="32" spans="1:9" x14ac:dyDescent="0.2">
      <c r="A32" t="s">
        <v>53</v>
      </c>
      <c r="B32" t="s">
        <v>55</v>
      </c>
      <c r="C32" t="s">
        <v>55</v>
      </c>
      <c r="D32" t="s">
        <v>74</v>
      </c>
      <c r="E32" t="s">
        <v>55</v>
      </c>
      <c r="F32">
        <f t="shared" si="1"/>
        <v>1</v>
      </c>
    </row>
    <row r="33" spans="1:6" x14ac:dyDescent="0.2">
      <c r="A33" t="s">
        <v>59</v>
      </c>
      <c r="B33" t="s">
        <v>61</v>
      </c>
      <c r="C33" t="s">
        <v>59</v>
      </c>
      <c r="D33" t="s">
        <v>74</v>
      </c>
      <c r="E33" t="s">
        <v>59</v>
      </c>
      <c r="F33">
        <f t="shared" si="1"/>
        <v>1</v>
      </c>
    </row>
    <row r="34" spans="1:6" x14ac:dyDescent="0.2">
      <c r="A34" t="s">
        <v>63</v>
      </c>
      <c r="B34" t="s">
        <v>64</v>
      </c>
      <c r="C34" t="s">
        <v>64</v>
      </c>
      <c r="D34" t="s">
        <v>74</v>
      </c>
      <c r="E34" t="s">
        <v>64</v>
      </c>
      <c r="F34">
        <f t="shared" si="1"/>
        <v>1</v>
      </c>
    </row>
    <row r="35" spans="1:6" x14ac:dyDescent="0.2">
      <c r="A35" t="s">
        <v>67</v>
      </c>
      <c r="B35" t="s">
        <v>68</v>
      </c>
      <c r="C35" t="s">
        <v>67</v>
      </c>
      <c r="D35" t="s">
        <v>74</v>
      </c>
      <c r="E35" t="s">
        <v>67</v>
      </c>
      <c r="F35">
        <f t="shared" si="1"/>
        <v>1</v>
      </c>
    </row>
    <row r="36" spans="1:6" x14ac:dyDescent="0.2">
      <c r="A36" t="s">
        <v>71</v>
      </c>
      <c r="B36" t="s">
        <v>72</v>
      </c>
      <c r="C36" t="s">
        <v>72</v>
      </c>
      <c r="D36" t="s">
        <v>74</v>
      </c>
      <c r="E36" t="s">
        <v>71</v>
      </c>
      <c r="F36">
        <f t="shared" si="1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B06A-E9DF-194B-B8EF-D6C394C615C3}">
  <dimension ref="A1:H21"/>
  <sheetViews>
    <sheetView workbookViewId="0">
      <selection activeCell="H18" sqref="H18"/>
    </sheetView>
  </sheetViews>
  <sheetFormatPr baseColWidth="10" defaultRowHeight="15" x14ac:dyDescent="0.2"/>
  <cols>
    <col min="5" max="5" width="12.33203125" bestFit="1" customWidth="1"/>
  </cols>
  <sheetData>
    <row r="1" spans="1:8" x14ac:dyDescent="0.2">
      <c r="A1" s="18" t="s">
        <v>0</v>
      </c>
      <c r="B1" s="18" t="s">
        <v>1</v>
      </c>
      <c r="C1" s="18" t="s">
        <v>2</v>
      </c>
      <c r="D1" s="18" t="s">
        <v>4</v>
      </c>
      <c r="E1" s="18" t="s">
        <v>2</v>
      </c>
      <c r="F1" s="18" t="s">
        <v>116</v>
      </c>
    </row>
    <row r="2" spans="1:8" x14ac:dyDescent="0.2">
      <c r="A2" t="s">
        <v>5</v>
      </c>
      <c r="B2" t="s">
        <v>12</v>
      </c>
      <c r="C2" t="s">
        <v>5</v>
      </c>
      <c r="D2" t="s">
        <v>106</v>
      </c>
      <c r="E2" t="s">
        <v>12</v>
      </c>
      <c r="F2">
        <f>IF(E2=C2,1,0)</f>
        <v>0</v>
      </c>
      <c r="G2">
        <f>AVERAGE(F2:F9)</f>
        <v>0.5</v>
      </c>
    </row>
    <row r="3" spans="1:8" x14ac:dyDescent="0.2">
      <c r="A3" t="s">
        <v>17</v>
      </c>
      <c r="B3" t="s">
        <v>21</v>
      </c>
      <c r="C3" t="s">
        <v>21</v>
      </c>
      <c r="D3" t="s">
        <v>106</v>
      </c>
      <c r="E3" t="s">
        <v>21</v>
      </c>
      <c r="F3">
        <f t="shared" ref="F3:F9" si="0">IF(E3=C3,1,0)</f>
        <v>1</v>
      </c>
    </row>
    <row r="4" spans="1:8" x14ac:dyDescent="0.2">
      <c r="A4" t="s">
        <v>25</v>
      </c>
      <c r="B4" t="s">
        <v>30</v>
      </c>
      <c r="C4" t="s">
        <v>30</v>
      </c>
      <c r="D4" t="s">
        <v>106</v>
      </c>
      <c r="E4" t="s">
        <v>25</v>
      </c>
      <c r="F4">
        <f t="shared" si="0"/>
        <v>0</v>
      </c>
    </row>
    <row r="5" spans="1:8" x14ac:dyDescent="0.2">
      <c r="A5" t="s">
        <v>34</v>
      </c>
      <c r="B5" t="s">
        <v>39</v>
      </c>
      <c r="C5" t="s">
        <v>34</v>
      </c>
      <c r="D5" t="s">
        <v>106</v>
      </c>
      <c r="E5" t="s">
        <v>39</v>
      </c>
      <c r="F5">
        <f t="shared" si="0"/>
        <v>0</v>
      </c>
      <c r="H5">
        <f>SUM(F2:F9)</f>
        <v>4</v>
      </c>
    </row>
    <row r="6" spans="1:8" x14ac:dyDescent="0.2">
      <c r="A6" t="s">
        <v>42</v>
      </c>
      <c r="B6" t="s">
        <v>45</v>
      </c>
      <c r="C6" t="s">
        <v>45</v>
      </c>
      <c r="D6" t="s">
        <v>106</v>
      </c>
      <c r="E6" t="s">
        <v>45</v>
      </c>
      <c r="F6">
        <f t="shared" si="0"/>
        <v>1</v>
      </c>
    </row>
    <row r="7" spans="1:8" x14ac:dyDescent="0.2">
      <c r="A7" t="s">
        <v>50</v>
      </c>
      <c r="B7" t="s">
        <v>55</v>
      </c>
      <c r="C7" t="s">
        <v>55</v>
      </c>
      <c r="D7" t="s">
        <v>106</v>
      </c>
      <c r="E7" t="s">
        <v>55</v>
      </c>
      <c r="F7">
        <f t="shared" si="0"/>
        <v>1</v>
      </c>
    </row>
    <row r="8" spans="1:8" x14ac:dyDescent="0.2">
      <c r="A8" t="s">
        <v>59</v>
      </c>
      <c r="B8" t="s">
        <v>64</v>
      </c>
      <c r="C8" t="s">
        <v>59</v>
      </c>
      <c r="D8" t="s">
        <v>106</v>
      </c>
      <c r="E8" t="s">
        <v>59</v>
      </c>
      <c r="F8">
        <f t="shared" si="0"/>
        <v>1</v>
      </c>
    </row>
    <row r="9" spans="1:8" x14ac:dyDescent="0.2">
      <c r="A9" t="s">
        <v>67</v>
      </c>
      <c r="B9" t="s">
        <v>71</v>
      </c>
      <c r="C9" t="s">
        <v>67</v>
      </c>
      <c r="D9" t="s">
        <v>106</v>
      </c>
      <c r="E9" t="s">
        <v>71</v>
      </c>
      <c r="F9">
        <f t="shared" si="0"/>
        <v>0</v>
      </c>
    </row>
    <row r="13" spans="1:8" x14ac:dyDescent="0.2">
      <c r="A13" s="18" t="s">
        <v>0</v>
      </c>
      <c r="B13" s="18" t="s">
        <v>1</v>
      </c>
      <c r="C13" s="18" t="s">
        <v>2</v>
      </c>
      <c r="D13" s="18" t="s">
        <v>4</v>
      </c>
    </row>
    <row r="14" spans="1:8" x14ac:dyDescent="0.2">
      <c r="A14" t="s">
        <v>5</v>
      </c>
      <c r="B14" t="s">
        <v>12</v>
      </c>
      <c r="C14" t="s">
        <v>5</v>
      </c>
      <c r="D14" t="s">
        <v>106</v>
      </c>
      <c r="E14" t="s">
        <v>12</v>
      </c>
      <c r="F14">
        <f>IF(E14=C14,1,0)</f>
        <v>0</v>
      </c>
    </row>
    <row r="15" spans="1:8" x14ac:dyDescent="0.2">
      <c r="A15" t="s">
        <v>17</v>
      </c>
      <c r="B15" t="s">
        <v>21</v>
      </c>
      <c r="C15" t="s">
        <v>17</v>
      </c>
      <c r="D15" t="s">
        <v>106</v>
      </c>
      <c r="E15" t="s">
        <v>21</v>
      </c>
      <c r="F15">
        <f t="shared" ref="F15:F21" si="1">IF(E15=C15,1,0)</f>
        <v>0</v>
      </c>
      <c r="G15">
        <f>AVERAGE(F14:F21)</f>
        <v>0.375</v>
      </c>
    </row>
    <row r="16" spans="1:8" x14ac:dyDescent="0.2">
      <c r="A16" t="s">
        <v>25</v>
      </c>
      <c r="B16" t="s">
        <v>30</v>
      </c>
      <c r="C16" t="s">
        <v>30</v>
      </c>
      <c r="D16" t="s">
        <v>106</v>
      </c>
      <c r="E16" t="s">
        <v>25</v>
      </c>
      <c r="F16">
        <f t="shared" si="1"/>
        <v>0</v>
      </c>
    </row>
    <row r="17" spans="1:8" x14ac:dyDescent="0.2">
      <c r="A17" t="s">
        <v>34</v>
      </c>
      <c r="B17" t="s">
        <v>39</v>
      </c>
      <c r="C17" t="s">
        <v>34</v>
      </c>
      <c r="D17" t="s">
        <v>106</v>
      </c>
      <c r="E17" t="s">
        <v>39</v>
      </c>
      <c r="F17">
        <f t="shared" si="1"/>
        <v>0</v>
      </c>
      <c r="H17">
        <f>SUM(F13:F22)</f>
        <v>3</v>
      </c>
    </row>
    <row r="18" spans="1:8" x14ac:dyDescent="0.2">
      <c r="A18" t="s">
        <v>42</v>
      </c>
      <c r="B18" t="s">
        <v>45</v>
      </c>
      <c r="C18" t="s">
        <v>45</v>
      </c>
      <c r="D18" t="s">
        <v>106</v>
      </c>
      <c r="E18" t="s">
        <v>45</v>
      </c>
      <c r="F18">
        <f t="shared" si="1"/>
        <v>1</v>
      </c>
    </row>
    <row r="19" spans="1:8" x14ac:dyDescent="0.2">
      <c r="A19" t="s">
        <v>50</v>
      </c>
      <c r="B19" t="s">
        <v>55</v>
      </c>
      <c r="C19" t="s">
        <v>55</v>
      </c>
      <c r="D19" t="s">
        <v>106</v>
      </c>
      <c r="E19" t="s">
        <v>55</v>
      </c>
      <c r="F19">
        <f t="shared" si="1"/>
        <v>1</v>
      </c>
    </row>
    <row r="20" spans="1:8" x14ac:dyDescent="0.2">
      <c r="A20" t="s">
        <v>59</v>
      </c>
      <c r="B20" t="s">
        <v>64</v>
      </c>
      <c r="C20" t="s">
        <v>59</v>
      </c>
      <c r="D20" t="s">
        <v>106</v>
      </c>
      <c r="E20" t="s">
        <v>59</v>
      </c>
      <c r="F20">
        <f t="shared" si="1"/>
        <v>1</v>
      </c>
    </row>
    <row r="21" spans="1:8" x14ac:dyDescent="0.2">
      <c r="A21" t="s">
        <v>67</v>
      </c>
      <c r="B21" t="s">
        <v>71</v>
      </c>
      <c r="C21" t="s">
        <v>67</v>
      </c>
      <c r="D21" t="s">
        <v>106</v>
      </c>
      <c r="E21" t="s">
        <v>71</v>
      </c>
      <c r="F21">
        <f t="shared" si="1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1AB1-B198-884B-9CA6-D1D41AD6EBA0}">
  <dimension ref="A1:G22"/>
  <sheetViews>
    <sheetView workbookViewId="0">
      <selection activeCell="F3" sqref="F3"/>
    </sheetView>
  </sheetViews>
  <sheetFormatPr baseColWidth="10" defaultRowHeight="15" x14ac:dyDescent="0.2"/>
  <sheetData>
    <row r="1" spans="1:7" x14ac:dyDescent="0.2">
      <c r="A1" s="18" t="s">
        <v>0</v>
      </c>
      <c r="B1" s="18" t="s">
        <v>1</v>
      </c>
      <c r="C1" s="18" t="s">
        <v>2</v>
      </c>
      <c r="D1" s="18" t="s">
        <v>4</v>
      </c>
      <c r="E1" s="8" t="s">
        <v>2</v>
      </c>
    </row>
    <row r="2" spans="1:7" x14ac:dyDescent="0.2">
      <c r="A2" t="s">
        <v>12</v>
      </c>
      <c r="B2" t="s">
        <v>21</v>
      </c>
      <c r="C2" t="s">
        <v>21</v>
      </c>
      <c r="D2" t="s">
        <v>112</v>
      </c>
      <c r="E2" t="s">
        <v>83</v>
      </c>
      <c r="F2" s="13">
        <v>1</v>
      </c>
    </row>
    <row r="3" spans="1:7" x14ac:dyDescent="0.2">
      <c r="A3" t="s">
        <v>25</v>
      </c>
      <c r="B3" t="s">
        <v>39</v>
      </c>
      <c r="C3" t="s">
        <v>25</v>
      </c>
      <c r="D3" t="s">
        <v>112</v>
      </c>
      <c r="E3" t="s">
        <v>25</v>
      </c>
    </row>
    <row r="4" spans="1:7" x14ac:dyDescent="0.2">
      <c r="A4" t="s">
        <v>45</v>
      </c>
      <c r="B4" t="s">
        <v>55</v>
      </c>
      <c r="C4" t="s">
        <v>55</v>
      </c>
      <c r="D4" t="s">
        <v>112</v>
      </c>
      <c r="E4" t="s">
        <v>55</v>
      </c>
    </row>
    <row r="5" spans="1:7" x14ac:dyDescent="0.2">
      <c r="A5" t="s">
        <v>59</v>
      </c>
      <c r="B5" t="s">
        <v>71</v>
      </c>
      <c r="C5" t="s">
        <v>59</v>
      </c>
      <c r="D5" t="s">
        <v>112</v>
      </c>
      <c r="E5" t="s">
        <v>59</v>
      </c>
    </row>
    <row r="10" spans="1:7" x14ac:dyDescent="0.2">
      <c r="A10" t="s">
        <v>12</v>
      </c>
      <c r="B10" t="s">
        <v>21</v>
      </c>
      <c r="C10" t="s">
        <v>21</v>
      </c>
      <c r="D10" t="s">
        <v>112</v>
      </c>
      <c r="E10" t="s">
        <v>83</v>
      </c>
      <c r="F10">
        <v>1</v>
      </c>
      <c r="G10" s="13">
        <v>0.75</v>
      </c>
    </row>
    <row r="11" spans="1:7" x14ac:dyDescent="0.2">
      <c r="A11" t="s">
        <v>25</v>
      </c>
      <c r="B11" t="s">
        <v>39</v>
      </c>
      <c r="C11" t="s">
        <v>25</v>
      </c>
      <c r="D11" t="s">
        <v>112</v>
      </c>
      <c r="E11" t="s">
        <v>25</v>
      </c>
      <c r="F11">
        <v>1</v>
      </c>
    </row>
    <row r="12" spans="1:7" x14ac:dyDescent="0.2">
      <c r="A12" t="s">
        <v>45</v>
      </c>
      <c r="B12" t="s">
        <v>55</v>
      </c>
      <c r="C12" t="s">
        <v>45</v>
      </c>
      <c r="D12" t="s">
        <v>112</v>
      </c>
      <c r="E12" t="s">
        <v>55</v>
      </c>
      <c r="F12">
        <v>0</v>
      </c>
    </row>
    <row r="13" spans="1:7" x14ac:dyDescent="0.2">
      <c r="A13" t="s">
        <v>59</v>
      </c>
      <c r="B13" t="s">
        <v>71</v>
      </c>
      <c r="C13" t="s">
        <v>59</v>
      </c>
      <c r="D13" t="s">
        <v>112</v>
      </c>
      <c r="E13" t="s">
        <v>59</v>
      </c>
      <c r="F13">
        <v>1</v>
      </c>
    </row>
    <row r="19" spans="2:2" x14ac:dyDescent="0.2">
      <c r="B19" s="18"/>
    </row>
    <row r="20" spans="2:2" x14ac:dyDescent="0.2">
      <c r="B20" s="18"/>
    </row>
    <row r="21" spans="2:2" x14ac:dyDescent="0.2">
      <c r="B21" s="18"/>
    </row>
    <row r="22" spans="2:2" x14ac:dyDescent="0.2">
      <c r="B22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738B-CF8B-B448-B2EE-DE78E3566943}">
  <dimension ref="A1:F9"/>
  <sheetViews>
    <sheetView workbookViewId="0">
      <selection activeCell="E20" sqref="E20"/>
    </sheetView>
  </sheetViews>
  <sheetFormatPr baseColWidth="10" defaultRowHeight="15" x14ac:dyDescent="0.2"/>
  <sheetData>
    <row r="1" spans="1:6" x14ac:dyDescent="0.2">
      <c r="A1" s="18" t="s">
        <v>0</v>
      </c>
      <c r="B1" s="18" t="s">
        <v>1</v>
      </c>
      <c r="C1" s="18" t="s">
        <v>2</v>
      </c>
      <c r="D1" s="18" t="s">
        <v>4</v>
      </c>
      <c r="E1" s="18" t="s">
        <v>2</v>
      </c>
    </row>
    <row r="2" spans="1:6" x14ac:dyDescent="0.2">
      <c r="A2" t="s">
        <v>21</v>
      </c>
      <c r="B2" t="s">
        <v>25</v>
      </c>
      <c r="C2" t="s">
        <v>21</v>
      </c>
      <c r="D2" t="s">
        <v>113</v>
      </c>
      <c r="E2" t="s">
        <v>25</v>
      </c>
    </row>
    <row r="3" spans="1:6" x14ac:dyDescent="0.2">
      <c r="A3" t="s">
        <v>55</v>
      </c>
      <c r="B3" t="s">
        <v>59</v>
      </c>
      <c r="C3" t="s">
        <v>59</v>
      </c>
      <c r="D3" t="s">
        <v>113</v>
      </c>
      <c r="E3" t="s">
        <v>59</v>
      </c>
    </row>
    <row r="7" spans="1:6" x14ac:dyDescent="0.2">
      <c r="A7" s="18" t="s">
        <v>0</v>
      </c>
      <c r="B7" s="18" t="s">
        <v>1</v>
      </c>
      <c r="C7" s="18" t="s">
        <v>2</v>
      </c>
      <c r="D7" s="18" t="s">
        <v>4</v>
      </c>
    </row>
    <row r="8" spans="1:6" x14ac:dyDescent="0.2">
      <c r="A8" s="18">
        <v>0</v>
      </c>
      <c r="B8" t="s">
        <v>21</v>
      </c>
      <c r="C8" t="s">
        <v>25</v>
      </c>
      <c r="D8" t="s">
        <v>21</v>
      </c>
      <c r="E8" t="s">
        <v>25</v>
      </c>
    </row>
    <row r="9" spans="1:6" x14ac:dyDescent="0.2">
      <c r="A9" s="18">
        <v>0</v>
      </c>
      <c r="B9" t="s">
        <v>55</v>
      </c>
      <c r="C9" t="s">
        <v>59</v>
      </c>
      <c r="D9" t="s">
        <v>59</v>
      </c>
      <c r="E9" t="s">
        <v>118</v>
      </c>
      <c r="F9" s="13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93DE-8DD0-5340-ADE8-BBFF4EEE33B8}">
  <dimension ref="A1:F4"/>
  <sheetViews>
    <sheetView tabSelected="1" workbookViewId="0">
      <selection activeCell="F5" sqref="F5"/>
    </sheetView>
  </sheetViews>
  <sheetFormatPr baseColWidth="10" defaultRowHeight="15" x14ac:dyDescent="0.2"/>
  <sheetData>
    <row r="1" spans="1:6" x14ac:dyDescent="0.2">
      <c r="A1" s="18" t="s">
        <v>0</v>
      </c>
      <c r="B1" s="18" t="s">
        <v>1</v>
      </c>
      <c r="C1" s="18" t="s">
        <v>2</v>
      </c>
      <c r="D1" s="18" t="s">
        <v>4</v>
      </c>
    </row>
    <row r="2" spans="1:6" x14ac:dyDescent="0.2">
      <c r="A2" t="s">
        <v>25</v>
      </c>
      <c r="B2" t="s">
        <v>59</v>
      </c>
      <c r="C2" t="s">
        <v>59</v>
      </c>
      <c r="D2" t="s">
        <v>114</v>
      </c>
      <c r="E2" t="s">
        <v>59</v>
      </c>
    </row>
    <row r="4" spans="1:6" x14ac:dyDescent="0.2">
      <c r="A4" t="s">
        <v>25</v>
      </c>
      <c r="B4" t="s">
        <v>59</v>
      </c>
      <c r="C4" t="s">
        <v>59</v>
      </c>
      <c r="D4" t="s">
        <v>114</v>
      </c>
      <c r="E4" t="s">
        <v>59</v>
      </c>
      <c r="F4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Round of 64</vt:lpstr>
      <vt:lpstr>Round of 32</vt:lpstr>
      <vt:lpstr>Sweet 16</vt:lpstr>
      <vt:lpstr>Elite 8</vt:lpstr>
      <vt:lpstr>Final 4</vt:lpstr>
      <vt:lpstr>Final</vt:lpstr>
      <vt:lpstr>Overall Results</vt:lpstr>
      <vt:lpstr>newfirsfour</vt:lpstr>
      <vt:lpstr>newround64</vt:lpstr>
      <vt:lpstr>new round 32</vt:lpstr>
      <vt:lpstr>new round 16</vt:lpstr>
      <vt:lpstr>newelite8</vt:lpstr>
      <vt:lpstr>newfinal4</vt:lpstr>
      <vt:lpstr>newfinals</vt:lpstr>
      <vt:lpstr>Initial Model Table (ignore)</vt:lpstr>
      <vt:lpstr>knn first4</vt:lpstr>
      <vt:lpstr>knn_round64</vt:lpstr>
      <vt:lpstr>knn_round32</vt:lpstr>
      <vt:lpstr>knn_round16</vt:lpstr>
      <vt:lpstr>knn_round8</vt:lpstr>
      <vt:lpstr>knn_round4</vt:lpstr>
      <vt:lpstr>knn_final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Brendan Matthys</cp:lastModifiedBy>
  <dcterms:created xsi:type="dcterms:W3CDTF">2022-03-13T23:45:56Z</dcterms:created>
  <dcterms:modified xsi:type="dcterms:W3CDTF">2022-04-15T02:33:10Z</dcterms:modified>
</cp:coreProperties>
</file>