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f75599ca0ae078/Professional/Catalina Finance/Tracker/"/>
    </mc:Choice>
  </mc:AlternateContent>
  <xr:revisionPtr revIDLastSave="4" documentId="8_{E1F574FF-DBF6-483A-9EB9-CA72C3539850}" xr6:coauthVersionLast="45" xr6:coauthVersionMax="45" xr10:uidLastSave="{8B8EA9B5-92DB-4F40-BDC0-110B5EA14415}"/>
  <bookViews>
    <workbookView xWindow="-96" yWindow="360" windowWidth="16608" windowHeight="10680" xr2:uid="{AE4579E5-9E20-4921-934F-E1DACE26A11C}"/>
  </bookViews>
  <sheets>
    <sheet name="SP - Active Pipelin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G15" i="1"/>
  <c r="F15" i="1"/>
  <c r="E15" i="1"/>
  <c r="D15" i="1"/>
  <c r="C15" i="1"/>
  <c r="B15" i="1"/>
  <c r="A15" i="1"/>
  <c r="K14" i="1"/>
  <c r="G14" i="1"/>
  <c r="F14" i="1"/>
  <c r="E14" i="1"/>
  <c r="D14" i="1"/>
  <c r="C14" i="1"/>
  <c r="B14" i="1"/>
  <c r="A14" i="1"/>
  <c r="K13" i="1"/>
  <c r="G13" i="1"/>
  <c r="F13" i="1"/>
  <c r="E13" i="1"/>
  <c r="D13" i="1"/>
  <c r="C13" i="1"/>
  <c r="B13" i="1"/>
  <c r="A13" i="1"/>
  <c r="K12" i="1"/>
  <c r="G12" i="1"/>
  <c r="F12" i="1"/>
  <c r="E12" i="1"/>
  <c r="D12" i="1"/>
  <c r="C12" i="1"/>
  <c r="B12" i="1"/>
  <c r="A12" i="1"/>
  <c r="K8" i="1"/>
  <c r="G8" i="1"/>
  <c r="F8" i="1"/>
  <c r="E8" i="1"/>
  <c r="D8" i="1"/>
  <c r="C8" i="1"/>
  <c r="B8" i="1"/>
  <c r="A8" i="1"/>
  <c r="K7" i="1"/>
  <c r="G7" i="1"/>
  <c r="F7" i="1"/>
  <c r="E7" i="1"/>
  <c r="D7" i="1"/>
  <c r="C7" i="1"/>
  <c r="B7" i="1"/>
  <c r="A7" i="1"/>
  <c r="K6" i="1"/>
  <c r="G6" i="1"/>
  <c r="F6" i="1"/>
  <c r="E6" i="1"/>
  <c r="D6" i="1"/>
  <c r="C6" i="1"/>
  <c r="B6" i="1"/>
  <c r="A6" i="1"/>
  <c r="K5" i="1"/>
  <c r="K9" i="1" s="1"/>
  <c r="G9" i="1" s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<sst xmlns="http://schemas.openxmlformats.org/spreadsheetml/2006/main" count="56" uniqueCount="40">
  <si>
    <t>Asset Level Metrics</t>
  </si>
  <si>
    <t>Contemplated Investment Terms</t>
  </si>
  <si>
    <t>Originator</t>
  </si>
  <si>
    <t>Project</t>
  </si>
  <si>
    <t>Status</t>
  </si>
  <si>
    <t>Pre-loss Ann. Yield</t>
  </si>
  <si>
    <t>Term</t>
  </si>
  <si>
    <t>Risk Segment</t>
  </si>
  <si>
    <t>Coupon</t>
  </si>
  <si>
    <t>Add'l Yield Sources</t>
  </si>
  <si>
    <t>LTV</t>
  </si>
  <si>
    <t>Corp. Guarantee</t>
  </si>
  <si>
    <t>Invest. Amount</t>
  </si>
  <si>
    <t>Corporate Funding</t>
  </si>
  <si>
    <t>Critical Risk Considerations (Further conviction required)</t>
  </si>
  <si>
    <t>Warrants, commitment/unused/ prepayment fees</t>
  </si>
  <si>
    <t>80%</t>
  </si>
  <si>
    <t>Yes</t>
  </si>
  <si>
    <t>$5M convertible raised in May 2020 (x months runway)</t>
  </si>
  <si>
    <t>1) Ensure recent convertible raise is sufficient for runway</t>
  </si>
  <si>
    <t>$3M equity raised in August 2019 (12-18 months runway)</t>
  </si>
  <si>
    <t>1) How historically 15% collected grows to 91% with payment plan
2) Equity runway
3) How PayZen grading matches with expected losses</t>
  </si>
  <si>
    <t>60%</t>
  </si>
  <si>
    <t>TBD</t>
  </si>
  <si>
    <t>In the middle of an equity raise</t>
  </si>
  <si>
    <t>1) Credit Risk: Consumers switching marketplaces and  marketplaces folding
2) Scalability (mostly manual now)
3) Equity raise uncertainty</t>
  </si>
  <si>
    <t>$XM equity raised in May 2020 (x months runway)</t>
  </si>
  <si>
    <t>1) Slippage between cash closing and mortgage closing</t>
  </si>
  <si>
    <t>Total / Blended</t>
  </si>
  <si>
    <t>OTHERS BEING EVALUATED (LIKELY PASS)</t>
  </si>
  <si>
    <t>75-90%</t>
  </si>
  <si>
    <t>$50M equity raised in August 2019 (x months runway)</t>
  </si>
  <si>
    <t>Not enough excess spread in product to buffer a spike in losses (historically 4-5% per annum which could easily quadruple for 705 FICO borrowers)</t>
  </si>
  <si>
    <t>Not enough excess spread in product</t>
  </si>
  <si>
    <t xml:space="preserve">$2.6M SAFE participated by GFC, Soma, PnP, ACME (35-40 month runway) </t>
  </si>
  <si>
    <t>1) Not enough excess spread in product 
2) Can subscription revenues be used as part of a reserve?
3) What is everyone takes out a loan at the same time?</t>
  </si>
  <si>
    <t>75%</t>
  </si>
  <si>
    <t>Convertible Note</t>
  </si>
  <si>
    <t>1) WAC too low even though loss expectations for the medical profession is very low
2) Leverage required - may not be worthwhile for a small warehouse</t>
  </si>
  <si>
    <t>Brand new originators in the pipeline: Lendtable And Cleargage.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</si>
</sst>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_);\(&quot;$&quot;#,##0.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7" fillId="0" borderId="4" xfId="0" applyNumberFormat="1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49" fontId="0" fillId="0" borderId="5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 wrapText="1"/>
    </xf>
    <xf numFmtId="9" fontId="8" fillId="0" borderId="5" xfId="0" applyNumberFormat="1" applyFont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49" fontId="7" fillId="0" borderId="7" xfId="0" applyNumberFormat="1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49" fontId="0" fillId="0" borderId="8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 wrapText="1"/>
    </xf>
    <xf numFmtId="9" fontId="8" fillId="0" borderId="8" xfId="0" applyNumberFormat="1" applyFont="1" applyBorder="1" applyAlignment="1">
      <alignment horizontal="center" vertical="top"/>
    </xf>
    <xf numFmtId="164" fontId="0" fillId="0" borderId="8" xfId="0" applyNumberFormat="1" applyBorder="1" applyAlignment="1">
      <alignment horizontal="center" vertical="top" wrapText="1"/>
    </xf>
    <xf numFmtId="0" fontId="0" fillId="0" borderId="9" xfId="0" applyBorder="1" applyAlignment="1">
      <alignment vertical="top" wrapText="1"/>
    </xf>
    <xf numFmtId="49" fontId="7" fillId="0" borderId="10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9" fontId="0" fillId="0" borderId="11" xfId="0" applyNumberFormat="1" applyBorder="1" applyAlignment="1">
      <alignment horizontal="center" vertical="top"/>
    </xf>
    <xf numFmtId="49" fontId="0" fillId="0" borderId="11" xfId="0" applyNumberFormat="1" applyBorder="1" applyAlignment="1">
      <alignment horizontal="center" vertical="top" wrapText="1"/>
    </xf>
    <xf numFmtId="9" fontId="8" fillId="0" borderId="11" xfId="0" applyNumberFormat="1" applyFont="1" applyBorder="1" applyAlignment="1">
      <alignment horizontal="center" vertical="top"/>
    </xf>
    <xf numFmtId="164" fontId="0" fillId="0" borderId="11" xfId="0" applyNumberFormat="1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9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0" fontId="9" fillId="0" borderId="0" xfId="0" applyFont="1"/>
    <xf numFmtId="49" fontId="0" fillId="0" borderId="0" xfId="0" applyNumberFormat="1" applyAlignment="1">
      <alignment horizontal="center" vertical="top"/>
    </xf>
    <xf numFmtId="49" fontId="1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0f3f51c8c5f8c4/Documents/Investments%20and%20Career/Yellowstone/CRM%20and%20Re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Pipeline"/>
      <sheetName val="Pipeline"/>
      <sheetName val="Sourcing"/>
      <sheetName val="Borrower Questionnaire "/>
      <sheetName val="CRM"/>
      <sheetName val="Fields"/>
      <sheetName val="Borrower Questionnaire"/>
      <sheetName val="Aura (gmail) contacts"/>
      <sheetName val="Aura (other) contacts (autocomp"/>
    </sheetNames>
    <sheetDataSet>
      <sheetData sheetId="0" refreshError="1"/>
      <sheetData sheetId="1">
        <row r="3">
          <cell r="C3" t="str">
            <v>Simpl</v>
          </cell>
          <cell r="G3" t="str">
            <v>Termsheet signed, legal docs next</v>
          </cell>
          <cell r="J3" t="str">
            <v>Uni-tranche warehouse</v>
          </cell>
          <cell r="M3" t="str">
            <v>Consumer unsecured</v>
          </cell>
          <cell r="O3" t="str">
            <v>Short-term (15 day cycles) credit provided for goods / services purchased online in India in lieu of cash</v>
          </cell>
          <cell r="R3" t="str">
            <v>45%</v>
          </cell>
          <cell r="S3" t="str">
            <v>15 days</v>
          </cell>
          <cell r="U3">
            <v>3</v>
          </cell>
          <cell r="X3">
            <v>0.15</v>
          </cell>
        </row>
        <row r="4">
          <cell r="C4" t="str">
            <v>PayZen</v>
          </cell>
          <cell r="G4" t="str">
            <v>Negotiating indicative termsheet</v>
          </cell>
          <cell r="J4" t="str">
            <v>Uni-tranche warehouse</v>
          </cell>
          <cell r="M4" t="str">
            <v>Consumer unsecured</v>
          </cell>
          <cell r="O4" t="str">
            <v xml:space="preserve">Healthcare claims (patient's portion after insurance payments) that are purchased from providers at a discount </v>
          </cell>
          <cell r="R4" t="str">
            <v>34%</v>
          </cell>
          <cell r="S4" t="str">
            <v>24 months (3-60 months)</v>
          </cell>
          <cell r="U4">
            <v>5</v>
          </cell>
          <cell r="X4">
            <v>0.14000000000000001</v>
          </cell>
        </row>
        <row r="5">
          <cell r="C5" t="str">
            <v>Level</v>
          </cell>
          <cell r="G5" t="str">
            <v>Due diligence</v>
          </cell>
          <cell r="J5" t="str">
            <v>Uni-tranche warehouse</v>
          </cell>
          <cell r="M5" t="str">
            <v>Labor Marketplaces (GrubHub, Dolly...)</v>
          </cell>
          <cell r="O5" t="str">
            <v>Advances to gig workers that are paid-back by the labor marketplaces from cashflows generated by the customer's future earnings</v>
          </cell>
          <cell r="R5" t="str">
            <v>80%</v>
          </cell>
          <cell r="S5" t="str">
            <v>3 months</v>
          </cell>
          <cell r="U5">
            <v>3.5</v>
          </cell>
          <cell r="X5">
            <v>0.14000000000000001</v>
          </cell>
        </row>
        <row r="6">
          <cell r="C6" t="str">
            <v>BoardRE</v>
          </cell>
          <cell r="G6" t="str">
            <v>Preparing indicative termsheet</v>
          </cell>
          <cell r="J6" t="str">
            <v>Uni-tranche warehouse</v>
          </cell>
          <cell r="M6" t="str">
            <v>Consumer secured - real estate</v>
          </cell>
          <cell r="O6" t="str">
            <v>Cash advances to prospective buyers to increase chances of closing before funding with a mortgage loan provided by Company.</v>
          </cell>
          <cell r="R6">
            <v>0.67341811435402432</v>
          </cell>
          <cell r="S6" t="str">
            <v>7-15 days</v>
          </cell>
          <cell r="U6">
            <v>3</v>
          </cell>
          <cell r="X6">
            <v>0.18</v>
          </cell>
        </row>
        <row r="7">
          <cell r="C7" t="str">
            <v>Tally</v>
          </cell>
          <cell r="G7" t="str">
            <v>NDA + Dataroom</v>
          </cell>
          <cell r="J7" t="str">
            <v>B piece in existing warehouse behind SunTrust</v>
          </cell>
          <cell r="M7" t="str">
            <v>Consumer unsecured</v>
          </cell>
          <cell r="O7" t="str">
            <v>Line of credit offered to minimize interest and fees owed to existing credit cards</v>
          </cell>
          <cell r="R7" t="str">
            <v>16%</v>
          </cell>
          <cell r="S7" t="str">
            <v>NA (revolving line of credit)</v>
          </cell>
          <cell r="U7">
            <v>6</v>
          </cell>
          <cell r="X7">
            <v>0.12</v>
          </cell>
        </row>
        <row r="8">
          <cell r="C8" t="str">
            <v>Quartix</v>
          </cell>
          <cell r="G8" t="str">
            <v>Due diligence</v>
          </cell>
          <cell r="J8" t="str">
            <v>Uni-tranche warehouse</v>
          </cell>
          <cell r="M8" t="str">
            <v>Mid-cap Corporate</v>
          </cell>
          <cell r="O8" t="str">
            <v>Paying the invoices of clients to their vendors for a discount and then  getting paid by clients in 2-3 months</v>
          </cell>
          <cell r="R8" t="str">
            <v>15%</v>
          </cell>
          <cell r="S8" t="str">
            <v>2-3 months</v>
          </cell>
          <cell r="U8">
            <v>5</v>
          </cell>
          <cell r="X8">
            <v>0.1</v>
          </cell>
        </row>
        <row r="9">
          <cell r="C9" t="str">
            <v>Quo</v>
          </cell>
          <cell r="G9" t="str">
            <v>Early</v>
          </cell>
          <cell r="J9" t="str">
            <v>Uni-tranche warehouse</v>
          </cell>
          <cell r="M9" t="str">
            <v>Consumer unsecured</v>
          </cell>
          <cell r="O9" t="str">
            <v>Consumer loans to monthly subscribers to cover an emergency financial shortfall with low APRs</v>
          </cell>
          <cell r="R9" t="str">
            <v>TBD</v>
          </cell>
          <cell r="S9" t="str">
            <v>6 months</v>
          </cell>
          <cell r="U9">
            <v>2</v>
          </cell>
          <cell r="X9">
            <v>0.12</v>
          </cell>
        </row>
        <row r="10">
          <cell r="C10" t="str">
            <v>Doc2Doc Lending</v>
          </cell>
          <cell r="G10" t="str">
            <v>Internal decision to be made</v>
          </cell>
          <cell r="J10" t="str">
            <v>Uni-tranche warehouse</v>
          </cell>
          <cell r="M10" t="str">
            <v>Consumer unsecured</v>
          </cell>
          <cell r="O10" t="str">
            <v xml:space="preserve">Loans to in-training or practicing medical personnel </v>
          </cell>
          <cell r="R10" t="str">
            <v>13%</v>
          </cell>
          <cell r="S10" t="str">
            <v>5-10 years (avg 9)</v>
          </cell>
          <cell r="U10">
            <v>3</v>
          </cell>
          <cell r="X10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7640-14FA-49C3-86AA-A2EE143A9C86}">
  <dimension ref="A1:M18"/>
  <sheetViews>
    <sheetView tabSelected="1" topLeftCell="A8" zoomScale="75" zoomScaleNormal="75" workbookViewId="0">
      <selection activeCell="F12" sqref="F12"/>
    </sheetView>
  </sheetViews>
  <sheetFormatPr defaultRowHeight="14.4" x14ac:dyDescent="0.55000000000000004"/>
  <cols>
    <col min="1" max="1" width="13.83984375" customWidth="1"/>
    <col min="2" max="2" width="30.68359375" customWidth="1"/>
    <col min="3" max="3" width="11.83984375" customWidth="1"/>
    <col min="4" max="4" width="10.83984375" bestFit="1" customWidth="1"/>
    <col min="5" max="5" width="13.26171875" bestFit="1" customWidth="1"/>
    <col min="6" max="6" width="13.15625" bestFit="1" customWidth="1"/>
    <col min="7" max="7" width="8.578125" bestFit="1" customWidth="1"/>
    <col min="8" max="8" width="20" customWidth="1"/>
    <col min="9" max="9" width="7.41796875" bestFit="1" customWidth="1"/>
    <col min="10" max="10" width="11.26171875" bestFit="1" customWidth="1"/>
    <col min="11" max="11" width="9" bestFit="1" customWidth="1"/>
    <col min="12" max="12" width="17.41796875" customWidth="1"/>
    <col min="13" max="13" width="31.41796875" customWidth="1"/>
  </cols>
  <sheetData>
    <row r="1" spans="1:13" ht="23.1" x14ac:dyDescent="0.85">
      <c r="A1" s="1"/>
      <c r="M1" s="2">
        <v>43965</v>
      </c>
    </row>
    <row r="2" spans="1:13" ht="14.7" thickBot="1" x14ac:dyDescent="0.6"/>
    <row r="3" spans="1:13" s="3" customFormat="1" ht="15.9" thickBot="1" x14ac:dyDescent="0.65">
      <c r="D3" s="4" t="s">
        <v>0</v>
      </c>
      <c r="E3" s="5"/>
      <c r="F3" s="6"/>
      <c r="G3" s="4" t="s">
        <v>1</v>
      </c>
      <c r="H3" s="5"/>
      <c r="I3" s="5"/>
      <c r="J3" s="5"/>
      <c r="K3" s="6"/>
    </row>
    <row r="4" spans="1:13" s="3" customFormat="1" ht="31.5" thickBot="1" x14ac:dyDescent="0.65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</row>
    <row r="5" spans="1:13" ht="57.6" x14ac:dyDescent="0.55000000000000004">
      <c r="A5" s="9" t="str">
        <f>+[1]Pipeline!C3</f>
        <v>Simpl</v>
      </c>
      <c r="B5" s="10" t="str">
        <f>[1]Pipeline!J3&amp;" to fund: "&amp;[1]Pipeline!O3</f>
        <v>Uni-tranche warehouse to fund: Short-term (15 day cycles) credit provided for goods / services purchased online in India in lieu of cash</v>
      </c>
      <c r="C5" s="10" t="str">
        <f>+[1]Pipeline!G3</f>
        <v>Termsheet signed, legal docs next</v>
      </c>
      <c r="D5" s="11" t="str">
        <f>+[1]Pipeline!R3</f>
        <v>45%</v>
      </c>
      <c r="E5" s="12" t="str">
        <f>+[1]Pipeline!S3</f>
        <v>15 days</v>
      </c>
      <c r="F5" s="12" t="str">
        <f>+[1]Pipeline!M3</f>
        <v>Consumer unsecured</v>
      </c>
      <c r="G5" s="13">
        <f>+[1]Pipeline!X3</f>
        <v>0.15</v>
      </c>
      <c r="H5" s="12" t="s">
        <v>15</v>
      </c>
      <c r="I5" s="11" t="s">
        <v>16</v>
      </c>
      <c r="J5" s="11" t="s">
        <v>17</v>
      </c>
      <c r="K5" s="14">
        <f>+[1]Pipeline!U3</f>
        <v>3</v>
      </c>
      <c r="L5" s="10" t="s">
        <v>18</v>
      </c>
      <c r="M5" s="15" t="s">
        <v>19</v>
      </c>
    </row>
    <row r="6" spans="1:13" ht="72" x14ac:dyDescent="0.55000000000000004">
      <c r="A6" s="16" t="str">
        <f>+[1]Pipeline!C4</f>
        <v>PayZen</v>
      </c>
      <c r="B6" s="17" t="str">
        <f>[1]Pipeline!J4&amp;" to fund: "&amp;[1]Pipeline!O4</f>
        <v xml:space="preserve">Uni-tranche warehouse to fund: Healthcare claims (patient's portion after insurance payments) that are purchased from providers at a discount </v>
      </c>
      <c r="C6" s="17" t="str">
        <f>+[1]Pipeline!G4</f>
        <v>Negotiating indicative termsheet</v>
      </c>
      <c r="D6" s="18" t="str">
        <f>+[1]Pipeline!R4</f>
        <v>34%</v>
      </c>
      <c r="E6" s="19" t="str">
        <f>+[1]Pipeline!S4</f>
        <v>24 months (3-60 months)</v>
      </c>
      <c r="F6" s="19" t="str">
        <f>+[1]Pipeline!M4</f>
        <v>Consumer unsecured</v>
      </c>
      <c r="G6" s="20">
        <f>+[1]Pipeline!X4</f>
        <v>0.14000000000000001</v>
      </c>
      <c r="H6" s="19" t="s">
        <v>15</v>
      </c>
      <c r="I6" s="18" t="s">
        <v>16</v>
      </c>
      <c r="J6" s="18" t="s">
        <v>17</v>
      </c>
      <c r="K6" s="21">
        <f>+[1]Pipeline!U4</f>
        <v>5</v>
      </c>
      <c r="L6" s="17" t="s">
        <v>20</v>
      </c>
      <c r="M6" s="22" t="s">
        <v>21</v>
      </c>
    </row>
    <row r="7" spans="1:13" ht="90" customHeight="1" x14ac:dyDescent="0.55000000000000004">
      <c r="A7" s="16" t="str">
        <f>+[1]Pipeline!C5</f>
        <v>Level</v>
      </c>
      <c r="B7" s="17" t="str">
        <f>[1]Pipeline!J5&amp;" to fund: "&amp;[1]Pipeline!O5</f>
        <v>Uni-tranche warehouse to fund: Advances to gig workers that are paid-back by the labor marketplaces from cashflows generated by the customer's future earnings</v>
      </c>
      <c r="C7" s="17" t="str">
        <f>+[1]Pipeline!G5</f>
        <v>Due diligence</v>
      </c>
      <c r="D7" s="18" t="str">
        <f>+[1]Pipeline!R5</f>
        <v>80%</v>
      </c>
      <c r="E7" s="19" t="str">
        <f>+[1]Pipeline!S5</f>
        <v>3 months</v>
      </c>
      <c r="F7" s="19" t="str">
        <f>+[1]Pipeline!M5</f>
        <v>Labor Marketplaces (GrubHub, Dolly...)</v>
      </c>
      <c r="G7" s="20">
        <f>+[1]Pipeline!X5</f>
        <v>0.14000000000000001</v>
      </c>
      <c r="H7" s="19" t="s">
        <v>15</v>
      </c>
      <c r="I7" s="18" t="s">
        <v>22</v>
      </c>
      <c r="J7" s="18" t="s">
        <v>23</v>
      </c>
      <c r="K7" s="21">
        <f>+[1]Pipeline!U5</f>
        <v>3.5</v>
      </c>
      <c r="L7" s="17" t="s">
        <v>24</v>
      </c>
      <c r="M7" s="22" t="s">
        <v>25</v>
      </c>
    </row>
    <row r="8" spans="1:13" ht="90" customHeight="1" thickBot="1" x14ac:dyDescent="0.6">
      <c r="A8" s="23" t="str">
        <f>+[1]Pipeline!C6</f>
        <v>BoardRE</v>
      </c>
      <c r="B8" s="24" t="str">
        <f>[1]Pipeline!J6&amp;" to fund: "&amp;[1]Pipeline!O6</f>
        <v>Uni-tranche warehouse to fund: Cash advances to prospective buyers to increase chances of closing before funding with a mortgage loan provided by Company.</v>
      </c>
      <c r="C8" s="24" t="str">
        <f>+[1]Pipeline!G6</f>
        <v>Preparing indicative termsheet</v>
      </c>
      <c r="D8" s="25">
        <f>+[1]Pipeline!R6</f>
        <v>0.67341811435402432</v>
      </c>
      <c r="E8" s="26" t="str">
        <f>+[1]Pipeline!S6</f>
        <v>7-15 days</v>
      </c>
      <c r="F8" s="26" t="str">
        <f>+[1]Pipeline!M6</f>
        <v>Consumer secured - real estate</v>
      </c>
      <c r="G8" s="27">
        <f>+[1]Pipeline!X6</f>
        <v>0.18</v>
      </c>
      <c r="H8" s="26" t="s">
        <v>15</v>
      </c>
      <c r="I8" s="25">
        <v>1</v>
      </c>
      <c r="J8" s="25" t="s">
        <v>23</v>
      </c>
      <c r="K8" s="28">
        <f>+[1]Pipeline!U6</f>
        <v>3</v>
      </c>
      <c r="L8" s="24" t="s">
        <v>26</v>
      </c>
      <c r="M8" s="29" t="s">
        <v>27</v>
      </c>
    </row>
    <row r="9" spans="1:13" s="30" customFormat="1" ht="14.7" thickBot="1" x14ac:dyDescent="0.6">
      <c r="B9" s="31" t="s">
        <v>28</v>
      </c>
      <c r="C9" s="32"/>
      <c r="D9" s="32"/>
      <c r="E9" s="32"/>
      <c r="F9" s="32"/>
      <c r="G9" s="33">
        <f>+SUMPRODUCT(G5:G8,K5:K8)/K9</f>
        <v>0.15034482758620688</v>
      </c>
      <c r="H9" s="32"/>
      <c r="I9" s="32"/>
      <c r="J9" s="32"/>
      <c r="K9" s="34">
        <f>+SUM(K5:K8)</f>
        <v>14.5</v>
      </c>
    </row>
    <row r="11" spans="1:13" ht="17.100000000000001" thickBot="1" x14ac:dyDescent="0.7">
      <c r="A11" s="35" t="s">
        <v>29</v>
      </c>
    </row>
    <row r="12" spans="1:13" ht="57.6" x14ac:dyDescent="0.55000000000000004">
      <c r="A12" s="9" t="str">
        <f>+[1]Pipeline!C7</f>
        <v>Tally</v>
      </c>
      <c r="B12" s="10" t="str">
        <f>[1]Pipeline!J7&amp;" to fund: "&amp;[1]Pipeline!O7</f>
        <v>B piece in existing warehouse behind SunTrust to fund: Line of credit offered to minimize interest and fees owed to existing credit cards</v>
      </c>
      <c r="C12" s="10" t="str">
        <f>+[1]Pipeline!G7</f>
        <v>NDA + Dataroom</v>
      </c>
      <c r="D12" s="11" t="str">
        <f>+[1]Pipeline!R7</f>
        <v>16%</v>
      </c>
      <c r="E12" s="12" t="str">
        <f>+[1]Pipeline!S7</f>
        <v>NA (revolving line of credit)</v>
      </c>
      <c r="F12" s="12" t="str">
        <f>+[1]Pipeline!M7</f>
        <v>Consumer unsecured</v>
      </c>
      <c r="G12" s="13">
        <f>+[1]Pipeline!X7</f>
        <v>0.12</v>
      </c>
      <c r="H12" s="12" t="s">
        <v>17</v>
      </c>
      <c r="I12" s="11" t="s">
        <v>30</v>
      </c>
      <c r="J12" s="11" t="s">
        <v>23</v>
      </c>
      <c r="K12" s="14">
        <f>+[1]Pipeline!U7</f>
        <v>6</v>
      </c>
      <c r="L12" s="10" t="s">
        <v>31</v>
      </c>
      <c r="M12" s="15" t="s">
        <v>32</v>
      </c>
    </row>
    <row r="13" spans="1:13" ht="57.6" x14ac:dyDescent="0.55000000000000004">
      <c r="A13" s="16" t="str">
        <f>+[1]Pipeline!C8</f>
        <v>Quartix</v>
      </c>
      <c r="B13" s="17" t="str">
        <f>[1]Pipeline!J8&amp;" to fund: "&amp;[1]Pipeline!O8</f>
        <v>Uni-tranche warehouse to fund: Paying the invoices of clients to their vendors for a discount and then  getting paid by clients in 2-3 months</v>
      </c>
      <c r="C13" s="17" t="str">
        <f>+[1]Pipeline!G8</f>
        <v>Due diligence</v>
      </c>
      <c r="D13" s="18" t="str">
        <f>+[1]Pipeline!R8</f>
        <v>15%</v>
      </c>
      <c r="E13" s="19" t="str">
        <f>+[1]Pipeline!S8</f>
        <v>2-3 months</v>
      </c>
      <c r="F13" s="19" t="str">
        <f>+[1]Pipeline!M8</f>
        <v>Mid-cap Corporate</v>
      </c>
      <c r="G13" s="20">
        <f>+[1]Pipeline!X8</f>
        <v>0.1</v>
      </c>
      <c r="H13" s="19" t="s">
        <v>17</v>
      </c>
      <c r="I13" s="18" t="s">
        <v>30</v>
      </c>
      <c r="J13" s="18" t="s">
        <v>23</v>
      </c>
      <c r="K13" s="21">
        <f>+[1]Pipeline!U8</f>
        <v>5</v>
      </c>
      <c r="L13" s="17"/>
      <c r="M13" s="22" t="s">
        <v>33</v>
      </c>
    </row>
    <row r="14" spans="1:13" ht="86.4" x14ac:dyDescent="0.55000000000000004">
      <c r="A14" s="16" t="str">
        <f>+[1]Pipeline!C9</f>
        <v>Quo</v>
      </c>
      <c r="B14" s="17" t="str">
        <f>[1]Pipeline!J9&amp;" to fund: "&amp;[1]Pipeline!O9</f>
        <v>Uni-tranche warehouse to fund: Consumer loans to monthly subscribers to cover an emergency financial shortfall with low APRs</v>
      </c>
      <c r="C14" s="17" t="str">
        <f>+[1]Pipeline!G9</f>
        <v>Early</v>
      </c>
      <c r="D14" s="18" t="str">
        <f>+[1]Pipeline!R9</f>
        <v>TBD</v>
      </c>
      <c r="E14" s="19" t="str">
        <f>+[1]Pipeline!S9</f>
        <v>6 months</v>
      </c>
      <c r="F14" s="19" t="str">
        <f>+[1]Pipeline!M9</f>
        <v>Consumer unsecured</v>
      </c>
      <c r="G14" s="20">
        <f>+[1]Pipeline!X9</f>
        <v>0.12</v>
      </c>
      <c r="H14" s="19" t="s">
        <v>17</v>
      </c>
      <c r="I14" s="18" t="s">
        <v>22</v>
      </c>
      <c r="J14" s="18" t="s">
        <v>17</v>
      </c>
      <c r="K14" s="21">
        <f>+[1]Pipeline!U9</f>
        <v>2</v>
      </c>
      <c r="L14" s="17" t="s">
        <v>34</v>
      </c>
      <c r="M14" s="22" t="s">
        <v>35</v>
      </c>
    </row>
    <row r="15" spans="1:13" ht="72.3" thickBot="1" x14ac:dyDescent="0.6">
      <c r="A15" s="23" t="str">
        <f>+[1]Pipeline!C10</f>
        <v>Doc2Doc Lending</v>
      </c>
      <c r="B15" s="24" t="str">
        <f>[1]Pipeline!J10&amp;" to fund: "&amp;[1]Pipeline!O10</f>
        <v xml:space="preserve">Uni-tranche warehouse to fund: Loans to in-training or practicing medical personnel </v>
      </c>
      <c r="C15" s="24" t="str">
        <f>+[1]Pipeline!G10</f>
        <v>Internal decision to be made</v>
      </c>
      <c r="D15" s="25" t="str">
        <f>+[1]Pipeline!R10</f>
        <v>13%</v>
      </c>
      <c r="E15" s="26" t="str">
        <f>+[1]Pipeline!S10</f>
        <v>5-10 years (avg 9)</v>
      </c>
      <c r="F15" s="26" t="str">
        <f>+[1]Pipeline!M10</f>
        <v>Consumer unsecured</v>
      </c>
      <c r="G15" s="27">
        <f>+[1]Pipeline!X10</f>
        <v>0.09</v>
      </c>
      <c r="H15" s="26" t="s">
        <v>17</v>
      </c>
      <c r="I15" s="25" t="s">
        <v>36</v>
      </c>
      <c r="J15" s="25" t="s">
        <v>17</v>
      </c>
      <c r="K15" s="28">
        <f>+[1]Pipeline!U10</f>
        <v>3</v>
      </c>
      <c r="L15" s="24" t="s">
        <v>37</v>
      </c>
      <c r="M15" s="29" t="s">
        <v>38</v>
      </c>
    </row>
    <row r="17" spans="1:4" x14ac:dyDescent="0.55000000000000004">
      <c r="A17" t="s">
        <v>39</v>
      </c>
      <c r="D17" s="36"/>
    </row>
    <row r="18" spans="1:4" ht="15.6" x14ac:dyDescent="0.55000000000000004">
      <c r="A18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 - Active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Tanor</dc:creator>
  <cp:lastModifiedBy>Brian Mauck</cp:lastModifiedBy>
  <dcterms:created xsi:type="dcterms:W3CDTF">2020-05-14T21:56:49Z</dcterms:created>
  <dcterms:modified xsi:type="dcterms:W3CDTF">2020-05-15T19:13:03Z</dcterms:modified>
</cp:coreProperties>
</file>