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sieh/Downloads/"/>
    </mc:Choice>
  </mc:AlternateContent>
  <xr:revisionPtr revIDLastSave="0" documentId="13_ncr:1_{4B5F1BD3-7438-C349-A836-DA2DB793E5C8}" xr6:coauthVersionLast="45" xr6:coauthVersionMax="45" xr10:uidLastSave="{00000000-0000-0000-0000-000000000000}"/>
  <bookViews>
    <workbookView xWindow="-120" yWindow="460" windowWidth="38620" windowHeight="18940" xr2:uid="{9EA5CE4D-A9A3-4E2B-9C9A-3E2160797E03}"/>
  </bookViews>
  <sheets>
    <sheet name="SLR Pricing Grid 12.10.19" sheetId="4" r:id="rId1"/>
    <sheet name="Cap Markets Workshe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7" i="3" l="1"/>
  <c r="Q60" i="3"/>
  <c r="Q46" i="3"/>
  <c r="Q73" i="3"/>
  <c r="Q53" i="3"/>
  <c r="Q77" i="3"/>
  <c r="Q70" i="3"/>
  <c r="Q63" i="3"/>
  <c r="Q56" i="3"/>
  <c r="Q49" i="3"/>
  <c r="N20" i="3" l="1"/>
  <c r="O20" i="3"/>
  <c r="O11" i="3"/>
  <c r="O10" i="3"/>
  <c r="O17" i="3" s="1"/>
  <c r="N10" i="3"/>
  <c r="N17" i="3" s="1"/>
  <c r="M20" i="3"/>
  <c r="N18" i="3"/>
  <c r="M10" i="3"/>
  <c r="M17" i="3" s="1"/>
  <c r="M19" i="3"/>
  <c r="O18" i="3"/>
  <c r="M18" i="3"/>
  <c r="J27" i="3"/>
  <c r="J63" i="3" s="1"/>
  <c r="I27" i="3"/>
  <c r="I63" i="3" s="1"/>
  <c r="E26" i="3"/>
  <c r="I25" i="3"/>
  <c r="I61" i="3" s="1"/>
  <c r="H25" i="3"/>
  <c r="H61" i="3" s="1"/>
  <c r="C19" i="3"/>
  <c r="J18" i="3"/>
  <c r="J54" i="3" s="1"/>
  <c r="I18" i="3"/>
  <c r="I54" i="3" s="1"/>
  <c r="J17" i="3"/>
  <c r="J53" i="3" s="1"/>
  <c r="H17" i="3"/>
  <c r="H53" i="3" s="1"/>
  <c r="J49" i="3"/>
  <c r="H27" i="3"/>
  <c r="H63" i="3" s="1"/>
  <c r="I26" i="3"/>
  <c r="I62" i="3" s="1"/>
  <c r="J20" i="3"/>
  <c r="J56" i="3" s="1"/>
  <c r="I20" i="3"/>
  <c r="I56" i="3" s="1"/>
  <c r="H20" i="3"/>
  <c r="H56" i="3" s="1"/>
  <c r="J19" i="3"/>
  <c r="J55" i="3" s="1"/>
  <c r="I19" i="3"/>
  <c r="I55" i="3" s="1"/>
  <c r="H18" i="3"/>
  <c r="H54" i="3" s="1"/>
  <c r="I17" i="3"/>
  <c r="I53" i="3" s="1"/>
  <c r="I13" i="3"/>
  <c r="I49" i="3" s="1"/>
  <c r="H13" i="3"/>
  <c r="H49" i="3" s="1"/>
  <c r="J12" i="3"/>
  <c r="J48" i="3" s="1"/>
  <c r="I12" i="3"/>
  <c r="I48" i="3" s="1"/>
  <c r="H12" i="3"/>
  <c r="H48" i="3" s="1"/>
  <c r="J11" i="3"/>
  <c r="J47" i="3" s="1"/>
  <c r="I11" i="3"/>
  <c r="I47" i="3" s="1"/>
  <c r="H11" i="3"/>
  <c r="H47" i="3" s="1"/>
  <c r="J10" i="3"/>
  <c r="J46" i="3" s="1"/>
  <c r="I10" i="3"/>
  <c r="I46" i="3" s="1"/>
  <c r="H10" i="3"/>
  <c r="H46" i="3" s="1"/>
  <c r="C27" i="3"/>
  <c r="E20" i="3"/>
  <c r="D20" i="3"/>
  <c r="C20" i="3"/>
  <c r="E19" i="3"/>
  <c r="D19" i="3"/>
  <c r="C18" i="3"/>
  <c r="E17" i="3"/>
  <c r="D17" i="3"/>
  <c r="C17" i="3"/>
  <c r="E13" i="3"/>
  <c r="D13" i="3"/>
  <c r="C13" i="3"/>
  <c r="E12" i="3"/>
  <c r="D12" i="3"/>
  <c r="C12" i="3"/>
  <c r="E11" i="3"/>
  <c r="D11" i="3"/>
  <c r="C11" i="3"/>
  <c r="E10" i="3"/>
  <c r="D10" i="3"/>
  <c r="C10" i="3"/>
  <c r="E27" i="3" l="1"/>
  <c r="D27" i="3"/>
  <c r="C34" i="3"/>
  <c r="H34" i="3"/>
  <c r="H70" i="3" s="1"/>
  <c r="C25" i="3"/>
  <c r="N70" i="3"/>
  <c r="D33" i="3"/>
  <c r="I33" i="3"/>
  <c r="I69" i="3" s="1"/>
  <c r="D26" i="3"/>
  <c r="J32" i="3"/>
  <c r="J68" i="3" s="1"/>
  <c r="O75" i="3"/>
  <c r="E32" i="3"/>
  <c r="E25" i="3"/>
  <c r="O61" i="3"/>
  <c r="J25" i="3"/>
  <c r="J61" i="3" s="1"/>
  <c r="M68" i="3"/>
  <c r="H19" i="3"/>
  <c r="H55" i="3" s="1"/>
  <c r="M62" i="3"/>
  <c r="D25" i="3"/>
  <c r="O60" i="3"/>
  <c r="D31" i="3"/>
  <c r="I31" i="3"/>
  <c r="I67" i="3" s="1"/>
  <c r="N74" i="3"/>
  <c r="D24" i="3"/>
  <c r="I24" i="3"/>
  <c r="I60" i="3" s="1"/>
  <c r="M60" i="3"/>
  <c r="O49" i="3"/>
  <c r="O56" i="3"/>
  <c r="O63" i="3"/>
  <c r="N19" i="3"/>
  <c r="N69" i="3" s="1"/>
  <c r="M47" i="3"/>
  <c r="O19" i="3"/>
  <c r="M54" i="3"/>
  <c r="M61" i="3"/>
  <c r="N61" i="3"/>
  <c r="N47" i="3"/>
  <c r="N46" i="3"/>
  <c r="N67" i="3"/>
  <c r="N60" i="3"/>
  <c r="N53" i="3"/>
  <c r="M70" i="3"/>
  <c r="M63" i="3"/>
  <c r="M56" i="3"/>
  <c r="M49" i="3"/>
  <c r="O53" i="3"/>
  <c r="O46" i="3"/>
  <c r="N56" i="3"/>
  <c r="N49" i="3"/>
  <c r="N63" i="3"/>
  <c r="M48" i="3"/>
  <c r="O68" i="3"/>
  <c r="O47" i="3"/>
  <c r="N54" i="3"/>
  <c r="O54" i="3"/>
  <c r="M55" i="3"/>
  <c r="M46" i="3"/>
  <c r="M53" i="3"/>
  <c r="E34" i="3"/>
  <c r="J26" i="3"/>
  <c r="J62" i="3" s="1"/>
  <c r="D18" i="3"/>
  <c r="E18" i="3"/>
  <c r="O70" i="3" l="1"/>
  <c r="C41" i="3"/>
  <c r="H41" i="3"/>
  <c r="H77" i="3" s="1"/>
  <c r="M77" i="3"/>
  <c r="I34" i="3"/>
  <c r="I70" i="3" s="1"/>
  <c r="D34" i="3"/>
  <c r="J33" i="3"/>
  <c r="J69" i="3" s="1"/>
  <c r="E33" i="3"/>
  <c r="O76" i="3"/>
  <c r="I40" i="3"/>
  <c r="I76" i="3" s="1"/>
  <c r="D40" i="3"/>
  <c r="J39" i="3"/>
  <c r="J75" i="3" s="1"/>
  <c r="E39" i="3"/>
  <c r="C32" i="3"/>
  <c r="H32" i="3"/>
  <c r="H68" i="3" s="1"/>
  <c r="C26" i="3"/>
  <c r="H26" i="3"/>
  <c r="H62" i="3" s="1"/>
  <c r="D32" i="3"/>
  <c r="I32" i="3"/>
  <c r="I68" i="3" s="1"/>
  <c r="N68" i="3"/>
  <c r="J24" i="3"/>
  <c r="J60" i="3" s="1"/>
  <c r="E24" i="3"/>
  <c r="D38" i="3"/>
  <c r="I38" i="3"/>
  <c r="I74" i="3" s="1"/>
  <c r="C24" i="3"/>
  <c r="H24" i="3"/>
  <c r="H60" i="3" s="1"/>
  <c r="N62" i="3"/>
  <c r="N48" i="3"/>
  <c r="O55" i="3"/>
  <c r="O69" i="3"/>
  <c r="O48" i="3"/>
  <c r="O62" i="3"/>
  <c r="N55" i="3"/>
  <c r="N76" i="3"/>
  <c r="J34" i="3"/>
  <c r="J70" i="3" s="1"/>
  <c r="O77" i="3"/>
  <c r="I41" i="3" l="1"/>
  <c r="I77" i="3" s="1"/>
  <c r="D41" i="3"/>
  <c r="N77" i="3"/>
  <c r="J40" i="3"/>
  <c r="J76" i="3" s="1"/>
  <c r="E40" i="3"/>
  <c r="H39" i="3"/>
  <c r="H75" i="3" s="1"/>
  <c r="C39" i="3"/>
  <c r="M75" i="3"/>
  <c r="H33" i="3"/>
  <c r="H69" i="3" s="1"/>
  <c r="C33" i="3"/>
  <c r="M69" i="3"/>
  <c r="I39" i="3"/>
  <c r="I75" i="3" s="1"/>
  <c r="D39" i="3"/>
  <c r="N75" i="3"/>
  <c r="J31" i="3"/>
  <c r="J67" i="3" s="1"/>
  <c r="E31" i="3"/>
  <c r="O67" i="3"/>
  <c r="H31" i="3"/>
  <c r="H67" i="3" s="1"/>
  <c r="C31" i="3"/>
  <c r="M67" i="3"/>
  <c r="J41" i="3"/>
  <c r="J77" i="3" s="1"/>
  <c r="E41" i="3"/>
  <c r="H40" i="3" l="1"/>
  <c r="H76" i="3" s="1"/>
  <c r="C40" i="3"/>
  <c r="M76" i="3"/>
  <c r="E38" i="3"/>
  <c r="J38" i="3"/>
  <c r="J74" i="3" s="1"/>
  <c r="O74" i="3"/>
  <c r="H38" i="3"/>
  <c r="H74" i="3" s="1"/>
  <c r="C38" i="3"/>
  <c r="M74" i="3"/>
</calcChain>
</file>

<file path=xl/sharedStrings.xml><?xml version="1.0" encoding="utf-8"?>
<sst xmlns="http://schemas.openxmlformats.org/spreadsheetml/2006/main" count="322" uniqueCount="44">
  <si>
    <t>680-719</t>
  </si>
  <si>
    <t>720-759</t>
  </si>
  <si>
    <t>760-799</t>
  </si>
  <si>
    <t>800-850</t>
  </si>
  <si>
    <t>$2.5-5.5K</t>
  </si>
  <si>
    <t>$5.5K+</t>
  </si>
  <si>
    <t>Annualized Default</t>
  </si>
  <si>
    <t>Cumulative Default</t>
  </si>
  <si>
    <t>5yr Term - Interest Rate (Fixed)</t>
  </si>
  <si>
    <t>7yr Term - Interest Rate (Fixed)</t>
  </si>
  <si>
    <t>10yr Term - Interest Rate (Fixed)</t>
  </si>
  <si>
    <t>15yr Term - Interest Rate (Fixed)</t>
  </si>
  <si>
    <t>20yr Term - Interest Rate (Fixed)</t>
  </si>
  <si>
    <t>5yr Term - Spread to 1mL (Variable)</t>
  </si>
  <si>
    <t>7yr Term - Spread to 1mL (Variable)</t>
  </si>
  <si>
    <t>10yr Term - Spread to 1mL (Variable)</t>
  </si>
  <si>
    <t>15yr Term - Spread to 1mL (Variable)</t>
  </si>
  <si>
    <t>20yr Term - Spread to 1mL (Variable)</t>
  </si>
  <si>
    <t>2yr Swap</t>
  </si>
  <si>
    <t>3yr Swap</t>
  </si>
  <si>
    <t>4yr Swap</t>
  </si>
  <si>
    <t>5yr Swap</t>
  </si>
  <si>
    <t>1m Libor</t>
  </si>
  <si>
    <t>$1.5-2.5K</t>
  </si>
  <si>
    <t>5yr Term - Interest Rate (Variable)</t>
  </si>
  <si>
    <t>7yr Term - Interest Rate (Variable)</t>
  </si>
  <si>
    <t>10yr Term - Interest Rate (Variable)</t>
  </si>
  <si>
    <t>15yr Term - Interest Rate (Variable)</t>
  </si>
  <si>
    <t>20yr Term - Interest Rate (Variable)</t>
  </si>
  <si>
    <t>5yr Term - Spread to Swap Rate (Variable)</t>
  </si>
  <si>
    <t>7yr Term - Spread to Swap Rate (Variable)</t>
  </si>
  <si>
    <t>10yr Term - Spread to Swap Rate (Variable)</t>
  </si>
  <si>
    <t>15yr Term - Spread to Swap Rate (Variable)</t>
  </si>
  <si>
    <t>20yr Term - Spread to Swap Rate (Variable)</t>
  </si>
  <si>
    <t>5yr Term - Yield (Fixed)</t>
  </si>
  <si>
    <t>7yr Term - Yield (Fixed)</t>
  </si>
  <si>
    <t>10yr Term - Yield (Fixed)</t>
  </si>
  <si>
    <t>15yr Term - Yield (Fixed)</t>
  </si>
  <si>
    <t>20yr Term - Yield (Fixed)</t>
  </si>
  <si>
    <t>ELFI</t>
  </si>
  <si>
    <t>SOFI</t>
  </si>
  <si>
    <t>LRB</t>
  </si>
  <si>
    <t>FIG</t>
  </si>
  <si>
    <t>Competitive Rate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</si>
</sst>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2" fillId="2" borderId="6" xfId="0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0" fontId="0" fillId="3" borderId="4" xfId="1" applyNumberFormat="1" applyFont="1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0" fontId="0" fillId="4" borderId="0" xfId="1" applyNumberFormat="1" applyFont="1" applyFill="1" applyBorder="1" applyAlignment="1">
      <alignment horizontal="center" vertical="center"/>
    </xf>
    <xf numFmtId="10" fontId="0" fillId="4" borderId="6" xfId="1" applyNumberFormat="1" applyFont="1" applyFill="1" applyBorder="1" applyAlignment="1">
      <alignment horizontal="center" vertical="center"/>
    </xf>
    <xf numFmtId="10" fontId="0" fillId="4" borderId="8" xfId="1" applyNumberFormat="1" applyFont="1" applyFill="1" applyBorder="1" applyAlignment="1">
      <alignment horizontal="center" vertical="center"/>
    </xf>
    <xf numFmtId="10" fontId="0" fillId="4" borderId="9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0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0" fontId="0" fillId="2" borderId="12" xfId="0" applyNumberFormat="1" applyFill="1" applyBorder="1" applyAlignment="1">
      <alignment horizontal="center" vertical="center"/>
    </xf>
    <xf numFmtId="10" fontId="0" fillId="2" borderId="11" xfId="0" applyNumberFormat="1" applyFont="1" applyFill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ABAA-B416-D44E-83E0-4B80950C3B2A}">
  <dimension ref="B1:N77"/>
  <sheetViews>
    <sheetView showGridLines="0" tabSelected="1" zoomScaleNormal="100" workbookViewId="0">
      <selection activeCell="E44" sqref="E44"/>
    </sheetView>
  </sheetViews>
  <sheetFormatPr baseColWidth="10" defaultColWidth="11.1640625" defaultRowHeight="15" x14ac:dyDescent="0.2"/>
  <cols>
    <col min="1" max="1" width="6.33203125" style="8" customWidth="1"/>
    <col min="2" max="5" width="11.1640625" style="8"/>
    <col min="6" max="6" width="6.33203125" style="8" customWidth="1"/>
    <col min="7" max="10" width="11.1640625" style="8"/>
    <col min="11" max="11" width="6.33203125" style="8" customWidth="1"/>
    <col min="12" max="12" width="11" style="8" customWidth="1"/>
    <col min="13" max="15" width="11.1640625" style="8"/>
    <col min="16" max="16" width="6.33203125" style="8" customWidth="1"/>
    <col min="17" max="20" width="11" style="8" customWidth="1"/>
    <col min="21" max="16384" width="11.1640625" style="8"/>
  </cols>
  <sheetData>
    <row r="1" spans="2:14" ht="16" thickBot="1" x14ac:dyDescent="0.25">
      <c r="B1" s="10"/>
      <c r="C1" s="11"/>
      <c r="D1" s="11"/>
      <c r="E1" s="11"/>
    </row>
    <row r="3" spans="2:14" x14ac:dyDescent="0.2">
      <c r="B3" s="51" t="s">
        <v>8</v>
      </c>
      <c r="C3" s="52"/>
      <c r="D3" s="52"/>
      <c r="E3" s="53"/>
      <c r="G3" s="51" t="s">
        <v>13</v>
      </c>
      <c r="H3" s="52"/>
      <c r="I3" s="52"/>
      <c r="J3" s="53"/>
    </row>
    <row r="4" spans="2:14" x14ac:dyDescent="0.2">
      <c r="B4" s="12"/>
      <c r="C4" s="5" t="s">
        <v>23</v>
      </c>
      <c r="D4" s="5" t="s">
        <v>4</v>
      </c>
      <c r="E4" s="13" t="s">
        <v>5</v>
      </c>
      <c r="G4" s="12"/>
      <c r="H4" s="5" t="s">
        <v>23</v>
      </c>
      <c r="I4" s="5" t="s">
        <v>4</v>
      </c>
      <c r="J4" s="13" t="s">
        <v>5</v>
      </c>
    </row>
    <row r="5" spans="2:14" x14ac:dyDescent="0.2">
      <c r="B5" s="12" t="s">
        <v>0</v>
      </c>
      <c r="C5" s="4">
        <v>5.4899999999999997E-2</v>
      </c>
      <c r="D5" s="4">
        <v>5.2499999999999998E-2</v>
      </c>
      <c r="E5" s="14">
        <v>4.99E-2</v>
      </c>
      <c r="G5" s="12" t="s">
        <v>0</v>
      </c>
      <c r="H5" s="4">
        <v>3.7679999999999998E-2</v>
      </c>
      <c r="I5" s="4">
        <v>3.5279999999999999E-2</v>
      </c>
      <c r="J5" s="14">
        <v>3.2680000000000001E-2</v>
      </c>
      <c r="L5" s="4"/>
    </row>
    <row r="6" spans="2:14" x14ac:dyDescent="0.2">
      <c r="B6" s="12" t="s">
        <v>1</v>
      </c>
      <c r="C6" s="4">
        <v>4.7500000000000001E-2</v>
      </c>
      <c r="D6" s="4">
        <v>4.4900000000000002E-2</v>
      </c>
      <c r="E6" s="14">
        <v>4.2500000000000003E-2</v>
      </c>
      <c r="G6" s="12" t="s">
        <v>1</v>
      </c>
      <c r="H6" s="4">
        <v>3.0280000000000001E-2</v>
      </c>
      <c r="I6" s="4">
        <v>2.7680000000000003E-2</v>
      </c>
      <c r="J6" s="14">
        <v>2.5280000000000004E-2</v>
      </c>
      <c r="L6" s="6"/>
      <c r="M6" s="3"/>
      <c r="N6" s="3"/>
    </row>
    <row r="7" spans="2:14" x14ac:dyDescent="0.2">
      <c r="B7" s="12" t="s">
        <v>2</v>
      </c>
      <c r="C7" s="4">
        <v>4.2500000000000003E-2</v>
      </c>
      <c r="D7" s="4">
        <v>3.9899999999999998E-2</v>
      </c>
      <c r="E7" s="14">
        <v>3.9899999999999998E-2</v>
      </c>
      <c r="G7" s="12" t="s">
        <v>2</v>
      </c>
      <c r="H7" s="4">
        <v>2.5280000000000004E-2</v>
      </c>
      <c r="I7" s="4">
        <v>2.2679999999999999E-2</v>
      </c>
      <c r="J7" s="14">
        <v>2.2679999999999999E-2</v>
      </c>
      <c r="L7" s="7"/>
      <c r="M7" s="2"/>
      <c r="N7" s="4"/>
    </row>
    <row r="8" spans="2:14" x14ac:dyDescent="0.2">
      <c r="B8" s="12" t="s">
        <v>3</v>
      </c>
      <c r="C8" s="4">
        <v>4.2500000000000003E-2</v>
      </c>
      <c r="D8" s="4">
        <v>3.9899999999999998E-2</v>
      </c>
      <c r="E8" s="15">
        <v>3.2500000000000001E-2</v>
      </c>
      <c r="F8" s="9"/>
      <c r="G8" s="12" t="s">
        <v>3</v>
      </c>
      <c r="H8" s="4">
        <v>2.5280000000000004E-2</v>
      </c>
      <c r="I8" s="4">
        <v>2.2679999999999999E-2</v>
      </c>
      <c r="J8" s="15">
        <v>2.7000000000000001E-3</v>
      </c>
      <c r="L8" s="7"/>
      <c r="M8" s="2"/>
      <c r="N8" s="4"/>
    </row>
    <row r="9" spans="2:14" x14ac:dyDescent="0.2">
      <c r="B9" s="12"/>
      <c r="C9" s="1"/>
      <c r="D9" s="1"/>
      <c r="E9" s="16"/>
      <c r="F9" s="5"/>
      <c r="G9" s="12"/>
      <c r="H9" s="1"/>
      <c r="I9" s="1"/>
      <c r="J9" s="16"/>
      <c r="L9" s="6"/>
      <c r="M9" s="2"/>
      <c r="N9" s="4"/>
    </row>
    <row r="10" spans="2:14" x14ac:dyDescent="0.2">
      <c r="B10" s="48" t="s">
        <v>9</v>
      </c>
      <c r="C10" s="49"/>
      <c r="D10" s="49"/>
      <c r="E10" s="50"/>
      <c r="F10" s="4"/>
      <c r="G10" s="48" t="s">
        <v>14</v>
      </c>
      <c r="H10" s="49"/>
      <c r="I10" s="49"/>
      <c r="J10" s="50"/>
      <c r="L10" s="7"/>
      <c r="M10" s="2"/>
      <c r="N10" s="4"/>
    </row>
    <row r="11" spans="2:14" x14ac:dyDescent="0.2">
      <c r="B11" s="12"/>
      <c r="C11" s="5" t="s">
        <v>23</v>
      </c>
      <c r="D11" s="5" t="s">
        <v>4</v>
      </c>
      <c r="E11" s="13" t="s">
        <v>5</v>
      </c>
      <c r="F11" s="4"/>
      <c r="G11" s="12"/>
      <c r="H11" s="5" t="s">
        <v>23</v>
      </c>
      <c r="I11" s="5" t="s">
        <v>4</v>
      </c>
      <c r="J11" s="13" t="s">
        <v>5</v>
      </c>
      <c r="M11" s="4"/>
      <c r="N11" s="3"/>
    </row>
    <row r="12" spans="2:14" x14ac:dyDescent="0.2">
      <c r="B12" s="12" t="s">
        <v>0</v>
      </c>
      <c r="C12" s="4">
        <v>5.7500000000000002E-2</v>
      </c>
      <c r="D12" s="4">
        <v>5.4899999999999997E-2</v>
      </c>
      <c r="E12" s="14">
        <v>5.2499999999999998E-2</v>
      </c>
      <c r="F12" s="4"/>
      <c r="G12" s="12" t="s">
        <v>0</v>
      </c>
      <c r="H12" s="4">
        <v>4.0280000000000003E-2</v>
      </c>
      <c r="I12" s="4">
        <v>3.7679999999999998E-2</v>
      </c>
      <c r="J12" s="14">
        <v>3.5279999999999999E-2</v>
      </c>
    </row>
    <row r="13" spans="2:14" x14ac:dyDescent="0.2">
      <c r="B13" s="12" t="s">
        <v>1</v>
      </c>
      <c r="C13" s="4">
        <v>4.99E-2</v>
      </c>
      <c r="D13" s="4">
        <v>4.7500000000000001E-2</v>
      </c>
      <c r="E13" s="14">
        <v>4.4900000000000002E-2</v>
      </c>
      <c r="F13" s="4"/>
      <c r="G13" s="12" t="s">
        <v>1</v>
      </c>
      <c r="H13" s="4">
        <v>3.2680000000000001E-2</v>
      </c>
      <c r="I13" s="4">
        <v>3.0280000000000001E-2</v>
      </c>
      <c r="J13" s="14">
        <v>2.7680000000000003E-2</v>
      </c>
    </row>
    <row r="14" spans="2:14" x14ac:dyDescent="0.2">
      <c r="B14" s="12" t="s">
        <v>2</v>
      </c>
      <c r="C14" s="4">
        <v>4.4900000000000002E-2</v>
      </c>
      <c r="D14" s="4">
        <v>4.2500000000000003E-2</v>
      </c>
      <c r="E14" s="14">
        <v>4.2500000000000003E-2</v>
      </c>
      <c r="F14" s="1"/>
      <c r="G14" s="12" t="s">
        <v>2</v>
      </c>
      <c r="H14" s="4">
        <v>2.7680000000000003E-2</v>
      </c>
      <c r="I14" s="4">
        <v>2.5280000000000004E-2</v>
      </c>
      <c r="J14" s="14">
        <v>2.5280000000000004E-2</v>
      </c>
    </row>
    <row r="15" spans="2:14" x14ac:dyDescent="0.2">
      <c r="B15" s="12" t="s">
        <v>3</v>
      </c>
      <c r="C15" s="4">
        <v>4.4900000000000002E-2</v>
      </c>
      <c r="D15" s="4">
        <v>4.2500000000000003E-2</v>
      </c>
      <c r="E15" s="14">
        <v>3.9899999999999998E-2</v>
      </c>
      <c r="F15" s="9"/>
      <c r="G15" s="12" t="s">
        <v>3</v>
      </c>
      <c r="H15" s="4">
        <v>2.7680000000000003E-2</v>
      </c>
      <c r="I15" s="4">
        <v>2.5280000000000004E-2</v>
      </c>
      <c r="J15" s="14">
        <v>2.2679999999999999E-2</v>
      </c>
    </row>
    <row r="16" spans="2:14" x14ac:dyDescent="0.2">
      <c r="B16" s="12"/>
      <c r="C16" s="1"/>
      <c r="D16" s="1"/>
      <c r="E16" s="16"/>
      <c r="F16" s="5"/>
      <c r="G16" s="12"/>
      <c r="H16" s="1"/>
      <c r="I16" s="1"/>
      <c r="J16" s="16"/>
    </row>
    <row r="17" spans="2:14" x14ac:dyDescent="0.2">
      <c r="B17" s="48" t="s">
        <v>10</v>
      </c>
      <c r="C17" s="49"/>
      <c r="D17" s="49"/>
      <c r="E17" s="50"/>
      <c r="F17" s="4"/>
      <c r="G17" s="48" t="s">
        <v>15</v>
      </c>
      <c r="H17" s="49"/>
      <c r="I17" s="49"/>
      <c r="J17" s="50"/>
    </row>
    <row r="18" spans="2:14" x14ac:dyDescent="0.2">
      <c r="B18" s="12"/>
      <c r="C18" s="5" t="s">
        <v>23</v>
      </c>
      <c r="D18" s="5" t="s">
        <v>4</v>
      </c>
      <c r="E18" s="13" t="s">
        <v>5</v>
      </c>
      <c r="F18" s="4"/>
      <c r="G18" s="12"/>
      <c r="H18" s="5" t="s">
        <v>23</v>
      </c>
      <c r="I18" s="5" t="s">
        <v>4</v>
      </c>
      <c r="J18" s="13" t="s">
        <v>5</v>
      </c>
    </row>
    <row r="19" spans="2:14" x14ac:dyDescent="0.2">
      <c r="B19" s="12" t="s">
        <v>0</v>
      </c>
      <c r="C19" s="4">
        <v>5.9900000000000002E-2</v>
      </c>
      <c r="D19" s="4">
        <v>5.7500000000000002E-2</v>
      </c>
      <c r="E19" s="14">
        <v>5.4899999999999997E-2</v>
      </c>
      <c r="F19" s="4"/>
      <c r="G19" s="12" t="s">
        <v>0</v>
      </c>
      <c r="H19" s="4">
        <v>4.2680000000000003E-2</v>
      </c>
      <c r="I19" s="4">
        <v>4.0280000000000003E-2</v>
      </c>
      <c r="J19" s="14">
        <v>3.7679999999999998E-2</v>
      </c>
      <c r="L19" s="1"/>
      <c r="M19" s="1"/>
      <c r="N19" s="1"/>
    </row>
    <row r="20" spans="2:14" x14ac:dyDescent="0.2">
      <c r="B20" s="12" t="s">
        <v>1</v>
      </c>
      <c r="C20" s="4">
        <v>5.2499999999999998E-2</v>
      </c>
      <c r="D20" s="4">
        <v>4.99E-2</v>
      </c>
      <c r="E20" s="14">
        <v>4.7500000000000001E-2</v>
      </c>
      <c r="F20" s="4"/>
      <c r="G20" s="12" t="s">
        <v>1</v>
      </c>
      <c r="H20" s="4">
        <v>3.5279999999999999E-2</v>
      </c>
      <c r="I20" s="4">
        <v>3.2680000000000001E-2</v>
      </c>
      <c r="J20" s="14">
        <v>3.0280000000000001E-2</v>
      </c>
      <c r="L20" s="1"/>
      <c r="M20" s="1"/>
      <c r="N20" s="1"/>
    </row>
    <row r="21" spans="2:14" x14ac:dyDescent="0.2">
      <c r="B21" s="12" t="s">
        <v>2</v>
      </c>
      <c r="C21" s="4">
        <v>4.4900000000000002E-2</v>
      </c>
      <c r="D21" s="4">
        <v>4.2500000000000003E-2</v>
      </c>
      <c r="E21" s="14">
        <v>4.2500000000000003E-2</v>
      </c>
      <c r="F21" s="1"/>
      <c r="G21" s="12" t="s">
        <v>2</v>
      </c>
      <c r="H21" s="4">
        <v>2.7680000000000003E-2</v>
      </c>
      <c r="I21" s="4">
        <v>2.5280000000000004E-2</v>
      </c>
      <c r="J21" s="14">
        <v>2.5280000000000004E-2</v>
      </c>
      <c r="L21" s="1"/>
      <c r="M21" s="1"/>
      <c r="N21" s="1"/>
    </row>
    <row r="22" spans="2:14" x14ac:dyDescent="0.2">
      <c r="B22" s="12" t="s">
        <v>3</v>
      </c>
      <c r="C22" s="4">
        <v>4.4900000000000002E-2</v>
      </c>
      <c r="D22" s="4">
        <v>4.2500000000000003E-2</v>
      </c>
      <c r="E22" s="14">
        <v>4.2500000000000003E-2</v>
      </c>
      <c r="F22" s="9"/>
      <c r="G22" s="12" t="s">
        <v>3</v>
      </c>
      <c r="H22" s="4">
        <v>2.7680000000000003E-2</v>
      </c>
      <c r="I22" s="4">
        <v>2.5280000000000004E-2</v>
      </c>
      <c r="J22" s="14">
        <v>2.5280000000000004E-2</v>
      </c>
      <c r="L22" s="1"/>
      <c r="M22" s="1"/>
      <c r="N22" s="1"/>
    </row>
    <row r="23" spans="2:14" x14ac:dyDescent="0.2">
      <c r="B23" s="12"/>
      <c r="C23" s="1"/>
      <c r="D23" s="1"/>
      <c r="E23" s="16"/>
      <c r="F23" s="5"/>
      <c r="G23" s="12"/>
      <c r="H23" s="1"/>
      <c r="I23" s="1"/>
      <c r="J23" s="16"/>
      <c r="L23" s="1"/>
      <c r="M23" s="1"/>
      <c r="N23" s="1"/>
    </row>
    <row r="24" spans="2:14" x14ac:dyDescent="0.2">
      <c r="B24" s="48" t="s">
        <v>11</v>
      </c>
      <c r="C24" s="49"/>
      <c r="D24" s="49"/>
      <c r="E24" s="50"/>
      <c r="F24" s="3"/>
      <c r="G24" s="48" t="s">
        <v>16</v>
      </c>
      <c r="H24" s="49"/>
      <c r="I24" s="49"/>
      <c r="J24" s="50"/>
    </row>
    <row r="25" spans="2:14" x14ac:dyDescent="0.2">
      <c r="B25" s="12"/>
      <c r="C25" s="5" t="s">
        <v>23</v>
      </c>
      <c r="D25" s="5" t="s">
        <v>4</v>
      </c>
      <c r="E25" s="13" t="s">
        <v>5</v>
      </c>
      <c r="F25" s="3"/>
      <c r="G25" s="12"/>
      <c r="H25" s="5" t="s">
        <v>23</v>
      </c>
      <c r="I25" s="5" t="s">
        <v>4</v>
      </c>
      <c r="J25" s="13" t="s">
        <v>5</v>
      </c>
    </row>
    <row r="26" spans="2:14" x14ac:dyDescent="0.2">
      <c r="B26" s="12" t="s">
        <v>0</v>
      </c>
      <c r="C26" s="4">
        <v>6.4899999999999999E-2</v>
      </c>
      <c r="D26" s="4">
        <v>6.25E-2</v>
      </c>
      <c r="E26" s="14">
        <v>5.9900000000000002E-2</v>
      </c>
      <c r="F26" s="3"/>
      <c r="G26" s="12" t="s">
        <v>0</v>
      </c>
      <c r="H26" s="4">
        <v>4.768E-2</v>
      </c>
      <c r="I26" s="4">
        <v>4.5280000000000001E-2</v>
      </c>
      <c r="J26" s="14">
        <v>4.2680000000000003E-2</v>
      </c>
    </row>
    <row r="27" spans="2:14" x14ac:dyDescent="0.2">
      <c r="B27" s="12" t="s">
        <v>1</v>
      </c>
      <c r="C27" s="4">
        <v>5.2499999999999998E-2</v>
      </c>
      <c r="D27" s="4">
        <v>4.99E-2</v>
      </c>
      <c r="E27" s="14">
        <v>4.7500000000000001E-2</v>
      </c>
      <c r="F27" s="3"/>
      <c r="G27" s="12" t="s">
        <v>1</v>
      </c>
      <c r="H27" s="4">
        <v>3.5279999999999999E-2</v>
      </c>
      <c r="I27" s="4">
        <v>3.2680000000000001E-2</v>
      </c>
      <c r="J27" s="14">
        <v>3.0280000000000001E-2</v>
      </c>
    </row>
    <row r="28" spans="2:14" x14ac:dyDescent="0.2">
      <c r="B28" s="12" t="s">
        <v>2</v>
      </c>
      <c r="C28" s="4">
        <v>4.7500000000000001E-2</v>
      </c>
      <c r="D28" s="4">
        <v>4.4900000000000002E-2</v>
      </c>
      <c r="E28" s="14">
        <v>4.4900000000000002E-2</v>
      </c>
      <c r="F28" s="1"/>
      <c r="G28" s="12" t="s">
        <v>2</v>
      </c>
      <c r="H28" s="4">
        <v>3.0280000000000001E-2</v>
      </c>
      <c r="I28" s="4">
        <v>2.7680000000000003E-2</v>
      </c>
      <c r="J28" s="14">
        <v>2.7680000000000003E-2</v>
      </c>
    </row>
    <row r="29" spans="2:14" x14ac:dyDescent="0.2">
      <c r="B29" s="12" t="s">
        <v>3</v>
      </c>
      <c r="C29" s="4">
        <v>4.7500000000000001E-2</v>
      </c>
      <c r="D29" s="4">
        <v>4.4900000000000002E-2</v>
      </c>
      <c r="E29" s="14">
        <v>4.4900000000000002E-2</v>
      </c>
      <c r="F29" s="9"/>
      <c r="G29" s="12" t="s">
        <v>3</v>
      </c>
      <c r="H29" s="4">
        <v>3.0280000000000001E-2</v>
      </c>
      <c r="I29" s="4">
        <v>2.7680000000000003E-2</v>
      </c>
      <c r="J29" s="14">
        <v>2.7680000000000003E-2</v>
      </c>
    </row>
    <row r="30" spans="2:14" x14ac:dyDescent="0.2">
      <c r="B30" s="12"/>
      <c r="C30" s="1"/>
      <c r="D30" s="1"/>
      <c r="E30" s="16"/>
      <c r="F30" s="5"/>
      <c r="G30" s="12"/>
      <c r="H30" s="1"/>
      <c r="I30" s="1"/>
      <c r="J30" s="16"/>
    </row>
    <row r="31" spans="2:14" x14ac:dyDescent="0.2">
      <c r="B31" s="48" t="s">
        <v>12</v>
      </c>
      <c r="C31" s="49"/>
      <c r="D31" s="49"/>
      <c r="E31" s="50"/>
      <c r="F31" s="4"/>
      <c r="G31" s="48" t="s">
        <v>17</v>
      </c>
      <c r="H31" s="49"/>
      <c r="I31" s="49"/>
      <c r="J31" s="50"/>
    </row>
    <row r="32" spans="2:14" x14ac:dyDescent="0.2">
      <c r="B32" s="12"/>
      <c r="C32" s="5" t="s">
        <v>23</v>
      </c>
      <c r="D32" s="5" t="s">
        <v>4</v>
      </c>
      <c r="E32" s="13" t="s">
        <v>5</v>
      </c>
      <c r="F32" s="4"/>
      <c r="G32" s="12"/>
      <c r="H32" s="5" t="s">
        <v>23</v>
      </c>
      <c r="I32" s="5" t="s">
        <v>4</v>
      </c>
      <c r="J32" s="13" t="s">
        <v>5</v>
      </c>
    </row>
    <row r="33" spans="2:10" x14ac:dyDescent="0.2">
      <c r="B33" s="12" t="s">
        <v>0</v>
      </c>
      <c r="C33" s="4">
        <v>6.7500000000000004E-2</v>
      </c>
      <c r="D33" s="4">
        <v>6.4899999999999999E-2</v>
      </c>
      <c r="E33" s="14">
        <v>6.25E-2</v>
      </c>
      <c r="F33" s="4"/>
      <c r="G33" s="12" t="s">
        <v>0</v>
      </c>
      <c r="H33" s="4">
        <v>5.0280000000000005E-2</v>
      </c>
      <c r="I33" s="4">
        <v>4.768E-2</v>
      </c>
      <c r="J33" s="14">
        <v>4.5280000000000001E-2</v>
      </c>
    </row>
    <row r="34" spans="2:10" x14ac:dyDescent="0.2">
      <c r="B34" s="12" t="s">
        <v>1</v>
      </c>
      <c r="C34" s="4">
        <v>5.4899999999999997E-2</v>
      </c>
      <c r="D34" s="4">
        <v>5.2499999999999998E-2</v>
      </c>
      <c r="E34" s="14">
        <v>5.2499999999999998E-2</v>
      </c>
      <c r="F34" s="4"/>
      <c r="G34" s="12" t="s">
        <v>1</v>
      </c>
      <c r="H34" s="4">
        <v>3.7679999999999998E-2</v>
      </c>
      <c r="I34" s="4">
        <v>3.5279999999999999E-2</v>
      </c>
      <c r="J34" s="14">
        <v>3.5279999999999999E-2</v>
      </c>
    </row>
    <row r="35" spans="2:10" x14ac:dyDescent="0.2">
      <c r="B35" s="12" t="s">
        <v>2</v>
      </c>
      <c r="C35" s="4">
        <v>5.2499999999999998E-2</v>
      </c>
      <c r="D35" s="4">
        <v>4.99E-2</v>
      </c>
      <c r="E35" s="14">
        <v>4.99E-2</v>
      </c>
      <c r="F35" s="1"/>
      <c r="G35" s="12" t="s">
        <v>2</v>
      </c>
      <c r="H35" s="4">
        <v>3.5279999999999999E-2</v>
      </c>
      <c r="I35" s="4">
        <v>3.2680000000000001E-2</v>
      </c>
      <c r="J35" s="14">
        <v>3.2680000000000001E-2</v>
      </c>
    </row>
    <row r="36" spans="2:10" x14ac:dyDescent="0.2">
      <c r="B36" s="17" t="s">
        <v>3</v>
      </c>
      <c r="C36" s="18">
        <v>5.2499999999999998E-2</v>
      </c>
      <c r="D36" s="18">
        <v>4.99E-2</v>
      </c>
      <c r="E36" s="19">
        <v>4.99E-2</v>
      </c>
      <c r="F36" s="9"/>
      <c r="G36" s="17" t="s">
        <v>3</v>
      </c>
      <c r="H36" s="18">
        <v>3.5279999999999999E-2</v>
      </c>
      <c r="I36" s="18">
        <v>3.2680000000000001E-2</v>
      </c>
      <c r="J36" s="19">
        <v>3.2680000000000001E-2</v>
      </c>
    </row>
    <row r="37" spans="2:10" ht="16" thickBot="1" x14ac:dyDescent="0.25">
      <c r="F37" s="5"/>
      <c r="G37" s="10"/>
      <c r="H37" s="11"/>
      <c r="I37" s="11"/>
      <c r="J37" s="11"/>
    </row>
    <row r="38" spans="2:10" x14ac:dyDescent="0.2">
      <c r="F38" s="4"/>
    </row>
    <row r="39" spans="2:10" x14ac:dyDescent="0.2">
      <c r="F39" s="4"/>
    </row>
    <row r="40" spans="2:10" x14ac:dyDescent="0.2">
      <c r="F40" s="4"/>
    </row>
    <row r="41" spans="2:10" x14ac:dyDescent="0.2">
      <c r="F41" s="4"/>
    </row>
    <row r="42" spans="2:10" ht="16" thickBot="1" x14ac:dyDescent="0.25">
      <c r="F42" s="11"/>
    </row>
    <row r="44" spans="2:10" x14ac:dyDescent="0.2">
      <c r="F44" s="9"/>
    </row>
    <row r="45" spans="2:10" x14ac:dyDescent="0.2">
      <c r="F45" s="5"/>
    </row>
    <row r="46" spans="2:10" x14ac:dyDescent="0.2">
      <c r="F46" s="4"/>
    </row>
    <row r="47" spans="2:10" x14ac:dyDescent="0.2">
      <c r="F47" s="4"/>
    </row>
    <row r="48" spans="2:10" x14ac:dyDescent="0.2">
      <c r="F48" s="4"/>
    </row>
    <row r="49" spans="6:6" x14ac:dyDescent="0.2">
      <c r="F49" s="4"/>
    </row>
    <row r="50" spans="6:6" x14ac:dyDescent="0.2">
      <c r="F50" s="1"/>
    </row>
    <row r="51" spans="6:6" x14ac:dyDescent="0.2">
      <c r="F51" s="9"/>
    </row>
    <row r="52" spans="6:6" x14ac:dyDescent="0.2">
      <c r="F52" s="5"/>
    </row>
    <row r="53" spans="6:6" x14ac:dyDescent="0.2">
      <c r="F53" s="4"/>
    </row>
    <row r="54" spans="6:6" x14ac:dyDescent="0.2">
      <c r="F54" s="4"/>
    </row>
    <row r="55" spans="6:6" x14ac:dyDescent="0.2">
      <c r="F55" s="4"/>
    </row>
    <row r="56" spans="6:6" x14ac:dyDescent="0.2">
      <c r="F56" s="4"/>
    </row>
    <row r="57" spans="6:6" x14ac:dyDescent="0.2">
      <c r="F57" s="1"/>
    </row>
    <row r="58" spans="6:6" x14ac:dyDescent="0.2">
      <c r="F58" s="9"/>
    </row>
    <row r="59" spans="6:6" x14ac:dyDescent="0.2">
      <c r="F59" s="5"/>
    </row>
    <row r="60" spans="6:6" x14ac:dyDescent="0.2">
      <c r="F60" s="3"/>
    </row>
    <row r="61" spans="6:6" x14ac:dyDescent="0.2">
      <c r="F61" s="3"/>
    </row>
    <row r="62" spans="6:6" x14ac:dyDescent="0.2">
      <c r="F62" s="3"/>
    </row>
    <row r="63" spans="6:6" x14ac:dyDescent="0.2">
      <c r="F63" s="3"/>
    </row>
    <row r="64" spans="6:6" x14ac:dyDescent="0.2">
      <c r="F64" s="1"/>
    </row>
    <row r="65" spans="6:6" x14ac:dyDescent="0.2">
      <c r="F65" s="9"/>
    </row>
    <row r="66" spans="6:6" x14ac:dyDescent="0.2">
      <c r="F66" s="5"/>
    </row>
    <row r="67" spans="6:6" x14ac:dyDescent="0.2">
      <c r="F67" s="4"/>
    </row>
    <row r="68" spans="6:6" x14ac:dyDescent="0.2">
      <c r="F68" s="4"/>
    </row>
    <row r="69" spans="6:6" x14ac:dyDescent="0.2">
      <c r="F69" s="4"/>
    </row>
    <row r="70" spans="6:6" x14ac:dyDescent="0.2">
      <c r="F70" s="4"/>
    </row>
    <row r="71" spans="6:6" x14ac:dyDescent="0.2">
      <c r="F71" s="1"/>
    </row>
    <row r="72" spans="6:6" x14ac:dyDescent="0.2">
      <c r="F72" s="9"/>
    </row>
    <row r="73" spans="6:6" x14ac:dyDescent="0.2">
      <c r="F73" s="5"/>
    </row>
    <row r="74" spans="6:6" x14ac:dyDescent="0.2">
      <c r="F74" s="4"/>
    </row>
    <row r="75" spans="6:6" x14ac:dyDescent="0.2">
      <c r="F75" s="4"/>
    </row>
    <row r="76" spans="6:6" x14ac:dyDescent="0.2">
      <c r="F76" s="4"/>
    </row>
    <row r="77" spans="6:6" x14ac:dyDescent="0.2">
      <c r="F77" s="4"/>
    </row>
  </sheetData>
  <mergeCells count="10">
    <mergeCell ref="B31:E31"/>
    <mergeCell ref="B17:E17"/>
    <mergeCell ref="B24:E24"/>
    <mergeCell ref="B3:E3"/>
    <mergeCell ref="B10:E10"/>
    <mergeCell ref="G17:J17"/>
    <mergeCell ref="G24:J24"/>
    <mergeCell ref="G31:J31"/>
    <mergeCell ref="G3:J3"/>
    <mergeCell ref="G10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9576-4249-454B-9AA5-1559F2F9B8B0}">
  <dimension ref="B2:T77"/>
  <sheetViews>
    <sheetView showGridLines="0" topLeftCell="A36" zoomScaleNormal="100" workbookViewId="0">
      <selection activeCell="D64" sqref="D64"/>
    </sheetView>
  </sheetViews>
  <sheetFormatPr baseColWidth="10" defaultColWidth="11.1640625" defaultRowHeight="15" x14ac:dyDescent="0.2"/>
  <cols>
    <col min="1" max="1" width="6.33203125" style="8" customWidth="1"/>
    <col min="2" max="5" width="11.1640625" style="8"/>
    <col min="6" max="6" width="6.33203125" style="8" customWidth="1"/>
    <col min="7" max="10" width="11.1640625" style="8"/>
    <col min="11" max="11" width="6.33203125" style="8" customWidth="1"/>
    <col min="12" max="12" width="11" style="8" customWidth="1"/>
    <col min="13" max="15" width="11.1640625" style="8"/>
    <col min="16" max="16" width="6.33203125" style="8" customWidth="1"/>
    <col min="17" max="20" width="11" style="8" customWidth="1"/>
    <col min="21" max="16384" width="11.1640625" style="8"/>
  </cols>
  <sheetData>
    <row r="2" spans="2:15" x14ac:dyDescent="0.2">
      <c r="B2" s="24" t="s">
        <v>18</v>
      </c>
      <c r="C2" s="21">
        <v>1.6310000000000002E-2</v>
      </c>
    </row>
    <row r="3" spans="2:15" x14ac:dyDescent="0.2">
      <c r="B3" s="25" t="s">
        <v>19</v>
      </c>
      <c r="C3" s="22">
        <v>1.61E-2</v>
      </c>
    </row>
    <row r="4" spans="2:15" x14ac:dyDescent="0.2">
      <c r="B4" s="25" t="s">
        <v>20</v>
      </c>
      <c r="C4" s="22">
        <v>1.6140000000000002E-2</v>
      </c>
    </row>
    <row r="5" spans="2:15" x14ac:dyDescent="0.2">
      <c r="B5" s="26" t="s">
        <v>21</v>
      </c>
      <c r="C5" s="22">
        <v>1.6559999999999998E-2</v>
      </c>
    </row>
    <row r="6" spans="2:15" x14ac:dyDescent="0.2">
      <c r="B6" s="27" t="s">
        <v>22</v>
      </c>
      <c r="C6" s="23">
        <v>1.7219999999999999E-2</v>
      </c>
    </row>
    <row r="8" spans="2:15" x14ac:dyDescent="0.2">
      <c r="B8" s="51" t="s">
        <v>29</v>
      </c>
      <c r="C8" s="52"/>
      <c r="D8" s="52"/>
      <c r="E8" s="53"/>
      <c r="F8" s="9"/>
      <c r="G8" s="51" t="s">
        <v>13</v>
      </c>
      <c r="H8" s="52"/>
      <c r="I8" s="52"/>
      <c r="J8" s="53"/>
      <c r="L8" s="54" t="s">
        <v>7</v>
      </c>
      <c r="M8" s="55"/>
      <c r="N8" s="55"/>
      <c r="O8" s="56"/>
    </row>
    <row r="9" spans="2:15" x14ac:dyDescent="0.2">
      <c r="B9" s="12"/>
      <c r="C9" s="5" t="s">
        <v>23</v>
      </c>
      <c r="D9" s="5" t="s">
        <v>4</v>
      </c>
      <c r="E9" s="13" t="s">
        <v>5</v>
      </c>
      <c r="F9" s="5"/>
      <c r="G9" s="12"/>
      <c r="H9" s="5" t="s">
        <v>23</v>
      </c>
      <c r="I9" s="5" t="s">
        <v>4</v>
      </c>
      <c r="J9" s="13" t="s">
        <v>5</v>
      </c>
      <c r="L9" s="12"/>
      <c r="M9" s="5" t="s">
        <v>23</v>
      </c>
      <c r="N9" s="5" t="s">
        <v>4</v>
      </c>
      <c r="O9" s="13" t="s">
        <v>5</v>
      </c>
    </row>
    <row r="10" spans="2:15" x14ac:dyDescent="0.2">
      <c r="B10" s="12" t="s">
        <v>0</v>
      </c>
      <c r="C10" s="4">
        <f>C46-$C$2</f>
        <v>3.8589999999999999E-2</v>
      </c>
      <c r="D10" s="4">
        <f t="shared" ref="D10:E10" si="0">D46-$C$2</f>
        <v>3.619E-2</v>
      </c>
      <c r="E10" s="14">
        <f t="shared" si="0"/>
        <v>3.3589999999999995E-2</v>
      </c>
      <c r="F10" s="4"/>
      <c r="G10" s="12" t="s">
        <v>0</v>
      </c>
      <c r="H10" s="4">
        <f>C46-$C$6</f>
        <v>3.7679999999999998E-2</v>
      </c>
      <c r="I10" s="4">
        <f t="shared" ref="I10:J10" si="1">D46-$C$6</f>
        <v>3.5279999999999999E-2</v>
      </c>
      <c r="J10" s="14">
        <f t="shared" si="1"/>
        <v>3.2680000000000001E-2</v>
      </c>
      <c r="L10" s="12" t="s">
        <v>0</v>
      </c>
      <c r="M10" s="28">
        <f>5.88052173913043%</f>
        <v>5.8805217391304294E-2</v>
      </c>
      <c r="N10" s="28">
        <f>4.90043478260869%</f>
        <v>4.9004347826086897E-2</v>
      </c>
      <c r="O10" s="29">
        <f>3.92034782608696%</f>
        <v>3.9203478260869604E-2</v>
      </c>
    </row>
    <row r="11" spans="2:15" x14ac:dyDescent="0.2">
      <c r="B11" s="12" t="s">
        <v>1</v>
      </c>
      <c r="C11" s="4">
        <f t="shared" ref="C11:E11" si="2">C47-$C$2</f>
        <v>3.1189999999999999E-2</v>
      </c>
      <c r="D11" s="4">
        <f t="shared" si="2"/>
        <v>2.8590000000000001E-2</v>
      </c>
      <c r="E11" s="14">
        <f t="shared" si="2"/>
        <v>2.6190000000000001E-2</v>
      </c>
      <c r="F11" s="4"/>
      <c r="G11" s="12" t="s">
        <v>1</v>
      </c>
      <c r="H11" s="4">
        <f t="shared" ref="H11:J11" si="3">C47-$C$6</f>
        <v>3.0280000000000001E-2</v>
      </c>
      <c r="I11" s="4">
        <f t="shared" si="3"/>
        <v>2.7680000000000003E-2</v>
      </c>
      <c r="J11" s="14">
        <f t="shared" si="3"/>
        <v>2.5280000000000004E-2</v>
      </c>
      <c r="L11" s="12" t="s">
        <v>1</v>
      </c>
      <c r="M11" s="28">
        <v>3.2647801147227498E-2</v>
      </c>
      <c r="N11" s="28">
        <v>2.7206500956022901E-2</v>
      </c>
      <c r="O11" s="29">
        <f>2.17652007648184%</f>
        <v>2.1765200764818401E-2</v>
      </c>
    </row>
    <row r="12" spans="2:15" x14ac:dyDescent="0.2">
      <c r="B12" s="12" t="s">
        <v>2</v>
      </c>
      <c r="C12" s="4">
        <f t="shared" ref="C12:E12" si="4">C48-$C$2</f>
        <v>2.6190000000000001E-2</v>
      </c>
      <c r="D12" s="4">
        <f t="shared" si="4"/>
        <v>2.3589999999999996E-2</v>
      </c>
      <c r="E12" s="14">
        <f t="shared" si="4"/>
        <v>2.3589999999999996E-2</v>
      </c>
      <c r="F12" s="4"/>
      <c r="G12" s="12" t="s">
        <v>2</v>
      </c>
      <c r="H12" s="4">
        <f t="shared" ref="H12:J12" si="5">C48-$C$6</f>
        <v>2.5280000000000004E-2</v>
      </c>
      <c r="I12" s="4">
        <f t="shared" si="5"/>
        <v>2.2679999999999999E-2</v>
      </c>
      <c r="J12" s="14">
        <f t="shared" si="5"/>
        <v>2.2679999999999999E-2</v>
      </c>
      <c r="L12" s="12" t="s">
        <v>2</v>
      </c>
      <c r="M12" s="28">
        <v>7.1999999999999998E-3</v>
      </c>
      <c r="N12" s="28">
        <v>6.0000000000000001E-3</v>
      </c>
      <c r="O12" s="29">
        <v>4.7999999999999996E-3</v>
      </c>
    </row>
    <row r="13" spans="2:15" x14ac:dyDescent="0.2">
      <c r="B13" s="12" t="s">
        <v>3</v>
      </c>
      <c r="C13" s="4">
        <f t="shared" ref="C13:E13" si="6">C49-$C$2</f>
        <v>2.6190000000000001E-2</v>
      </c>
      <c r="D13" s="4">
        <f t="shared" si="6"/>
        <v>2.3589999999999996E-2</v>
      </c>
      <c r="E13" s="15">
        <f t="shared" si="6"/>
        <v>1.619E-2</v>
      </c>
      <c r="F13" s="4"/>
      <c r="G13" s="12" t="s">
        <v>3</v>
      </c>
      <c r="H13" s="4">
        <f>C49-$C$6</f>
        <v>2.5280000000000004E-2</v>
      </c>
      <c r="I13" s="4">
        <f>D49-$C$6</f>
        <v>2.2679999999999999E-2</v>
      </c>
      <c r="J13" s="15">
        <v>2.7000000000000001E-3</v>
      </c>
      <c r="L13" s="12" t="s">
        <v>3</v>
      </c>
      <c r="M13" s="28">
        <v>6.1199999999999996E-3</v>
      </c>
      <c r="N13" s="28">
        <v>5.1000000000000004E-3</v>
      </c>
      <c r="O13" s="29">
        <v>4.0800000000000003E-3</v>
      </c>
    </row>
    <row r="14" spans="2:15" x14ac:dyDescent="0.2">
      <c r="B14" s="12"/>
      <c r="C14" s="1"/>
      <c r="D14" s="1"/>
      <c r="E14" s="16"/>
      <c r="F14" s="1"/>
      <c r="G14" s="12"/>
      <c r="H14" s="1"/>
      <c r="I14" s="1"/>
      <c r="J14" s="16"/>
      <c r="L14" s="12"/>
      <c r="M14" s="9"/>
      <c r="N14" s="9"/>
      <c r="O14" s="20"/>
    </row>
    <row r="15" spans="2:15" x14ac:dyDescent="0.2">
      <c r="B15" s="48" t="s">
        <v>30</v>
      </c>
      <c r="C15" s="49"/>
      <c r="D15" s="49"/>
      <c r="E15" s="50"/>
      <c r="F15" s="9"/>
      <c r="G15" s="48" t="s">
        <v>14</v>
      </c>
      <c r="H15" s="49"/>
      <c r="I15" s="49"/>
      <c r="J15" s="50"/>
      <c r="L15" s="57" t="s">
        <v>6</v>
      </c>
      <c r="M15" s="58"/>
      <c r="N15" s="58"/>
      <c r="O15" s="59"/>
    </row>
    <row r="16" spans="2:15" x14ac:dyDescent="0.2">
      <c r="B16" s="12"/>
      <c r="C16" s="5" t="s">
        <v>23</v>
      </c>
      <c r="D16" s="5" t="s">
        <v>4</v>
      </c>
      <c r="E16" s="13" t="s">
        <v>5</v>
      </c>
      <c r="F16" s="5"/>
      <c r="G16" s="12"/>
      <c r="H16" s="5" t="s">
        <v>23</v>
      </c>
      <c r="I16" s="5" t="s">
        <v>4</v>
      </c>
      <c r="J16" s="13" t="s">
        <v>5</v>
      </c>
      <c r="L16" s="12"/>
      <c r="M16" s="5" t="s">
        <v>23</v>
      </c>
      <c r="N16" s="5" t="s">
        <v>4</v>
      </c>
      <c r="O16" s="13" t="s">
        <v>5</v>
      </c>
    </row>
    <row r="17" spans="2:15" x14ac:dyDescent="0.2">
      <c r="B17" s="12" t="s">
        <v>0</v>
      </c>
      <c r="C17" s="4">
        <f>C53-(SUM($C$2:$C$3)/2)</f>
        <v>4.1294999999999998E-2</v>
      </c>
      <c r="D17" s="4">
        <f t="shared" ref="D17:E17" si="7">D53-(SUM($C$2:$C$3)/2)</f>
        <v>3.8694999999999993E-2</v>
      </c>
      <c r="E17" s="14">
        <f t="shared" si="7"/>
        <v>3.6294999999999994E-2</v>
      </c>
      <c r="F17" s="4"/>
      <c r="G17" s="12" t="s">
        <v>0</v>
      </c>
      <c r="H17" s="4">
        <f>C53-$C$6</f>
        <v>4.0280000000000003E-2</v>
      </c>
      <c r="I17" s="4">
        <f t="shared" ref="I17:I20" si="8">D53-$C$6</f>
        <v>3.7679999999999998E-2</v>
      </c>
      <c r="J17" s="14">
        <f t="shared" ref="J17:J20" si="9">E53-$C$6</f>
        <v>3.5279999999999999E-2</v>
      </c>
      <c r="L17" s="12" t="s">
        <v>0</v>
      </c>
      <c r="M17" s="28">
        <f>M10/3.5</f>
        <v>1.6801490683229798E-2</v>
      </c>
      <c r="N17" s="28">
        <f t="shared" ref="N17:O17" si="10">N10/3.5</f>
        <v>1.4001242236024827E-2</v>
      </c>
      <c r="O17" s="29">
        <f t="shared" si="10"/>
        <v>1.1200993788819887E-2</v>
      </c>
    </row>
    <row r="18" spans="2:15" x14ac:dyDescent="0.2">
      <c r="B18" s="12" t="s">
        <v>1</v>
      </c>
      <c r="C18" s="4">
        <f t="shared" ref="C18:E18" si="11">C54-(SUM($C$2:$C$3)/2)</f>
        <v>3.3695000000000003E-2</v>
      </c>
      <c r="D18" s="4">
        <f t="shared" si="11"/>
        <v>3.1295000000000003E-2</v>
      </c>
      <c r="E18" s="14">
        <f t="shared" si="11"/>
        <v>2.8695000000000002E-2</v>
      </c>
      <c r="F18" s="4"/>
      <c r="G18" s="12" t="s">
        <v>1</v>
      </c>
      <c r="H18" s="4">
        <f t="shared" ref="H18:H20" si="12">C54-$C$6</f>
        <v>3.2680000000000001E-2</v>
      </c>
      <c r="I18" s="4">
        <f t="shared" si="8"/>
        <v>3.0280000000000001E-2</v>
      </c>
      <c r="J18" s="14">
        <f t="shared" si="9"/>
        <v>2.7680000000000003E-2</v>
      </c>
      <c r="L18" s="12" t="s">
        <v>1</v>
      </c>
      <c r="M18" s="28">
        <f t="shared" ref="M18:O18" si="13">M11/3.5</f>
        <v>9.3279431849221418E-3</v>
      </c>
      <c r="N18" s="28">
        <f t="shared" si="13"/>
        <v>7.773285987435115E-3</v>
      </c>
      <c r="O18" s="29">
        <f t="shared" si="13"/>
        <v>6.2186287899481151E-3</v>
      </c>
    </row>
    <row r="19" spans="2:15" x14ac:dyDescent="0.2">
      <c r="B19" s="12" t="s">
        <v>2</v>
      </c>
      <c r="C19" s="4">
        <f t="shared" ref="C19:E19" si="14">C55-(SUM($C$2:$C$3)/2)</f>
        <v>2.8695000000000002E-2</v>
      </c>
      <c r="D19" s="4">
        <f t="shared" si="14"/>
        <v>2.6295000000000002E-2</v>
      </c>
      <c r="E19" s="14">
        <f t="shared" si="14"/>
        <v>2.6295000000000002E-2</v>
      </c>
      <c r="F19" s="4"/>
      <c r="G19" s="12" t="s">
        <v>2</v>
      </c>
      <c r="H19" s="4">
        <f t="shared" si="12"/>
        <v>2.7680000000000003E-2</v>
      </c>
      <c r="I19" s="4">
        <f t="shared" si="8"/>
        <v>2.5280000000000004E-2</v>
      </c>
      <c r="J19" s="14">
        <f t="shared" si="9"/>
        <v>2.5280000000000004E-2</v>
      </c>
      <c r="L19" s="12" t="s">
        <v>2</v>
      </c>
      <c r="M19" s="28">
        <f t="shared" ref="M19:O19" si="15">M12/3.5</f>
        <v>2.0571428571428572E-3</v>
      </c>
      <c r="N19" s="28">
        <f t="shared" si="15"/>
        <v>1.7142857142857144E-3</v>
      </c>
      <c r="O19" s="29">
        <f t="shared" si="15"/>
        <v>1.3714285714285714E-3</v>
      </c>
    </row>
    <row r="20" spans="2:15" x14ac:dyDescent="0.2">
      <c r="B20" s="12" t="s">
        <v>3</v>
      </c>
      <c r="C20" s="4">
        <f t="shared" ref="C20:E20" si="16">C56-(SUM($C$2:$C$3)/2)</f>
        <v>2.8695000000000002E-2</v>
      </c>
      <c r="D20" s="4">
        <f t="shared" si="16"/>
        <v>2.6295000000000002E-2</v>
      </c>
      <c r="E20" s="14">
        <f t="shared" si="16"/>
        <v>2.3694999999999997E-2</v>
      </c>
      <c r="F20" s="4"/>
      <c r="G20" s="12" t="s">
        <v>3</v>
      </c>
      <c r="H20" s="4">
        <f t="shared" si="12"/>
        <v>2.7680000000000003E-2</v>
      </c>
      <c r="I20" s="4">
        <f t="shared" si="8"/>
        <v>2.5280000000000004E-2</v>
      </c>
      <c r="J20" s="14">
        <f t="shared" si="9"/>
        <v>2.2679999999999999E-2</v>
      </c>
      <c r="L20" s="17" t="s">
        <v>3</v>
      </c>
      <c r="M20" s="30">
        <f t="shared" ref="M20:O20" si="17">M13/3.5</f>
        <v>1.7485714285714285E-3</v>
      </c>
      <c r="N20" s="30">
        <f t="shared" si="17"/>
        <v>1.4571428571428572E-3</v>
      </c>
      <c r="O20" s="31">
        <f t="shared" si="17"/>
        <v>1.1657142857142858E-3</v>
      </c>
    </row>
    <row r="21" spans="2:15" x14ac:dyDescent="0.2">
      <c r="B21" s="12"/>
      <c r="C21" s="1"/>
      <c r="D21" s="1"/>
      <c r="E21" s="16"/>
      <c r="F21" s="1"/>
      <c r="G21" s="12"/>
      <c r="H21" s="1"/>
      <c r="I21" s="1"/>
      <c r="J21" s="16"/>
    </row>
    <row r="22" spans="2:15" x14ac:dyDescent="0.2">
      <c r="B22" s="48" t="s">
        <v>31</v>
      </c>
      <c r="C22" s="49"/>
      <c r="D22" s="49"/>
      <c r="E22" s="50"/>
      <c r="F22" s="9"/>
      <c r="G22" s="48" t="s">
        <v>15</v>
      </c>
      <c r="H22" s="49"/>
      <c r="I22" s="49"/>
      <c r="J22" s="50"/>
    </row>
    <row r="23" spans="2:15" x14ac:dyDescent="0.2">
      <c r="B23" s="12"/>
      <c r="C23" s="5" t="s">
        <v>23</v>
      </c>
      <c r="D23" s="5" t="s">
        <v>4</v>
      </c>
      <c r="E23" s="13" t="s">
        <v>5</v>
      </c>
      <c r="F23" s="5"/>
      <c r="G23" s="12"/>
      <c r="H23" s="5" t="s">
        <v>23</v>
      </c>
      <c r="I23" s="5" t="s">
        <v>4</v>
      </c>
      <c r="J23" s="13" t="s">
        <v>5</v>
      </c>
      <c r="L23" s="4"/>
    </row>
    <row r="24" spans="2:15" x14ac:dyDescent="0.2">
      <c r="B24" s="12" t="s">
        <v>0</v>
      </c>
      <c r="C24" s="4">
        <f>C60-(SUM($C$3:$C$4)/2)</f>
        <v>4.3779999999999999E-2</v>
      </c>
      <c r="D24" s="4">
        <f t="shared" ref="D24:E24" si="18">D60-(SUM($C$3:$C$4)/2)</f>
        <v>4.138E-2</v>
      </c>
      <c r="E24" s="14">
        <f t="shared" si="18"/>
        <v>3.8779999999999995E-2</v>
      </c>
      <c r="F24" s="3"/>
      <c r="G24" s="12" t="s">
        <v>0</v>
      </c>
      <c r="H24" s="4">
        <f>C60-$C$6</f>
        <v>4.2680000000000003E-2</v>
      </c>
      <c r="I24" s="4">
        <f t="shared" ref="I24:I27" si="19">D60-$C$6</f>
        <v>4.0280000000000003E-2</v>
      </c>
      <c r="J24" s="14">
        <f t="shared" ref="J24:J27" si="20">E60-$C$6</f>
        <v>3.7679999999999998E-2</v>
      </c>
      <c r="L24" s="6"/>
      <c r="M24" s="3"/>
      <c r="N24" s="3"/>
    </row>
    <row r="25" spans="2:15" x14ac:dyDescent="0.2">
      <c r="B25" s="12" t="s">
        <v>1</v>
      </c>
      <c r="C25" s="4">
        <f t="shared" ref="C25:E25" si="21">C61-(SUM($C$3:$C$4)/2)</f>
        <v>3.6379999999999996E-2</v>
      </c>
      <c r="D25" s="4">
        <f t="shared" si="21"/>
        <v>3.3779999999999998E-2</v>
      </c>
      <c r="E25" s="14">
        <f t="shared" si="21"/>
        <v>3.1379999999999998E-2</v>
      </c>
      <c r="F25" s="3"/>
      <c r="G25" s="12" t="s">
        <v>1</v>
      </c>
      <c r="H25" s="4">
        <f t="shared" ref="H25:H27" si="22">C61-$C$6</f>
        <v>3.5279999999999999E-2</v>
      </c>
      <c r="I25" s="4">
        <f t="shared" si="19"/>
        <v>3.2680000000000001E-2</v>
      </c>
      <c r="J25" s="14">
        <f t="shared" si="20"/>
        <v>3.0280000000000001E-2</v>
      </c>
      <c r="L25" s="7"/>
      <c r="M25" s="2"/>
      <c r="N25" s="4"/>
    </row>
    <row r="26" spans="2:15" x14ac:dyDescent="0.2">
      <c r="B26" s="12" t="s">
        <v>2</v>
      </c>
      <c r="C26" s="4">
        <f t="shared" ref="C26:E26" si="23">C62-(SUM($C$3:$C$4)/2)</f>
        <v>2.878E-2</v>
      </c>
      <c r="D26" s="4">
        <f t="shared" si="23"/>
        <v>2.6380000000000001E-2</v>
      </c>
      <c r="E26" s="14">
        <f t="shared" si="23"/>
        <v>2.6380000000000001E-2</v>
      </c>
      <c r="F26" s="3"/>
      <c r="G26" s="12" t="s">
        <v>2</v>
      </c>
      <c r="H26" s="4">
        <f t="shared" si="22"/>
        <v>2.7680000000000003E-2</v>
      </c>
      <c r="I26" s="4">
        <f t="shared" si="19"/>
        <v>2.5280000000000004E-2</v>
      </c>
      <c r="J26" s="14">
        <f t="shared" si="20"/>
        <v>2.5280000000000004E-2</v>
      </c>
      <c r="L26" s="7"/>
      <c r="M26" s="2"/>
      <c r="N26" s="4"/>
    </row>
    <row r="27" spans="2:15" x14ac:dyDescent="0.2">
      <c r="B27" s="12" t="s">
        <v>3</v>
      </c>
      <c r="C27" s="4">
        <f t="shared" ref="C27:E27" si="24">C63-(SUM($C$3:$C$4)/2)</f>
        <v>2.878E-2</v>
      </c>
      <c r="D27" s="4">
        <f t="shared" si="24"/>
        <v>2.6380000000000001E-2</v>
      </c>
      <c r="E27" s="14">
        <f t="shared" si="24"/>
        <v>2.6380000000000001E-2</v>
      </c>
      <c r="F27" s="3"/>
      <c r="G27" s="12" t="s">
        <v>3</v>
      </c>
      <c r="H27" s="4">
        <f t="shared" si="22"/>
        <v>2.7680000000000003E-2</v>
      </c>
      <c r="I27" s="4">
        <f t="shared" si="19"/>
        <v>2.5280000000000004E-2</v>
      </c>
      <c r="J27" s="14">
        <f t="shared" si="20"/>
        <v>2.5280000000000004E-2</v>
      </c>
      <c r="L27" s="6"/>
      <c r="M27" s="2"/>
      <c r="N27" s="4"/>
    </row>
    <row r="28" spans="2:15" x14ac:dyDescent="0.2">
      <c r="B28" s="12"/>
      <c r="C28" s="1"/>
      <c r="D28" s="1"/>
      <c r="E28" s="16"/>
      <c r="F28" s="1"/>
      <c r="G28" s="12"/>
      <c r="H28" s="1"/>
      <c r="I28" s="1"/>
      <c r="J28" s="16"/>
      <c r="L28" s="7"/>
      <c r="M28" s="2"/>
      <c r="N28" s="4"/>
    </row>
    <row r="29" spans="2:15" x14ac:dyDescent="0.2">
      <c r="B29" s="48" t="s">
        <v>32</v>
      </c>
      <c r="C29" s="49"/>
      <c r="D29" s="49"/>
      <c r="E29" s="50"/>
      <c r="F29" s="9"/>
      <c r="G29" s="48" t="s">
        <v>16</v>
      </c>
      <c r="H29" s="49"/>
      <c r="I29" s="49"/>
      <c r="J29" s="50"/>
      <c r="M29" s="4"/>
      <c r="N29" s="3"/>
    </row>
    <row r="30" spans="2:15" x14ac:dyDescent="0.2">
      <c r="B30" s="12"/>
      <c r="C30" s="5" t="s">
        <v>23</v>
      </c>
      <c r="D30" s="5" t="s">
        <v>4</v>
      </c>
      <c r="E30" s="13" t="s">
        <v>5</v>
      </c>
      <c r="F30" s="5"/>
      <c r="G30" s="12"/>
      <c r="H30" s="5" t="s">
        <v>23</v>
      </c>
      <c r="I30" s="5" t="s">
        <v>4</v>
      </c>
      <c r="J30" s="13" t="s">
        <v>5</v>
      </c>
    </row>
    <row r="31" spans="2:15" x14ac:dyDescent="0.2">
      <c r="B31" s="12" t="s">
        <v>0</v>
      </c>
      <c r="C31" s="4">
        <f>C67-$C$4</f>
        <v>4.8759999999999998E-2</v>
      </c>
      <c r="D31" s="4">
        <f t="shared" ref="D31:E31" si="25">D67-$C$4</f>
        <v>4.6359999999999998E-2</v>
      </c>
      <c r="E31" s="14">
        <f t="shared" si="25"/>
        <v>4.376E-2</v>
      </c>
      <c r="F31" s="4"/>
      <c r="G31" s="12" t="s">
        <v>0</v>
      </c>
      <c r="H31" s="4">
        <f>C67-$C$6</f>
        <v>4.768E-2</v>
      </c>
      <c r="I31" s="4">
        <f t="shared" ref="I31:I34" si="26">D67-$C$6</f>
        <v>4.5280000000000001E-2</v>
      </c>
      <c r="J31" s="14">
        <f t="shared" ref="J31:J34" si="27">E67-$C$6</f>
        <v>4.2680000000000003E-2</v>
      </c>
    </row>
    <row r="32" spans="2:15" x14ac:dyDescent="0.2">
      <c r="B32" s="12" t="s">
        <v>1</v>
      </c>
      <c r="C32" s="4">
        <f t="shared" ref="C32:E32" si="28">C68-$C$4</f>
        <v>3.6359999999999996E-2</v>
      </c>
      <c r="D32" s="4">
        <f t="shared" si="28"/>
        <v>3.3759999999999998E-2</v>
      </c>
      <c r="E32" s="14">
        <f t="shared" si="28"/>
        <v>3.1359999999999999E-2</v>
      </c>
      <c r="F32" s="4"/>
      <c r="G32" s="12" t="s">
        <v>1</v>
      </c>
      <c r="H32" s="4">
        <f t="shared" ref="H32:H34" si="29">C68-$C$6</f>
        <v>3.5279999999999999E-2</v>
      </c>
      <c r="I32" s="4">
        <f t="shared" si="26"/>
        <v>3.2680000000000001E-2</v>
      </c>
      <c r="J32" s="14">
        <f t="shared" si="27"/>
        <v>3.0280000000000001E-2</v>
      </c>
    </row>
    <row r="33" spans="2:20" x14ac:dyDescent="0.2">
      <c r="B33" s="12" t="s">
        <v>2</v>
      </c>
      <c r="C33" s="4">
        <f t="shared" ref="C33:E33" si="30">C69-$C$4</f>
        <v>3.1359999999999999E-2</v>
      </c>
      <c r="D33" s="4">
        <f t="shared" si="30"/>
        <v>2.8760000000000001E-2</v>
      </c>
      <c r="E33" s="14">
        <f t="shared" si="30"/>
        <v>2.8760000000000001E-2</v>
      </c>
      <c r="F33" s="4"/>
      <c r="G33" s="12" t="s">
        <v>2</v>
      </c>
      <c r="H33" s="4">
        <f t="shared" si="29"/>
        <v>3.0280000000000001E-2</v>
      </c>
      <c r="I33" s="4">
        <f t="shared" si="26"/>
        <v>2.7680000000000003E-2</v>
      </c>
      <c r="J33" s="14">
        <f t="shared" si="27"/>
        <v>2.7680000000000003E-2</v>
      </c>
    </row>
    <row r="34" spans="2:20" x14ac:dyDescent="0.2">
      <c r="B34" s="12" t="s">
        <v>3</v>
      </c>
      <c r="C34" s="4">
        <f t="shared" ref="C34:E34" si="31">C70-$C$4</f>
        <v>3.1359999999999999E-2</v>
      </c>
      <c r="D34" s="4">
        <f t="shared" si="31"/>
        <v>2.8760000000000001E-2</v>
      </c>
      <c r="E34" s="14">
        <f t="shared" si="31"/>
        <v>2.8760000000000001E-2</v>
      </c>
      <c r="F34" s="4"/>
      <c r="G34" s="12" t="s">
        <v>3</v>
      </c>
      <c r="H34" s="4">
        <f t="shared" si="29"/>
        <v>3.0280000000000001E-2</v>
      </c>
      <c r="I34" s="4">
        <f t="shared" si="26"/>
        <v>2.7680000000000003E-2</v>
      </c>
      <c r="J34" s="14">
        <f t="shared" si="27"/>
        <v>2.7680000000000003E-2</v>
      </c>
    </row>
    <row r="35" spans="2:20" x14ac:dyDescent="0.2">
      <c r="B35" s="12"/>
      <c r="C35" s="1"/>
      <c r="D35" s="1"/>
      <c r="E35" s="16"/>
      <c r="F35" s="1"/>
      <c r="G35" s="12"/>
      <c r="H35" s="1"/>
      <c r="I35" s="1"/>
      <c r="J35" s="16"/>
    </row>
    <row r="36" spans="2:20" x14ac:dyDescent="0.2">
      <c r="B36" s="48" t="s">
        <v>33</v>
      </c>
      <c r="C36" s="49"/>
      <c r="D36" s="49"/>
      <c r="E36" s="50"/>
      <c r="F36" s="9"/>
      <c r="G36" s="48" t="s">
        <v>17</v>
      </c>
      <c r="H36" s="49"/>
      <c r="I36" s="49"/>
      <c r="J36" s="50"/>
    </row>
    <row r="37" spans="2:20" x14ac:dyDescent="0.2">
      <c r="B37" s="12"/>
      <c r="C37" s="5" t="s">
        <v>23</v>
      </c>
      <c r="D37" s="5" t="s">
        <v>4</v>
      </c>
      <c r="E37" s="13" t="s">
        <v>5</v>
      </c>
      <c r="F37" s="5"/>
      <c r="G37" s="12"/>
      <c r="H37" s="5" t="s">
        <v>23</v>
      </c>
      <c r="I37" s="5" t="s">
        <v>4</v>
      </c>
      <c r="J37" s="13" t="s">
        <v>5</v>
      </c>
      <c r="L37" s="1"/>
      <c r="M37" s="1"/>
      <c r="N37" s="1"/>
    </row>
    <row r="38" spans="2:20" x14ac:dyDescent="0.2">
      <c r="B38" s="12" t="s">
        <v>0</v>
      </c>
      <c r="C38" s="4">
        <f>C74-$C$5</f>
        <v>5.0940000000000006E-2</v>
      </c>
      <c r="D38" s="4">
        <f t="shared" ref="D38:E38" si="32">D74-$C$5</f>
        <v>4.8340000000000001E-2</v>
      </c>
      <c r="E38" s="14">
        <f t="shared" si="32"/>
        <v>4.5940000000000002E-2</v>
      </c>
      <c r="F38" s="4"/>
      <c r="G38" s="12" t="s">
        <v>0</v>
      </c>
      <c r="H38" s="4">
        <f>C74-$C$6</f>
        <v>5.0280000000000005E-2</v>
      </c>
      <c r="I38" s="4">
        <f t="shared" ref="I38:I41" si="33">D74-$C$6</f>
        <v>4.768E-2</v>
      </c>
      <c r="J38" s="14">
        <f t="shared" ref="J38:J41" si="34">E74-$C$6</f>
        <v>4.5280000000000001E-2</v>
      </c>
      <c r="L38" s="1"/>
      <c r="M38" s="1"/>
      <c r="N38" s="1"/>
    </row>
    <row r="39" spans="2:20" x14ac:dyDescent="0.2">
      <c r="B39" s="12" t="s">
        <v>1</v>
      </c>
      <c r="C39" s="4">
        <f t="shared" ref="C39:E39" si="35">C75-$C$5</f>
        <v>3.8339999999999999E-2</v>
      </c>
      <c r="D39" s="4">
        <f t="shared" si="35"/>
        <v>3.594E-2</v>
      </c>
      <c r="E39" s="14">
        <f t="shared" si="35"/>
        <v>3.594E-2</v>
      </c>
      <c r="F39" s="4"/>
      <c r="G39" s="12" t="s">
        <v>1</v>
      </c>
      <c r="H39" s="4">
        <f t="shared" ref="H39:H41" si="36">C75-$C$6</f>
        <v>3.7679999999999998E-2</v>
      </c>
      <c r="I39" s="4">
        <f t="shared" si="33"/>
        <v>3.5279999999999999E-2</v>
      </c>
      <c r="J39" s="14">
        <f t="shared" si="34"/>
        <v>3.5279999999999999E-2</v>
      </c>
      <c r="L39" s="1"/>
      <c r="M39" s="1"/>
      <c r="N39" s="1"/>
    </row>
    <row r="40" spans="2:20" x14ac:dyDescent="0.2">
      <c r="B40" s="12" t="s">
        <v>2</v>
      </c>
      <c r="C40" s="4">
        <f t="shared" ref="C40:E40" si="37">C76-$C$5</f>
        <v>3.594E-2</v>
      </c>
      <c r="D40" s="4">
        <f t="shared" si="37"/>
        <v>3.3340000000000002E-2</v>
      </c>
      <c r="E40" s="14">
        <f t="shared" si="37"/>
        <v>3.3340000000000002E-2</v>
      </c>
      <c r="F40" s="4"/>
      <c r="G40" s="12" t="s">
        <v>2</v>
      </c>
      <c r="H40" s="4">
        <f t="shared" si="36"/>
        <v>3.5279999999999999E-2</v>
      </c>
      <c r="I40" s="4">
        <f t="shared" si="33"/>
        <v>3.2680000000000001E-2</v>
      </c>
      <c r="J40" s="14">
        <f t="shared" si="34"/>
        <v>3.2680000000000001E-2</v>
      </c>
      <c r="L40" s="1"/>
      <c r="M40" s="1"/>
      <c r="N40" s="1"/>
    </row>
    <row r="41" spans="2:20" x14ac:dyDescent="0.2">
      <c r="B41" s="17" t="s">
        <v>3</v>
      </c>
      <c r="C41" s="18">
        <f t="shared" ref="C41:E41" si="38">C77-$C$5</f>
        <v>3.594E-2</v>
      </c>
      <c r="D41" s="18">
        <f t="shared" si="38"/>
        <v>3.3340000000000002E-2</v>
      </c>
      <c r="E41" s="19">
        <f t="shared" si="38"/>
        <v>3.3340000000000002E-2</v>
      </c>
      <c r="F41" s="4"/>
      <c r="G41" s="17" t="s">
        <v>3</v>
      </c>
      <c r="H41" s="18">
        <f t="shared" si="36"/>
        <v>3.5279999999999999E-2</v>
      </c>
      <c r="I41" s="18">
        <f t="shared" si="33"/>
        <v>3.2680000000000001E-2</v>
      </c>
      <c r="J41" s="19">
        <f t="shared" si="34"/>
        <v>3.2680000000000001E-2</v>
      </c>
      <c r="L41" s="1"/>
      <c r="M41" s="1"/>
      <c r="N41" s="1"/>
    </row>
    <row r="42" spans="2:20" ht="16" thickBot="1" x14ac:dyDescent="0.25">
      <c r="B42" s="10"/>
      <c r="C42" s="11"/>
      <c r="D42" s="11"/>
      <c r="E42" s="11"/>
      <c r="F42" s="11"/>
      <c r="G42" s="10"/>
      <c r="H42" s="11"/>
      <c r="I42" s="11"/>
      <c r="J42" s="11"/>
      <c r="L42" s="1"/>
      <c r="M42" s="1"/>
      <c r="N42" s="1"/>
    </row>
    <row r="44" spans="2:20" x14ac:dyDescent="0.2">
      <c r="B44" s="51" t="s">
        <v>8</v>
      </c>
      <c r="C44" s="52"/>
      <c r="D44" s="52"/>
      <c r="E44" s="53"/>
      <c r="F44" s="9"/>
      <c r="G44" s="51" t="s">
        <v>24</v>
      </c>
      <c r="H44" s="52"/>
      <c r="I44" s="52"/>
      <c r="J44" s="53"/>
      <c r="L44" s="51" t="s">
        <v>34</v>
      </c>
      <c r="M44" s="52"/>
      <c r="N44" s="52"/>
      <c r="O44" s="53"/>
      <c r="Q44" s="45" t="s">
        <v>43</v>
      </c>
      <c r="R44" s="46"/>
      <c r="S44" s="46"/>
      <c r="T44" s="47"/>
    </row>
    <row r="45" spans="2:20" x14ac:dyDescent="0.2">
      <c r="B45" s="12"/>
      <c r="C45" s="5" t="s">
        <v>23</v>
      </c>
      <c r="D45" s="5" t="s">
        <v>4</v>
      </c>
      <c r="E45" s="13" t="s">
        <v>5</v>
      </c>
      <c r="F45" s="5"/>
      <c r="G45" s="12"/>
      <c r="H45" s="5" t="s">
        <v>23</v>
      </c>
      <c r="I45" s="5" t="s">
        <v>4</v>
      </c>
      <c r="J45" s="13" t="s">
        <v>5</v>
      </c>
      <c r="L45" s="12"/>
      <c r="M45" s="5" t="s">
        <v>23</v>
      </c>
      <c r="N45" s="5" t="s">
        <v>4</v>
      </c>
      <c r="O45" s="13" t="s">
        <v>5</v>
      </c>
      <c r="Q45" s="37" t="s">
        <v>42</v>
      </c>
      <c r="R45" s="32" t="s">
        <v>39</v>
      </c>
      <c r="S45" s="32" t="s">
        <v>40</v>
      </c>
      <c r="T45" s="33" t="s">
        <v>41</v>
      </c>
    </row>
    <row r="46" spans="2:20" x14ac:dyDescent="0.2">
      <c r="B46" s="12" t="s">
        <v>0</v>
      </c>
      <c r="C46" s="4">
        <v>5.4899999999999997E-2</v>
      </c>
      <c r="D46" s="4">
        <v>5.2499999999999998E-2</v>
      </c>
      <c r="E46" s="14">
        <v>4.99E-2</v>
      </c>
      <c r="F46" s="4"/>
      <c r="G46" s="12" t="s">
        <v>0</v>
      </c>
      <c r="H46" s="4">
        <f>H10+$C$6</f>
        <v>5.4899999999999997E-2</v>
      </c>
      <c r="I46" s="4">
        <f t="shared" ref="I46:J46" si="39">I10+$C$6</f>
        <v>5.2499999999999998E-2</v>
      </c>
      <c r="J46" s="14">
        <f t="shared" si="39"/>
        <v>4.99E-2</v>
      </c>
      <c r="L46" s="12" t="s">
        <v>0</v>
      </c>
      <c r="M46" s="4">
        <f t="shared" ref="M46:O49" si="40">C46-M17</f>
        <v>3.8098509316770196E-2</v>
      </c>
      <c r="N46" s="4">
        <f t="shared" si="40"/>
        <v>3.8498757763975169E-2</v>
      </c>
      <c r="O46" s="14">
        <f t="shared" si="40"/>
        <v>3.8699006211180109E-2</v>
      </c>
      <c r="Q46" s="42">
        <f>C46</f>
        <v>5.4899999999999997E-2</v>
      </c>
      <c r="R46" s="43">
        <v>5.9900000000000002E-2</v>
      </c>
      <c r="S46" s="43">
        <v>4.9299999999999997E-2</v>
      </c>
      <c r="T46" s="44">
        <v>5.5500000000000001E-2</v>
      </c>
    </row>
    <row r="47" spans="2:20" x14ac:dyDescent="0.2">
      <c r="B47" s="12" t="s">
        <v>1</v>
      </c>
      <c r="C47" s="4">
        <v>4.7500000000000001E-2</v>
      </c>
      <c r="D47" s="4">
        <v>4.4900000000000002E-2</v>
      </c>
      <c r="E47" s="14">
        <v>4.2500000000000003E-2</v>
      </c>
      <c r="F47" s="4"/>
      <c r="G47" s="12" t="s">
        <v>1</v>
      </c>
      <c r="H47" s="4">
        <f t="shared" ref="H47:J47" si="41">H11+$C$6</f>
        <v>4.7500000000000001E-2</v>
      </c>
      <c r="I47" s="4">
        <f t="shared" si="41"/>
        <v>4.4900000000000002E-2</v>
      </c>
      <c r="J47" s="14">
        <f t="shared" si="41"/>
        <v>4.2500000000000003E-2</v>
      </c>
      <c r="L47" s="12" t="s">
        <v>1</v>
      </c>
      <c r="M47" s="4">
        <f t="shared" si="40"/>
        <v>3.8172056815077862E-2</v>
      </c>
      <c r="N47" s="4">
        <f t="shared" si="40"/>
        <v>3.7126714012564885E-2</v>
      </c>
      <c r="O47" s="14">
        <f t="shared" si="40"/>
        <v>3.6281371210051885E-2</v>
      </c>
      <c r="Q47" s="39"/>
      <c r="T47" s="36"/>
    </row>
    <row r="48" spans="2:20" x14ac:dyDescent="0.2">
      <c r="B48" s="12" t="s">
        <v>2</v>
      </c>
      <c r="C48" s="4">
        <v>4.2500000000000003E-2</v>
      </c>
      <c r="D48" s="4">
        <v>3.9899999999999998E-2</v>
      </c>
      <c r="E48" s="14">
        <v>3.9899999999999998E-2</v>
      </c>
      <c r="F48" s="4"/>
      <c r="G48" s="12" t="s">
        <v>2</v>
      </c>
      <c r="H48" s="4">
        <f t="shared" ref="H48:J48" si="42">H12+$C$6</f>
        <v>4.2500000000000003E-2</v>
      </c>
      <c r="I48" s="4">
        <f t="shared" si="42"/>
        <v>3.9899999999999998E-2</v>
      </c>
      <c r="J48" s="14">
        <f t="shared" si="42"/>
        <v>3.9899999999999998E-2</v>
      </c>
      <c r="L48" s="12" t="s">
        <v>2</v>
      </c>
      <c r="M48" s="4">
        <f t="shared" si="40"/>
        <v>4.0442857142857148E-2</v>
      </c>
      <c r="N48" s="4">
        <f t="shared" si="40"/>
        <v>3.8185714285714281E-2</v>
      </c>
      <c r="O48" s="14">
        <f t="shared" si="40"/>
        <v>3.8528571428571426E-2</v>
      </c>
      <c r="Q48" s="39"/>
      <c r="T48" s="36"/>
    </row>
    <row r="49" spans="2:20" x14ac:dyDescent="0.2">
      <c r="B49" s="12" t="s">
        <v>3</v>
      </c>
      <c r="C49" s="4">
        <v>4.2500000000000003E-2</v>
      </c>
      <c r="D49" s="4">
        <v>3.9899999999999998E-2</v>
      </c>
      <c r="E49" s="15">
        <v>3.2500000000000001E-2</v>
      </c>
      <c r="F49" s="4"/>
      <c r="G49" s="12" t="s">
        <v>3</v>
      </c>
      <c r="H49" s="4">
        <f t="shared" ref="H49:J49" si="43">H13+$C$6</f>
        <v>4.2500000000000003E-2</v>
      </c>
      <c r="I49" s="4">
        <f t="shared" si="43"/>
        <v>3.9899999999999998E-2</v>
      </c>
      <c r="J49" s="15">
        <f t="shared" si="43"/>
        <v>1.992E-2</v>
      </c>
      <c r="L49" s="12" t="s">
        <v>3</v>
      </c>
      <c r="M49" s="4">
        <f t="shared" si="40"/>
        <v>4.0751428571428577E-2</v>
      </c>
      <c r="N49" s="4">
        <f t="shared" si="40"/>
        <v>3.844285714285714E-2</v>
      </c>
      <c r="O49" s="14">
        <f t="shared" si="40"/>
        <v>3.1334285714285717E-2</v>
      </c>
      <c r="Q49" s="38">
        <f>E49</f>
        <v>3.2500000000000001E-2</v>
      </c>
      <c r="R49" s="4">
        <v>3.1399999999999997E-2</v>
      </c>
      <c r="S49" s="4">
        <v>3.4599999999999999E-2</v>
      </c>
      <c r="T49" s="14">
        <v>3.5000000000000003E-2</v>
      </c>
    </row>
    <row r="50" spans="2:20" x14ac:dyDescent="0.2">
      <c r="B50" s="12"/>
      <c r="C50" s="1"/>
      <c r="D50" s="1"/>
      <c r="E50" s="16"/>
      <c r="F50" s="1"/>
      <c r="G50" s="12"/>
      <c r="H50" s="1"/>
      <c r="I50" s="1"/>
      <c r="J50" s="16"/>
      <c r="L50" s="12"/>
      <c r="M50" s="1"/>
      <c r="N50" s="1"/>
      <c r="O50" s="16"/>
      <c r="Q50" s="39"/>
      <c r="T50" s="36"/>
    </row>
    <row r="51" spans="2:20" x14ac:dyDescent="0.2">
      <c r="B51" s="48" t="s">
        <v>9</v>
      </c>
      <c r="C51" s="49"/>
      <c r="D51" s="49"/>
      <c r="E51" s="50"/>
      <c r="F51" s="9"/>
      <c r="G51" s="48" t="s">
        <v>25</v>
      </c>
      <c r="H51" s="49"/>
      <c r="I51" s="49"/>
      <c r="J51" s="50"/>
      <c r="L51" s="48" t="s">
        <v>35</v>
      </c>
      <c r="M51" s="49"/>
      <c r="N51" s="49"/>
      <c r="O51" s="50"/>
      <c r="Q51" s="39"/>
      <c r="T51" s="36"/>
    </row>
    <row r="52" spans="2:20" x14ac:dyDescent="0.2">
      <c r="B52" s="12"/>
      <c r="C52" s="5" t="s">
        <v>23</v>
      </c>
      <c r="D52" s="5" t="s">
        <v>4</v>
      </c>
      <c r="E52" s="13" t="s">
        <v>5</v>
      </c>
      <c r="F52" s="5"/>
      <c r="G52" s="12"/>
      <c r="H52" s="5" t="s">
        <v>23</v>
      </c>
      <c r="I52" s="5" t="s">
        <v>4</v>
      </c>
      <c r="J52" s="13" t="s">
        <v>5</v>
      </c>
      <c r="L52" s="12"/>
      <c r="M52" s="5" t="s">
        <v>23</v>
      </c>
      <c r="N52" s="5" t="s">
        <v>4</v>
      </c>
      <c r="O52" s="13" t="s">
        <v>5</v>
      </c>
      <c r="Q52" s="40" t="s">
        <v>42</v>
      </c>
      <c r="R52" s="34" t="s">
        <v>39</v>
      </c>
      <c r="S52" s="34" t="s">
        <v>40</v>
      </c>
      <c r="T52" s="35" t="s">
        <v>41</v>
      </c>
    </row>
    <row r="53" spans="2:20" x14ac:dyDescent="0.2">
      <c r="B53" s="12" t="s">
        <v>0</v>
      </c>
      <c r="C53" s="4">
        <v>5.7500000000000002E-2</v>
      </c>
      <c r="D53" s="4">
        <v>5.4899999999999997E-2</v>
      </c>
      <c r="E53" s="14">
        <v>5.2499999999999998E-2</v>
      </c>
      <c r="F53" s="4"/>
      <c r="G53" s="12" t="s">
        <v>0</v>
      </c>
      <c r="H53" s="4">
        <f>H17+$C$6</f>
        <v>5.7500000000000002E-2</v>
      </c>
      <c r="I53" s="4">
        <f t="shared" ref="I53:J53" si="44">I17+$C$6</f>
        <v>5.4899999999999997E-2</v>
      </c>
      <c r="J53" s="14">
        <f t="shared" si="44"/>
        <v>5.2499999999999998E-2</v>
      </c>
      <c r="L53" s="12" t="s">
        <v>0</v>
      </c>
      <c r="M53" s="4">
        <f t="shared" ref="M53:O56" si="45">C53-M17</f>
        <v>4.0698509316770201E-2</v>
      </c>
      <c r="N53" s="4">
        <f t="shared" si="45"/>
        <v>4.0898757763975169E-2</v>
      </c>
      <c r="O53" s="14">
        <f t="shared" si="45"/>
        <v>4.1299006211180114E-2</v>
      </c>
      <c r="Q53" s="42">
        <f>C53</f>
        <v>5.7500000000000002E-2</v>
      </c>
      <c r="R53" s="43">
        <v>6.4799999999999996E-2</v>
      </c>
      <c r="S53" s="43">
        <v>5.7200000000000001E-2</v>
      </c>
      <c r="T53" s="44">
        <v>0.06</v>
      </c>
    </row>
    <row r="54" spans="2:20" x14ac:dyDescent="0.2">
      <c r="B54" s="12" t="s">
        <v>1</v>
      </c>
      <c r="C54" s="4">
        <v>4.99E-2</v>
      </c>
      <c r="D54" s="4">
        <v>4.7500000000000001E-2</v>
      </c>
      <c r="E54" s="14">
        <v>4.4900000000000002E-2</v>
      </c>
      <c r="F54" s="4"/>
      <c r="G54" s="12" t="s">
        <v>1</v>
      </c>
      <c r="H54" s="4">
        <f t="shared" ref="H54:J54" si="46">H18+$C$6</f>
        <v>4.99E-2</v>
      </c>
      <c r="I54" s="4">
        <f t="shared" si="46"/>
        <v>4.7500000000000001E-2</v>
      </c>
      <c r="J54" s="14">
        <f t="shared" si="46"/>
        <v>4.4900000000000002E-2</v>
      </c>
      <c r="L54" s="12" t="s">
        <v>1</v>
      </c>
      <c r="M54" s="4">
        <f t="shared" si="45"/>
        <v>4.0572056815077862E-2</v>
      </c>
      <c r="N54" s="4">
        <f t="shared" si="45"/>
        <v>3.9726714012564883E-2</v>
      </c>
      <c r="O54" s="14">
        <f t="shared" si="45"/>
        <v>3.8681371210051885E-2</v>
      </c>
      <c r="Q54" s="39"/>
      <c r="T54" s="36"/>
    </row>
    <row r="55" spans="2:20" x14ac:dyDescent="0.2">
      <c r="B55" s="12" t="s">
        <v>2</v>
      </c>
      <c r="C55" s="4">
        <v>4.4900000000000002E-2</v>
      </c>
      <c r="D55" s="4">
        <v>4.2500000000000003E-2</v>
      </c>
      <c r="E55" s="14">
        <v>4.2500000000000003E-2</v>
      </c>
      <c r="F55" s="4"/>
      <c r="G55" s="12" t="s">
        <v>2</v>
      </c>
      <c r="H55" s="4">
        <f t="shared" ref="H55:J55" si="47">H19+$C$6</f>
        <v>4.4900000000000002E-2</v>
      </c>
      <c r="I55" s="4">
        <f t="shared" si="47"/>
        <v>4.2500000000000003E-2</v>
      </c>
      <c r="J55" s="14">
        <f t="shared" si="47"/>
        <v>4.2500000000000003E-2</v>
      </c>
      <c r="L55" s="12" t="s">
        <v>2</v>
      </c>
      <c r="M55" s="4">
        <f t="shared" si="45"/>
        <v>4.2842857142857148E-2</v>
      </c>
      <c r="N55" s="4">
        <f t="shared" si="45"/>
        <v>4.0785714285714286E-2</v>
      </c>
      <c r="O55" s="14">
        <f t="shared" si="45"/>
        <v>4.1128571428571431E-2</v>
      </c>
      <c r="Q55" s="39"/>
      <c r="T55" s="36"/>
    </row>
    <row r="56" spans="2:20" x14ac:dyDescent="0.2">
      <c r="B56" s="12" t="s">
        <v>3</v>
      </c>
      <c r="C56" s="4">
        <v>4.4900000000000002E-2</v>
      </c>
      <c r="D56" s="4">
        <v>4.2500000000000003E-2</v>
      </c>
      <c r="E56" s="14">
        <v>3.9899999999999998E-2</v>
      </c>
      <c r="F56" s="4"/>
      <c r="G56" s="12" t="s">
        <v>3</v>
      </c>
      <c r="H56" s="4">
        <f t="shared" ref="H56:J56" si="48">H20+$C$6</f>
        <v>4.4900000000000002E-2</v>
      </c>
      <c r="I56" s="4">
        <f t="shared" si="48"/>
        <v>4.2500000000000003E-2</v>
      </c>
      <c r="J56" s="14">
        <f t="shared" si="48"/>
        <v>3.9899999999999998E-2</v>
      </c>
      <c r="L56" s="12" t="s">
        <v>3</v>
      </c>
      <c r="M56" s="4">
        <f t="shared" si="45"/>
        <v>4.3151428571428577E-2</v>
      </c>
      <c r="N56" s="4">
        <f t="shared" si="45"/>
        <v>4.1042857142857145E-2</v>
      </c>
      <c r="O56" s="14">
        <f t="shared" si="45"/>
        <v>3.8734285714285714E-2</v>
      </c>
      <c r="Q56" s="38">
        <f>E56</f>
        <v>3.9899999999999998E-2</v>
      </c>
      <c r="R56" s="4">
        <v>3.7199999999999997E-2</v>
      </c>
      <c r="S56" s="4">
        <v>4.1099999999999998E-2</v>
      </c>
      <c r="T56" s="14">
        <v>0.04</v>
      </c>
    </row>
    <row r="57" spans="2:20" x14ac:dyDescent="0.2">
      <c r="B57" s="12"/>
      <c r="C57" s="1"/>
      <c r="D57" s="1"/>
      <c r="E57" s="16"/>
      <c r="F57" s="1"/>
      <c r="G57" s="12"/>
      <c r="H57" s="1"/>
      <c r="I57" s="1"/>
      <c r="J57" s="16"/>
      <c r="L57" s="12"/>
      <c r="M57" s="1"/>
      <c r="N57" s="1"/>
      <c r="O57" s="16"/>
      <c r="Q57" s="39"/>
      <c r="T57" s="36"/>
    </row>
    <row r="58" spans="2:20" x14ac:dyDescent="0.2">
      <c r="B58" s="48" t="s">
        <v>10</v>
      </c>
      <c r="C58" s="49"/>
      <c r="D58" s="49"/>
      <c r="E58" s="50"/>
      <c r="F58" s="9"/>
      <c r="G58" s="48" t="s">
        <v>26</v>
      </c>
      <c r="H58" s="49"/>
      <c r="I58" s="49"/>
      <c r="J58" s="50"/>
      <c r="L58" s="48" t="s">
        <v>36</v>
      </c>
      <c r="M58" s="49"/>
      <c r="N58" s="49"/>
      <c r="O58" s="50"/>
      <c r="Q58" s="39" t="s">
        <v>42</v>
      </c>
      <c r="R58" s="8" t="s">
        <v>39</v>
      </c>
      <c r="S58" s="8" t="s">
        <v>40</v>
      </c>
      <c r="T58" s="36" t="s">
        <v>41</v>
      </c>
    </row>
    <row r="59" spans="2:20" x14ac:dyDescent="0.2">
      <c r="B59" s="12"/>
      <c r="C59" s="5" t="s">
        <v>23</v>
      </c>
      <c r="D59" s="5" t="s">
        <v>4</v>
      </c>
      <c r="E59" s="13" t="s">
        <v>5</v>
      </c>
      <c r="F59" s="5"/>
      <c r="G59" s="12"/>
      <c r="H59" s="5" t="s">
        <v>23</v>
      </c>
      <c r="I59" s="5" t="s">
        <v>4</v>
      </c>
      <c r="J59" s="13" t="s">
        <v>5</v>
      </c>
      <c r="L59" s="12"/>
      <c r="M59" s="5" t="s">
        <v>23</v>
      </c>
      <c r="N59" s="5" t="s">
        <v>4</v>
      </c>
      <c r="O59" s="13" t="s">
        <v>5</v>
      </c>
      <c r="Q59" s="39"/>
      <c r="T59" s="36"/>
    </row>
    <row r="60" spans="2:20" x14ac:dyDescent="0.2">
      <c r="B60" s="12" t="s">
        <v>0</v>
      </c>
      <c r="C60" s="4">
        <v>5.9900000000000002E-2</v>
      </c>
      <c r="D60" s="4">
        <v>5.7500000000000002E-2</v>
      </c>
      <c r="E60" s="14">
        <v>5.4899999999999997E-2</v>
      </c>
      <c r="F60" s="3"/>
      <c r="G60" s="12" t="s">
        <v>0</v>
      </c>
      <c r="H60" s="4">
        <f>H24+$C$6</f>
        <v>5.9900000000000002E-2</v>
      </c>
      <c r="I60" s="4">
        <f t="shared" ref="I60:J60" si="49">I24+$C$6</f>
        <v>5.7500000000000002E-2</v>
      </c>
      <c r="J60" s="14">
        <f t="shared" si="49"/>
        <v>5.4899999999999997E-2</v>
      </c>
      <c r="L60" s="12" t="s">
        <v>0</v>
      </c>
      <c r="M60" s="4">
        <f t="shared" ref="M60:O63" si="50">C60-M17</f>
        <v>4.30985093167702E-2</v>
      </c>
      <c r="N60" s="4">
        <f t="shared" si="50"/>
        <v>4.3498757763975174E-2</v>
      </c>
      <c r="O60" s="14">
        <f t="shared" si="50"/>
        <v>4.3699006211180114E-2</v>
      </c>
      <c r="Q60" s="42">
        <f>C60</f>
        <v>5.9900000000000002E-2</v>
      </c>
      <c r="R60" s="43">
        <v>6.6900000000000001E-2</v>
      </c>
      <c r="S60" s="43">
        <v>6.0199999999999997E-2</v>
      </c>
      <c r="T60" s="44">
        <v>6.4000000000000001E-2</v>
      </c>
    </row>
    <row r="61" spans="2:20" x14ac:dyDescent="0.2">
      <c r="B61" s="12" t="s">
        <v>1</v>
      </c>
      <c r="C61" s="4">
        <v>5.2499999999999998E-2</v>
      </c>
      <c r="D61" s="4">
        <v>4.99E-2</v>
      </c>
      <c r="E61" s="14">
        <v>4.7500000000000001E-2</v>
      </c>
      <c r="F61" s="3"/>
      <c r="G61" s="12" t="s">
        <v>1</v>
      </c>
      <c r="H61" s="4">
        <f t="shared" ref="H61:J61" si="51">H25+$C$6</f>
        <v>5.2499999999999998E-2</v>
      </c>
      <c r="I61" s="4">
        <f t="shared" si="51"/>
        <v>4.99E-2</v>
      </c>
      <c r="J61" s="14">
        <f t="shared" si="51"/>
        <v>4.7500000000000001E-2</v>
      </c>
      <c r="L61" s="12" t="s">
        <v>1</v>
      </c>
      <c r="M61" s="4">
        <f t="shared" si="50"/>
        <v>4.3172056815077853E-2</v>
      </c>
      <c r="N61" s="4">
        <f t="shared" si="50"/>
        <v>4.2126714012564882E-2</v>
      </c>
      <c r="O61" s="14">
        <f t="shared" si="50"/>
        <v>4.1281371210051883E-2</v>
      </c>
      <c r="Q61" s="39"/>
      <c r="T61" s="36"/>
    </row>
    <row r="62" spans="2:20" x14ac:dyDescent="0.2">
      <c r="B62" s="12" t="s">
        <v>2</v>
      </c>
      <c r="C62" s="4">
        <v>4.4900000000000002E-2</v>
      </c>
      <c r="D62" s="4">
        <v>4.2500000000000003E-2</v>
      </c>
      <c r="E62" s="14">
        <v>4.2500000000000003E-2</v>
      </c>
      <c r="F62" s="3"/>
      <c r="G62" s="12" t="s">
        <v>2</v>
      </c>
      <c r="H62" s="4">
        <f t="shared" ref="H62:J62" si="52">H26+$C$6</f>
        <v>4.4900000000000002E-2</v>
      </c>
      <c r="I62" s="4">
        <f t="shared" si="52"/>
        <v>4.2500000000000003E-2</v>
      </c>
      <c r="J62" s="14">
        <f t="shared" si="52"/>
        <v>4.2500000000000003E-2</v>
      </c>
      <c r="L62" s="12" t="s">
        <v>2</v>
      </c>
      <c r="M62" s="4">
        <f t="shared" si="50"/>
        <v>4.2842857142857148E-2</v>
      </c>
      <c r="N62" s="4">
        <f t="shared" si="50"/>
        <v>4.0785714285714286E-2</v>
      </c>
      <c r="O62" s="14">
        <f t="shared" si="50"/>
        <v>4.1128571428571431E-2</v>
      </c>
      <c r="Q62" s="39"/>
      <c r="T62" s="36"/>
    </row>
    <row r="63" spans="2:20" x14ac:dyDescent="0.2">
      <c r="B63" s="12" t="s">
        <v>3</v>
      </c>
      <c r="C63" s="4">
        <v>4.4900000000000002E-2</v>
      </c>
      <c r="D63" s="4">
        <v>4.2500000000000003E-2</v>
      </c>
      <c r="E63" s="14">
        <v>4.2500000000000003E-2</v>
      </c>
      <c r="F63" s="3"/>
      <c r="G63" s="12" t="s">
        <v>3</v>
      </c>
      <c r="H63" s="4">
        <f t="shared" ref="H63:J63" si="53">H27+$C$6</f>
        <v>4.4900000000000002E-2</v>
      </c>
      <c r="I63" s="4">
        <f t="shared" si="53"/>
        <v>4.2500000000000003E-2</v>
      </c>
      <c r="J63" s="14">
        <f t="shared" si="53"/>
        <v>4.2500000000000003E-2</v>
      </c>
      <c r="L63" s="12" t="s">
        <v>3</v>
      </c>
      <c r="M63" s="4">
        <f t="shared" si="50"/>
        <v>4.3151428571428577E-2</v>
      </c>
      <c r="N63" s="4">
        <f t="shared" si="50"/>
        <v>4.1042857142857145E-2</v>
      </c>
      <c r="O63" s="14">
        <f t="shared" si="50"/>
        <v>4.1334285714285719E-2</v>
      </c>
      <c r="Q63" s="38">
        <f>E63</f>
        <v>4.2500000000000003E-2</v>
      </c>
      <c r="R63" s="4">
        <v>3.9899999999999998E-2</v>
      </c>
      <c r="S63" s="4">
        <v>4.7899999999999998E-2</v>
      </c>
      <c r="T63" s="14">
        <v>4.2999999999999997E-2</v>
      </c>
    </row>
    <row r="64" spans="2:20" x14ac:dyDescent="0.2">
      <c r="B64" s="12"/>
      <c r="C64" s="1"/>
      <c r="D64" s="1"/>
      <c r="E64" s="16"/>
      <c r="F64" s="1"/>
      <c r="G64" s="12"/>
      <c r="H64" s="1"/>
      <c r="I64" s="1"/>
      <c r="J64" s="16"/>
      <c r="L64" s="12"/>
      <c r="M64" s="1"/>
      <c r="N64" s="1"/>
      <c r="O64" s="16"/>
      <c r="Q64" s="39"/>
      <c r="T64" s="36"/>
    </row>
    <row r="65" spans="2:20" x14ac:dyDescent="0.2">
      <c r="B65" s="48" t="s">
        <v>11</v>
      </c>
      <c r="C65" s="49"/>
      <c r="D65" s="49"/>
      <c r="E65" s="50"/>
      <c r="F65" s="9"/>
      <c r="G65" s="48" t="s">
        <v>27</v>
      </c>
      <c r="H65" s="49"/>
      <c r="I65" s="49"/>
      <c r="J65" s="50"/>
      <c r="L65" s="48" t="s">
        <v>37</v>
      </c>
      <c r="M65" s="49"/>
      <c r="N65" s="49"/>
      <c r="O65" s="50"/>
      <c r="Q65" s="39" t="s">
        <v>42</v>
      </c>
      <c r="R65" s="8" t="s">
        <v>39</v>
      </c>
      <c r="S65" s="8" t="s">
        <v>40</v>
      </c>
      <c r="T65" s="36" t="s">
        <v>41</v>
      </c>
    </row>
    <row r="66" spans="2:20" x14ac:dyDescent="0.2">
      <c r="B66" s="12"/>
      <c r="C66" s="5" t="s">
        <v>23</v>
      </c>
      <c r="D66" s="5" t="s">
        <v>4</v>
      </c>
      <c r="E66" s="13" t="s">
        <v>5</v>
      </c>
      <c r="F66" s="5"/>
      <c r="G66" s="12"/>
      <c r="H66" s="5" t="s">
        <v>23</v>
      </c>
      <c r="I66" s="5" t="s">
        <v>4</v>
      </c>
      <c r="J66" s="13" t="s">
        <v>5</v>
      </c>
      <c r="L66" s="12"/>
      <c r="M66" s="5" t="s">
        <v>23</v>
      </c>
      <c r="N66" s="5" t="s">
        <v>4</v>
      </c>
      <c r="O66" s="13" t="s">
        <v>5</v>
      </c>
      <c r="Q66" s="39"/>
      <c r="T66" s="36"/>
    </row>
    <row r="67" spans="2:20" x14ac:dyDescent="0.2">
      <c r="B67" s="12" t="s">
        <v>0</v>
      </c>
      <c r="C67" s="4">
        <v>6.4899999999999999E-2</v>
      </c>
      <c r="D67" s="4">
        <v>6.25E-2</v>
      </c>
      <c r="E67" s="14">
        <v>5.9900000000000002E-2</v>
      </c>
      <c r="F67" s="4"/>
      <c r="G67" s="12" t="s">
        <v>0</v>
      </c>
      <c r="H67" s="4">
        <f>H31+$C$6</f>
        <v>6.4899999999999999E-2</v>
      </c>
      <c r="I67" s="4">
        <f t="shared" ref="I67:J67" si="54">I31+$C$6</f>
        <v>6.25E-2</v>
      </c>
      <c r="J67" s="14">
        <f t="shared" si="54"/>
        <v>5.9900000000000002E-2</v>
      </c>
      <c r="L67" s="12" t="s">
        <v>0</v>
      </c>
      <c r="M67" s="4">
        <f t="shared" ref="M67:O70" si="55">C67-M17</f>
        <v>4.8098509316770205E-2</v>
      </c>
      <c r="N67" s="4">
        <f t="shared" si="55"/>
        <v>4.8498757763975171E-2</v>
      </c>
      <c r="O67" s="14">
        <f t="shared" si="55"/>
        <v>4.8699006211180118E-2</v>
      </c>
      <c r="Q67" s="38">
        <f>C67</f>
        <v>6.4899999999999999E-2</v>
      </c>
      <c r="R67" s="4">
        <v>6.6900000000000001E-2</v>
      </c>
      <c r="S67" s="4">
        <v>6.88E-2</v>
      </c>
      <c r="T67" s="14">
        <v>6.8000000000000005E-2</v>
      </c>
    </row>
    <row r="68" spans="2:20" x14ac:dyDescent="0.2">
      <c r="B68" s="12" t="s">
        <v>1</v>
      </c>
      <c r="C68" s="4">
        <v>5.2499999999999998E-2</v>
      </c>
      <c r="D68" s="4">
        <v>4.99E-2</v>
      </c>
      <c r="E68" s="14">
        <v>4.7500000000000001E-2</v>
      </c>
      <c r="F68" s="4"/>
      <c r="G68" s="12" t="s">
        <v>1</v>
      </c>
      <c r="H68" s="4">
        <f t="shared" ref="H68:J68" si="56">H32+$C$6</f>
        <v>5.2499999999999998E-2</v>
      </c>
      <c r="I68" s="4">
        <f t="shared" si="56"/>
        <v>4.99E-2</v>
      </c>
      <c r="J68" s="14">
        <f t="shared" si="56"/>
        <v>4.7500000000000001E-2</v>
      </c>
      <c r="L68" s="12" t="s">
        <v>1</v>
      </c>
      <c r="M68" s="4">
        <f t="shared" si="55"/>
        <v>4.3172056815077853E-2</v>
      </c>
      <c r="N68" s="4">
        <f t="shared" si="55"/>
        <v>4.2126714012564882E-2</v>
      </c>
      <c r="O68" s="14">
        <f t="shared" si="55"/>
        <v>4.1281371210051883E-2</v>
      </c>
      <c r="Q68" s="39"/>
      <c r="T68" s="36"/>
    </row>
    <row r="69" spans="2:20" x14ac:dyDescent="0.2">
      <c r="B69" s="12" t="s">
        <v>2</v>
      </c>
      <c r="C69" s="4">
        <v>4.7500000000000001E-2</v>
      </c>
      <c r="D69" s="4">
        <v>4.4900000000000002E-2</v>
      </c>
      <c r="E69" s="14">
        <v>4.4900000000000002E-2</v>
      </c>
      <c r="F69" s="4"/>
      <c r="G69" s="12" t="s">
        <v>2</v>
      </c>
      <c r="H69" s="4">
        <f t="shared" ref="H69:J69" si="57">H33+$C$6</f>
        <v>4.7500000000000001E-2</v>
      </c>
      <c r="I69" s="4">
        <f t="shared" si="57"/>
        <v>4.4900000000000002E-2</v>
      </c>
      <c r="J69" s="14">
        <f t="shared" si="57"/>
        <v>4.4900000000000002E-2</v>
      </c>
      <c r="L69" s="12" t="s">
        <v>2</v>
      </c>
      <c r="M69" s="4">
        <f t="shared" si="55"/>
        <v>4.5442857142857146E-2</v>
      </c>
      <c r="N69" s="4">
        <f t="shared" si="55"/>
        <v>4.3185714285714286E-2</v>
      </c>
      <c r="O69" s="14">
        <f t="shared" si="55"/>
        <v>4.352857142857143E-2</v>
      </c>
      <c r="Q69" s="39"/>
      <c r="T69" s="36"/>
    </row>
    <row r="70" spans="2:20" x14ac:dyDescent="0.2">
      <c r="B70" s="12" t="s">
        <v>3</v>
      </c>
      <c r="C70" s="4">
        <v>4.7500000000000001E-2</v>
      </c>
      <c r="D70" s="4">
        <v>4.4900000000000002E-2</v>
      </c>
      <c r="E70" s="14">
        <v>4.4900000000000002E-2</v>
      </c>
      <c r="F70" s="4"/>
      <c r="G70" s="12" t="s">
        <v>3</v>
      </c>
      <c r="H70" s="4">
        <f t="shared" ref="H70:J70" si="58">H34+$C$6</f>
        <v>4.7500000000000001E-2</v>
      </c>
      <c r="I70" s="4">
        <f t="shared" si="58"/>
        <v>4.4900000000000002E-2</v>
      </c>
      <c r="J70" s="14">
        <f t="shared" si="58"/>
        <v>4.4900000000000002E-2</v>
      </c>
      <c r="L70" s="12" t="s">
        <v>3</v>
      </c>
      <c r="M70" s="4">
        <f t="shared" si="55"/>
        <v>4.5751428571428575E-2</v>
      </c>
      <c r="N70" s="4">
        <f t="shared" si="55"/>
        <v>4.3442857142857144E-2</v>
      </c>
      <c r="O70" s="14">
        <f t="shared" si="55"/>
        <v>4.3734285714285719E-2</v>
      </c>
      <c r="Q70" s="38">
        <f>E70</f>
        <v>4.4900000000000002E-2</v>
      </c>
      <c r="R70" s="4">
        <v>4.3499999999999997E-2</v>
      </c>
      <c r="S70" s="4">
        <v>4.8899999999999999E-2</v>
      </c>
      <c r="T70" s="14">
        <v>4.5999999999999999E-2</v>
      </c>
    </row>
    <row r="71" spans="2:20" x14ac:dyDescent="0.2">
      <c r="B71" s="12"/>
      <c r="C71" s="1"/>
      <c r="D71" s="1"/>
      <c r="E71" s="16"/>
      <c r="F71" s="1"/>
      <c r="G71" s="12"/>
      <c r="H71" s="1"/>
      <c r="I71" s="1"/>
      <c r="J71" s="16"/>
      <c r="L71" s="12"/>
      <c r="M71" s="1"/>
      <c r="N71" s="1"/>
      <c r="O71" s="16"/>
      <c r="Q71" s="39"/>
      <c r="T71" s="36"/>
    </row>
    <row r="72" spans="2:20" x14ac:dyDescent="0.2">
      <c r="B72" s="48" t="s">
        <v>12</v>
      </c>
      <c r="C72" s="49"/>
      <c r="D72" s="49"/>
      <c r="E72" s="50"/>
      <c r="F72" s="9"/>
      <c r="G72" s="48" t="s">
        <v>28</v>
      </c>
      <c r="H72" s="49"/>
      <c r="I72" s="49"/>
      <c r="J72" s="50"/>
      <c r="L72" s="48" t="s">
        <v>38</v>
      </c>
      <c r="M72" s="49"/>
      <c r="N72" s="49"/>
      <c r="O72" s="50"/>
      <c r="Q72" s="40" t="s">
        <v>42</v>
      </c>
      <c r="R72" s="34" t="s">
        <v>39</v>
      </c>
      <c r="S72" s="34" t="s">
        <v>40</v>
      </c>
      <c r="T72" s="35" t="s">
        <v>41</v>
      </c>
    </row>
    <row r="73" spans="2:20" x14ac:dyDescent="0.2">
      <c r="B73" s="12"/>
      <c r="C73" s="5" t="s">
        <v>23</v>
      </c>
      <c r="D73" s="5" t="s">
        <v>4</v>
      </c>
      <c r="E73" s="13" t="s">
        <v>5</v>
      </c>
      <c r="F73" s="5"/>
      <c r="G73" s="12"/>
      <c r="H73" s="5" t="s">
        <v>23</v>
      </c>
      <c r="I73" s="5" t="s">
        <v>4</v>
      </c>
      <c r="J73" s="13" t="s">
        <v>5</v>
      </c>
      <c r="L73" s="12"/>
      <c r="M73" s="5" t="s">
        <v>23</v>
      </c>
      <c r="N73" s="5" t="s">
        <v>4</v>
      </c>
      <c r="O73" s="13" t="s">
        <v>5</v>
      </c>
      <c r="Q73" s="38">
        <f>C74</f>
        <v>6.7500000000000004E-2</v>
      </c>
      <c r="R73" s="4">
        <v>6.6900000000000001E-2</v>
      </c>
      <c r="S73" s="4">
        <v>7.3599999999999999E-2</v>
      </c>
      <c r="T73" s="14">
        <v>7.0199999999999999E-2</v>
      </c>
    </row>
    <row r="74" spans="2:20" x14ac:dyDescent="0.2">
      <c r="B74" s="12" t="s">
        <v>0</v>
      </c>
      <c r="C74" s="4">
        <v>6.7500000000000004E-2</v>
      </c>
      <c r="D74" s="4">
        <v>6.4899999999999999E-2</v>
      </c>
      <c r="E74" s="14">
        <v>6.25E-2</v>
      </c>
      <c r="F74" s="4"/>
      <c r="G74" s="12" t="s">
        <v>0</v>
      </c>
      <c r="H74" s="4">
        <f>H38+$C$6</f>
        <v>6.7500000000000004E-2</v>
      </c>
      <c r="I74" s="4">
        <f t="shared" ref="I74:J74" si="59">I38+$C$6</f>
        <v>6.4899999999999999E-2</v>
      </c>
      <c r="J74" s="14">
        <f t="shared" si="59"/>
        <v>6.25E-2</v>
      </c>
      <c r="L74" s="12" t="s">
        <v>0</v>
      </c>
      <c r="M74" s="4">
        <f t="shared" ref="M74:O77" si="60">C74-M17</f>
        <v>5.069850931677021E-2</v>
      </c>
      <c r="N74" s="4">
        <f t="shared" si="60"/>
        <v>5.0898757763975171E-2</v>
      </c>
      <c r="O74" s="14">
        <f t="shared" si="60"/>
        <v>5.1299006211180109E-2</v>
      </c>
      <c r="Q74" s="39"/>
      <c r="T74" s="36"/>
    </row>
    <row r="75" spans="2:20" x14ac:dyDescent="0.2">
      <c r="B75" s="12" t="s">
        <v>1</v>
      </c>
      <c r="C75" s="4">
        <v>5.4899999999999997E-2</v>
      </c>
      <c r="D75" s="4">
        <v>5.2499999999999998E-2</v>
      </c>
      <c r="E75" s="14">
        <v>5.2499999999999998E-2</v>
      </c>
      <c r="F75" s="4"/>
      <c r="G75" s="12" t="s">
        <v>1</v>
      </c>
      <c r="H75" s="4">
        <f t="shared" ref="H75:J75" si="61">H39+$C$6</f>
        <v>5.4899999999999997E-2</v>
      </c>
      <c r="I75" s="4">
        <f t="shared" si="61"/>
        <v>5.2499999999999998E-2</v>
      </c>
      <c r="J75" s="14">
        <f t="shared" si="61"/>
        <v>5.2499999999999998E-2</v>
      </c>
      <c r="L75" s="12" t="s">
        <v>1</v>
      </c>
      <c r="M75" s="4">
        <f t="shared" si="60"/>
        <v>4.5572056815077852E-2</v>
      </c>
      <c r="N75" s="4">
        <f t="shared" si="60"/>
        <v>4.472671401256488E-2</v>
      </c>
      <c r="O75" s="14">
        <f t="shared" si="60"/>
        <v>4.628137121005188E-2</v>
      </c>
      <c r="Q75" s="39"/>
      <c r="T75" s="36"/>
    </row>
    <row r="76" spans="2:20" x14ac:dyDescent="0.2">
      <c r="B76" s="12" t="s">
        <v>2</v>
      </c>
      <c r="C76" s="4">
        <v>5.2499999999999998E-2</v>
      </c>
      <c r="D76" s="4">
        <v>4.99E-2</v>
      </c>
      <c r="E76" s="14">
        <v>4.99E-2</v>
      </c>
      <c r="F76" s="4"/>
      <c r="G76" s="12" t="s">
        <v>2</v>
      </c>
      <c r="H76" s="4">
        <f t="shared" ref="H76:J76" si="62">H40+$C$6</f>
        <v>5.2499999999999998E-2</v>
      </c>
      <c r="I76" s="4">
        <f t="shared" si="62"/>
        <v>4.99E-2</v>
      </c>
      <c r="J76" s="14">
        <f t="shared" si="62"/>
        <v>4.99E-2</v>
      </c>
      <c r="L76" s="12" t="s">
        <v>2</v>
      </c>
      <c r="M76" s="4">
        <f t="shared" si="60"/>
        <v>5.0442857142857143E-2</v>
      </c>
      <c r="N76" s="4">
        <f t="shared" si="60"/>
        <v>4.8185714285714283E-2</v>
      </c>
      <c r="O76" s="14">
        <f t="shared" si="60"/>
        <v>4.8528571428571428E-2</v>
      </c>
      <c r="Q76" s="39"/>
      <c r="T76" s="36"/>
    </row>
    <row r="77" spans="2:20" x14ac:dyDescent="0.2">
      <c r="B77" s="17" t="s">
        <v>3</v>
      </c>
      <c r="C77" s="18">
        <v>5.2499999999999998E-2</v>
      </c>
      <c r="D77" s="18">
        <v>4.99E-2</v>
      </c>
      <c r="E77" s="19">
        <v>4.99E-2</v>
      </c>
      <c r="F77" s="4"/>
      <c r="G77" s="17" t="s">
        <v>3</v>
      </c>
      <c r="H77" s="18">
        <f t="shared" ref="H77:J77" si="63">H41+$C$6</f>
        <v>5.2499999999999998E-2</v>
      </c>
      <c r="I77" s="18">
        <f t="shared" si="63"/>
        <v>4.99E-2</v>
      </c>
      <c r="J77" s="19">
        <f t="shared" si="63"/>
        <v>4.99E-2</v>
      </c>
      <c r="L77" s="17" t="s">
        <v>3</v>
      </c>
      <c r="M77" s="18">
        <f t="shared" si="60"/>
        <v>5.0751428571428572E-2</v>
      </c>
      <c r="N77" s="18">
        <f t="shared" si="60"/>
        <v>4.8442857142857142E-2</v>
      </c>
      <c r="O77" s="19">
        <f t="shared" si="60"/>
        <v>4.8734285714285716E-2</v>
      </c>
      <c r="Q77" s="41">
        <f>E77</f>
        <v>4.99E-2</v>
      </c>
      <c r="R77" s="18">
        <v>4.82E-2</v>
      </c>
      <c r="S77" s="18">
        <v>4.9399999999999999E-2</v>
      </c>
      <c r="T77" s="19">
        <v>5.0500000000000003E-2</v>
      </c>
    </row>
  </sheetData>
  <mergeCells count="28">
    <mergeCell ref="B65:E65"/>
    <mergeCell ref="G65:J65"/>
    <mergeCell ref="B72:E72"/>
    <mergeCell ref="G72:J72"/>
    <mergeCell ref="L44:O44"/>
    <mergeCell ref="L51:O51"/>
    <mergeCell ref="L58:O58"/>
    <mergeCell ref="L65:O65"/>
    <mergeCell ref="L72:O72"/>
    <mergeCell ref="B44:E44"/>
    <mergeCell ref="G44:J44"/>
    <mergeCell ref="B51:E51"/>
    <mergeCell ref="G51:J51"/>
    <mergeCell ref="B58:E58"/>
    <mergeCell ref="G58:J58"/>
    <mergeCell ref="B8:E8"/>
    <mergeCell ref="G8:J8"/>
    <mergeCell ref="L8:O8"/>
    <mergeCell ref="B15:E15"/>
    <mergeCell ref="G15:J15"/>
    <mergeCell ref="L15:O15"/>
    <mergeCell ref="Q44:T44"/>
    <mergeCell ref="B22:E22"/>
    <mergeCell ref="G22:J22"/>
    <mergeCell ref="B29:E29"/>
    <mergeCell ref="G29:J29"/>
    <mergeCell ref="B36:E36"/>
    <mergeCell ref="G36:J36"/>
  </mergeCells>
  <conditionalFormatting sqref="M46:O49">
    <cfRule type="colorScale" priority="5">
      <colorScale>
        <cfvo type="min"/>
        <cfvo type="max"/>
        <color rgb="FFFCFCFF"/>
        <color rgb="FF63BE7B"/>
      </colorScale>
    </cfRule>
  </conditionalFormatting>
  <conditionalFormatting sqref="M53:O56">
    <cfRule type="colorScale" priority="4">
      <colorScale>
        <cfvo type="min"/>
        <cfvo type="max"/>
        <color rgb="FFFCFCFF"/>
        <color rgb="FF63BE7B"/>
      </colorScale>
    </cfRule>
  </conditionalFormatting>
  <conditionalFormatting sqref="M60:O63">
    <cfRule type="colorScale" priority="3">
      <colorScale>
        <cfvo type="min"/>
        <cfvo type="max"/>
        <color rgb="FFFCFCFF"/>
        <color rgb="FF63BE7B"/>
      </colorScale>
    </cfRule>
  </conditionalFormatting>
  <conditionalFormatting sqref="M67:O70">
    <cfRule type="colorScale" priority="2">
      <colorScale>
        <cfvo type="min"/>
        <cfvo type="max"/>
        <color rgb="FFFCFCFF"/>
        <color rgb="FF63BE7B"/>
      </colorScale>
    </cfRule>
  </conditionalFormatting>
  <conditionalFormatting sqref="M74:O7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SLR Pricing Grid 12.10.19</vt:lpstr>
      <vt:lpstr>Cap Markets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Leaver</dc:creator>
  <cp:lastModifiedBy>John  Hsieh</cp:lastModifiedBy>
  <cp:lastPrinted>2019-08-23T22:48:22Z</cp:lastPrinted>
  <dcterms:created xsi:type="dcterms:W3CDTF">2019-08-23T22:39:37Z</dcterms:created>
  <dcterms:modified xsi:type="dcterms:W3CDTF">2019-12-12T17:01:52Z</dcterms:modified>
</cp:coreProperties>
</file>