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v\source\lottery-counter\"/>
    </mc:Choice>
  </mc:AlternateContent>
  <xr:revisionPtr revIDLastSave="0" documentId="13_ncr:1_{0C96E902-261F-4E7D-BC41-80FCDF2ED5CB}" xr6:coauthVersionLast="47" xr6:coauthVersionMax="47" xr10:uidLastSave="{00000000-0000-0000-0000-000000000000}"/>
  <bookViews>
    <workbookView xWindow="0" yWindow="0" windowWidth="32688" windowHeight="16560" firstSheet="2" activeTab="2" xr2:uid="{328B4442-707D-4640-9BDC-0893737D3695}"/>
  </bookViews>
  <sheets>
    <sheet name="HotPicks" sheetId="1" r:id="rId1"/>
    <sheet name="HotPicks analysis" sheetId="2" r:id="rId2"/>
    <sheet name="EuroMillions" sheetId="4" r:id="rId3"/>
    <sheet name="EuroMillions analysis" sheetId="6" r:id="rId4"/>
    <sheet name="EuroMillions digit analysis" sheetId="10" r:id="rId5"/>
    <sheet name="EuroMillions LuckDraw analysis" sheetId="7" r:id="rId6"/>
    <sheet name="Lottery" sheetId="8" r:id="rId7"/>
    <sheet name="Lottery analysis" sheetId="9" r:id="rId8"/>
  </sheets>
  <definedNames>
    <definedName name="_xlchart.v1.0" hidden="1">'EuroMillions analysis'!$J$46</definedName>
    <definedName name="_xlchart.v1.1" hidden="1">'EuroMillions analysis'!$J$46</definedName>
    <definedName name="_xlchart.v1.10" hidden="1">'EuroMillions digit analysis'!$J$2:$J$21</definedName>
    <definedName name="_xlchart.v1.11" hidden="1">'EuroMillions digit analysis'!$K$2:$K$21</definedName>
    <definedName name="_xlchart.v1.2" hidden="1">'EuroMillions digit analysis'!$B$2:$B$21</definedName>
    <definedName name="_xlchart.v1.3" hidden="1">'EuroMillions digit analysis'!$C$2:$C$21</definedName>
    <definedName name="_xlchart.v1.4" hidden="1">'EuroMillions digit analysis'!$D$2:$D$21</definedName>
    <definedName name="_xlchart.v1.5" hidden="1">'EuroMillions digit analysis'!$E$2:$E$21</definedName>
    <definedName name="_xlchart.v1.6" hidden="1">'EuroMillions digit analysis'!$F$2:$F$21</definedName>
    <definedName name="_xlchart.v1.7" hidden="1">'EuroMillions digit analysis'!$G$2:$G$21</definedName>
    <definedName name="_xlchart.v1.8" hidden="1">'EuroMillions digit analysis'!$H$2:$H$21</definedName>
    <definedName name="_xlchart.v1.9" hidden="1">'EuroMillions digit analysis'!$I$2:$I$21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0" l="1"/>
  <c r="AP21" i="4" a="1"/>
  <c r="AP21" i="4" s="1"/>
  <c r="AQ21" i="4" a="1"/>
  <c r="AQ21" i="4" s="1"/>
  <c r="AG21" i="4" a="1"/>
  <c r="AG21" i="4" s="1"/>
  <c r="AH21" i="4" a="1"/>
  <c r="AH21" i="4" s="1"/>
  <c r="X21" i="4" a="1"/>
  <c r="X21" i="4" s="1"/>
  <c r="Y21" i="4" a="1"/>
  <c r="Y21" i="4" s="1"/>
  <c r="A21" i="10"/>
  <c r="I21" i="10" s="1"/>
  <c r="A20" i="10"/>
  <c r="D20" i="10" s="1"/>
  <c r="A19" i="10"/>
  <c r="K19" i="10" s="1"/>
  <c r="A18" i="10"/>
  <c r="J18" i="10" s="1"/>
  <c r="A17" i="10"/>
  <c r="E17" i="10" s="1"/>
  <c r="A16" i="10"/>
  <c r="K16" i="10" s="1"/>
  <c r="E15" i="10"/>
  <c r="B15" i="10"/>
  <c r="A15" i="10"/>
  <c r="K15" i="10" s="1"/>
  <c r="A14" i="10"/>
  <c r="F14" i="10" s="1"/>
  <c r="A13" i="10"/>
  <c r="J13" i="10" s="1"/>
  <c r="A12" i="10"/>
  <c r="K12" i="10" s="1"/>
  <c r="A11" i="10"/>
  <c r="G11" i="10" s="1"/>
  <c r="A10" i="10"/>
  <c r="B10" i="10" s="1"/>
  <c r="A9" i="10"/>
  <c r="K9" i="10" s="1"/>
  <c r="F8" i="10"/>
  <c r="A8" i="10"/>
  <c r="D8" i="10" s="1"/>
  <c r="A7" i="10"/>
  <c r="C7" i="10" s="1"/>
  <c r="A6" i="10"/>
  <c r="K6" i="10" s="1"/>
  <c r="K5" i="10"/>
  <c r="J5" i="10"/>
  <c r="A5" i="10"/>
  <c r="I5" i="10" s="1"/>
  <c r="A4" i="10"/>
  <c r="D4" i="10" s="1"/>
  <c r="A3" i="10"/>
  <c r="K3" i="10" s="1"/>
  <c r="J2" i="10"/>
  <c r="AI315" i="4"/>
  <c r="AJ315" i="4"/>
  <c r="AK315" i="4"/>
  <c r="AL315" i="4"/>
  <c r="AM315" i="4"/>
  <c r="AN315" i="4"/>
  <c r="AO315" i="4"/>
  <c r="AI316" i="4"/>
  <c r="AJ316" i="4"/>
  <c r="AK316" i="4"/>
  <c r="AL316" i="4"/>
  <c r="AM316" i="4"/>
  <c r="AN316" i="4"/>
  <c r="AO316" i="4"/>
  <c r="AI317" i="4"/>
  <c r="AJ317" i="4"/>
  <c r="AK317" i="4"/>
  <c r="AL317" i="4"/>
  <c r="AM317" i="4"/>
  <c r="AN317" i="4"/>
  <c r="AO317" i="4"/>
  <c r="Z314" i="4"/>
  <c r="AA314" i="4"/>
  <c r="AB314" i="4"/>
  <c r="AC314" i="4"/>
  <c r="AD314" i="4"/>
  <c r="AE314" i="4"/>
  <c r="AF314" i="4"/>
  <c r="Z315" i="4"/>
  <c r="AA315" i="4"/>
  <c r="AB315" i="4"/>
  <c r="AC315" i="4"/>
  <c r="AD315" i="4"/>
  <c r="AE315" i="4"/>
  <c r="AF315" i="4"/>
  <c r="Z316" i="4"/>
  <c r="AA316" i="4"/>
  <c r="AB316" i="4"/>
  <c r="AC316" i="4"/>
  <c r="AD316" i="4"/>
  <c r="AE316" i="4"/>
  <c r="AF316" i="4"/>
  <c r="Z317" i="4"/>
  <c r="AA317" i="4"/>
  <c r="AB317" i="4"/>
  <c r="AC317" i="4"/>
  <c r="AD317" i="4"/>
  <c r="AE317" i="4"/>
  <c r="AF317" i="4"/>
  <c r="Q315" i="4"/>
  <c r="R315" i="4"/>
  <c r="S315" i="4"/>
  <c r="T315" i="4"/>
  <c r="U315" i="4"/>
  <c r="V315" i="4"/>
  <c r="W315" i="4"/>
  <c r="Q316" i="4"/>
  <c r="R316" i="4"/>
  <c r="S316" i="4"/>
  <c r="T316" i="4"/>
  <c r="U316" i="4"/>
  <c r="V316" i="4"/>
  <c r="W316" i="4"/>
  <c r="Q317" i="4"/>
  <c r="R317" i="4"/>
  <c r="S317" i="4"/>
  <c r="T317" i="4"/>
  <c r="U317" i="4"/>
  <c r="V317" i="4"/>
  <c r="W317" i="4"/>
  <c r="P309" i="4"/>
  <c r="P310" i="4"/>
  <c r="P311" i="4"/>
  <c r="P312" i="4"/>
  <c r="P313" i="4"/>
  <c r="P314" i="4"/>
  <c r="P315" i="4"/>
  <c r="P316" i="4"/>
  <c r="P317" i="4"/>
  <c r="N308" i="4"/>
  <c r="N309" i="4"/>
  <c r="N310" i="4"/>
  <c r="N311" i="4"/>
  <c r="N312" i="4"/>
  <c r="N313" i="4"/>
  <c r="N314" i="4"/>
  <c r="N315" i="4"/>
  <c r="N316" i="4"/>
  <c r="N317" i="4"/>
  <c r="L308" i="4"/>
  <c r="L309" i="4"/>
  <c r="L310" i="4"/>
  <c r="L311" i="4"/>
  <c r="L312" i="4"/>
  <c r="L313" i="4"/>
  <c r="L314" i="4"/>
  <c r="L315" i="4"/>
  <c r="L316" i="4"/>
  <c r="L317" i="4"/>
  <c r="J308" i="4"/>
  <c r="J309" i="4"/>
  <c r="J310" i="4"/>
  <c r="J311" i="4"/>
  <c r="J312" i="4"/>
  <c r="J313" i="4"/>
  <c r="J314" i="4"/>
  <c r="J315" i="4"/>
  <c r="J316" i="4"/>
  <c r="J317" i="4"/>
  <c r="AI299" i="4"/>
  <c r="AJ299" i="4"/>
  <c r="AK299" i="4"/>
  <c r="AL299" i="4"/>
  <c r="AM299" i="4"/>
  <c r="AN299" i="4"/>
  <c r="AO299" i="4"/>
  <c r="AI300" i="4"/>
  <c r="AJ300" i="4"/>
  <c r="AK300" i="4"/>
  <c r="AL300" i="4"/>
  <c r="AM300" i="4"/>
  <c r="AN300" i="4"/>
  <c r="AO300" i="4"/>
  <c r="AI301" i="4"/>
  <c r="AJ301" i="4"/>
  <c r="AK301" i="4"/>
  <c r="AL301" i="4"/>
  <c r="AM301" i="4"/>
  <c r="AN301" i="4"/>
  <c r="AO301" i="4"/>
  <c r="AI302" i="4"/>
  <c r="AJ302" i="4"/>
  <c r="AK302" i="4"/>
  <c r="AL302" i="4"/>
  <c r="AM302" i="4"/>
  <c r="AN302" i="4"/>
  <c r="AO302" i="4"/>
  <c r="AI303" i="4"/>
  <c r="AJ303" i="4"/>
  <c r="AK303" i="4"/>
  <c r="AL303" i="4"/>
  <c r="AM303" i="4"/>
  <c r="AN303" i="4"/>
  <c r="AO303" i="4"/>
  <c r="AI304" i="4"/>
  <c r="AJ304" i="4"/>
  <c r="AK304" i="4"/>
  <c r="AL304" i="4"/>
  <c r="AM304" i="4"/>
  <c r="AN304" i="4"/>
  <c r="AO304" i="4"/>
  <c r="AI305" i="4"/>
  <c r="AJ305" i="4"/>
  <c r="AK305" i="4"/>
  <c r="AL305" i="4"/>
  <c r="AM305" i="4"/>
  <c r="AN305" i="4"/>
  <c r="AO305" i="4"/>
  <c r="AI306" i="4"/>
  <c r="AJ306" i="4"/>
  <c r="AK306" i="4"/>
  <c r="AL306" i="4"/>
  <c r="AM306" i="4"/>
  <c r="AN306" i="4"/>
  <c r="AO306" i="4"/>
  <c r="AI307" i="4"/>
  <c r="AJ307" i="4"/>
  <c r="AK307" i="4"/>
  <c r="AL307" i="4"/>
  <c r="AM307" i="4"/>
  <c r="AN307" i="4"/>
  <c r="AO307" i="4"/>
  <c r="AI308" i="4"/>
  <c r="AJ308" i="4"/>
  <c r="AK308" i="4"/>
  <c r="AL308" i="4"/>
  <c r="AM308" i="4"/>
  <c r="AN308" i="4"/>
  <c r="AO308" i="4"/>
  <c r="AI309" i="4"/>
  <c r="AJ309" i="4"/>
  <c r="AK309" i="4"/>
  <c r="AL309" i="4"/>
  <c r="AM309" i="4"/>
  <c r="AN309" i="4"/>
  <c r="AO309" i="4"/>
  <c r="AI310" i="4"/>
  <c r="AJ310" i="4"/>
  <c r="AK310" i="4"/>
  <c r="AL310" i="4"/>
  <c r="AM310" i="4"/>
  <c r="AN310" i="4"/>
  <c r="AO310" i="4"/>
  <c r="AI311" i="4"/>
  <c r="AJ311" i="4"/>
  <c r="AK311" i="4"/>
  <c r="AL311" i="4"/>
  <c r="AM311" i="4"/>
  <c r="AN311" i="4"/>
  <c r="AO311" i="4"/>
  <c r="AI312" i="4"/>
  <c r="AJ312" i="4"/>
  <c r="AK312" i="4"/>
  <c r="AL312" i="4"/>
  <c r="AM312" i="4"/>
  <c r="AN312" i="4"/>
  <c r="AO312" i="4"/>
  <c r="AI313" i="4"/>
  <c r="AJ313" i="4"/>
  <c r="AK313" i="4"/>
  <c r="AL313" i="4"/>
  <c r="AM313" i="4"/>
  <c r="AN313" i="4"/>
  <c r="AO313" i="4"/>
  <c r="AI314" i="4"/>
  <c r="AJ314" i="4"/>
  <c r="AK314" i="4"/>
  <c r="AL314" i="4"/>
  <c r="AM314" i="4"/>
  <c r="AN314" i="4"/>
  <c r="AO314" i="4"/>
  <c r="Z301" i="4"/>
  <c r="AA301" i="4"/>
  <c r="AB301" i="4"/>
  <c r="AC301" i="4"/>
  <c r="AD301" i="4"/>
  <c r="AE301" i="4"/>
  <c r="AF301" i="4"/>
  <c r="Z302" i="4"/>
  <c r="AA302" i="4"/>
  <c r="AB302" i="4"/>
  <c r="AC302" i="4"/>
  <c r="AD302" i="4"/>
  <c r="AE302" i="4"/>
  <c r="AF302" i="4"/>
  <c r="Z303" i="4"/>
  <c r="AA303" i="4"/>
  <c r="AB303" i="4"/>
  <c r="AC303" i="4"/>
  <c r="AD303" i="4"/>
  <c r="AE303" i="4"/>
  <c r="AF303" i="4"/>
  <c r="Z304" i="4"/>
  <c r="AA304" i="4"/>
  <c r="AB304" i="4"/>
  <c r="AC304" i="4"/>
  <c r="AD304" i="4"/>
  <c r="AE304" i="4"/>
  <c r="AF304" i="4"/>
  <c r="Z305" i="4"/>
  <c r="AA305" i="4"/>
  <c r="AB305" i="4"/>
  <c r="AC305" i="4"/>
  <c r="AD305" i="4"/>
  <c r="AE305" i="4"/>
  <c r="AF305" i="4"/>
  <c r="Z306" i="4"/>
  <c r="AA306" i="4"/>
  <c r="AB306" i="4"/>
  <c r="AC306" i="4"/>
  <c r="AD306" i="4"/>
  <c r="AE306" i="4"/>
  <c r="AF306" i="4"/>
  <c r="Z307" i="4"/>
  <c r="AA307" i="4"/>
  <c r="AB307" i="4"/>
  <c r="AC307" i="4"/>
  <c r="AD307" i="4"/>
  <c r="AE307" i="4"/>
  <c r="AF307" i="4"/>
  <c r="Z308" i="4"/>
  <c r="AA308" i="4"/>
  <c r="AB308" i="4"/>
  <c r="AC308" i="4"/>
  <c r="AD308" i="4"/>
  <c r="AE308" i="4"/>
  <c r="AF308" i="4"/>
  <c r="Z309" i="4"/>
  <c r="AA309" i="4"/>
  <c r="AB309" i="4"/>
  <c r="AC309" i="4"/>
  <c r="AD309" i="4"/>
  <c r="AE309" i="4"/>
  <c r="AF309" i="4"/>
  <c r="Z310" i="4"/>
  <c r="AA310" i="4"/>
  <c r="AB310" i="4"/>
  <c r="AC310" i="4"/>
  <c r="AD310" i="4"/>
  <c r="AE310" i="4"/>
  <c r="AF310" i="4"/>
  <c r="Z311" i="4"/>
  <c r="AA311" i="4"/>
  <c r="AB311" i="4"/>
  <c r="AC311" i="4"/>
  <c r="AD311" i="4"/>
  <c r="AE311" i="4"/>
  <c r="AF311" i="4"/>
  <c r="Z312" i="4"/>
  <c r="AA312" i="4"/>
  <c r="AB312" i="4"/>
  <c r="AC312" i="4"/>
  <c r="AD312" i="4"/>
  <c r="AE312" i="4"/>
  <c r="AF312" i="4"/>
  <c r="Z313" i="4"/>
  <c r="AA313" i="4"/>
  <c r="AB313" i="4"/>
  <c r="AC313" i="4"/>
  <c r="AD313" i="4"/>
  <c r="AE313" i="4"/>
  <c r="AF313" i="4"/>
  <c r="Q302" i="4"/>
  <c r="R302" i="4"/>
  <c r="S302" i="4"/>
  <c r="T302" i="4"/>
  <c r="U302" i="4"/>
  <c r="V302" i="4"/>
  <c r="W302" i="4"/>
  <c r="Q303" i="4"/>
  <c r="R303" i="4"/>
  <c r="S303" i="4"/>
  <c r="T303" i="4"/>
  <c r="U303" i="4"/>
  <c r="V303" i="4"/>
  <c r="W303" i="4"/>
  <c r="Q304" i="4"/>
  <c r="R304" i="4"/>
  <c r="S304" i="4"/>
  <c r="T304" i="4"/>
  <c r="U304" i="4"/>
  <c r="V304" i="4"/>
  <c r="W304" i="4"/>
  <c r="Q305" i="4"/>
  <c r="R305" i="4"/>
  <c r="S305" i="4"/>
  <c r="T305" i="4"/>
  <c r="U305" i="4"/>
  <c r="V305" i="4"/>
  <c r="W305" i="4"/>
  <c r="Q306" i="4"/>
  <c r="R306" i="4"/>
  <c r="S306" i="4"/>
  <c r="T306" i="4"/>
  <c r="U306" i="4"/>
  <c r="V306" i="4"/>
  <c r="W306" i="4"/>
  <c r="Q307" i="4"/>
  <c r="R307" i="4"/>
  <c r="S307" i="4"/>
  <c r="T307" i="4"/>
  <c r="U307" i="4"/>
  <c r="V307" i="4"/>
  <c r="W307" i="4"/>
  <c r="Q308" i="4"/>
  <c r="R308" i="4"/>
  <c r="S308" i="4"/>
  <c r="T308" i="4"/>
  <c r="U308" i="4"/>
  <c r="V308" i="4"/>
  <c r="W308" i="4"/>
  <c r="Q309" i="4"/>
  <c r="R309" i="4"/>
  <c r="S309" i="4"/>
  <c r="T309" i="4"/>
  <c r="U309" i="4"/>
  <c r="V309" i="4"/>
  <c r="W309" i="4"/>
  <c r="Q310" i="4"/>
  <c r="R310" i="4"/>
  <c r="S310" i="4"/>
  <c r="T310" i="4"/>
  <c r="U310" i="4"/>
  <c r="V310" i="4"/>
  <c r="W310" i="4"/>
  <c r="Q311" i="4"/>
  <c r="R311" i="4"/>
  <c r="S311" i="4"/>
  <c r="T311" i="4"/>
  <c r="U311" i="4"/>
  <c r="V311" i="4"/>
  <c r="W311" i="4"/>
  <c r="Q312" i="4"/>
  <c r="R312" i="4"/>
  <c r="S312" i="4"/>
  <c r="T312" i="4"/>
  <c r="U312" i="4"/>
  <c r="V312" i="4"/>
  <c r="W312" i="4"/>
  <c r="Q313" i="4"/>
  <c r="R313" i="4"/>
  <c r="S313" i="4"/>
  <c r="T313" i="4"/>
  <c r="U313" i="4"/>
  <c r="V313" i="4"/>
  <c r="W313" i="4"/>
  <c r="Q314" i="4"/>
  <c r="R314" i="4"/>
  <c r="S314" i="4"/>
  <c r="T314" i="4"/>
  <c r="U314" i="4"/>
  <c r="V314" i="4"/>
  <c r="W314" i="4"/>
  <c r="P308" i="4"/>
  <c r="L307" i="4"/>
  <c r="J30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" i="4"/>
  <c r="P4" i="4"/>
  <c r="P5" i="4"/>
  <c r="P6" i="4"/>
  <c r="P7" i="4"/>
  <c r="P2" i="4"/>
  <c r="N304" i="4"/>
  <c r="N305" i="4"/>
  <c r="N306" i="4"/>
  <c r="N307" i="4"/>
  <c r="L304" i="4"/>
  <c r="L305" i="4"/>
  <c r="L306" i="4"/>
  <c r="J304" i="4"/>
  <c r="J305" i="4"/>
  <c r="J306" i="4"/>
  <c r="AI2" i="4"/>
  <c r="AO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66" i="4"/>
  <c r="AO67" i="4"/>
  <c r="AO68" i="4"/>
  <c r="AO69" i="4"/>
  <c r="AO70" i="4"/>
  <c r="AO71" i="4"/>
  <c r="AO72" i="4"/>
  <c r="AO73" i="4"/>
  <c r="AO74" i="4"/>
  <c r="AO75" i="4"/>
  <c r="AO76" i="4"/>
  <c r="AO77" i="4"/>
  <c r="AO78" i="4"/>
  <c r="AO79" i="4"/>
  <c r="AO80" i="4"/>
  <c r="AO81" i="4"/>
  <c r="AO82" i="4"/>
  <c r="AO83" i="4"/>
  <c r="AO84" i="4"/>
  <c r="AO85" i="4"/>
  <c r="AO86" i="4"/>
  <c r="AO87" i="4"/>
  <c r="AO88" i="4"/>
  <c r="AO89" i="4"/>
  <c r="AO90" i="4"/>
  <c r="AO91" i="4"/>
  <c r="AO92" i="4"/>
  <c r="AO93" i="4"/>
  <c r="AO94" i="4"/>
  <c r="AO95" i="4"/>
  <c r="AO96" i="4"/>
  <c r="AO97" i="4"/>
  <c r="AO98" i="4"/>
  <c r="AO99" i="4"/>
  <c r="AO100" i="4"/>
  <c r="AO101" i="4"/>
  <c r="AO102" i="4"/>
  <c r="AO103" i="4"/>
  <c r="AO104" i="4"/>
  <c r="AO105" i="4"/>
  <c r="AO106" i="4"/>
  <c r="AO107" i="4"/>
  <c r="AO108" i="4"/>
  <c r="AO109" i="4"/>
  <c r="AO110" i="4"/>
  <c r="AO111" i="4"/>
  <c r="AO112" i="4"/>
  <c r="AO113" i="4"/>
  <c r="AO114" i="4"/>
  <c r="AO115" i="4"/>
  <c r="AO116" i="4"/>
  <c r="AO117" i="4"/>
  <c r="AO118" i="4"/>
  <c r="AO119" i="4"/>
  <c r="AO120" i="4"/>
  <c r="AO121" i="4"/>
  <c r="AO122" i="4"/>
  <c r="AO123" i="4"/>
  <c r="AO124" i="4"/>
  <c r="AO125" i="4"/>
  <c r="AO126" i="4"/>
  <c r="AO127" i="4"/>
  <c r="AO128" i="4"/>
  <c r="AO129" i="4"/>
  <c r="AO130" i="4"/>
  <c r="AO131" i="4"/>
  <c r="AO132" i="4"/>
  <c r="AO133" i="4"/>
  <c r="AO134" i="4"/>
  <c r="AO135" i="4"/>
  <c r="AO136" i="4"/>
  <c r="AO137" i="4"/>
  <c r="AO138" i="4"/>
  <c r="AO139" i="4"/>
  <c r="AO140" i="4"/>
  <c r="AO141" i="4"/>
  <c r="AO142" i="4"/>
  <c r="AO143" i="4"/>
  <c r="AO144" i="4"/>
  <c r="AO145" i="4"/>
  <c r="AO146" i="4"/>
  <c r="AO147" i="4"/>
  <c r="AO148" i="4"/>
  <c r="AO149" i="4"/>
  <c r="AO150" i="4"/>
  <c r="AO151" i="4"/>
  <c r="AO152" i="4"/>
  <c r="AO153" i="4"/>
  <c r="AO154" i="4"/>
  <c r="AO155" i="4"/>
  <c r="AO156" i="4"/>
  <c r="AO157" i="4"/>
  <c r="AO158" i="4"/>
  <c r="AO159" i="4"/>
  <c r="AO160" i="4"/>
  <c r="AO161" i="4"/>
  <c r="AO162" i="4"/>
  <c r="AO163" i="4"/>
  <c r="AO164" i="4"/>
  <c r="AO165" i="4"/>
  <c r="AO166" i="4"/>
  <c r="AO167" i="4"/>
  <c r="AO168" i="4"/>
  <c r="AO169" i="4"/>
  <c r="AO170" i="4"/>
  <c r="AO171" i="4"/>
  <c r="AO172" i="4"/>
  <c r="AO173" i="4"/>
  <c r="AO174" i="4"/>
  <c r="AO175" i="4"/>
  <c r="AO176" i="4"/>
  <c r="AO177" i="4"/>
  <c r="AO178" i="4"/>
  <c r="AO179" i="4"/>
  <c r="AO180" i="4"/>
  <c r="AO181" i="4"/>
  <c r="AO182" i="4"/>
  <c r="AO183" i="4"/>
  <c r="AO184" i="4"/>
  <c r="AO185" i="4"/>
  <c r="AO186" i="4"/>
  <c r="AO187" i="4"/>
  <c r="AO188" i="4"/>
  <c r="AO189" i="4"/>
  <c r="AO190" i="4"/>
  <c r="AO191" i="4"/>
  <c r="AO192" i="4"/>
  <c r="AO193" i="4"/>
  <c r="AO194" i="4"/>
  <c r="AO195" i="4"/>
  <c r="AO196" i="4"/>
  <c r="AO197" i="4"/>
  <c r="AO198" i="4"/>
  <c r="AO199" i="4"/>
  <c r="AO200" i="4"/>
  <c r="AO201" i="4"/>
  <c r="AO202" i="4"/>
  <c r="AO203" i="4"/>
  <c r="AO204" i="4"/>
  <c r="AO205" i="4"/>
  <c r="AO206" i="4"/>
  <c r="AO207" i="4"/>
  <c r="AO208" i="4"/>
  <c r="AO209" i="4"/>
  <c r="AO210" i="4"/>
  <c r="AO211" i="4"/>
  <c r="AO212" i="4"/>
  <c r="AO213" i="4"/>
  <c r="AO214" i="4"/>
  <c r="AO215" i="4"/>
  <c r="AO216" i="4"/>
  <c r="AO217" i="4"/>
  <c r="AO218" i="4"/>
  <c r="AO219" i="4"/>
  <c r="AO220" i="4"/>
  <c r="AO221" i="4"/>
  <c r="AO222" i="4"/>
  <c r="AO223" i="4"/>
  <c r="AO224" i="4"/>
  <c r="AO225" i="4"/>
  <c r="AO226" i="4"/>
  <c r="AO227" i="4"/>
  <c r="AO228" i="4"/>
  <c r="AO229" i="4"/>
  <c r="AO230" i="4"/>
  <c r="AO231" i="4"/>
  <c r="AO232" i="4"/>
  <c r="AO233" i="4"/>
  <c r="AO234" i="4"/>
  <c r="AO235" i="4"/>
  <c r="AO236" i="4"/>
  <c r="AO237" i="4"/>
  <c r="AO238" i="4"/>
  <c r="AO239" i="4"/>
  <c r="AO240" i="4"/>
  <c r="AO241" i="4"/>
  <c r="AO242" i="4"/>
  <c r="AO243" i="4"/>
  <c r="AO244" i="4"/>
  <c r="AO245" i="4"/>
  <c r="AO246" i="4"/>
  <c r="AO247" i="4"/>
  <c r="AO248" i="4"/>
  <c r="AO249" i="4"/>
  <c r="AO250" i="4"/>
  <c r="AO251" i="4"/>
  <c r="AO252" i="4"/>
  <c r="AO253" i="4"/>
  <c r="AO254" i="4"/>
  <c r="AO255" i="4"/>
  <c r="AO256" i="4"/>
  <c r="AO257" i="4"/>
  <c r="AO258" i="4"/>
  <c r="AO259" i="4"/>
  <c r="AO260" i="4"/>
  <c r="AO261" i="4"/>
  <c r="AO262" i="4"/>
  <c r="AO263" i="4"/>
  <c r="AO264" i="4"/>
  <c r="AO265" i="4"/>
  <c r="AO266" i="4"/>
  <c r="AO267" i="4"/>
  <c r="AO268" i="4"/>
  <c r="AO269" i="4"/>
  <c r="AO270" i="4"/>
  <c r="AO271" i="4"/>
  <c r="AO272" i="4"/>
  <c r="AO273" i="4"/>
  <c r="AO274" i="4"/>
  <c r="AO275" i="4"/>
  <c r="AO276" i="4"/>
  <c r="AO277" i="4"/>
  <c r="AO278" i="4"/>
  <c r="AO279" i="4"/>
  <c r="AO280" i="4"/>
  <c r="AO281" i="4"/>
  <c r="AO282" i="4"/>
  <c r="AO283" i="4"/>
  <c r="AO284" i="4"/>
  <c r="AO285" i="4"/>
  <c r="AO286" i="4"/>
  <c r="AO287" i="4"/>
  <c r="AO288" i="4"/>
  <c r="AO289" i="4"/>
  <c r="AO290" i="4"/>
  <c r="AO291" i="4"/>
  <c r="AO292" i="4"/>
  <c r="AO293" i="4"/>
  <c r="AO294" i="4"/>
  <c r="AO295" i="4"/>
  <c r="AO296" i="4"/>
  <c r="AO297" i="4"/>
  <c r="AO298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185" i="4"/>
  <c r="AM186" i="4"/>
  <c r="AM187" i="4"/>
  <c r="AM188" i="4"/>
  <c r="AM189" i="4"/>
  <c r="AM190" i="4"/>
  <c r="AM191" i="4"/>
  <c r="AM192" i="4"/>
  <c r="AM193" i="4"/>
  <c r="AM194" i="4"/>
  <c r="AM195" i="4"/>
  <c r="AM196" i="4"/>
  <c r="AM197" i="4"/>
  <c r="AM198" i="4"/>
  <c r="AM199" i="4"/>
  <c r="AM200" i="4"/>
  <c r="AM201" i="4"/>
  <c r="AM202" i="4"/>
  <c r="AM203" i="4"/>
  <c r="AM204" i="4"/>
  <c r="AM205" i="4"/>
  <c r="AM206" i="4"/>
  <c r="AM207" i="4"/>
  <c r="AM208" i="4"/>
  <c r="AM209" i="4"/>
  <c r="AM210" i="4"/>
  <c r="AM211" i="4"/>
  <c r="AM212" i="4"/>
  <c r="AM213" i="4"/>
  <c r="AM214" i="4"/>
  <c r="AM215" i="4"/>
  <c r="AM216" i="4"/>
  <c r="AM217" i="4"/>
  <c r="AM218" i="4"/>
  <c r="AM219" i="4"/>
  <c r="AM220" i="4"/>
  <c r="AM221" i="4"/>
  <c r="AM222" i="4"/>
  <c r="AM223" i="4"/>
  <c r="AM224" i="4"/>
  <c r="AM225" i="4"/>
  <c r="AM226" i="4"/>
  <c r="AM227" i="4"/>
  <c r="AM228" i="4"/>
  <c r="AM229" i="4"/>
  <c r="AM230" i="4"/>
  <c r="AM231" i="4"/>
  <c r="AM232" i="4"/>
  <c r="AM233" i="4"/>
  <c r="AM234" i="4"/>
  <c r="AM235" i="4"/>
  <c r="AM236" i="4"/>
  <c r="AM237" i="4"/>
  <c r="AM238" i="4"/>
  <c r="AM239" i="4"/>
  <c r="AM240" i="4"/>
  <c r="AM241" i="4"/>
  <c r="AM242" i="4"/>
  <c r="AM243" i="4"/>
  <c r="AM244" i="4"/>
  <c r="AM245" i="4"/>
  <c r="AM246" i="4"/>
  <c r="AM247" i="4"/>
  <c r="AM248" i="4"/>
  <c r="AM249" i="4"/>
  <c r="AM250" i="4"/>
  <c r="AM251" i="4"/>
  <c r="AM252" i="4"/>
  <c r="AM253" i="4"/>
  <c r="AM254" i="4"/>
  <c r="AM255" i="4"/>
  <c r="AM256" i="4"/>
  <c r="AM257" i="4"/>
  <c r="AM258" i="4"/>
  <c r="AM259" i="4"/>
  <c r="AM260" i="4"/>
  <c r="AM261" i="4"/>
  <c r="AM262" i="4"/>
  <c r="AM263" i="4"/>
  <c r="AM264" i="4"/>
  <c r="AM265" i="4"/>
  <c r="AM266" i="4"/>
  <c r="AM267" i="4"/>
  <c r="AM268" i="4"/>
  <c r="AM269" i="4"/>
  <c r="AM270" i="4"/>
  <c r="AM271" i="4"/>
  <c r="AM272" i="4"/>
  <c r="AM273" i="4"/>
  <c r="AM274" i="4"/>
  <c r="AM275" i="4"/>
  <c r="AM276" i="4"/>
  <c r="AM277" i="4"/>
  <c r="AM278" i="4"/>
  <c r="AM279" i="4"/>
  <c r="AM280" i="4"/>
  <c r="AM281" i="4"/>
  <c r="AM282" i="4"/>
  <c r="AM283" i="4"/>
  <c r="AM284" i="4"/>
  <c r="AM285" i="4"/>
  <c r="AM286" i="4"/>
  <c r="AM287" i="4"/>
  <c r="AM288" i="4"/>
  <c r="AM289" i="4"/>
  <c r="AM290" i="4"/>
  <c r="AM291" i="4"/>
  <c r="AM292" i="4"/>
  <c r="AM293" i="4"/>
  <c r="AM294" i="4"/>
  <c r="AM295" i="4"/>
  <c r="AM296" i="4"/>
  <c r="AM297" i="4"/>
  <c r="AM298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AK283" i="4"/>
  <c r="AK284" i="4"/>
  <c r="AK285" i="4"/>
  <c r="AK286" i="4"/>
  <c r="AK287" i="4"/>
  <c r="AK288" i="4"/>
  <c r="AK289" i="4"/>
  <c r="AK290" i="4"/>
  <c r="AK291" i="4"/>
  <c r="AK292" i="4"/>
  <c r="AK293" i="4"/>
  <c r="AK294" i="4"/>
  <c r="AK295" i="4"/>
  <c r="AK296" i="4"/>
  <c r="AK297" i="4"/>
  <c r="AK298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O2" i="4"/>
  <c r="AN2" i="4"/>
  <c r="AJ2" i="4"/>
  <c r="AK2" i="4"/>
  <c r="AL2" i="4"/>
  <c r="AM2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85" i="4"/>
  <c r="AI186" i="4"/>
  <c r="AI187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E2" i="4"/>
  <c r="AF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2" i="4"/>
  <c r="S2" i="4"/>
  <c r="T2" i="4"/>
  <c r="U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2" i="4"/>
  <c r="AB2" i="4"/>
  <c r="AC2" i="4"/>
  <c r="AD2" i="4"/>
  <c r="AA2" i="4"/>
  <c r="Z2" i="4"/>
  <c r="B28" i="6"/>
  <c r="B49" i="6"/>
  <c r="B21" i="6"/>
  <c r="B51" i="6"/>
  <c r="B33" i="6"/>
  <c r="B35" i="6"/>
  <c r="B26" i="6"/>
  <c r="B4" i="6"/>
  <c r="B43" i="6"/>
  <c r="B48" i="6"/>
  <c r="B16" i="6"/>
  <c r="B12" i="6"/>
  <c r="B36" i="6"/>
  <c r="B40" i="6"/>
  <c r="B6" i="6"/>
  <c r="B45" i="6"/>
  <c r="B11" i="6"/>
  <c r="B25" i="6"/>
  <c r="B17" i="6"/>
  <c r="B42" i="6"/>
  <c r="B10" i="6"/>
  <c r="B29" i="6"/>
  <c r="B39" i="6"/>
  <c r="B37" i="6"/>
  <c r="B50" i="6"/>
  <c r="B18" i="6"/>
  <c r="B2" i="6"/>
  <c r="B13" i="6"/>
  <c r="B19" i="6"/>
  <c r="B47" i="6"/>
  <c r="B9" i="6"/>
  <c r="B34" i="6"/>
  <c r="B30" i="6"/>
  <c r="B44" i="6"/>
  <c r="B41" i="6"/>
  <c r="B20" i="6"/>
  <c r="B15" i="6"/>
  <c r="B38" i="6"/>
  <c r="B27" i="6"/>
  <c r="B7" i="6"/>
  <c r="B8" i="6"/>
  <c r="B23" i="6"/>
  <c r="B32" i="6"/>
  <c r="B24" i="6"/>
  <c r="B5" i="6"/>
  <c r="B22" i="6"/>
  <c r="B14" i="6"/>
  <c r="B3" i="6"/>
  <c r="B31" i="6"/>
  <c r="B46" i="6"/>
  <c r="E8" i="10" l="1"/>
  <c r="C15" i="10"/>
  <c r="H8" i="10"/>
  <c r="J8" i="10"/>
  <c r="K8" i="10"/>
  <c r="F17" i="10"/>
  <c r="G17" i="10"/>
  <c r="H17" i="10"/>
  <c r="I17" i="10"/>
  <c r="H11" i="10"/>
  <c r="J17" i="10"/>
  <c r="I11" i="10"/>
  <c r="J11" i="10"/>
  <c r="I20" i="10"/>
  <c r="K20" i="10"/>
  <c r="B2" i="10"/>
  <c r="G8" i="10"/>
  <c r="E14" i="10"/>
  <c r="D2" i="10"/>
  <c r="G14" i="10"/>
  <c r="C21" i="10"/>
  <c r="K2" i="10"/>
  <c r="B7" i="10"/>
  <c r="I8" i="10"/>
  <c r="D12" i="10"/>
  <c r="H14" i="10"/>
  <c r="J21" i="10"/>
  <c r="D7" i="10"/>
  <c r="F12" i="10"/>
  <c r="I14" i="10"/>
  <c r="K21" i="10"/>
  <c r="E7" i="10"/>
  <c r="J14" i="10"/>
  <c r="B18" i="10"/>
  <c r="C4" i="10"/>
  <c r="F7" i="10"/>
  <c r="B13" i="10"/>
  <c r="K14" i="10"/>
  <c r="D18" i="10"/>
  <c r="E4" i="10"/>
  <c r="G7" i="10"/>
  <c r="C13" i="10"/>
  <c r="K18" i="10"/>
  <c r="F4" i="10"/>
  <c r="H7" i="10"/>
  <c r="C10" i="10"/>
  <c r="D13" i="10"/>
  <c r="G4" i="10"/>
  <c r="J7" i="10"/>
  <c r="D10" i="10"/>
  <c r="E13" i="10"/>
  <c r="H4" i="10"/>
  <c r="K7" i="10"/>
  <c r="E10" i="10"/>
  <c r="F13" i="10"/>
  <c r="C20" i="10"/>
  <c r="I4" i="10"/>
  <c r="F10" i="10"/>
  <c r="G13" i="10"/>
  <c r="G15" i="10"/>
  <c r="E20" i="10"/>
  <c r="K4" i="10"/>
  <c r="B8" i="10"/>
  <c r="G10" i="10"/>
  <c r="H13" i="10"/>
  <c r="J15" i="10"/>
  <c r="F20" i="10"/>
  <c r="C8" i="10"/>
  <c r="J10" i="10"/>
  <c r="I13" i="10"/>
  <c r="G20" i="10"/>
  <c r="B14" i="10"/>
  <c r="C5" i="10"/>
  <c r="K13" i="10"/>
  <c r="H20" i="10"/>
  <c r="B16" i="10"/>
  <c r="B3" i="10"/>
  <c r="C16" i="10"/>
  <c r="B19" i="10"/>
  <c r="C3" i="10"/>
  <c r="B6" i="10"/>
  <c r="K11" i="10"/>
  <c r="D16" i="10"/>
  <c r="C19" i="10"/>
  <c r="D3" i="10"/>
  <c r="C6" i="10"/>
  <c r="B9" i="10"/>
  <c r="E16" i="10"/>
  <c r="D19" i="10"/>
  <c r="E3" i="10"/>
  <c r="J4" i="10"/>
  <c r="D6" i="10"/>
  <c r="I7" i="10"/>
  <c r="C9" i="10"/>
  <c r="H10" i="10"/>
  <c r="B12" i="10"/>
  <c r="F16" i="10"/>
  <c r="K17" i="10"/>
  <c r="E19" i="10"/>
  <c r="J20" i="10"/>
  <c r="F3" i="10"/>
  <c r="E6" i="10"/>
  <c r="D9" i="10"/>
  <c r="I10" i="10"/>
  <c r="C12" i="10"/>
  <c r="G16" i="10"/>
  <c r="F19" i="10"/>
  <c r="G3" i="10"/>
  <c r="F6" i="10"/>
  <c r="E9" i="10"/>
  <c r="H16" i="10"/>
  <c r="G19" i="10"/>
  <c r="C2" i="10"/>
  <c r="H3" i="10"/>
  <c r="B5" i="10"/>
  <c r="G6" i="10"/>
  <c r="F9" i="10"/>
  <c r="K10" i="10"/>
  <c r="E12" i="10"/>
  <c r="D15" i="10"/>
  <c r="I16" i="10"/>
  <c r="C18" i="10"/>
  <c r="H19" i="10"/>
  <c r="B21" i="10"/>
  <c r="I3" i="10"/>
  <c r="H6" i="10"/>
  <c r="G9" i="10"/>
  <c r="J16" i="10"/>
  <c r="I19" i="10"/>
  <c r="E2" i="10"/>
  <c r="J3" i="10"/>
  <c r="D5" i="10"/>
  <c r="I6" i="10"/>
  <c r="H9" i="10"/>
  <c r="B11" i="10"/>
  <c r="G12" i="10"/>
  <c r="F15" i="10"/>
  <c r="E18" i="10"/>
  <c r="J19" i="10"/>
  <c r="D21" i="10"/>
  <c r="F2" i="10"/>
  <c r="E5" i="10"/>
  <c r="J6" i="10"/>
  <c r="I9" i="10"/>
  <c r="C11" i="10"/>
  <c r="H12" i="10"/>
  <c r="F18" i="10"/>
  <c r="E21" i="10"/>
  <c r="G2" i="10"/>
  <c r="F5" i="10"/>
  <c r="J9" i="10"/>
  <c r="D11" i="10"/>
  <c r="I12" i="10"/>
  <c r="C14" i="10"/>
  <c r="H15" i="10"/>
  <c r="B17" i="10"/>
  <c r="G18" i="10"/>
  <c r="F21" i="10"/>
  <c r="H2" i="10"/>
  <c r="B4" i="10"/>
  <c r="G5" i="10"/>
  <c r="E11" i="10"/>
  <c r="J12" i="10"/>
  <c r="D14" i="10"/>
  <c r="I15" i="10"/>
  <c r="C17" i="10"/>
  <c r="H18" i="10"/>
  <c r="B20" i="10"/>
  <c r="G21" i="10"/>
  <c r="I2" i="10"/>
  <c r="H5" i="10"/>
  <c r="F11" i="10"/>
  <c r="D17" i="10"/>
  <c r="I18" i="10"/>
  <c r="H21" i="10"/>
  <c r="AQ19" i="4" a="1"/>
  <c r="AQ19" i="4" s="1"/>
  <c r="AQ3" i="4" a="1"/>
  <c r="AQ3" i="4" s="1"/>
  <c r="AQ10" i="4" a="1"/>
  <c r="AQ10" i="4" s="1"/>
  <c r="AH6" i="4" a="1"/>
  <c r="AH6" i="4" s="1"/>
  <c r="AQ16" i="4" a="1"/>
  <c r="AQ16" i="4" s="1"/>
  <c r="AH16" i="4" a="1"/>
  <c r="AH16" i="4" s="1"/>
  <c r="AG13" i="4" a="1"/>
  <c r="AG13" i="4" s="1"/>
  <c r="AQ6" i="4" a="1"/>
  <c r="AQ6" i="4" s="1"/>
  <c r="AH11" i="4" a="1"/>
  <c r="AH11" i="4" s="1"/>
  <c r="AQ8" i="4" a="1"/>
  <c r="AQ8" i="4" s="1"/>
  <c r="Y7" i="4" a="1"/>
  <c r="Y7" i="4" s="1"/>
  <c r="AQ9" i="4" a="1"/>
  <c r="AQ9" i="4" s="1"/>
  <c r="Y5" i="4" a="1"/>
  <c r="Y5" i="4" s="1"/>
  <c r="AH10" i="4" a="1"/>
  <c r="AH10" i="4" s="1"/>
  <c r="AQ7" i="4" a="1"/>
  <c r="AQ7" i="4" s="1"/>
  <c r="Y20" i="4" a="1"/>
  <c r="Y20" i="4" s="1"/>
  <c r="Y4" i="4" a="1"/>
  <c r="Y4" i="4" s="1"/>
  <c r="AH9" i="4" a="1"/>
  <c r="AH9" i="4" s="1"/>
  <c r="Y6" i="4" a="1"/>
  <c r="Y6" i="4" s="1"/>
  <c r="Y19" i="4" a="1"/>
  <c r="Y19" i="4" s="1"/>
  <c r="Y3" i="4" a="1"/>
  <c r="Y3" i="4" s="1"/>
  <c r="AH8" i="4" a="1"/>
  <c r="AH8" i="4" s="1"/>
  <c r="AQ5" i="4" a="1"/>
  <c r="AQ5" i="4" s="1"/>
  <c r="Y18" i="4" a="1"/>
  <c r="Y18" i="4" s="1"/>
  <c r="AH7" i="4" a="1"/>
  <c r="AH7" i="4" s="1"/>
  <c r="AQ20" i="4" a="1"/>
  <c r="AQ20" i="4" s="1"/>
  <c r="AQ4" i="4" a="1"/>
  <c r="AQ4" i="4" s="1"/>
  <c r="Y17" i="4" a="1"/>
  <c r="Y17" i="4" s="1"/>
  <c r="Y16" i="4" a="1"/>
  <c r="Y16" i="4" s="1"/>
  <c r="AH5" i="4" a="1"/>
  <c r="AH5" i="4" s="1"/>
  <c r="AP18" i="4" a="1"/>
  <c r="AP18" i="4" s="1"/>
  <c r="Y15" i="4" a="1"/>
  <c r="Y15" i="4" s="1"/>
  <c r="Y10" i="4" a="1"/>
  <c r="Y10" i="4" s="1"/>
  <c r="AH20" i="4" a="1"/>
  <c r="AH20" i="4" s="1"/>
  <c r="AH4" i="4" a="1"/>
  <c r="AH4" i="4" s="1"/>
  <c r="AH14" i="4" a="1"/>
  <c r="AH14" i="4" s="1"/>
  <c r="AP17" i="4" a="1"/>
  <c r="AP17" i="4" s="1"/>
  <c r="AP14" i="4" a="1"/>
  <c r="AP14" i="4" s="1"/>
  <c r="Y14" i="4" a="1"/>
  <c r="Y14" i="4" s="1"/>
  <c r="AH19" i="4" a="1"/>
  <c r="AH19" i="4" s="1"/>
  <c r="AH3" i="4" a="1"/>
  <c r="AH3" i="4" s="1"/>
  <c r="Y13" i="4" a="1"/>
  <c r="Y13" i="4" s="1"/>
  <c r="Y8" i="4" a="1"/>
  <c r="Y8" i="4" s="1"/>
  <c r="AH18" i="4" a="1"/>
  <c r="AH18" i="4" s="1"/>
  <c r="AH12" i="4" a="1"/>
  <c r="AH12" i="4" s="1"/>
  <c r="AQ15" i="4" a="1"/>
  <c r="AQ15" i="4" s="1"/>
  <c r="Y12" i="4" a="1"/>
  <c r="Y12" i="4" s="1"/>
  <c r="AH17" i="4" a="1"/>
  <c r="AH17" i="4" s="1"/>
  <c r="AQ14" i="4" a="1"/>
  <c r="AQ14" i="4" s="1"/>
  <c r="Y11" i="4" a="1"/>
  <c r="Y11" i="4" s="1"/>
  <c r="AQ13" i="4" a="1"/>
  <c r="AQ13" i="4" s="1"/>
  <c r="X6" i="4" a="1"/>
  <c r="X6" i="4" s="1"/>
  <c r="AH15" i="4" a="1"/>
  <c r="AH15" i="4" s="1"/>
  <c r="AQ12" i="4" a="1"/>
  <c r="AQ12" i="4" s="1"/>
  <c r="AG10" i="4" a="1"/>
  <c r="AG10" i="4" s="1"/>
  <c r="X10" i="4" a="1"/>
  <c r="X10" i="4" s="1"/>
  <c r="X9" i="4" a="1"/>
  <c r="X9" i="4" s="1"/>
  <c r="AG14" i="4" a="1"/>
  <c r="AG14" i="4" s="1"/>
  <c r="AQ11" i="4" a="1"/>
  <c r="AQ11" i="4" s="1"/>
  <c r="AP16" i="4" a="1"/>
  <c r="AP16" i="4" s="1"/>
  <c r="AQ18" i="4" a="1"/>
  <c r="AQ18" i="4" s="1"/>
  <c r="X8" i="4" a="1"/>
  <c r="X8" i="4" s="1"/>
  <c r="AG12" i="4" a="1"/>
  <c r="AG12" i="4" s="1"/>
  <c r="X7" i="4" a="1"/>
  <c r="X7" i="4" s="1"/>
  <c r="Y9" i="4" a="1"/>
  <c r="Y9" i="4" s="1"/>
  <c r="AG11" i="4" a="1"/>
  <c r="AG11" i="4" s="1"/>
  <c r="AH13" i="4" a="1"/>
  <c r="AH13" i="4" s="1"/>
  <c r="AP15" i="4" a="1"/>
  <c r="AP15" i="4" s="1"/>
  <c r="AQ17" i="4" a="1"/>
  <c r="AQ17" i="4" s="1"/>
  <c r="X5" i="4" a="1"/>
  <c r="X5" i="4" s="1"/>
  <c r="AG9" i="4" a="1"/>
  <c r="AG9" i="4" s="1"/>
  <c r="AP13" i="4" a="1"/>
  <c r="AP13" i="4" s="1"/>
  <c r="X20" i="4" a="1"/>
  <c r="X20" i="4" s="1"/>
  <c r="X4" i="4" a="1"/>
  <c r="X4" i="4" s="1"/>
  <c r="AG8" i="4" a="1"/>
  <c r="AG8" i="4" s="1"/>
  <c r="AP12" i="4" a="1"/>
  <c r="AP12" i="4" s="1"/>
  <c r="X19" i="4" a="1"/>
  <c r="X19" i="4" s="1"/>
  <c r="X3" i="4" a="1"/>
  <c r="X3" i="4" s="1"/>
  <c r="AG7" i="4" a="1"/>
  <c r="AG7" i="4" s="1"/>
  <c r="AP11" i="4" a="1"/>
  <c r="AP11" i="4" s="1"/>
  <c r="X18" i="4" a="1"/>
  <c r="X18" i="4" s="1"/>
  <c r="AG6" i="4" a="1"/>
  <c r="AG6" i="4" s="1"/>
  <c r="AP10" i="4" a="1"/>
  <c r="AP10" i="4" s="1"/>
  <c r="X17" i="4" a="1"/>
  <c r="X17" i="4" s="1"/>
  <c r="AG5" i="4" a="1"/>
  <c r="AG5" i="4" s="1"/>
  <c r="AP9" i="4" a="1"/>
  <c r="AP9" i="4" s="1"/>
  <c r="X16" i="4" a="1"/>
  <c r="X16" i="4" s="1"/>
  <c r="AG20" i="4" a="1"/>
  <c r="AG20" i="4" s="1"/>
  <c r="AG4" i="4" a="1"/>
  <c r="AG4" i="4" s="1"/>
  <c r="AP8" i="4" a="1"/>
  <c r="AP8" i="4" s="1"/>
  <c r="X15" i="4" a="1"/>
  <c r="X15" i="4" s="1"/>
  <c r="AG19" i="4" a="1"/>
  <c r="AG19" i="4" s="1"/>
  <c r="AG3" i="4" a="1"/>
  <c r="AG3" i="4" s="1"/>
  <c r="AP7" i="4" a="1"/>
  <c r="AP7" i="4" s="1"/>
  <c r="X14" i="4" a="1"/>
  <c r="X14" i="4" s="1"/>
  <c r="AG18" i="4" a="1"/>
  <c r="AG18" i="4" s="1"/>
  <c r="AP6" i="4" a="1"/>
  <c r="AP6" i="4" s="1"/>
  <c r="X13" i="4" a="1"/>
  <c r="X13" i="4" s="1"/>
  <c r="AG17" i="4" a="1"/>
  <c r="AG17" i="4" s="1"/>
  <c r="AP5" i="4" a="1"/>
  <c r="AP5" i="4" s="1"/>
  <c r="X12" i="4" a="1"/>
  <c r="X12" i="4" s="1"/>
  <c r="AG16" i="4" a="1"/>
  <c r="AG16" i="4" s="1"/>
  <c r="AP20" i="4" a="1"/>
  <c r="AP20" i="4" s="1"/>
  <c r="AP4" i="4" a="1"/>
  <c r="AP4" i="4" s="1"/>
  <c r="X11" i="4" a="1"/>
  <c r="X11" i="4" s="1"/>
  <c r="AG15" i="4" a="1"/>
  <c r="AG15" i="4" s="1"/>
  <c r="AP19" i="4" a="1"/>
  <c r="AP19" i="4" s="1"/>
  <c r="AP3" i="4" a="1"/>
  <c r="AP3" i="4" s="1"/>
  <c r="AH2" i="4" a="1"/>
  <c r="AH2" i="4" s="1"/>
  <c r="AQ2" i="4" a="1"/>
  <c r="AQ2" i="4" s="1"/>
  <c r="X2" i="4" a="1"/>
  <c r="X2" i="4" s="1"/>
  <c r="Y2" i="4" a="1"/>
  <c r="Y2" i="4" s="1"/>
  <c r="AG2" i="4" a="1"/>
  <c r="AG2" i="4" s="1"/>
  <c r="AP2" i="4" a="1"/>
  <c r="AP2" i="4" s="1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L3" i="4"/>
  <c r="L2" i="4"/>
  <c r="V6" i="1"/>
  <c r="V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3" i="1"/>
  <c r="M2" i="1"/>
  <c r="N15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3" i="1"/>
  <c r="K2" i="1"/>
  <c r="L16" i="1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3" i="4"/>
  <c r="N2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" i="7"/>
  <c r="L1" i="6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3" i="2"/>
  <c r="G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C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C11" i="7"/>
  <c r="F32" i="6"/>
  <c r="C8" i="6"/>
  <c r="E5" i="7"/>
  <c r="E4" i="7"/>
  <c r="E26" i="6"/>
  <c r="C37" i="6"/>
  <c r="D19" i="6"/>
  <c r="G50" i="6"/>
  <c r="C32" i="6"/>
  <c r="F31" i="6"/>
  <c r="D24" i="6"/>
  <c r="G12" i="7"/>
  <c r="D5" i="6"/>
  <c r="E5" i="6"/>
  <c r="E25" i="6"/>
  <c r="F22" i="6"/>
  <c r="D8" i="6"/>
  <c r="H13" i="6"/>
  <c r="D14" i="6"/>
  <c r="F14" i="6"/>
  <c r="C47" i="6"/>
  <c r="D16" i="6"/>
  <c r="D45" i="6"/>
  <c r="D15" i="6"/>
  <c r="H3" i="6"/>
  <c r="D6" i="7"/>
  <c r="D2" i="7"/>
  <c r="F33" i="6"/>
  <c r="E10" i="7"/>
  <c r="E2" i="6"/>
  <c r="F15" i="6"/>
  <c r="G41" i="6"/>
  <c r="H23" i="6"/>
  <c r="C2" i="6"/>
  <c r="G9" i="6"/>
  <c r="E28" i="6"/>
  <c r="E47" i="6"/>
  <c r="D10" i="6"/>
  <c r="C3" i="7"/>
  <c r="E32" i="6"/>
  <c r="D25" i="6"/>
  <c r="F37" i="6"/>
  <c r="F44" i="6"/>
  <c r="C7" i="7"/>
  <c r="F11" i="7"/>
  <c r="D51" i="6"/>
  <c r="C27" i="6"/>
  <c r="B9" i="7"/>
  <c r="F8" i="6"/>
  <c r="F4" i="7"/>
  <c r="H9" i="6"/>
  <c r="F3" i="7"/>
  <c r="G21" i="6"/>
  <c r="D37" i="6"/>
  <c r="C43" i="6"/>
  <c r="D12" i="7"/>
  <c r="C2" i="7"/>
  <c r="D23" i="6"/>
  <c r="B11" i="7"/>
  <c r="E13" i="7"/>
  <c r="E41" i="6"/>
  <c r="F9" i="6"/>
  <c r="C41" i="6"/>
  <c r="C5" i="6"/>
  <c r="C25" i="6"/>
  <c r="B7" i="7"/>
  <c r="D47" i="6"/>
  <c r="B5" i="7"/>
  <c r="F43" i="6"/>
  <c r="G10" i="6"/>
  <c r="F2" i="6"/>
  <c r="C51" i="6"/>
  <c r="E7" i="6"/>
  <c r="G23" i="6"/>
  <c r="G14" i="6"/>
  <c r="H40" i="6"/>
  <c r="H46" i="6"/>
  <c r="F23" i="6"/>
  <c r="D11" i="7"/>
  <c r="H48" i="6"/>
  <c r="C49" i="6"/>
  <c r="G6" i="6"/>
  <c r="E40" i="6"/>
  <c r="C22" i="6"/>
  <c r="D27" i="6"/>
  <c r="E22" i="6"/>
  <c r="D50" i="6"/>
  <c r="G20" i="6"/>
  <c r="E7" i="7"/>
  <c r="F38" i="6"/>
  <c r="G7" i="6"/>
  <c r="D44" i="6"/>
  <c r="E3" i="6"/>
  <c r="G32" i="6"/>
  <c r="G10" i="7"/>
  <c r="C10" i="6"/>
  <c r="F24" i="6"/>
  <c r="D33" i="6"/>
  <c r="D21" i="6"/>
  <c r="E42" i="6"/>
  <c r="G13" i="6"/>
  <c r="H26" i="6"/>
  <c r="C6" i="6"/>
  <c r="B8" i="7"/>
  <c r="B12" i="7"/>
  <c r="F4" i="6"/>
  <c r="H16" i="6"/>
  <c r="E15" i="6"/>
  <c r="F6" i="6"/>
  <c r="G40" i="6"/>
  <c r="E11" i="7"/>
  <c r="E6" i="7"/>
  <c r="H12" i="6"/>
  <c r="E44" i="6"/>
  <c r="D13" i="7"/>
  <c r="C38" i="6"/>
  <c r="G11" i="6"/>
  <c r="H14" i="6"/>
  <c r="C18" i="6"/>
  <c r="E18" i="6"/>
  <c r="C46" i="6"/>
  <c r="C31" i="6"/>
  <c r="H39" i="6"/>
  <c r="C15" i="6"/>
  <c r="B3" i="7"/>
  <c r="C29" i="6"/>
  <c r="H37" i="6"/>
  <c r="E49" i="6"/>
  <c r="C10" i="7"/>
  <c r="F5" i="7"/>
  <c r="H47" i="6"/>
  <c r="G3" i="7"/>
  <c r="G38" i="6"/>
  <c r="E8" i="7"/>
  <c r="H4" i="6"/>
  <c r="E39" i="6"/>
  <c r="C17" i="6"/>
  <c r="B10" i="7"/>
  <c r="B13" i="7"/>
  <c r="E9" i="6"/>
  <c r="D28" i="6"/>
  <c r="C42" i="6"/>
  <c r="D22" i="6"/>
  <c r="E37" i="6"/>
  <c r="C12" i="6"/>
  <c r="G2" i="6"/>
  <c r="C34" i="6"/>
  <c r="F27" i="6"/>
  <c r="E34" i="6"/>
  <c r="H25" i="6"/>
  <c r="E9" i="7"/>
  <c r="H34" i="6"/>
  <c r="F12" i="6"/>
  <c r="C9" i="6"/>
  <c r="H5" i="7"/>
  <c r="G4" i="6"/>
  <c r="C35" i="6"/>
  <c r="F21" i="6"/>
  <c r="G2" i="7"/>
  <c r="C39" i="6"/>
  <c r="F39" i="6"/>
  <c r="C21" i="6"/>
  <c r="E3" i="7"/>
  <c r="G36" i="6"/>
  <c r="C9" i="7"/>
  <c r="E11" i="6"/>
  <c r="D42" i="6"/>
  <c r="G29" i="6"/>
  <c r="H6" i="7"/>
  <c r="D41" i="6"/>
  <c r="G22" i="6"/>
  <c r="D49" i="6"/>
  <c r="G24" i="6"/>
  <c r="F35" i="6"/>
  <c r="F29" i="6"/>
  <c r="E16" i="6"/>
  <c r="D29" i="6"/>
  <c r="G9" i="7"/>
  <c r="E12" i="7"/>
  <c r="E24" i="6"/>
  <c r="H9" i="7"/>
  <c r="E33" i="6"/>
  <c r="G30" i="6"/>
  <c r="F17" i="6"/>
  <c r="E19" i="6"/>
  <c r="D2" i="6"/>
  <c r="F26" i="6"/>
  <c r="H45" i="6"/>
  <c r="G12" i="6"/>
  <c r="D35" i="6"/>
  <c r="H3" i="7"/>
  <c r="E30" i="6"/>
  <c r="G33" i="6"/>
  <c r="F13" i="6"/>
  <c r="H29" i="6"/>
  <c r="G17" i="6"/>
  <c r="G3" i="6"/>
  <c r="E20" i="6"/>
  <c r="G11" i="7"/>
  <c r="C8" i="7"/>
  <c r="H2" i="6"/>
  <c r="H11" i="6"/>
  <c r="H20" i="6"/>
  <c r="G13" i="7"/>
  <c r="E38" i="6"/>
  <c r="E51" i="6"/>
  <c r="C3" i="6"/>
  <c r="G51" i="6"/>
  <c r="H33" i="6"/>
  <c r="C12" i="7"/>
  <c r="D4" i="6"/>
  <c r="C44" i="6"/>
  <c r="C24" i="6"/>
  <c r="H15" i="6"/>
  <c r="E46" i="6"/>
  <c r="F10" i="6"/>
  <c r="F5" i="6"/>
  <c r="C16" i="6"/>
  <c r="G6" i="7"/>
  <c r="H7" i="6"/>
  <c r="G37" i="6"/>
  <c r="G28" i="6"/>
  <c r="C7" i="6"/>
  <c r="H51" i="6"/>
  <c r="D4" i="7"/>
  <c r="G35" i="6"/>
  <c r="H10" i="6"/>
  <c r="E35" i="6"/>
  <c r="E13" i="6"/>
  <c r="H22" i="6"/>
  <c r="F49" i="6"/>
  <c r="D48" i="6"/>
  <c r="F11" i="6"/>
  <c r="H4" i="7"/>
  <c r="H36" i="6"/>
  <c r="G44" i="6"/>
  <c r="H10" i="7"/>
  <c r="C33" i="6"/>
  <c r="G48" i="6"/>
  <c r="F25" i="6"/>
  <c r="D32" i="6"/>
  <c r="F50" i="6"/>
  <c r="D10" i="7"/>
  <c r="G15" i="6"/>
  <c r="D5" i="7"/>
  <c r="E8" i="6"/>
  <c r="D8" i="7"/>
  <c r="G5" i="6"/>
  <c r="C48" i="6"/>
  <c r="H27" i="6"/>
  <c r="C20" i="6"/>
  <c r="E14" i="6"/>
  <c r="G25" i="6"/>
  <c r="H6" i="6"/>
  <c r="C13" i="7"/>
  <c r="E6" i="6"/>
  <c r="H49" i="6"/>
  <c r="H41" i="6"/>
  <c r="G34" i="6"/>
  <c r="G16" i="6"/>
  <c r="F46" i="6"/>
  <c r="H11" i="7"/>
  <c r="C26" i="6"/>
  <c r="F12" i="7"/>
  <c r="F18" i="6"/>
  <c r="H38" i="6"/>
  <c r="E36" i="6"/>
  <c r="G31" i="6"/>
  <c r="C6" i="7"/>
  <c r="H12" i="7"/>
  <c r="D17" i="6"/>
  <c r="H42" i="6"/>
  <c r="D6" i="6"/>
  <c r="D7" i="6"/>
  <c r="G47" i="6"/>
  <c r="F6" i="7"/>
  <c r="G26" i="6"/>
  <c r="C30" i="6"/>
  <c r="F45" i="6"/>
  <c r="H32" i="6"/>
  <c r="B2" i="7"/>
  <c r="F20" i="6"/>
  <c r="D3" i="7"/>
  <c r="C23" i="6"/>
  <c r="H28" i="6"/>
  <c r="D12" i="6"/>
  <c r="H18" i="6"/>
  <c r="D13" i="6"/>
  <c r="C4" i="6"/>
  <c r="C45" i="6"/>
  <c r="H24" i="6"/>
  <c r="H13" i="7"/>
  <c r="E4" i="6"/>
  <c r="F30" i="6"/>
  <c r="B6" i="7"/>
  <c r="C4" i="7"/>
  <c r="H19" i="6"/>
  <c r="F8" i="7"/>
  <c r="G43" i="6"/>
  <c r="H35" i="6"/>
  <c r="D39" i="6"/>
  <c r="H5" i="6"/>
  <c r="C5" i="7"/>
  <c r="F47" i="6"/>
  <c r="C14" i="6"/>
  <c r="F28" i="6"/>
  <c r="C50" i="6"/>
  <c r="H44" i="6"/>
  <c r="D20" i="6"/>
  <c r="G45" i="6"/>
  <c r="G18" i="6"/>
  <c r="F34" i="6"/>
  <c r="E10" i="6"/>
  <c r="F19" i="6"/>
  <c r="C36" i="6"/>
  <c r="F40" i="6"/>
  <c r="G8" i="6"/>
  <c r="G42" i="6"/>
  <c r="F51" i="6"/>
  <c r="C28" i="6"/>
  <c r="H17" i="6"/>
  <c r="F3" i="6"/>
  <c r="E50" i="6"/>
  <c r="G8" i="7"/>
  <c r="F16" i="6"/>
  <c r="D9" i="7"/>
  <c r="F13" i="7"/>
  <c r="F48" i="6"/>
  <c r="H8" i="6"/>
  <c r="D43" i="6"/>
  <c r="H31" i="6"/>
  <c r="F10" i="7"/>
  <c r="H30" i="6"/>
  <c r="F7" i="7"/>
  <c r="D30" i="6"/>
  <c r="D38" i="6"/>
  <c r="F2" i="7"/>
  <c r="H43" i="6"/>
  <c r="E29" i="6"/>
  <c r="H7" i="7"/>
  <c r="D9" i="6"/>
  <c r="E21" i="6"/>
  <c r="C40" i="6"/>
  <c r="E17" i="6"/>
  <c r="D31" i="6"/>
  <c r="F42" i="6"/>
  <c r="D46" i="6"/>
  <c r="H8" i="7"/>
  <c r="G19" i="6"/>
  <c r="D34" i="6"/>
  <c r="D7" i="7"/>
  <c r="H50" i="6"/>
  <c r="G4" i="7"/>
  <c r="D18" i="6"/>
  <c r="B4" i="7"/>
  <c r="H21" i="6"/>
  <c r="E27" i="6"/>
  <c r="F41" i="6"/>
  <c r="G7" i="7"/>
  <c r="D26" i="6"/>
  <c r="C13" i="6"/>
  <c r="E31" i="6"/>
  <c r="E43" i="6"/>
  <c r="G27" i="6"/>
  <c r="D40" i="6"/>
  <c r="D11" i="6"/>
  <c r="H2" i="7"/>
  <c r="F7" i="6"/>
  <c r="C11" i="6"/>
  <c r="F9" i="7"/>
  <c r="D3" i="6"/>
  <c r="C19" i="6"/>
  <c r="G5" i="7"/>
  <c r="E48" i="6"/>
  <c r="G49" i="6"/>
  <c r="E45" i="6"/>
  <c r="G46" i="6"/>
  <c r="F36" i="6"/>
  <c r="E23" i="6"/>
  <c r="D36" i="6"/>
  <c r="E2" i="7"/>
  <c r="G39" i="6"/>
  <c r="E12" i="6"/>
  <c r="B27" i="10" l="1"/>
  <c r="C27" i="10"/>
  <c r="J27" i="10"/>
  <c r="F27" i="10"/>
  <c r="I27" i="10"/>
  <c r="K27" i="10"/>
  <c r="G27" i="10"/>
  <c r="D27" i="10"/>
  <c r="E27" i="10"/>
  <c r="H27" i="10"/>
  <c r="M16" i="4"/>
  <c r="L14" i="1"/>
  <c r="N2" i="1"/>
  <c r="N8" i="1"/>
  <c r="L2" i="1"/>
  <c r="L3" i="1"/>
  <c r="N16" i="1"/>
  <c r="N3" i="1"/>
  <c r="N14" i="1"/>
  <c r="L4" i="1"/>
  <c r="N10" i="1"/>
  <c r="L10" i="1"/>
  <c r="L8" i="1"/>
  <c r="N4" i="1"/>
  <c r="L15" i="1"/>
  <c r="N9" i="1"/>
  <c r="L9" i="1"/>
  <c r="O14" i="4"/>
  <c r="O4" i="4"/>
  <c r="O2" i="4"/>
  <c r="O15" i="4"/>
  <c r="O8" i="4"/>
  <c r="O16" i="4"/>
  <c r="K16" i="4"/>
  <c r="K2" i="4"/>
  <c r="M2" i="4"/>
  <c r="K14" i="4"/>
  <c r="K15" i="4"/>
  <c r="M4" i="4"/>
  <c r="M3" i="4"/>
  <c r="M14" i="4"/>
  <c r="M15" i="4"/>
  <c r="K4" i="4"/>
  <c r="O3" i="4"/>
  <c r="K3" i="4"/>
  <c r="K8" i="4"/>
  <c r="M10" i="4"/>
  <c r="O10" i="4"/>
  <c r="K10" i="4"/>
  <c r="M8" i="4"/>
  <c r="K9" i="4"/>
  <c r="M9" i="4"/>
  <c r="O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<sst xmlns="http://schemas.openxmlformats.org/spreadsheetml/2006/main" count="164" uniqueCount="80">
  <si>
    <t>Date</t>
  </si>
  <si>
    <t>Number 1</t>
  </si>
  <si>
    <t>Number 2</t>
  </si>
  <si>
    <t>Number 3</t>
  </si>
  <si>
    <t>Number 4</t>
  </si>
  <si>
    <t>Number 5</t>
  </si>
  <si>
    <t>Number 6</t>
  </si>
  <si>
    <t>50</t>
  </si>
  <si>
    <t>15</t>
  </si>
  <si>
    <t>10</t>
  </si>
  <si>
    <t>20</t>
  </si>
  <si>
    <t>30</t>
  </si>
  <si>
    <t>Number</t>
  </si>
  <si>
    <t>100</t>
  </si>
  <si>
    <t>DrawDate</t>
  </si>
  <si>
    <t>Ball 1</t>
  </si>
  <si>
    <t>Ball 2</t>
  </si>
  <si>
    <t>Ball 3</t>
  </si>
  <si>
    <t>Ball 4</t>
  </si>
  <si>
    <t>Ball 5</t>
  </si>
  <si>
    <t>Lucky Star 1</t>
  </si>
  <si>
    <t>Lucky Star 2</t>
  </si>
  <si>
    <t>Merlin</t>
  </si>
  <si>
    <t>Arthur</t>
  </si>
  <si>
    <t>Guinevere</t>
  </si>
  <si>
    <t>Lancelot</t>
  </si>
  <si>
    <t>Ball 6</t>
  </si>
  <si>
    <t>Bonus Ball</t>
  </si>
  <si>
    <t>Ball Set</t>
  </si>
  <si>
    <t>Machine</t>
  </si>
  <si>
    <t>DrawNumber</t>
  </si>
  <si>
    <t>5</t>
  </si>
  <si>
    <t>Prev attempts</t>
  </si>
  <si>
    <t>200</t>
  </si>
  <si>
    <t>Ball Delta</t>
  </si>
  <si>
    <t>LS Delta</t>
  </si>
  <si>
    <t>Ball Y Delta</t>
  </si>
  <si>
    <t xml:space="preserve">Past 10 </t>
  </si>
  <si>
    <t>Past 100</t>
  </si>
  <si>
    <t>Past 5</t>
  </si>
  <si>
    <t>Ball 1 Repeat Last 5</t>
  </si>
  <si>
    <t>Ball 2 Repeat Last 5</t>
  </si>
  <si>
    <t>Ball 3 Repeat Last 5</t>
  </si>
  <si>
    <t>Ball 4 Repeat Last 5</t>
  </si>
  <si>
    <t>Ball 5 Repeat Last 5</t>
  </si>
  <si>
    <t>Lucky Star 1 Repeat Last 5</t>
  </si>
  <si>
    <t>Lucky Star 2 Repeat Last 5</t>
  </si>
  <si>
    <t>Ball 1 Repeat Last 10</t>
  </si>
  <si>
    <t>Ball 2 Repeat Last 10</t>
  </si>
  <si>
    <t>Ball 3 Repeat Last 10</t>
  </si>
  <si>
    <t>Ball 4 Repeat Last 10</t>
  </si>
  <si>
    <t>Ball 5 Repeat Last 10</t>
  </si>
  <si>
    <t>Lucky Star 1 Repeat Last 10</t>
  </si>
  <si>
    <t>Lucky Star 2 Repeat Last 10</t>
  </si>
  <si>
    <t>Ball 1 Repeat Last 20</t>
  </si>
  <si>
    <t>Ball 2 Repeat Last 20</t>
  </si>
  <si>
    <t>Ball 3 Repeat Last 20</t>
  </si>
  <si>
    <t>Ball 4 Repeat Last 20</t>
  </si>
  <si>
    <t>Ball 5 Repeat Last 20</t>
  </si>
  <si>
    <t>Lucky Star 1 Repeat Last 20</t>
  </si>
  <si>
    <t>Lucky Star 2 Repeat Last 20</t>
  </si>
  <si>
    <t xml:space="preserve">Score 0 Last 5 </t>
  </si>
  <si>
    <t>Score 0 Last 10</t>
  </si>
  <si>
    <t>Score 1 Last 10</t>
  </si>
  <si>
    <t>Score &gt;1 Last 20</t>
  </si>
  <si>
    <t>Score 1 Last 20</t>
  </si>
  <si>
    <t xml:space="preserve">Score 1 Last 5 </t>
  </si>
  <si>
    <t>LS Y Delta</t>
  </si>
  <si>
    <t>Combined Digits</t>
  </si>
  <si>
    <t>Digit 1 Freq</t>
  </si>
  <si>
    <t>Digit 2 Freq</t>
  </si>
  <si>
    <t>Digit 3 Freq</t>
  </si>
  <si>
    <t>Digit 4 Freq</t>
  </si>
  <si>
    <t>Digit 5 Freq</t>
  </si>
  <si>
    <t>Digit 6 Freq</t>
  </si>
  <si>
    <t>Digit 7 Freq</t>
  </si>
  <si>
    <t>Digit 8 Freq</t>
  </si>
  <si>
    <t>Digit 9 Freq</t>
  </si>
  <si>
    <t>Digit 0 Freq</t>
  </si>
  <si>
    <t>Sum of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</si>
</sst>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HotPicks</a:t>
            </a:r>
            <a:r>
              <a:rPr lang="en-GB" baseline="0"/>
              <a:t> count of ball number in the past 10, 15, 20, 30, 50, 100 draws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405686469207827"/>
        </c:manualLayout>
      </c:layout>
      <c:barChart>
        <c:barDir val="col"/>
        <c:grouping val="stacked"/>
        <c:varyColors val="0"/>
        <c:ser>
          <c:idx val="3"/>
          <c:order val="2"/>
          <c:tx>
            <c:strRef>
              <c:f>'HotPicks analysis'!$D$1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'HotPicks analysis'!$D$2:$D$60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  <c:pt idx="17">
                  <c:v>1</c:v>
                </c:pt>
                <c:pt idx="18">
                  <c:v>5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0</c:v>
                </c:pt>
                <c:pt idx="34">
                  <c:v>7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1</c:v>
                </c:pt>
                <c:pt idx="45">
                  <c:v>0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2F-4EE9-AAC7-1A7DF3B27C51}"/>
            </c:ext>
          </c:extLst>
        </c:ser>
        <c:ser>
          <c:idx val="5"/>
          <c:order val="4"/>
          <c:tx>
            <c:strRef>
              <c:f>'HotPicks analysis'!$F$1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'HotPicks analysis'!$F$2:$F$60</c:f>
              <c:numCache>
                <c:formatCode>General</c:formatCode>
                <c:ptCount val="59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  <c:pt idx="8">
                  <c:v>8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4</c:v>
                </c:pt>
                <c:pt idx="18">
                  <c:v>8</c:v>
                </c:pt>
                <c:pt idx="19">
                  <c:v>6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2</c:v>
                </c:pt>
                <c:pt idx="24">
                  <c:v>5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6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7</c:v>
                </c:pt>
                <c:pt idx="33">
                  <c:v>2</c:v>
                </c:pt>
                <c:pt idx="34">
                  <c:v>7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3</c:v>
                </c:pt>
                <c:pt idx="40">
                  <c:v>9</c:v>
                </c:pt>
                <c:pt idx="41">
                  <c:v>6</c:v>
                </c:pt>
                <c:pt idx="42">
                  <c:v>4</c:v>
                </c:pt>
                <c:pt idx="43">
                  <c:v>6</c:v>
                </c:pt>
                <c:pt idx="44">
                  <c:v>6</c:v>
                </c:pt>
                <c:pt idx="45">
                  <c:v>0</c:v>
                </c:pt>
                <c:pt idx="46">
                  <c:v>5</c:v>
                </c:pt>
                <c:pt idx="47">
                  <c:v>7</c:v>
                </c:pt>
                <c:pt idx="48">
                  <c:v>8</c:v>
                </c:pt>
                <c:pt idx="49">
                  <c:v>4</c:v>
                </c:pt>
                <c:pt idx="50">
                  <c:v>4</c:v>
                </c:pt>
                <c:pt idx="51">
                  <c:v>5</c:v>
                </c:pt>
                <c:pt idx="52">
                  <c:v>3</c:v>
                </c:pt>
                <c:pt idx="53">
                  <c:v>6</c:v>
                </c:pt>
                <c:pt idx="54">
                  <c:v>4</c:v>
                </c:pt>
                <c:pt idx="55">
                  <c:v>4</c:v>
                </c:pt>
                <c:pt idx="56">
                  <c:v>6</c:v>
                </c:pt>
                <c:pt idx="57">
                  <c:v>4</c:v>
                </c:pt>
                <c:pt idx="5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2F-4EE9-AAC7-1A7DF3B27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'HotPicks analysis'!$B$1</c15:sqref>
                        </c15:formulaRef>
                      </c:ext>
                    </c:extLst>
                    <c:strCache>
                      <c:ptCount val="1"/>
                      <c:pt idx="0">
                        <c:v>10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'HotPicks analysis'!$B$2:$B$60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3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D2F-4EE9-AAC7-1A7DF3B27C51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analysis'!$C$1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analysis'!$C$2:$C$60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5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4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6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3</c:v>
                      </c:pt>
                      <c:pt idx="54">
                        <c:v>0</c:v>
                      </c:pt>
                      <c:pt idx="55">
                        <c:v>2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D2F-4EE9-AAC7-1A7DF3B27C51}"/>
                  </c:ext>
                </c:extLst>
              </c15:ser>
            </c15:filteredBarSeries>
            <c15:filteredBar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analysis'!$E$1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analysis'!$E$2:$E$60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1</c:v>
                      </c:pt>
                      <c:pt idx="10">
                        <c:v>5</c:v>
                      </c:pt>
                      <c:pt idx="11">
                        <c:v>7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2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2</c:v>
                      </c:pt>
                      <c:pt idx="18">
                        <c:v>5</c:v>
                      </c:pt>
                      <c:pt idx="19">
                        <c:v>5</c:v>
                      </c:pt>
                      <c:pt idx="20">
                        <c:v>3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4</c:v>
                      </c:pt>
                      <c:pt idx="33">
                        <c:v>0</c:v>
                      </c:pt>
                      <c:pt idx="34">
                        <c:v>7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5</c:v>
                      </c:pt>
                      <c:pt idx="38">
                        <c:v>5</c:v>
                      </c:pt>
                      <c:pt idx="39">
                        <c:v>1</c:v>
                      </c:pt>
                      <c:pt idx="40">
                        <c:v>6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0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4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6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2</c:v>
                      </c:pt>
                      <c:pt idx="58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D2F-4EE9-AAC7-1A7DF3B27C51}"/>
                  </c:ext>
                </c:extLst>
              </c15:ser>
            </c15:filteredBarSeries>
            <c15:filteredBa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analysis'!$G$1</c15:sqref>
                        </c15:formulaRef>
                      </c:ext>
                    </c:extLst>
                    <c:strCache>
                      <c:ptCount val="1"/>
                      <c:pt idx="0">
                        <c:v>100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analysis'!$G$2:$G$60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11</c:v>
                      </c:pt>
                      <c:pt idx="1">
                        <c:v>9</c:v>
                      </c:pt>
                      <c:pt idx="2">
                        <c:v>17</c:v>
                      </c:pt>
                      <c:pt idx="3">
                        <c:v>15</c:v>
                      </c:pt>
                      <c:pt idx="4">
                        <c:v>4</c:v>
                      </c:pt>
                      <c:pt idx="5">
                        <c:v>12</c:v>
                      </c:pt>
                      <c:pt idx="6">
                        <c:v>12</c:v>
                      </c:pt>
                      <c:pt idx="7">
                        <c:v>9</c:v>
                      </c:pt>
                      <c:pt idx="8">
                        <c:v>14</c:v>
                      </c:pt>
                      <c:pt idx="9">
                        <c:v>12</c:v>
                      </c:pt>
                      <c:pt idx="10">
                        <c:v>11</c:v>
                      </c:pt>
                      <c:pt idx="11">
                        <c:v>15</c:v>
                      </c:pt>
                      <c:pt idx="12">
                        <c:v>14</c:v>
                      </c:pt>
                      <c:pt idx="13">
                        <c:v>9</c:v>
                      </c:pt>
                      <c:pt idx="14">
                        <c:v>14</c:v>
                      </c:pt>
                      <c:pt idx="15">
                        <c:v>13</c:v>
                      </c:pt>
                      <c:pt idx="16">
                        <c:v>15</c:v>
                      </c:pt>
                      <c:pt idx="17">
                        <c:v>11</c:v>
                      </c:pt>
                      <c:pt idx="18">
                        <c:v>15</c:v>
                      </c:pt>
                      <c:pt idx="19">
                        <c:v>12</c:v>
                      </c:pt>
                      <c:pt idx="20">
                        <c:v>10</c:v>
                      </c:pt>
                      <c:pt idx="21">
                        <c:v>9</c:v>
                      </c:pt>
                      <c:pt idx="22">
                        <c:v>9</c:v>
                      </c:pt>
                      <c:pt idx="23">
                        <c:v>11</c:v>
                      </c:pt>
                      <c:pt idx="24">
                        <c:v>8</c:v>
                      </c:pt>
                      <c:pt idx="25">
                        <c:v>5</c:v>
                      </c:pt>
                      <c:pt idx="26">
                        <c:v>21</c:v>
                      </c:pt>
                      <c:pt idx="27">
                        <c:v>10</c:v>
                      </c:pt>
                      <c:pt idx="28">
                        <c:v>11</c:v>
                      </c:pt>
                      <c:pt idx="29">
                        <c:v>8</c:v>
                      </c:pt>
                      <c:pt idx="30">
                        <c:v>8</c:v>
                      </c:pt>
                      <c:pt idx="31">
                        <c:v>13</c:v>
                      </c:pt>
                      <c:pt idx="32">
                        <c:v>16</c:v>
                      </c:pt>
                      <c:pt idx="33">
                        <c:v>13</c:v>
                      </c:pt>
                      <c:pt idx="34">
                        <c:v>12</c:v>
                      </c:pt>
                      <c:pt idx="35">
                        <c:v>17</c:v>
                      </c:pt>
                      <c:pt idx="36">
                        <c:v>18</c:v>
                      </c:pt>
                      <c:pt idx="37">
                        <c:v>13</c:v>
                      </c:pt>
                      <c:pt idx="38">
                        <c:v>17</c:v>
                      </c:pt>
                      <c:pt idx="39">
                        <c:v>11</c:v>
                      </c:pt>
                      <c:pt idx="40">
                        <c:v>16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10</c:v>
                      </c:pt>
                      <c:pt idx="44">
                        <c:v>10</c:v>
                      </c:pt>
                      <c:pt idx="45">
                        <c:v>8</c:v>
                      </c:pt>
                      <c:pt idx="46">
                        <c:v>11</c:v>
                      </c:pt>
                      <c:pt idx="47">
                        <c:v>17</c:v>
                      </c:pt>
                      <c:pt idx="48">
                        <c:v>12</c:v>
                      </c:pt>
                      <c:pt idx="49">
                        <c:v>10</c:v>
                      </c:pt>
                      <c:pt idx="50">
                        <c:v>13</c:v>
                      </c:pt>
                      <c:pt idx="51">
                        <c:v>15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7</c:v>
                      </c:pt>
                      <c:pt idx="55">
                        <c:v>10</c:v>
                      </c:pt>
                      <c:pt idx="56">
                        <c:v>13</c:v>
                      </c:pt>
                      <c:pt idx="57">
                        <c:v>9</c:v>
                      </c:pt>
                      <c:pt idx="58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D2F-4EE9-AAC7-1A7DF3B27C51}"/>
                  </c:ext>
                </c:extLst>
              </c15:ser>
            </c15:filteredBarSeries>
          </c:ext>
        </c:extLst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EuroMillions</a:t>
            </a:r>
            <a:r>
              <a:rPr lang="en-GB" baseline="0"/>
              <a:t> </a:t>
            </a:r>
            <a:r>
              <a:rPr lang="en-GB" sz="1400" b="0" i="0" u="none" strike="noStrike" baseline="0">
                <a:effectLst/>
              </a:rPr>
              <a:t>count of ball number in the past 5, 10, 15, 20, 30, 50, 100 draws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40568646920782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'EuroMillions analysis'!$B$1</c:f>
              <c:strCache>
                <c:ptCount val="1"/>
                <c:pt idx="0">
                  <c:v>5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'EuroMillions analysis'!$B$2:$B$51</c:f>
              <c:numCache>
                <c:formatCode>General</c:formatCode>
                <c:ptCount val="5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A60-4A63-BDF1-EC4B7B348F79}"/>
            </c:ext>
          </c:extLst>
        </c:ser>
        <c:ser>
          <c:idx val="2"/>
          <c:order val="1"/>
          <c:tx>
            <c:strRef>
              <c:f>'EuroMillions analysis'!$C$1</c:f>
              <c:strCache>
                <c:ptCount val="1"/>
                <c:pt idx="0">
                  <c:v>10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'EuroMillions analysis'!$C$2:$C$51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A60-4A63-BDF1-EC4B7B348F79}"/>
            </c:ext>
          </c:extLst>
        </c:ser>
        <c:ser>
          <c:idx val="4"/>
          <c:order val="3"/>
          <c:tx>
            <c:strRef>
              <c:f>'EuroMillions analysis'!$E$1</c:f>
              <c:strCache>
                <c:ptCount val="1"/>
                <c:pt idx="0">
                  <c:v>20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'EuroMillions analysis'!$E$2:$E$51</c:f>
              <c:numCache>
                <c:formatCode>General</c:formatCode>
                <c:ptCount val="50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4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5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3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A60-4A63-BDF1-EC4B7B348F79}"/>
            </c:ext>
          </c:extLst>
        </c:ser>
        <c:ser>
          <c:idx val="0"/>
          <c:order val="6"/>
          <c:tx>
            <c:strRef>
              <c:f>'EuroMillions analysis'!$H$1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'EuroMillions analysis'!$H$2:$H$51</c:f>
              <c:numCache>
                <c:formatCode>General</c:formatCode>
                <c:ptCount val="50"/>
                <c:pt idx="0">
                  <c:v>12</c:v>
                </c:pt>
                <c:pt idx="1">
                  <c:v>22</c:v>
                </c:pt>
                <c:pt idx="2">
                  <c:v>17</c:v>
                </c:pt>
                <c:pt idx="3">
                  <c:v>22</c:v>
                </c:pt>
                <c:pt idx="4">
                  <c:v>12</c:v>
                </c:pt>
                <c:pt idx="5">
                  <c:v>16</c:v>
                </c:pt>
                <c:pt idx="6">
                  <c:v>26</c:v>
                </c:pt>
                <c:pt idx="7">
                  <c:v>22</c:v>
                </c:pt>
                <c:pt idx="8">
                  <c:v>16</c:v>
                </c:pt>
                <c:pt idx="9">
                  <c:v>25</c:v>
                </c:pt>
                <c:pt idx="10">
                  <c:v>23</c:v>
                </c:pt>
                <c:pt idx="11">
                  <c:v>17</c:v>
                </c:pt>
                <c:pt idx="12">
                  <c:v>22</c:v>
                </c:pt>
                <c:pt idx="13">
                  <c:v>22</c:v>
                </c:pt>
                <c:pt idx="14">
                  <c:v>20</c:v>
                </c:pt>
                <c:pt idx="15">
                  <c:v>28</c:v>
                </c:pt>
                <c:pt idx="16">
                  <c:v>19</c:v>
                </c:pt>
                <c:pt idx="17">
                  <c:v>24</c:v>
                </c:pt>
                <c:pt idx="18">
                  <c:v>18</c:v>
                </c:pt>
                <c:pt idx="19">
                  <c:v>26</c:v>
                </c:pt>
                <c:pt idx="20">
                  <c:v>21</c:v>
                </c:pt>
                <c:pt idx="21">
                  <c:v>12</c:v>
                </c:pt>
                <c:pt idx="22">
                  <c:v>25</c:v>
                </c:pt>
                <c:pt idx="23">
                  <c:v>18</c:v>
                </c:pt>
                <c:pt idx="24">
                  <c:v>17</c:v>
                </c:pt>
                <c:pt idx="25">
                  <c:v>14</c:v>
                </c:pt>
                <c:pt idx="26">
                  <c:v>19</c:v>
                </c:pt>
                <c:pt idx="27">
                  <c:v>17</c:v>
                </c:pt>
                <c:pt idx="28">
                  <c:v>25</c:v>
                </c:pt>
                <c:pt idx="29">
                  <c:v>17</c:v>
                </c:pt>
                <c:pt idx="30">
                  <c:v>17</c:v>
                </c:pt>
                <c:pt idx="31">
                  <c:v>19</c:v>
                </c:pt>
                <c:pt idx="32">
                  <c:v>24</c:v>
                </c:pt>
                <c:pt idx="33">
                  <c:v>29</c:v>
                </c:pt>
                <c:pt idx="34">
                  <c:v>28</c:v>
                </c:pt>
                <c:pt idx="35">
                  <c:v>21</c:v>
                </c:pt>
                <c:pt idx="36">
                  <c:v>21</c:v>
                </c:pt>
                <c:pt idx="37">
                  <c:v>11</c:v>
                </c:pt>
                <c:pt idx="38">
                  <c:v>19</c:v>
                </c:pt>
                <c:pt idx="39">
                  <c:v>18</c:v>
                </c:pt>
                <c:pt idx="40">
                  <c:v>23</c:v>
                </c:pt>
                <c:pt idx="41">
                  <c:v>19</c:v>
                </c:pt>
                <c:pt idx="42">
                  <c:v>11</c:v>
                </c:pt>
                <c:pt idx="43">
                  <c:v>25</c:v>
                </c:pt>
                <c:pt idx="44">
                  <c:v>21</c:v>
                </c:pt>
                <c:pt idx="45">
                  <c:v>19</c:v>
                </c:pt>
                <c:pt idx="46">
                  <c:v>19</c:v>
                </c:pt>
                <c:pt idx="47">
                  <c:v>22</c:v>
                </c:pt>
                <c:pt idx="48">
                  <c:v>20</c:v>
                </c:pt>
                <c:pt idx="4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A7-44D4-84FE-A80C6BED2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  <c:extLst>
          <c:ext xmlns:c15="http://schemas.microsoft.com/office/drawing/2012/chart" uri="{02D57815-91ED-43cb-92C2-25804820EDAC}">
            <c15:filteredBa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'EuroMillions analysis'!$D$1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'EuroMillions analysis'!$D$2:$D$51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1</c:v>
                      </c:pt>
                      <c:pt idx="2">
                        <c:v>4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0</c:v>
                      </c:pt>
                      <c:pt idx="13">
                        <c:v>3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2</c:v>
                      </c:pt>
                      <c:pt idx="27">
                        <c:v>0</c:v>
                      </c:pt>
                      <c:pt idx="28">
                        <c:v>4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3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6</c:v>
                      </c:pt>
                      <c:pt idx="41">
                        <c:v>3</c:v>
                      </c:pt>
                      <c:pt idx="42">
                        <c:v>2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3</c:v>
                      </c:pt>
                      <c:pt idx="4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A60-4A63-BDF1-EC4B7B348F79}"/>
                  </c:ext>
                </c:extLst>
              </c15:ser>
            </c15:filteredBarSeries>
            <c15:filteredBa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analysis'!$F$1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analysis'!$F$2:$F$51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3</c:v>
                      </c:pt>
                      <c:pt idx="1">
                        <c:v>1</c:v>
                      </c:pt>
                      <c:pt idx="2">
                        <c:v>5</c:v>
                      </c:pt>
                      <c:pt idx="3">
                        <c:v>4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4</c:v>
                      </c:pt>
                      <c:pt idx="8">
                        <c:v>1</c:v>
                      </c:pt>
                      <c:pt idx="9">
                        <c:v>5</c:v>
                      </c:pt>
                      <c:pt idx="10">
                        <c:v>5</c:v>
                      </c:pt>
                      <c:pt idx="11">
                        <c:v>4</c:v>
                      </c:pt>
                      <c:pt idx="12">
                        <c:v>1</c:v>
                      </c:pt>
                      <c:pt idx="13">
                        <c:v>5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5</c:v>
                      </c:pt>
                      <c:pt idx="24">
                        <c:v>6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8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0</c:v>
                      </c:pt>
                      <c:pt idx="32">
                        <c:v>4</c:v>
                      </c:pt>
                      <c:pt idx="33">
                        <c:v>2</c:v>
                      </c:pt>
                      <c:pt idx="34">
                        <c:v>3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1</c:v>
                      </c:pt>
                      <c:pt idx="38">
                        <c:v>3</c:v>
                      </c:pt>
                      <c:pt idx="39">
                        <c:v>2</c:v>
                      </c:pt>
                      <c:pt idx="40">
                        <c:v>6</c:v>
                      </c:pt>
                      <c:pt idx="41">
                        <c:v>4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2</c:v>
                      </c:pt>
                      <c:pt idx="45">
                        <c:v>2</c:v>
                      </c:pt>
                      <c:pt idx="46">
                        <c:v>4</c:v>
                      </c:pt>
                      <c:pt idx="47">
                        <c:v>1</c:v>
                      </c:pt>
                      <c:pt idx="48">
                        <c:v>4</c:v>
                      </c:pt>
                      <c:pt idx="49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A60-4A63-BDF1-EC4B7B348F79}"/>
                  </c:ext>
                </c:extLst>
              </c15:ser>
            </c15:filteredBarSeries>
            <c15:filteredBa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analysis'!$G$1</c15:sqref>
                        </c15:formulaRef>
                      </c:ext>
                    </c:extLst>
                    <c:strCache>
                      <c:ptCount val="1"/>
                      <c:pt idx="0">
                        <c:v>50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analysis'!$G$2:$G$51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5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2</c:v>
                      </c:pt>
                      <c:pt idx="9">
                        <c:v>6</c:v>
                      </c:pt>
                      <c:pt idx="10">
                        <c:v>6</c:v>
                      </c:pt>
                      <c:pt idx="11">
                        <c:v>5</c:v>
                      </c:pt>
                      <c:pt idx="12">
                        <c:v>2</c:v>
                      </c:pt>
                      <c:pt idx="13">
                        <c:v>7</c:v>
                      </c:pt>
                      <c:pt idx="14">
                        <c:v>5</c:v>
                      </c:pt>
                      <c:pt idx="15">
                        <c:v>5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6</c:v>
                      </c:pt>
                      <c:pt idx="19">
                        <c:v>9</c:v>
                      </c:pt>
                      <c:pt idx="20">
                        <c:v>5</c:v>
                      </c:pt>
                      <c:pt idx="21">
                        <c:v>4</c:v>
                      </c:pt>
                      <c:pt idx="22">
                        <c:v>5</c:v>
                      </c:pt>
                      <c:pt idx="23">
                        <c:v>5</c:v>
                      </c:pt>
                      <c:pt idx="24">
                        <c:v>8</c:v>
                      </c:pt>
                      <c:pt idx="25">
                        <c:v>2</c:v>
                      </c:pt>
                      <c:pt idx="26">
                        <c:v>5</c:v>
                      </c:pt>
                      <c:pt idx="27">
                        <c:v>2</c:v>
                      </c:pt>
                      <c:pt idx="28">
                        <c:v>11</c:v>
                      </c:pt>
                      <c:pt idx="29">
                        <c:v>6</c:v>
                      </c:pt>
                      <c:pt idx="30">
                        <c:v>4</c:v>
                      </c:pt>
                      <c:pt idx="31">
                        <c:v>3</c:v>
                      </c:pt>
                      <c:pt idx="32">
                        <c:v>6</c:v>
                      </c:pt>
                      <c:pt idx="33">
                        <c:v>5</c:v>
                      </c:pt>
                      <c:pt idx="34">
                        <c:v>4</c:v>
                      </c:pt>
                      <c:pt idx="35">
                        <c:v>5</c:v>
                      </c:pt>
                      <c:pt idx="36">
                        <c:v>5</c:v>
                      </c:pt>
                      <c:pt idx="37">
                        <c:v>3</c:v>
                      </c:pt>
                      <c:pt idx="38">
                        <c:v>4</c:v>
                      </c:pt>
                      <c:pt idx="39">
                        <c:v>3</c:v>
                      </c:pt>
                      <c:pt idx="40">
                        <c:v>9</c:v>
                      </c:pt>
                      <c:pt idx="41">
                        <c:v>7</c:v>
                      </c:pt>
                      <c:pt idx="42">
                        <c:v>3</c:v>
                      </c:pt>
                      <c:pt idx="43">
                        <c:v>5</c:v>
                      </c:pt>
                      <c:pt idx="44">
                        <c:v>5</c:v>
                      </c:pt>
                      <c:pt idx="45">
                        <c:v>5</c:v>
                      </c:pt>
                      <c:pt idx="46">
                        <c:v>6</c:v>
                      </c:pt>
                      <c:pt idx="47">
                        <c:v>4</c:v>
                      </c:pt>
                      <c:pt idx="48">
                        <c:v>6</c:v>
                      </c:pt>
                      <c:pt idx="49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A60-4A63-BDF1-EC4B7B348F79}"/>
                  </c:ext>
                </c:extLst>
              </c15:ser>
            </c15:filteredBarSeries>
          </c:ext>
        </c:extLst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Digit count over</a:t>
            </a:r>
            <a:r>
              <a:rPr lang="en-GB" baseline="0"/>
              <a:t> 20 draw window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'EuroMillions digit analysis'!$B$1:$K$1</c:f>
              <c:strCache>
                <c:ptCount val="10"/>
                <c:pt idx="0">
                  <c:v>Digit 0 Freq</c:v>
                </c:pt>
                <c:pt idx="1">
                  <c:v>Digit 1 Freq</c:v>
                </c:pt>
                <c:pt idx="2">
                  <c:v>Digit 2 Freq</c:v>
                </c:pt>
                <c:pt idx="3">
                  <c:v>Digit 3 Freq</c:v>
                </c:pt>
                <c:pt idx="4">
                  <c:v>Digit 4 Freq</c:v>
                </c:pt>
                <c:pt idx="5">
                  <c:v>Digit 5 Freq</c:v>
                </c:pt>
                <c:pt idx="6">
                  <c:v>Digit 6 Freq</c:v>
                </c:pt>
                <c:pt idx="7">
                  <c:v>Digit 7 Freq</c:v>
                </c:pt>
                <c:pt idx="8">
                  <c:v>Digit 8 Freq</c:v>
                </c:pt>
                <c:pt idx="9">
                  <c:v>Digit 9 Freq</c:v>
                </c:pt>
              </c:strCache>
            </c:strRef>
          </c:cat>
          <c:val>
            <c:numRef>
              <c:f>'EuroMillions digit analysis'!$B$27:$K$27</c:f>
              <c:numCache>
                <c:formatCode>General</c:formatCode>
                <c:ptCount val="10"/>
                <c:pt idx="0">
                  <c:v>13</c:v>
                </c:pt>
                <c:pt idx="1">
                  <c:v>43</c:v>
                </c:pt>
                <c:pt idx="2">
                  <c:v>40</c:v>
                </c:pt>
                <c:pt idx="3">
                  <c:v>34</c:v>
                </c:pt>
                <c:pt idx="4">
                  <c:v>37</c:v>
                </c:pt>
                <c:pt idx="5">
                  <c:v>14</c:v>
                </c:pt>
                <c:pt idx="6">
                  <c:v>13</c:v>
                </c:pt>
                <c:pt idx="7">
                  <c:v>10</c:v>
                </c:pt>
                <c:pt idx="8">
                  <c:v>13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8-4CDE-BE35-F696BED23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0744399"/>
        <c:axId val="1260741999"/>
      </c:barChart>
      <c:catAx>
        <c:axId val="126074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741999"/>
        <c:crosses val="autoZero"/>
        <c:auto val="1"/>
        <c:lblAlgn val="ctr"/>
        <c:lblOffset val="100"/>
        <c:noMultiLvlLbl val="0"/>
      </c:catAx>
      <c:valAx>
        <c:axId val="126074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744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EuroMillions</a:t>
            </a:r>
            <a:r>
              <a:rPr lang="en-GB" baseline="0"/>
              <a:t> </a:t>
            </a:r>
            <a:r>
              <a:rPr lang="en-GB" sz="1400" b="0" i="0" u="none" strike="noStrike" baseline="0">
                <a:effectLst/>
              </a:rPr>
              <a:t>count of ball number in the past 5, 10, 15, 20, 30, 50, 100 draws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069988679489209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'EuroMillions LuckDraw analysis'!$B$1</c:f>
              <c:strCache>
                <c:ptCount val="1"/>
                <c:pt idx="0">
                  <c:v>5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'EuroMillions LuckDraw analysis'!$B$2:$B$13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E08A-4C48-B26E-8B72C27F3D6A}"/>
            </c:ext>
          </c:extLst>
        </c:ser>
        <c:ser>
          <c:idx val="2"/>
          <c:order val="1"/>
          <c:tx>
            <c:strRef>
              <c:f>'EuroMillions LuckDraw analysis'!$C$1</c:f>
              <c:strCache>
                <c:ptCount val="1"/>
                <c:pt idx="0">
                  <c:v>10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'EuroMillions LuckDraw analysis'!$C$2:$C$13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08A-4C48-B26E-8B72C27F3D6A}"/>
            </c:ext>
          </c:extLst>
        </c:ser>
        <c:ser>
          <c:idx val="0"/>
          <c:order val="6"/>
          <c:tx>
            <c:strRef>
              <c:f>'EuroMillions LuckDraw analysis'!$H$1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'EuroMillions LuckDraw analysis'!$H$2:$H$13</c:f>
              <c:numCache>
                <c:formatCode>General</c:formatCode>
                <c:ptCount val="12"/>
                <c:pt idx="0">
                  <c:v>32</c:v>
                </c:pt>
                <c:pt idx="1">
                  <c:v>31</c:v>
                </c:pt>
                <c:pt idx="2">
                  <c:v>33</c:v>
                </c:pt>
                <c:pt idx="3">
                  <c:v>32</c:v>
                </c:pt>
                <c:pt idx="4">
                  <c:v>36</c:v>
                </c:pt>
                <c:pt idx="5">
                  <c:v>33</c:v>
                </c:pt>
                <c:pt idx="6">
                  <c:v>36</c:v>
                </c:pt>
                <c:pt idx="7">
                  <c:v>36</c:v>
                </c:pt>
                <c:pt idx="8">
                  <c:v>40</c:v>
                </c:pt>
                <c:pt idx="9">
                  <c:v>34</c:v>
                </c:pt>
                <c:pt idx="10">
                  <c:v>22</c:v>
                </c:pt>
                <c:pt idx="1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8-4858-A1F2-B70B89756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  <c:extLst>
          <c:ext xmlns:c15="http://schemas.microsoft.com/office/drawing/2012/chart" uri="{02D57815-91ED-43cb-92C2-25804820EDAC}">
            <c15:filteredBa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'EuroMillions LuckDraw analysis'!$D$1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'EuroMillions LuckDraw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1</c:v>
                      </c:pt>
                      <c:pt idx="1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08A-4C48-B26E-8B72C27F3D6A}"/>
                  </c:ext>
                </c:extLst>
              </c15:ser>
            </c15:filteredBarSeries>
            <c15:filteredBar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analysis'!$E$1</c15:sqref>
                        </c15:formulaRef>
                      </c:ext>
                    </c:extLst>
                    <c:strCache>
                      <c:ptCount val="1"/>
                      <c:pt idx="0">
                        <c:v>20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5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2</c:v>
                      </c:pt>
                      <c:pt idx="11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08A-4C48-B26E-8B72C27F3D6A}"/>
                  </c:ext>
                </c:extLst>
              </c15:ser>
            </c15:filteredBarSeries>
            <c15:filteredBa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analysis'!$F$1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</c:v>
                      </c:pt>
                      <c:pt idx="1">
                        <c:v>4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6</c:v>
                      </c:pt>
                      <c:pt idx="10">
                        <c:v>3</c:v>
                      </c:pt>
                      <c:pt idx="11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08A-4C48-B26E-8B72C27F3D6A}"/>
                  </c:ext>
                </c:extLst>
              </c15:ser>
            </c15:filteredBarSeries>
            <c15:filteredBa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analysis'!$G$1</c15:sqref>
                        </c15:formulaRef>
                      </c:ext>
                    </c:extLst>
                    <c:strCache>
                      <c:ptCount val="1"/>
                      <c:pt idx="0">
                        <c:v>50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analysis'!$G$2:$G$13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</c:v>
                      </c:pt>
                      <c:pt idx="1">
                        <c:v>8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7</c:v>
                      </c:pt>
                      <c:pt idx="7">
                        <c:v>9</c:v>
                      </c:pt>
                      <c:pt idx="8">
                        <c:v>12</c:v>
                      </c:pt>
                      <c:pt idx="9">
                        <c:v>8</c:v>
                      </c:pt>
                      <c:pt idx="10">
                        <c:v>4</c:v>
                      </c:pt>
                      <c:pt idx="11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08A-4C48-B26E-8B72C27F3D6A}"/>
                  </c:ext>
                </c:extLst>
              </c15:ser>
            </c15:filteredBarSeries>
          </c:ext>
        </c:extLst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Lotto</a:t>
            </a:r>
            <a:r>
              <a:rPr lang="en-GB" baseline="0"/>
              <a:t> </a:t>
            </a:r>
            <a:r>
              <a:rPr lang="en-GB" sz="1400" b="0" i="0" u="none" strike="noStrike" baseline="0">
                <a:effectLst/>
              </a:rPr>
              <a:t>count of ball number in the past 10, 15, 20, 30, 50, 100 draws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40568646920782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'Lottery analysis'!$B$1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'Lottery analysis'!$B$2:$B$51</c:f>
              <c:numCache>
                <c:formatCode>General</c:formatCode>
                <c:ptCount val="5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5-4C0B-AC38-96D84D5E5034}"/>
            </c:ext>
          </c:extLst>
        </c:ser>
        <c:ser>
          <c:idx val="2"/>
          <c:order val="1"/>
          <c:tx>
            <c:strRef>
              <c:f>'Lottery analysis'!$C$1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'Lottery analysis'!$C$2:$C$51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5-4C0B-AC38-96D84D5E5034}"/>
            </c:ext>
          </c:extLst>
        </c:ser>
        <c:ser>
          <c:idx val="3"/>
          <c:order val="2"/>
          <c:tx>
            <c:strRef>
              <c:f>'Lottery analysis'!$D$1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'Lottery analysis'!$D$2:$D$51</c:f>
              <c:numCache>
                <c:formatCode>General</c:formatCode>
                <c:ptCount val="5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E5-4C0B-AC38-96D84D5E5034}"/>
            </c:ext>
          </c:extLst>
        </c:ser>
        <c:ser>
          <c:idx val="4"/>
          <c:order val="3"/>
          <c:tx>
            <c:strRef>
              <c:f>'Lottery analysis'!$E$1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'Lottery analysis'!$E$2:$E$51</c:f>
              <c:numCache>
                <c:formatCode>General</c:formatCode>
                <c:ptCount val="5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4</c:v>
                </c:pt>
                <c:pt idx="19">
                  <c:v>2</c:v>
                </c:pt>
                <c:pt idx="20">
                  <c:v>5</c:v>
                </c:pt>
                <c:pt idx="21">
                  <c:v>0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0</c:v>
                </c:pt>
                <c:pt idx="35">
                  <c:v>5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  <c:pt idx="40">
                  <c:v>5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E5-4C0B-AC38-96D84D5E5034}"/>
            </c:ext>
          </c:extLst>
        </c:ser>
        <c:ser>
          <c:idx val="5"/>
          <c:order val="4"/>
          <c:tx>
            <c:strRef>
              <c:f>'Lottery analysis'!$F$1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'Lottery analysis'!$F$2:$F$51</c:f>
              <c:numCache>
                <c:formatCode>General</c:formatCode>
                <c:ptCount val="50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7</c:v>
                </c:pt>
                <c:pt idx="12">
                  <c:v>3</c:v>
                </c:pt>
                <c:pt idx="13">
                  <c:v>4</c:v>
                </c:pt>
                <c:pt idx="14">
                  <c:v>6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4</c:v>
                </c:pt>
                <c:pt idx="20">
                  <c:v>7</c:v>
                </c:pt>
                <c:pt idx="21">
                  <c:v>0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1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4</c:v>
                </c:pt>
                <c:pt idx="40">
                  <c:v>7</c:v>
                </c:pt>
                <c:pt idx="41">
                  <c:v>3</c:v>
                </c:pt>
                <c:pt idx="42">
                  <c:v>2</c:v>
                </c:pt>
                <c:pt idx="43">
                  <c:v>4</c:v>
                </c:pt>
                <c:pt idx="44">
                  <c:v>5</c:v>
                </c:pt>
                <c:pt idx="45">
                  <c:v>3</c:v>
                </c:pt>
                <c:pt idx="46">
                  <c:v>1</c:v>
                </c:pt>
                <c:pt idx="47">
                  <c:v>5</c:v>
                </c:pt>
                <c:pt idx="48">
                  <c:v>1</c:v>
                </c:pt>
                <c:pt idx="4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E5-4C0B-AC38-96D84D5E5034}"/>
            </c:ext>
          </c:extLst>
        </c:ser>
        <c:ser>
          <c:idx val="6"/>
          <c:order val="5"/>
          <c:tx>
            <c:strRef>
              <c:f>'Lottery analysis'!$G$1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'Lottery analysis'!$G$2:$G$51</c:f>
              <c:numCache>
                <c:formatCode>General</c:formatCode>
                <c:ptCount val="50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5</c:v>
                </c:pt>
                <c:pt idx="13">
                  <c:v>7</c:v>
                </c:pt>
                <c:pt idx="14">
                  <c:v>8</c:v>
                </c:pt>
                <c:pt idx="15">
                  <c:v>3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9</c:v>
                </c:pt>
                <c:pt idx="20">
                  <c:v>9</c:v>
                </c:pt>
                <c:pt idx="21">
                  <c:v>3</c:v>
                </c:pt>
                <c:pt idx="22">
                  <c:v>7</c:v>
                </c:pt>
                <c:pt idx="23">
                  <c:v>10</c:v>
                </c:pt>
                <c:pt idx="24">
                  <c:v>5</c:v>
                </c:pt>
                <c:pt idx="25">
                  <c:v>8</c:v>
                </c:pt>
                <c:pt idx="26">
                  <c:v>3</c:v>
                </c:pt>
                <c:pt idx="27">
                  <c:v>2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5</c:v>
                </c:pt>
                <c:pt idx="32">
                  <c:v>9</c:v>
                </c:pt>
                <c:pt idx="33">
                  <c:v>6</c:v>
                </c:pt>
                <c:pt idx="34">
                  <c:v>4</c:v>
                </c:pt>
                <c:pt idx="35">
                  <c:v>5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8</c:v>
                </c:pt>
                <c:pt idx="41">
                  <c:v>4</c:v>
                </c:pt>
                <c:pt idx="42">
                  <c:v>3</c:v>
                </c:pt>
                <c:pt idx="43">
                  <c:v>9</c:v>
                </c:pt>
                <c:pt idx="44">
                  <c:v>6</c:v>
                </c:pt>
                <c:pt idx="45">
                  <c:v>6</c:v>
                </c:pt>
                <c:pt idx="46">
                  <c:v>4</c:v>
                </c:pt>
                <c:pt idx="47">
                  <c:v>8</c:v>
                </c:pt>
                <c:pt idx="48">
                  <c:v>3</c:v>
                </c:pt>
                <c:pt idx="4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E5-4C0B-AC38-96D84D5E5034}"/>
            </c:ext>
          </c:extLst>
        </c:ser>
        <c:ser>
          <c:idx val="0"/>
          <c:order val="6"/>
          <c:tx>
            <c:strRef>
              <c:f>'Lottery analysis'!$H$1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'Lottery analysis'!$H$2:$H$51</c:f>
              <c:numCache>
                <c:formatCode>General</c:formatCode>
                <c:ptCount val="50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5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9</c:v>
                </c:pt>
                <c:pt idx="20">
                  <c:v>10</c:v>
                </c:pt>
                <c:pt idx="21">
                  <c:v>3</c:v>
                </c:pt>
                <c:pt idx="22">
                  <c:v>7</c:v>
                </c:pt>
                <c:pt idx="23">
                  <c:v>11</c:v>
                </c:pt>
                <c:pt idx="24">
                  <c:v>5</c:v>
                </c:pt>
                <c:pt idx="25">
                  <c:v>9</c:v>
                </c:pt>
                <c:pt idx="26">
                  <c:v>4</c:v>
                </c:pt>
                <c:pt idx="27">
                  <c:v>3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5</c:v>
                </c:pt>
                <c:pt idx="32">
                  <c:v>9</c:v>
                </c:pt>
                <c:pt idx="33">
                  <c:v>6</c:v>
                </c:pt>
                <c:pt idx="34">
                  <c:v>4</c:v>
                </c:pt>
                <c:pt idx="35">
                  <c:v>5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8</c:v>
                </c:pt>
                <c:pt idx="41">
                  <c:v>4</c:v>
                </c:pt>
                <c:pt idx="42">
                  <c:v>3</c:v>
                </c:pt>
                <c:pt idx="43">
                  <c:v>9</c:v>
                </c:pt>
                <c:pt idx="44">
                  <c:v>6</c:v>
                </c:pt>
                <c:pt idx="45">
                  <c:v>6</c:v>
                </c:pt>
                <c:pt idx="46">
                  <c:v>5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E5-4C0B-AC38-96D84D5E5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384809</xdr:colOff>
      <xdr:row>0</xdr:row>
      <xdr:rowOff>128587</xdr:rowOff>
    </xdr:from>
    <xdr:to>
      <xdr:col>28</xdr:col>
      <xdr:colOff>51435</xdr:colOff>
      <xdr:row>35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BDBC87-739E-4904-ABBB-46F622A4F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468629</xdr:colOff>
      <xdr:row>2</xdr:row>
      <xdr:rowOff>90487</xdr:rowOff>
    </xdr:from>
    <xdr:to>
      <xdr:col>27</xdr:col>
      <xdr:colOff>152400</xdr:colOff>
      <xdr:row>39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599A9-271F-4384-B2A7-20987613B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297180</xdr:colOff>
      <xdr:row>20</xdr:row>
      <xdr:rowOff>7620</xdr:rowOff>
    </xdr:from>
    <xdr:to>
      <xdr:col>23</xdr:col>
      <xdr:colOff>579120</xdr:colOff>
      <xdr:row>40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B2BB2-156E-D87B-E269-CF8C6B224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316229</xdr:colOff>
      <xdr:row>2</xdr:row>
      <xdr:rowOff>52387</xdr:rowOff>
    </xdr:from>
    <xdr:to>
      <xdr:col>21</xdr:col>
      <xdr:colOff>424069</xdr:colOff>
      <xdr:row>25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360FD-48BF-4B21-82CA-EC1619227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483869</xdr:colOff>
      <xdr:row>2</xdr:row>
      <xdr:rowOff>67627</xdr:rowOff>
    </xdr:from>
    <xdr:to>
      <xdr:col>27</xdr:col>
      <xdr:colOff>167640</xdr:colOff>
      <xdr:row>34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8537C1-8FB5-4782-AE35-7C13DB78C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1DBF5-5360-452E-A2B3-33D29DA7D842}" name="Table1" displayName="Table1" ref="A1:G117" totalsRowShown="0">
  <autoFilter ref="A1:G117" xr:uid="{F041DBF5-5360-452E-A2B3-33D29DA7D842}"/>
  <tableColumns count="7">
    <tableColumn id="1" xr3:uid="{88424204-8CDB-4FCB-B3F6-EF3632D1C8EE}" name="Date" dataDxfId="27"/>
    <tableColumn id="2" xr3:uid="{4D32F723-C12C-4FF3-9CE4-236CC54E62A6}" name="Number 1"/>
    <tableColumn id="3" xr3:uid="{72D3A16F-D5D2-4B37-9754-BD65D7CE8970}" name="Number 2"/>
    <tableColumn id="4" xr3:uid="{1F8A292D-19C3-4D7A-9AE9-B66873BDB070}" name="Number 3"/>
    <tableColumn id="5" xr3:uid="{AE89C445-F7BE-44EA-855E-B8574780109B}" name="Number 4"/>
    <tableColumn id="6" xr3:uid="{B9B6EEE8-9A61-4DFD-911C-9FA658AE0FD6}" name="Number 5"/>
    <tableColumn id="7" xr3:uid="{30610A1F-ECA9-495A-882A-792A447949E9}" name="Number 6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9EB88-660F-4AB9-B152-3AED67ADCF8A}" name="Table2" displayName="Table2" ref="A1:G60" totalsRowShown="0">
  <autoFilter ref="A1:G60" xr:uid="{00D9EB88-660F-4AB9-B152-3AED67ADCF8A}"/>
  <tableColumns count="7">
    <tableColumn id="1" xr3:uid="{26E53B31-D84E-46D3-AA8A-11AF59A8D4EC}" name="Number"/>
    <tableColumn id="2" xr3:uid="{CC98AF54-A014-4101-81ED-22D3C04EC587}" name="10" dataDxfId="26">
      <calculatedColumnFormula>COUNTIF(HotPicks!$B$2:$G$11,Table2[[#This Row],[Number]])</calculatedColumnFormula>
    </tableColumn>
    <tableColumn id="3" xr3:uid="{7BCFEABB-1BB3-40A0-A4D4-8F8BC3C706AD}" name="15" dataDxfId="25">
      <calculatedColumnFormula>COUNTIF(HotPicks!$B$2:$G$16,Table2[[#This Row],[Number]])</calculatedColumnFormula>
    </tableColumn>
    <tableColumn id="4" xr3:uid="{3B549825-B8C6-45CE-8B9B-B8D1E8370EA5}" name="20" dataDxfId="24">
      <calculatedColumnFormula>COUNTIF(HotPicks!$B$2:$G$21,Table2[[#This Row],[Number]])</calculatedColumnFormula>
    </tableColumn>
    <tableColumn id="5" xr3:uid="{BC01EB67-D6EA-480F-BAD1-29C74B8AA140}" name="30" dataDxfId="23">
      <calculatedColumnFormula>COUNTIF(HotPicks!$B$2:$G$31,Table2[[#This Row],[Number]])</calculatedColumnFormula>
    </tableColumn>
    <tableColumn id="6" xr3:uid="{2AE472DE-4B5C-4313-8207-27E9C82ECF4C}" name="50" dataDxfId="22">
      <calculatedColumnFormula>COUNTIF(HotPicks!$B$2:$G$51,Table2[[#This Row],[Number]])</calculatedColumnFormula>
    </tableColumn>
    <tableColumn id="7" xr3:uid="{D5FD610F-56B9-4D30-BE1B-0A2EA28DBFA8}" name="100" dataDxfId="21">
      <calculatedColumnFormula>COUNTIF(HotPicks!$B$2:$G$144,Table2[[#This Row],[Number]])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00DBB4-09CE-45BB-9EF3-56705FB4FEED}" name="Table7" displayName="Table7" ref="A1:H318" totalsRowShown="0">
  <autoFilter ref="A1:H318" xr:uid="{5200DBB4-09CE-45BB-9EF3-56705FB4FEED}"/>
  <tableColumns count="8">
    <tableColumn id="1" xr3:uid="{B73211D1-EAAC-47C4-A9C2-3684C35DA119}" name="DrawDate"/>
    <tableColumn id="2" xr3:uid="{DE4B6EE9-4163-4F32-9681-6E3518CB53DC}" name="Ball 1"/>
    <tableColumn id="3" xr3:uid="{69FD8257-550D-4E8D-866E-4EFE285C04DC}" name="Ball 2"/>
    <tableColumn id="4" xr3:uid="{3998ECE6-9687-4DDD-967E-17BC0822B681}" name="Ball 3"/>
    <tableColumn id="5" xr3:uid="{B18B3B99-B2DA-404A-8BCD-685A55CC5BD4}" name="Ball 4"/>
    <tableColumn id="6" xr3:uid="{D5102CC0-45EE-430F-AC3D-3565E9BD458D}" name="Ball 5"/>
    <tableColumn id="7" xr3:uid="{83350F63-A33B-4E0B-8C63-62ADFD34FF7A}" name="Lucky Star 1"/>
    <tableColumn id="8" xr3:uid="{2E8DBE98-A707-49C3-9999-67850A5A0FF7}" name="Lucky Star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A79EFE-31E7-4B8C-BFA4-4181A6A016CE}" name="Table25" displayName="Table25" ref="A1:H51" totalsRowShown="0">
  <autoFilter ref="A1:H51" xr:uid="{00D9EB88-660F-4AB9-B152-3AED67ADCF8A}"/>
  <tableColumns count="8">
    <tableColumn id="1" xr3:uid="{00331511-C921-4283-BC53-F3312F5ED2A1}" name="Number"/>
    <tableColumn id="8" xr3:uid="{E9B45F30-A765-4A4D-8A71-40D89E0FB2E4}" name="5" dataDxfId="20">
      <calculatedColumnFormula>COUNTIF(INDIRECT(CONCATENATE("EuroMillions!B", K$1, ":", "F", K$1+4)),Table25[[#This Row],[Number]])</calculatedColumnFormula>
    </tableColumn>
    <tableColumn id="2" xr3:uid="{EAC2C92C-117D-417A-91A5-E11F21E325E0}" name="10" dataDxfId="19">
      <calculatedColumnFormula>COUNTIF(INDIRECT(CONCATENATE("EuroMillions!B", K$1, ":", "F", K$1+9)),Table25[[#This Row],[Number]])</calculatedColumnFormula>
    </tableColumn>
    <tableColumn id="3" xr3:uid="{0A3EE2AE-C3B3-4643-8C2C-98F52EE3BE46}" name="15" dataDxfId="18">
      <calculatedColumnFormula>COUNTIF(INDIRECT(CONCATENATE("EuroMillions!B", K$1, ":", "F", K$1+14)),Table25[[#This Row],[Number]])</calculatedColumnFormula>
    </tableColumn>
    <tableColumn id="4" xr3:uid="{DF87F8D5-49B5-4D6A-8A7F-935FCB5F326D}" name="20" dataDxfId="17">
      <calculatedColumnFormula>COUNTIF(INDIRECT(CONCATENATE("EuroMillions!B", K$1, ":", "F", K$1+19)),Table25[[#This Row],[Number]])</calculatedColumnFormula>
    </tableColumn>
    <tableColumn id="5" xr3:uid="{E6D53445-AFDF-4ADD-95F8-D7007F12077B}" name="30" dataDxfId="16">
      <calculatedColumnFormula>COUNTIF(INDIRECT(CONCATENATE("EuroMillions!B", K$1, ":", "F", K$1+29)),Table25[[#This Row],[Number]])</calculatedColumnFormula>
    </tableColumn>
    <tableColumn id="6" xr3:uid="{040C0A46-CC5A-460A-932A-0F52275C004A}" name="50" dataDxfId="15">
      <calculatedColumnFormula>COUNTIF(INDIRECT(CONCATENATE("EuroMillions!B", K$1, ":", "F", K$1+49)),Table25[[#This Row],[Number]])</calculatedColumnFormula>
    </tableColumn>
    <tableColumn id="7" xr3:uid="{57FF9E7B-D70F-442A-BC09-2761DF12B5A5}" name="200" dataDxfId="14">
      <calculatedColumnFormula>COUNTIF(INDIRECT(CONCATENATE("EuroMillions!B", K$1, ":", "F", K$1+199)),Table25[[#This Row],[Number]])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0E4294-E4FC-464F-ACC8-678920502871}" name="Table256" displayName="Table256" ref="A1:H13" totalsRowShown="0">
  <autoFilter ref="A1:H13" xr:uid="{00D9EB88-660F-4AB9-B152-3AED67ADCF8A}"/>
  <tableColumns count="8">
    <tableColumn id="1" xr3:uid="{49BD7A38-93CF-4C45-A000-00CDE1533C67}" name="Number"/>
    <tableColumn id="8" xr3:uid="{D81EAB1A-4C44-49F2-889C-C16E0F14E238}" name="5" dataDxfId="13">
      <calculatedColumnFormula>COUNTIF(INDIRECT(CONCATENATE("EuroMillions!G", K$1, ":", "H", K$1+4)),Table256[[#This Row],[Number]])</calculatedColumnFormula>
    </tableColumn>
    <tableColumn id="2" xr3:uid="{84DB5630-092C-4973-8D73-0AC5A0D7ACAA}" name="10" dataDxfId="12">
      <calculatedColumnFormula>COUNTIF(INDIRECT(CONCATENATE("EuroMillions!G", K$1, ":", "H", K$1+9)),Table256[[#This Row],[Number]])</calculatedColumnFormula>
    </tableColumn>
    <tableColumn id="3" xr3:uid="{83016564-27EC-438A-BC32-C852CFF300B2}" name="15" dataDxfId="11">
      <calculatedColumnFormula>COUNTIF(INDIRECT(CONCATENATE("EuroMillions!G", K$1, ":", "H", K$1+14)),Table256[[#This Row],[Number]])</calculatedColumnFormula>
    </tableColumn>
    <tableColumn id="4" xr3:uid="{1E1D1C7C-F233-440B-95AA-0F97CA5C5A2E}" name="20" dataDxfId="10">
      <calculatedColumnFormula>COUNTIF(INDIRECT(CONCATENATE("EuroMillions!G", K$1, ":", "H", K$1+19)),Table256[[#This Row],[Number]])</calculatedColumnFormula>
    </tableColumn>
    <tableColumn id="5" xr3:uid="{D6FDFAA4-D2FB-47F1-BF87-D1B85AEDCDA2}" name="30" dataDxfId="9">
      <calculatedColumnFormula>COUNTIF(INDIRECT(CONCATENATE("EuroMillions!G", K$1, ":", "H", K$1+29)),Table256[[#This Row],[Number]])</calculatedColumnFormula>
    </tableColumn>
    <tableColumn id="6" xr3:uid="{D3CE89C7-EFC0-40A0-B748-E82F1062EBE2}" name="50" dataDxfId="8">
      <calculatedColumnFormula>COUNTIF(INDIRECT(CONCATENATE("EuroMillions!G", K$1, ":", "H", K$1+49)),Table256[[#This Row],[Number]])</calculatedColumnFormula>
    </tableColumn>
    <tableColumn id="7" xr3:uid="{675BF214-98D0-4B4E-BFF1-932E8D98EC4E}" name="200" dataDxfId="7">
      <calculatedColumnFormula>COUNTIF(INDIRECT(CONCATENATE("EuroMillions!G", K$1, ":", "H", K$1+199)),Table256[[#This Row],[Number]])</calculatedColumnFormula>
    </tableColumn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9E6E18-92C8-4D52-95C4-A2F51A6ABF6C}" name="Table711" displayName="Table711" ref="A1:K59" totalsRowShown="0">
  <autoFilter ref="A1:K59" xr:uid="{E29E6E18-92C8-4D52-95C4-A2F51A6ABF6C}"/>
  <tableColumns count="11">
    <tableColumn id="1" xr3:uid="{CCD41D92-43E6-4C54-9517-55050F494091}" name="DrawDate"/>
    <tableColumn id="2" xr3:uid="{6C6EF745-BBF8-4538-94D9-5E0541F2FB4A}" name="Ball 1"/>
    <tableColumn id="3" xr3:uid="{298FC51B-7441-40EC-A487-4034910DE0FE}" name="Ball 2"/>
    <tableColumn id="4" xr3:uid="{B3D71FC2-350F-4761-9E69-8A88E32727E9}" name="Ball 3"/>
    <tableColumn id="5" xr3:uid="{B0A1D96B-3C33-4A4E-9653-07236E80AD7F}" name="Ball 4"/>
    <tableColumn id="6" xr3:uid="{31CB962A-796B-4C5B-BDC4-DE2E0225B8C1}" name="Ball 5"/>
    <tableColumn id="7" xr3:uid="{6A1515E4-965B-4908-925B-82A677CA3D6A}" name="Ball 6"/>
    <tableColumn id="8" xr3:uid="{52349A61-1854-4FBD-8B93-1F54D9B0F9D7}" name="Bonus Ball"/>
    <tableColumn id="9" xr3:uid="{9A74ED22-CE80-494C-92CD-F6738A0E0A20}" name="Ball Set"/>
    <tableColumn id="10" xr3:uid="{C268B413-6514-4ABC-A866-0F856E4FBB34}" name="Machine"/>
    <tableColumn id="11" xr3:uid="{EC0F4A3B-EA8B-4C29-8022-CF93D708BD87}" name="DrawNumb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01388C-01C0-452C-A8CD-A5BC8F348475}" name="Table2512" displayName="Table2512" ref="A1:H51" totalsRowShown="0">
  <autoFilter ref="A1:H51" xr:uid="{00D9EB88-660F-4AB9-B152-3AED67ADCF8A}"/>
  <tableColumns count="8">
    <tableColumn id="1" xr3:uid="{097D0E4D-F5C4-4A15-ACAB-490B5B4281BC}" name="Number"/>
    <tableColumn id="8" xr3:uid="{8FF6744E-743B-4C5E-B6A5-3EA09D611407}" name="5" dataDxfId="6">
      <calculatedColumnFormula>COUNTIF(Lottery!$B$2:$H$6,Table2512[[#This Row],[Number]])</calculatedColumnFormula>
    </tableColumn>
    <tableColumn id="2" xr3:uid="{B423EF38-A562-47E2-BECE-9FF4A67107C6}" name="10" dataDxfId="5">
      <calculatedColumnFormula>COUNTIF(Lottery!$B$2:$H$11,Table2512[[#This Row],[Number]])</calculatedColumnFormula>
    </tableColumn>
    <tableColumn id="3" xr3:uid="{D373FE9B-76FD-4E02-8A6C-009DB8AFDBDC}" name="15" dataDxfId="4">
      <calculatedColumnFormula>COUNTIF(Lottery!$B$2:$H$16,Table2512[[#This Row],[Number]])</calculatedColumnFormula>
    </tableColumn>
    <tableColumn id="4" xr3:uid="{50337FED-6DBE-4EE9-9410-DA7E6B318577}" name="20" dataDxfId="3">
      <calculatedColumnFormula>COUNTIF(Lottery!$B$2:$H$21,Table2512[[#This Row],[Number]])</calculatedColumnFormula>
    </tableColumn>
    <tableColumn id="5" xr3:uid="{DFED4CBC-71A6-4FA0-9ECE-DE9E4E11069E}" name="30" dataDxfId="2">
      <calculatedColumnFormula>COUNTIF(Lottery!$B$2:$H$31,Table2512[[#This Row],[Number]])</calculatedColumnFormula>
    </tableColumn>
    <tableColumn id="6" xr3:uid="{C8CACF81-9F9A-4D58-9E7F-4B9547C7ECE3}" name="50" dataDxfId="1">
      <calculatedColumnFormula>COUNTIF(Lottery!$B$2:$H$51,Table2512[[#This Row],[Number]])</calculatedColumnFormula>
    </tableColumn>
    <tableColumn id="7" xr3:uid="{74B0E418-E753-4DA4-9BFD-DDA792169428}" name="100" dataDxfId="0">
      <calculatedColumnFormula>COUNTIF(Lottery!$B$2:$H$101,Table2512[[#This Row],[Number]])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1259-2DC5-4DAF-9254-DB0095236559}">
  <dimension ref="A1:V117"/>
  <sheetViews>
    <sheetView workbookViewId="0">
      <selection activeCell="J16" sqref="J16"/>
    </sheetView>
  </sheetViews>
  <sheetFormatPr defaultRowHeight="14.4" x14ac:dyDescent="0.3"/>
  <cols>
    <col min="1" max="1" width="20.109375" customWidth="1"/>
    <col min="2" max="3" width="1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34</v>
      </c>
      <c r="L1" t="s">
        <v>38</v>
      </c>
      <c r="M1" t="s">
        <v>36</v>
      </c>
    </row>
    <row r="2" spans="1:22" x14ac:dyDescent="0.3">
      <c r="A2" s="4">
        <v>45651</v>
      </c>
      <c r="B2">
        <v>47</v>
      </c>
      <c r="C2">
        <v>35</v>
      </c>
      <c r="D2">
        <v>17</v>
      </c>
      <c r="E2">
        <v>9</v>
      </c>
      <c r="F2">
        <v>51</v>
      </c>
      <c r="G2">
        <v>15</v>
      </c>
      <c r="K2">
        <f>SQRT(SUM((B2-C2)^2,(D2-C2)^2,(E2-D2)^2,(F2-E2)^2,(G2-F2)^2))/5</f>
        <v>11.986659251017358</v>
      </c>
      <c r="L2">
        <f>MEDIAN(K2:K100)</f>
        <v>5.8446556784809829</v>
      </c>
      <c r="M2">
        <f>SQRT(SUM((B3-B2)^2, (C3-C2)^2,(D3-D2)^2,(E3-E2)^2,(F3-F2)^2,(G3-G2)^2))/6</f>
        <v>13.145552691140665</v>
      </c>
      <c r="N2">
        <f>MEDIAN(M2:M100)</f>
        <v>7.0513986004353937</v>
      </c>
      <c r="Q2">
        <v>3</v>
      </c>
      <c r="R2">
        <v>11</v>
      </c>
      <c r="S2">
        <v>25</v>
      </c>
      <c r="T2">
        <v>30</v>
      </c>
      <c r="U2">
        <v>41</v>
      </c>
      <c r="V2">
        <v>49</v>
      </c>
    </row>
    <row r="3" spans="1:22" x14ac:dyDescent="0.3">
      <c r="A3" s="4">
        <v>45647</v>
      </c>
      <c r="B3">
        <v>16</v>
      </c>
      <c r="C3">
        <v>4</v>
      </c>
      <c r="D3">
        <v>54</v>
      </c>
      <c r="E3">
        <v>10</v>
      </c>
      <c r="F3">
        <v>3</v>
      </c>
      <c r="G3">
        <v>40</v>
      </c>
      <c r="K3">
        <f>SQRT(SUM((B3-C3)^2,(D3-C3)^2,(E3-D3)^2,(F3-E3)^2,(G3-F3)^2))/5</f>
        <v>15.489351180730585</v>
      </c>
      <c r="L3">
        <f>AVERAGE(K2:K100)</f>
        <v>6.4350886354112982</v>
      </c>
      <c r="M3">
        <f>SQRT(SUM((B4-B3)^2, (C4-C3)^2,(D4-D3)^2,(E4-E3)^2,(F4-F3)^2,(G4-G3)^2))/6</f>
        <v>10.637982264821966</v>
      </c>
      <c r="N3">
        <f>AVERAGE(M2:M100)</f>
        <v>6.3210230209799168</v>
      </c>
    </row>
    <row r="4" spans="1:22" x14ac:dyDescent="0.3">
      <c r="A4" s="4">
        <v>45644</v>
      </c>
      <c r="B4">
        <v>18</v>
      </c>
      <c r="C4">
        <v>28</v>
      </c>
      <c r="D4">
        <v>39</v>
      </c>
      <c r="E4">
        <v>20</v>
      </c>
      <c r="F4">
        <v>58</v>
      </c>
      <c r="G4">
        <v>52</v>
      </c>
      <c r="K4">
        <f t="shared" ref="K4:K67" si="0">SQRT(SUM((B4-C4)^2,(D4-C4)^2,(E4-D4)^2,(F4-E4)^2,(G4-F4)^2))/5</f>
        <v>9.0818500317941826</v>
      </c>
      <c r="L4">
        <f>_xlfn.STDEV.P(K2:K100)</f>
        <v>5.2637254840627907</v>
      </c>
      <c r="M4">
        <f t="shared" ref="M4:M67" si="1">SQRT(SUM((B5-B4)^2, (C5-C4)^2,(D5-D4)^2,(E5-E4)^2,(F5-F4)^2,(G5-G4)^2))/6</f>
        <v>10.454929725041463</v>
      </c>
      <c r="N4">
        <f>_xlfn.STDEV.P(M2:M100)</f>
        <v>4.7712898349168293</v>
      </c>
      <c r="U4" t="s">
        <v>34</v>
      </c>
      <c r="V4">
        <f>SQRT(SUM((Q2-S2)^2, (S2-R2)^2, (T2-S2)^2, (U2-T2)^2, (V2-U2)^2))/5</f>
        <v>5.9665735560705198</v>
      </c>
    </row>
    <row r="5" spans="1:22" x14ac:dyDescent="0.3">
      <c r="A5" s="4">
        <v>45640</v>
      </c>
      <c r="B5">
        <v>12</v>
      </c>
      <c r="C5">
        <v>19</v>
      </c>
      <c r="D5">
        <v>17</v>
      </c>
      <c r="E5">
        <v>11</v>
      </c>
      <c r="F5">
        <v>1</v>
      </c>
      <c r="G5">
        <v>54</v>
      </c>
      <c r="K5">
        <f t="shared" si="0"/>
        <v>10.950799057603056</v>
      </c>
      <c r="M5">
        <f t="shared" si="1"/>
        <v>11.321071798494463</v>
      </c>
    </row>
    <row r="6" spans="1:22" x14ac:dyDescent="0.3">
      <c r="A6" s="4">
        <v>45637</v>
      </c>
      <c r="B6">
        <v>52</v>
      </c>
      <c r="C6">
        <v>49</v>
      </c>
      <c r="D6">
        <v>35</v>
      </c>
      <c r="E6">
        <v>2</v>
      </c>
      <c r="F6">
        <v>36</v>
      </c>
      <c r="G6">
        <v>32</v>
      </c>
      <c r="K6">
        <f t="shared" si="0"/>
        <v>9.9317672143481097</v>
      </c>
      <c r="M6">
        <f t="shared" si="1"/>
        <v>12.046207333061767</v>
      </c>
      <c r="U6" t="s">
        <v>36</v>
      </c>
      <c r="V6">
        <f>SQRT(SUM((Q2-B3)^2, (R2-C3)^2,(S2-D3)^2,(T2-E3)^2,(U2-F3)^2,(V2-G3)^2))/6</f>
        <v>9.1043335224984414</v>
      </c>
    </row>
    <row r="7" spans="1:22" x14ac:dyDescent="0.3">
      <c r="A7" s="4">
        <v>45633</v>
      </c>
      <c r="B7">
        <v>12</v>
      </c>
      <c r="C7">
        <v>9</v>
      </c>
      <c r="D7">
        <v>35</v>
      </c>
      <c r="E7">
        <v>42</v>
      </c>
      <c r="F7">
        <v>26</v>
      </c>
      <c r="G7">
        <v>14</v>
      </c>
      <c r="K7">
        <f t="shared" si="0"/>
        <v>6.7349832961930947</v>
      </c>
      <c r="L7" t="s">
        <v>37</v>
      </c>
      <c r="M7">
        <f t="shared" si="1"/>
        <v>9.1393532472367962</v>
      </c>
    </row>
    <row r="8" spans="1:22" x14ac:dyDescent="0.3">
      <c r="A8" s="4">
        <v>45630</v>
      </c>
      <c r="B8">
        <v>35</v>
      </c>
      <c r="C8">
        <v>39</v>
      </c>
      <c r="D8">
        <v>25</v>
      </c>
      <c r="E8">
        <v>12</v>
      </c>
      <c r="F8">
        <v>19</v>
      </c>
      <c r="G8">
        <v>37</v>
      </c>
      <c r="K8">
        <f t="shared" si="0"/>
        <v>5.4918120870983929</v>
      </c>
      <c r="L8">
        <f>MEDIAN(K2:K10)</f>
        <v>9.0818500317941826</v>
      </c>
      <c r="M8">
        <f t="shared" si="1"/>
        <v>4.5856054973992011</v>
      </c>
      <c r="N8">
        <f>MEDIAN(M2:M10)</f>
        <v>10.454929725041463</v>
      </c>
    </row>
    <row r="9" spans="1:22" x14ac:dyDescent="0.3">
      <c r="A9" s="4">
        <v>45626</v>
      </c>
      <c r="B9">
        <v>14</v>
      </c>
      <c r="C9">
        <v>38</v>
      </c>
      <c r="D9">
        <v>24</v>
      </c>
      <c r="E9">
        <v>19</v>
      </c>
      <c r="F9">
        <v>22</v>
      </c>
      <c r="G9">
        <v>21</v>
      </c>
      <c r="K9">
        <f t="shared" si="0"/>
        <v>5.6815490845367167</v>
      </c>
      <c r="L9">
        <f>AVERAGE(K2:K10)</f>
        <v>9.2396066357443054</v>
      </c>
      <c r="M9">
        <f t="shared" si="1"/>
        <v>8.6377723465666261</v>
      </c>
      <c r="N9">
        <f>AVERAGE(M2:M10)</f>
        <v>9.8557988786828385</v>
      </c>
    </row>
    <row r="10" spans="1:22" x14ac:dyDescent="0.3">
      <c r="A10" s="4">
        <v>45623</v>
      </c>
      <c r="B10">
        <v>59</v>
      </c>
      <c r="C10">
        <v>38</v>
      </c>
      <c r="D10">
        <v>31</v>
      </c>
      <c r="E10">
        <v>15</v>
      </c>
      <c r="F10">
        <v>42</v>
      </c>
      <c r="G10">
        <v>35</v>
      </c>
      <c r="K10">
        <f t="shared" si="0"/>
        <v>7.8076885183772546</v>
      </c>
      <c r="L10">
        <f>_xlfn.STDEV.P(K2:K10)</f>
        <v>3.0743928569608681</v>
      </c>
      <c r="M10">
        <f t="shared" si="1"/>
        <v>8.7337150043826011</v>
      </c>
      <c r="N10">
        <f>_xlfn.STDEV.P(M2:M10)</f>
        <v>2.3515729054445189</v>
      </c>
    </row>
    <row r="11" spans="1:22" x14ac:dyDescent="0.3">
      <c r="A11" s="4">
        <v>45619</v>
      </c>
      <c r="B11">
        <v>33</v>
      </c>
      <c r="C11">
        <v>8</v>
      </c>
      <c r="D11">
        <v>44</v>
      </c>
      <c r="E11">
        <v>3</v>
      </c>
      <c r="F11">
        <v>13</v>
      </c>
      <c r="G11">
        <v>39</v>
      </c>
      <c r="K11">
        <f t="shared" si="0"/>
        <v>13.233291351738615</v>
      </c>
      <c r="M11">
        <f t="shared" si="1"/>
        <v>11.683321445547923</v>
      </c>
    </row>
    <row r="12" spans="1:22" x14ac:dyDescent="0.3">
      <c r="A12" s="4">
        <v>45616</v>
      </c>
      <c r="B12">
        <v>33</v>
      </c>
      <c r="C12">
        <v>7</v>
      </c>
      <c r="D12">
        <v>2</v>
      </c>
      <c r="E12">
        <v>37</v>
      </c>
      <c r="F12">
        <v>56</v>
      </c>
      <c r="G12">
        <v>27</v>
      </c>
      <c r="K12">
        <f t="shared" si="0"/>
        <v>11.185705163287651</v>
      </c>
      <c r="M12">
        <f t="shared" si="1"/>
        <v>11.647603473104098</v>
      </c>
    </row>
    <row r="13" spans="1:22" x14ac:dyDescent="0.3">
      <c r="A13" s="4">
        <v>45612</v>
      </c>
      <c r="B13">
        <v>16</v>
      </c>
      <c r="C13">
        <v>12</v>
      </c>
      <c r="D13">
        <v>59</v>
      </c>
      <c r="E13">
        <v>31</v>
      </c>
      <c r="F13">
        <v>38</v>
      </c>
      <c r="G13">
        <v>58</v>
      </c>
      <c r="K13">
        <f t="shared" si="0"/>
        <v>11.760952342391326</v>
      </c>
      <c r="L13" t="s">
        <v>39</v>
      </c>
      <c r="M13">
        <f t="shared" si="1"/>
        <v>7.9669456018114131</v>
      </c>
    </row>
    <row r="14" spans="1:22" x14ac:dyDescent="0.3">
      <c r="A14" s="4">
        <v>45609</v>
      </c>
      <c r="B14">
        <v>11</v>
      </c>
      <c r="C14">
        <v>41</v>
      </c>
      <c r="D14">
        <v>28</v>
      </c>
      <c r="E14">
        <v>12</v>
      </c>
      <c r="F14">
        <v>29</v>
      </c>
      <c r="G14">
        <v>54</v>
      </c>
      <c r="K14">
        <f t="shared" si="0"/>
        <v>9.4636145314567841</v>
      </c>
      <c r="L14">
        <f>MEDIAN(K2:K5)</f>
        <v>11.468729154310207</v>
      </c>
      <c r="M14">
        <f t="shared" si="1"/>
        <v>10.19395245558202</v>
      </c>
      <c r="N14">
        <f>MEDIAN(M2:M5)</f>
        <v>10.979527031658215</v>
      </c>
      <c r="R14">
        <v>13</v>
      </c>
      <c r="S14">
        <v>18</v>
      </c>
      <c r="T14">
        <v>31</v>
      </c>
      <c r="U14">
        <v>34</v>
      </c>
      <c r="V14">
        <v>47</v>
      </c>
    </row>
    <row r="15" spans="1:22" x14ac:dyDescent="0.3">
      <c r="A15" s="4">
        <v>45605</v>
      </c>
      <c r="B15">
        <v>44</v>
      </c>
      <c r="C15">
        <v>36</v>
      </c>
      <c r="D15">
        <v>56</v>
      </c>
      <c r="E15">
        <v>43</v>
      </c>
      <c r="F15">
        <v>50</v>
      </c>
      <c r="G15">
        <v>33</v>
      </c>
      <c r="K15">
        <f t="shared" si="0"/>
        <v>6.2321745803531536</v>
      </c>
      <c r="L15">
        <f>AVERAGE(K2:K5)</f>
        <v>11.877164880286296</v>
      </c>
      <c r="M15">
        <f t="shared" si="1"/>
        <v>12.482209562235189</v>
      </c>
      <c r="N15">
        <f>AVERAGE(M2:M5)</f>
        <v>11.389884119874639</v>
      </c>
      <c r="U15">
        <v>6</v>
      </c>
      <c r="V15">
        <v>11</v>
      </c>
    </row>
    <row r="16" spans="1:22" x14ac:dyDescent="0.3">
      <c r="A16" s="4">
        <v>45602</v>
      </c>
      <c r="B16">
        <v>6</v>
      </c>
      <c r="C16">
        <v>19</v>
      </c>
      <c r="D16">
        <v>3</v>
      </c>
      <c r="E16">
        <v>14</v>
      </c>
      <c r="F16">
        <v>35</v>
      </c>
      <c r="G16">
        <v>32</v>
      </c>
      <c r="K16">
        <f t="shared" si="0"/>
        <v>6.3118935352237999</v>
      </c>
      <c r="L16">
        <f>_xlfn.STDEV.P(K2:K5)</f>
        <v>2.3308698819311688</v>
      </c>
      <c r="M16">
        <f t="shared" si="1"/>
        <v>7.9302515022468789</v>
      </c>
      <c r="N16">
        <f>_xlfn.STDEV.P(M2:M5)</f>
        <v>1.0637907909634463</v>
      </c>
    </row>
    <row r="17" spans="1:22" x14ac:dyDescent="0.3">
      <c r="A17" s="4">
        <v>45598</v>
      </c>
      <c r="B17">
        <v>16</v>
      </c>
      <c r="C17">
        <v>50</v>
      </c>
      <c r="D17">
        <v>11</v>
      </c>
      <c r="E17">
        <v>35</v>
      </c>
      <c r="F17">
        <v>12</v>
      </c>
      <c r="G17">
        <v>19</v>
      </c>
      <c r="K17">
        <f t="shared" si="0"/>
        <v>12.379014500355026</v>
      </c>
      <c r="M17">
        <f t="shared" si="1"/>
        <v>9.5321094785525364</v>
      </c>
    </row>
    <row r="18" spans="1:22" x14ac:dyDescent="0.3">
      <c r="A18" s="4">
        <v>45595</v>
      </c>
      <c r="B18">
        <v>41</v>
      </c>
      <c r="C18">
        <v>57</v>
      </c>
      <c r="D18">
        <v>27</v>
      </c>
      <c r="E18">
        <v>36</v>
      </c>
      <c r="F18">
        <v>54</v>
      </c>
      <c r="G18">
        <v>43</v>
      </c>
      <c r="K18">
        <f t="shared" si="0"/>
        <v>8.2024386617639511</v>
      </c>
      <c r="M18">
        <f t="shared" si="1"/>
        <v>9.2511260575852781</v>
      </c>
      <c r="R18">
        <v>5</v>
      </c>
      <c r="S18">
        <v>11</v>
      </c>
      <c r="T18">
        <v>17</v>
      </c>
      <c r="U18">
        <v>29</v>
      </c>
      <c r="V18">
        <v>38</v>
      </c>
    </row>
    <row r="19" spans="1:22" x14ac:dyDescent="0.3">
      <c r="A19" s="4">
        <v>45591</v>
      </c>
      <c r="B19">
        <v>30</v>
      </c>
      <c r="C19">
        <v>47</v>
      </c>
      <c r="D19">
        <v>41</v>
      </c>
      <c r="E19">
        <v>44</v>
      </c>
      <c r="F19">
        <v>16</v>
      </c>
      <c r="G19">
        <v>9</v>
      </c>
      <c r="K19">
        <f t="shared" si="0"/>
        <v>6.832276341015489</v>
      </c>
      <c r="M19">
        <f t="shared" si="1"/>
        <v>3.9860869143671329</v>
      </c>
      <c r="U19">
        <v>6</v>
      </c>
      <c r="V19">
        <v>9</v>
      </c>
    </row>
    <row r="20" spans="1:22" x14ac:dyDescent="0.3">
      <c r="A20" s="4">
        <v>45588</v>
      </c>
      <c r="B20">
        <v>23</v>
      </c>
      <c r="C20">
        <v>27</v>
      </c>
      <c r="D20">
        <v>45</v>
      </c>
      <c r="E20">
        <v>51</v>
      </c>
      <c r="F20">
        <v>9</v>
      </c>
      <c r="G20">
        <v>6</v>
      </c>
      <c r="K20">
        <f t="shared" si="0"/>
        <v>9.2714615891994079</v>
      </c>
      <c r="M20">
        <f t="shared" si="1"/>
        <v>8.74801564800714</v>
      </c>
    </row>
    <row r="21" spans="1:22" x14ac:dyDescent="0.3">
      <c r="A21" s="4">
        <v>45584</v>
      </c>
      <c r="B21">
        <v>43</v>
      </c>
      <c r="C21">
        <v>54</v>
      </c>
      <c r="D21">
        <v>47</v>
      </c>
      <c r="E21">
        <v>48</v>
      </c>
      <c r="F21">
        <v>22</v>
      </c>
      <c r="G21">
        <v>44</v>
      </c>
      <c r="K21">
        <f t="shared" si="0"/>
        <v>7.2965745387818801</v>
      </c>
      <c r="M21">
        <f t="shared" si="1"/>
        <v>10.030509015554051</v>
      </c>
    </row>
    <row r="22" spans="1:22" x14ac:dyDescent="0.3">
      <c r="A22" s="4">
        <v>45581</v>
      </c>
      <c r="B22">
        <v>11</v>
      </c>
      <c r="C22">
        <v>29</v>
      </c>
      <c r="D22">
        <v>41</v>
      </c>
      <c r="E22">
        <v>42</v>
      </c>
      <c r="F22">
        <v>48</v>
      </c>
      <c r="G22">
        <v>9</v>
      </c>
      <c r="K22">
        <f t="shared" si="0"/>
        <v>9.0022219479415195</v>
      </c>
      <c r="M22">
        <f t="shared" si="1"/>
        <v>9.8699881796619522</v>
      </c>
    </row>
    <row r="23" spans="1:22" x14ac:dyDescent="0.3">
      <c r="A23" s="4">
        <v>45577</v>
      </c>
      <c r="B23">
        <v>11</v>
      </c>
      <c r="C23">
        <v>2</v>
      </c>
      <c r="D23">
        <v>13</v>
      </c>
      <c r="E23">
        <v>39</v>
      </c>
      <c r="F23">
        <v>17</v>
      </c>
      <c r="G23">
        <v>41</v>
      </c>
      <c r="K23">
        <f t="shared" si="0"/>
        <v>8.8045442812220553</v>
      </c>
      <c r="M23">
        <f t="shared" si="1"/>
        <v>12.458821060687171</v>
      </c>
      <c r="R23">
        <v>9</v>
      </c>
      <c r="S23">
        <v>20</v>
      </c>
      <c r="T23">
        <v>23</v>
      </c>
      <c r="U23">
        <v>41</v>
      </c>
      <c r="V23">
        <v>45</v>
      </c>
    </row>
    <row r="24" spans="1:22" x14ac:dyDescent="0.3">
      <c r="A24" s="4">
        <v>45574</v>
      </c>
      <c r="B24">
        <v>4</v>
      </c>
      <c r="C24">
        <v>55</v>
      </c>
      <c r="D24">
        <v>20</v>
      </c>
      <c r="E24">
        <v>41</v>
      </c>
      <c r="F24">
        <v>56</v>
      </c>
      <c r="G24">
        <v>7</v>
      </c>
      <c r="K24">
        <f t="shared" si="0"/>
        <v>16.604818577750255</v>
      </c>
      <c r="M24">
        <f t="shared" si="1"/>
        <v>13.959266137985589</v>
      </c>
      <c r="U24">
        <v>6</v>
      </c>
      <c r="V24">
        <v>10</v>
      </c>
    </row>
    <row r="25" spans="1:22" x14ac:dyDescent="0.3">
      <c r="A25" s="4">
        <v>45570</v>
      </c>
      <c r="B25">
        <v>13</v>
      </c>
      <c r="C25">
        <v>12</v>
      </c>
      <c r="D25">
        <v>44</v>
      </c>
      <c r="E25">
        <v>20</v>
      </c>
      <c r="F25">
        <v>8</v>
      </c>
      <c r="G25">
        <v>49</v>
      </c>
      <c r="K25">
        <f t="shared" si="0"/>
        <v>11.706408501329516</v>
      </c>
      <c r="M25">
        <f t="shared" si="1"/>
        <v>11.708259193122322</v>
      </c>
    </row>
    <row r="26" spans="1:22" x14ac:dyDescent="0.3">
      <c r="A26" s="4">
        <v>45567</v>
      </c>
      <c r="B26">
        <v>20</v>
      </c>
      <c r="C26">
        <v>59</v>
      </c>
      <c r="D26">
        <v>21</v>
      </c>
      <c r="E26">
        <v>6</v>
      </c>
      <c r="F26">
        <v>4</v>
      </c>
      <c r="G26">
        <v>5</v>
      </c>
      <c r="K26">
        <f t="shared" si="0"/>
        <v>11.304866208850063</v>
      </c>
      <c r="M26">
        <f t="shared" si="1"/>
        <v>9.5612063395089777</v>
      </c>
    </row>
    <row r="27" spans="1:22" x14ac:dyDescent="0.3">
      <c r="A27" s="4">
        <v>45563</v>
      </c>
      <c r="B27">
        <v>54</v>
      </c>
      <c r="C27">
        <v>39</v>
      </c>
      <c r="D27">
        <v>38</v>
      </c>
      <c r="E27">
        <v>23</v>
      </c>
      <c r="F27">
        <v>18</v>
      </c>
      <c r="G27">
        <v>36</v>
      </c>
      <c r="K27">
        <f t="shared" si="0"/>
        <v>5.6568542494923806</v>
      </c>
      <c r="M27">
        <f t="shared" si="1"/>
        <v>12.743189902410185</v>
      </c>
    </row>
    <row r="28" spans="1:22" x14ac:dyDescent="0.3">
      <c r="A28" s="4">
        <v>45560</v>
      </c>
      <c r="B28">
        <v>4</v>
      </c>
      <c r="C28">
        <v>57</v>
      </c>
      <c r="D28">
        <v>3</v>
      </c>
      <c r="E28">
        <v>55</v>
      </c>
      <c r="F28">
        <v>1</v>
      </c>
      <c r="G28">
        <v>14</v>
      </c>
      <c r="K28">
        <f t="shared" si="0"/>
        <v>21.460661685977904</v>
      </c>
      <c r="M28">
        <f t="shared" si="1"/>
        <v>10.206207261596576</v>
      </c>
      <c r="R28">
        <v>7</v>
      </c>
      <c r="S28">
        <v>19</v>
      </c>
      <c r="T28">
        <v>28</v>
      </c>
      <c r="U28">
        <v>32</v>
      </c>
      <c r="V28">
        <v>38</v>
      </c>
    </row>
    <row r="29" spans="1:22" x14ac:dyDescent="0.3">
      <c r="A29" s="4">
        <v>45556</v>
      </c>
      <c r="B29">
        <v>26</v>
      </c>
      <c r="C29">
        <v>48</v>
      </c>
      <c r="D29">
        <v>5</v>
      </c>
      <c r="E29">
        <v>49</v>
      </c>
      <c r="F29">
        <v>57</v>
      </c>
      <c r="G29">
        <v>17</v>
      </c>
      <c r="K29">
        <f t="shared" si="0"/>
        <v>15.405193929321371</v>
      </c>
      <c r="M29">
        <f t="shared" si="1"/>
        <v>12.993588162371983</v>
      </c>
      <c r="U29">
        <v>5</v>
      </c>
      <c r="V29">
        <v>9</v>
      </c>
    </row>
    <row r="30" spans="1:22" x14ac:dyDescent="0.3">
      <c r="A30" s="4">
        <v>45553</v>
      </c>
      <c r="B30">
        <v>20</v>
      </c>
      <c r="C30">
        <v>57</v>
      </c>
      <c r="D30">
        <v>51</v>
      </c>
      <c r="E30">
        <v>33</v>
      </c>
      <c r="F30">
        <v>7</v>
      </c>
      <c r="G30">
        <v>50</v>
      </c>
      <c r="K30">
        <f t="shared" si="0"/>
        <v>13.044539087296263</v>
      </c>
      <c r="M30">
        <f t="shared" si="1"/>
        <v>6.8698212818416495</v>
      </c>
    </row>
    <row r="31" spans="1:22" x14ac:dyDescent="0.3">
      <c r="A31" s="4">
        <v>45549</v>
      </c>
      <c r="B31">
        <v>55</v>
      </c>
      <c r="C31">
        <v>49</v>
      </c>
      <c r="D31">
        <v>38</v>
      </c>
      <c r="E31">
        <v>27</v>
      </c>
      <c r="F31">
        <v>21</v>
      </c>
      <c r="G31">
        <v>47</v>
      </c>
      <c r="K31">
        <f t="shared" si="0"/>
        <v>6.2928530890209098</v>
      </c>
      <c r="M31">
        <f t="shared" si="1"/>
        <v>13.285330255586423</v>
      </c>
    </row>
    <row r="32" spans="1:22" x14ac:dyDescent="0.3">
      <c r="A32" s="4">
        <v>45546</v>
      </c>
      <c r="B32">
        <v>10</v>
      </c>
      <c r="C32">
        <v>23</v>
      </c>
      <c r="D32">
        <v>53</v>
      </c>
      <c r="E32">
        <v>41</v>
      </c>
      <c r="F32">
        <v>57</v>
      </c>
      <c r="G32">
        <v>3</v>
      </c>
      <c r="K32">
        <f t="shared" si="0"/>
        <v>13.243866504914644</v>
      </c>
      <c r="M32">
        <f t="shared" si="1"/>
        <v>11.782755761422424</v>
      </c>
      <c r="R32">
        <v>3</v>
      </c>
      <c r="S32">
        <v>12</v>
      </c>
      <c r="T32">
        <v>16</v>
      </c>
      <c r="U32">
        <v>37</v>
      </c>
      <c r="V32">
        <v>49</v>
      </c>
    </row>
    <row r="33" spans="1:22" x14ac:dyDescent="0.3">
      <c r="A33" s="4">
        <v>45542</v>
      </c>
      <c r="B33">
        <v>38</v>
      </c>
      <c r="C33">
        <v>37</v>
      </c>
      <c r="D33">
        <v>33</v>
      </c>
      <c r="E33">
        <v>13</v>
      </c>
      <c r="F33">
        <v>32</v>
      </c>
      <c r="G33">
        <v>50</v>
      </c>
      <c r="K33">
        <f t="shared" si="0"/>
        <v>6.6392770690791325</v>
      </c>
      <c r="M33">
        <f t="shared" si="1"/>
        <v>7.71722460186015</v>
      </c>
      <c r="U33">
        <v>4</v>
      </c>
      <c r="V33">
        <v>5</v>
      </c>
    </row>
    <row r="34" spans="1:22" x14ac:dyDescent="0.3">
      <c r="A34" s="4">
        <v>45539</v>
      </c>
      <c r="B34">
        <v>41</v>
      </c>
      <c r="C34">
        <v>3</v>
      </c>
      <c r="D34">
        <v>29</v>
      </c>
      <c r="E34">
        <v>6</v>
      </c>
      <c r="F34">
        <v>15</v>
      </c>
      <c r="G34">
        <v>25</v>
      </c>
      <c r="K34">
        <f t="shared" si="0"/>
        <v>10.639548862616309</v>
      </c>
      <c r="M34">
        <f t="shared" si="1"/>
        <v>11.759157188241756</v>
      </c>
    </row>
    <row r="35" spans="1:22" x14ac:dyDescent="0.3">
      <c r="A35" s="4">
        <v>45535</v>
      </c>
      <c r="B35">
        <v>3</v>
      </c>
      <c r="C35">
        <v>2</v>
      </c>
      <c r="D35">
        <v>29</v>
      </c>
      <c r="E35">
        <v>48</v>
      </c>
      <c r="F35">
        <v>52</v>
      </c>
      <c r="G35">
        <v>45</v>
      </c>
      <c r="K35">
        <f t="shared" si="0"/>
        <v>6.8</v>
      </c>
      <c r="M35">
        <f t="shared" si="1"/>
        <v>9.160604055774197</v>
      </c>
    </row>
    <row r="36" spans="1:22" x14ac:dyDescent="0.3">
      <c r="A36" s="4">
        <v>45532</v>
      </c>
      <c r="B36">
        <v>10</v>
      </c>
      <c r="C36">
        <v>25</v>
      </c>
      <c r="D36">
        <v>49</v>
      </c>
      <c r="E36">
        <v>29</v>
      </c>
      <c r="F36">
        <v>53</v>
      </c>
      <c r="G36">
        <v>4</v>
      </c>
      <c r="K36">
        <f t="shared" si="0"/>
        <v>12.927490088953849</v>
      </c>
      <c r="M36">
        <f t="shared" si="1"/>
        <v>9.8530875025716345</v>
      </c>
    </row>
    <row r="37" spans="1:22" x14ac:dyDescent="0.3">
      <c r="A37" s="4">
        <v>45528</v>
      </c>
      <c r="B37">
        <v>17</v>
      </c>
      <c r="C37">
        <v>43</v>
      </c>
      <c r="D37">
        <v>4</v>
      </c>
      <c r="E37">
        <v>30</v>
      </c>
      <c r="F37">
        <v>39</v>
      </c>
      <c r="G37">
        <v>34</v>
      </c>
      <c r="K37">
        <f t="shared" si="0"/>
        <v>10.916043239196151</v>
      </c>
      <c r="M37">
        <f t="shared" si="1"/>
        <v>9.4809751022185953</v>
      </c>
    </row>
    <row r="38" spans="1:22" x14ac:dyDescent="0.3">
      <c r="A38" s="4">
        <v>45525</v>
      </c>
      <c r="B38">
        <v>42</v>
      </c>
      <c r="C38">
        <v>9</v>
      </c>
      <c r="D38">
        <v>23</v>
      </c>
      <c r="E38">
        <v>57</v>
      </c>
      <c r="F38">
        <v>37</v>
      </c>
      <c r="G38">
        <v>53</v>
      </c>
      <c r="K38">
        <f t="shared" si="0"/>
        <v>11.130139262381222</v>
      </c>
      <c r="M38">
        <f t="shared" si="1"/>
        <v>12.971121771072847</v>
      </c>
    </row>
    <row r="39" spans="1:22" x14ac:dyDescent="0.3">
      <c r="A39" s="4">
        <v>45521</v>
      </c>
      <c r="B39">
        <v>3</v>
      </c>
      <c r="C39">
        <v>52</v>
      </c>
      <c r="D39">
        <v>10</v>
      </c>
      <c r="E39">
        <v>18</v>
      </c>
      <c r="F39">
        <v>6</v>
      </c>
      <c r="G39">
        <v>59</v>
      </c>
      <c r="K39">
        <f t="shared" si="0"/>
        <v>16.949336270190642</v>
      </c>
      <c r="M39">
        <f t="shared" si="1"/>
        <v>10.150259985723409</v>
      </c>
    </row>
    <row r="40" spans="1:22" x14ac:dyDescent="0.3">
      <c r="A40" s="4">
        <v>45518</v>
      </c>
      <c r="B40">
        <v>36</v>
      </c>
      <c r="C40">
        <v>15</v>
      </c>
      <c r="D40">
        <v>30</v>
      </c>
      <c r="E40">
        <v>45</v>
      </c>
      <c r="F40">
        <v>7</v>
      </c>
      <c r="G40">
        <v>48</v>
      </c>
      <c r="K40">
        <f t="shared" si="0"/>
        <v>12.674383614203887</v>
      </c>
      <c r="M40">
        <f t="shared" si="1"/>
        <v>8.8866316578455216</v>
      </c>
    </row>
    <row r="41" spans="1:22" x14ac:dyDescent="0.3">
      <c r="A41" s="4">
        <v>45514</v>
      </c>
      <c r="B41">
        <v>48</v>
      </c>
      <c r="C41">
        <v>2</v>
      </c>
      <c r="D41">
        <v>59</v>
      </c>
      <c r="E41">
        <v>25</v>
      </c>
      <c r="F41">
        <v>42</v>
      </c>
      <c r="G41">
        <v>40</v>
      </c>
      <c r="K41">
        <f t="shared" si="0"/>
        <v>16.509391266791152</v>
      </c>
      <c r="M41">
        <f t="shared" si="1"/>
        <v>11.879019787470307</v>
      </c>
    </row>
    <row r="42" spans="1:22" x14ac:dyDescent="0.3">
      <c r="A42" s="4">
        <v>45511</v>
      </c>
      <c r="B42">
        <v>49</v>
      </c>
      <c r="C42">
        <v>56</v>
      </c>
      <c r="D42">
        <v>42</v>
      </c>
      <c r="E42">
        <v>22</v>
      </c>
      <c r="F42">
        <v>10</v>
      </c>
      <c r="G42">
        <v>11</v>
      </c>
      <c r="K42">
        <f t="shared" si="0"/>
        <v>5.6213877290220786</v>
      </c>
      <c r="M42">
        <f t="shared" si="1"/>
        <v>9.6810238209717365</v>
      </c>
    </row>
    <row r="43" spans="1:22" x14ac:dyDescent="0.3">
      <c r="A43" s="4">
        <v>45507</v>
      </c>
      <c r="B43">
        <v>20</v>
      </c>
      <c r="C43">
        <v>28</v>
      </c>
      <c r="D43">
        <v>26</v>
      </c>
      <c r="E43">
        <v>6</v>
      </c>
      <c r="F43">
        <v>19</v>
      </c>
      <c r="G43">
        <v>45</v>
      </c>
      <c r="K43">
        <f t="shared" si="0"/>
        <v>7.2470683727973748</v>
      </c>
      <c r="M43">
        <f t="shared" si="1"/>
        <v>11.53737886658452</v>
      </c>
    </row>
    <row r="44" spans="1:22" x14ac:dyDescent="0.3">
      <c r="A44" s="4">
        <v>45504</v>
      </c>
      <c r="B44">
        <v>16</v>
      </c>
      <c r="C44">
        <v>33</v>
      </c>
      <c r="D44">
        <v>21</v>
      </c>
      <c r="E44">
        <v>52</v>
      </c>
      <c r="F44">
        <v>58</v>
      </c>
      <c r="G44">
        <v>12</v>
      </c>
      <c r="K44">
        <f t="shared" si="0"/>
        <v>11.909659944767524</v>
      </c>
      <c r="M44">
        <f t="shared" si="1"/>
        <v>11.996527275285404</v>
      </c>
    </row>
    <row r="45" spans="1:22" x14ac:dyDescent="0.3">
      <c r="A45" s="4">
        <v>45500</v>
      </c>
      <c r="B45">
        <v>25</v>
      </c>
      <c r="C45">
        <v>33</v>
      </c>
      <c r="D45">
        <v>40</v>
      </c>
      <c r="E45">
        <v>27</v>
      </c>
      <c r="F45">
        <v>3</v>
      </c>
      <c r="G45">
        <v>45</v>
      </c>
      <c r="K45">
        <f t="shared" si="0"/>
        <v>10.241093691593687</v>
      </c>
      <c r="M45">
        <f t="shared" si="1"/>
        <v>8.0794664290272156</v>
      </c>
    </row>
    <row r="46" spans="1:22" x14ac:dyDescent="0.3">
      <c r="A46" s="4">
        <v>45497</v>
      </c>
      <c r="B46">
        <v>34</v>
      </c>
      <c r="C46">
        <v>31</v>
      </c>
      <c r="D46">
        <v>17</v>
      </c>
      <c r="E46">
        <v>3</v>
      </c>
      <c r="F46">
        <v>29</v>
      </c>
      <c r="G46">
        <v>23</v>
      </c>
      <c r="K46">
        <f t="shared" si="0"/>
        <v>6.6723309270449107</v>
      </c>
      <c r="M46">
        <f t="shared" si="1"/>
        <v>9.2900783395811874</v>
      </c>
    </row>
    <row r="47" spans="1:22" x14ac:dyDescent="0.3">
      <c r="A47" s="4">
        <v>45493</v>
      </c>
      <c r="B47">
        <v>41</v>
      </c>
      <c r="C47">
        <v>19</v>
      </c>
      <c r="D47">
        <v>58</v>
      </c>
      <c r="E47">
        <v>22</v>
      </c>
      <c r="F47">
        <v>55</v>
      </c>
      <c r="G47">
        <v>9</v>
      </c>
      <c r="K47">
        <f t="shared" si="0"/>
        <v>16.131955864060625</v>
      </c>
      <c r="M47">
        <f t="shared" si="1"/>
        <v>11.05164643340027</v>
      </c>
    </row>
    <row r="48" spans="1:22" x14ac:dyDescent="0.3">
      <c r="A48" s="4">
        <v>45490</v>
      </c>
      <c r="B48">
        <v>49</v>
      </c>
      <c r="C48">
        <v>44</v>
      </c>
      <c r="D48">
        <v>7</v>
      </c>
      <c r="E48">
        <v>45</v>
      </c>
      <c r="F48">
        <v>32</v>
      </c>
      <c r="G48">
        <v>2</v>
      </c>
      <c r="K48">
        <f t="shared" si="0"/>
        <v>12.501199942405529</v>
      </c>
      <c r="M48">
        <f t="shared" si="1"/>
        <v>9.7396668891246545</v>
      </c>
    </row>
    <row r="49" spans="1:13" x14ac:dyDescent="0.3">
      <c r="A49" s="4">
        <v>45486</v>
      </c>
      <c r="B49">
        <v>49</v>
      </c>
      <c r="C49">
        <v>37</v>
      </c>
      <c r="D49">
        <v>27</v>
      </c>
      <c r="E49">
        <v>22</v>
      </c>
      <c r="F49">
        <v>38</v>
      </c>
      <c r="G49">
        <v>51</v>
      </c>
      <c r="K49">
        <f t="shared" si="0"/>
        <v>5.2687759489277965</v>
      </c>
      <c r="M49">
        <f t="shared" si="1"/>
        <v>10.264556060108548</v>
      </c>
    </row>
    <row r="50" spans="1:13" x14ac:dyDescent="0.3">
      <c r="A50" s="4">
        <v>45483</v>
      </c>
      <c r="B50">
        <v>19</v>
      </c>
      <c r="C50">
        <v>48</v>
      </c>
      <c r="D50">
        <v>26</v>
      </c>
      <c r="E50">
        <v>13</v>
      </c>
      <c r="F50">
        <v>9</v>
      </c>
      <c r="G50">
        <v>8</v>
      </c>
      <c r="K50">
        <f t="shared" si="0"/>
        <v>7.7743166902307239</v>
      </c>
      <c r="M50">
        <f t="shared" si="1"/>
        <v>6.8170537787391865</v>
      </c>
    </row>
    <row r="51" spans="1:13" x14ac:dyDescent="0.3">
      <c r="A51" s="4">
        <v>45479</v>
      </c>
      <c r="B51">
        <v>37</v>
      </c>
      <c r="C51">
        <v>47</v>
      </c>
      <c r="D51">
        <v>59</v>
      </c>
      <c r="E51">
        <v>18</v>
      </c>
      <c r="F51">
        <v>24</v>
      </c>
      <c r="G51">
        <v>11</v>
      </c>
      <c r="K51">
        <f t="shared" si="0"/>
        <v>9.2303846073714606</v>
      </c>
      <c r="M51">
        <f t="shared" si="1"/>
        <v>13.32187007226171</v>
      </c>
    </row>
    <row r="52" spans="1:13" x14ac:dyDescent="0.3">
      <c r="A52" s="4">
        <v>45476</v>
      </c>
      <c r="B52">
        <v>42</v>
      </c>
      <c r="C52">
        <v>46</v>
      </c>
      <c r="D52">
        <v>8</v>
      </c>
      <c r="E52">
        <v>50</v>
      </c>
      <c r="F52">
        <v>1</v>
      </c>
      <c r="G52">
        <v>58</v>
      </c>
      <c r="K52">
        <f t="shared" si="0"/>
        <v>18.840382161729099</v>
      </c>
      <c r="M52">
        <f t="shared" si="1"/>
        <v>9.748219210593172</v>
      </c>
    </row>
    <row r="53" spans="1:13" x14ac:dyDescent="0.3">
      <c r="A53" s="1">
        <v>44534</v>
      </c>
      <c r="B53">
        <v>8</v>
      </c>
      <c r="C53">
        <v>24</v>
      </c>
      <c r="D53">
        <v>25</v>
      </c>
      <c r="E53">
        <v>32</v>
      </c>
      <c r="F53">
        <v>33</v>
      </c>
      <c r="G53">
        <v>46</v>
      </c>
      <c r="K53">
        <f t="shared" si="0"/>
        <v>4.3634848458542859</v>
      </c>
      <c r="M53">
        <f t="shared" si="1"/>
        <v>4.4596960534198837</v>
      </c>
    </row>
    <row r="54" spans="1:13" x14ac:dyDescent="0.3">
      <c r="A54" s="1">
        <v>44531</v>
      </c>
      <c r="B54" s="2">
        <v>4</v>
      </c>
      <c r="C54" s="2">
        <v>7</v>
      </c>
      <c r="D54" s="2">
        <v>8</v>
      </c>
      <c r="E54" s="2">
        <v>37</v>
      </c>
      <c r="F54" s="2">
        <v>42</v>
      </c>
      <c r="G54" s="2">
        <v>50</v>
      </c>
      <c r="K54">
        <f t="shared" si="0"/>
        <v>6.1318838867023562</v>
      </c>
      <c r="M54">
        <f t="shared" si="1"/>
        <v>4.9018137232842474</v>
      </c>
    </row>
    <row r="55" spans="1:13" x14ac:dyDescent="0.3">
      <c r="A55" s="1">
        <v>44527</v>
      </c>
      <c r="B55" s="2">
        <v>1</v>
      </c>
      <c r="C55" s="2">
        <v>15</v>
      </c>
      <c r="D55" s="2">
        <v>16</v>
      </c>
      <c r="E55" s="2">
        <v>17</v>
      </c>
      <c r="F55" s="2">
        <v>24</v>
      </c>
      <c r="G55" s="2">
        <v>48</v>
      </c>
      <c r="K55">
        <f t="shared" si="0"/>
        <v>5.7375953151124204</v>
      </c>
      <c r="M55">
        <f t="shared" si="1"/>
        <v>2.8431203515386634</v>
      </c>
    </row>
    <row r="56" spans="1:13" x14ac:dyDescent="0.3">
      <c r="A56" s="1">
        <v>44524</v>
      </c>
      <c r="B56" s="2">
        <v>4</v>
      </c>
      <c r="C56" s="2">
        <v>11</v>
      </c>
      <c r="D56" s="2">
        <v>17</v>
      </c>
      <c r="E56" s="2">
        <v>19</v>
      </c>
      <c r="F56" s="2">
        <v>39</v>
      </c>
      <c r="G56" s="2">
        <v>42</v>
      </c>
      <c r="K56">
        <f t="shared" si="0"/>
        <v>4.4631827208842791</v>
      </c>
      <c r="M56">
        <f t="shared" si="1"/>
        <v>4.1766546953805559</v>
      </c>
    </row>
    <row r="57" spans="1:13" x14ac:dyDescent="0.3">
      <c r="A57" s="1">
        <v>44520</v>
      </c>
      <c r="B57" s="2">
        <v>5</v>
      </c>
      <c r="C57" s="2">
        <v>16</v>
      </c>
      <c r="D57" s="2">
        <v>17</v>
      </c>
      <c r="E57" s="2">
        <v>32</v>
      </c>
      <c r="F57" s="2">
        <v>51</v>
      </c>
      <c r="G57" s="2">
        <v>59</v>
      </c>
      <c r="K57">
        <f t="shared" si="0"/>
        <v>5.5569775957799212</v>
      </c>
      <c r="M57">
        <f t="shared" si="1"/>
        <v>3.5197853469904792</v>
      </c>
    </row>
    <row r="58" spans="1:13" x14ac:dyDescent="0.3">
      <c r="A58" s="1">
        <v>44517</v>
      </c>
      <c r="B58" s="2">
        <v>13</v>
      </c>
      <c r="C58" s="2">
        <v>24</v>
      </c>
      <c r="D58" s="2">
        <v>34</v>
      </c>
      <c r="E58" s="2">
        <v>35</v>
      </c>
      <c r="F58" s="2">
        <v>49</v>
      </c>
      <c r="G58" s="2">
        <v>55</v>
      </c>
      <c r="K58">
        <f t="shared" si="0"/>
        <v>4.2614551505325036</v>
      </c>
      <c r="M58">
        <f t="shared" si="1"/>
        <v>3.7932688922470139</v>
      </c>
    </row>
    <row r="59" spans="1:13" x14ac:dyDescent="0.3">
      <c r="A59" s="1">
        <v>44513</v>
      </c>
      <c r="B59" s="2">
        <v>13</v>
      </c>
      <c r="C59" s="2">
        <v>14</v>
      </c>
      <c r="D59" s="2">
        <v>16</v>
      </c>
      <c r="E59" s="2">
        <v>28</v>
      </c>
      <c r="F59" s="2">
        <v>43</v>
      </c>
      <c r="G59" s="2">
        <v>52</v>
      </c>
      <c r="K59">
        <f t="shared" si="0"/>
        <v>4.2661458015403086</v>
      </c>
      <c r="M59">
        <f t="shared" si="1"/>
        <v>1.9075871903765995</v>
      </c>
    </row>
    <row r="60" spans="1:13" x14ac:dyDescent="0.3">
      <c r="A60" s="1">
        <v>44510</v>
      </c>
      <c r="B60" s="2">
        <v>10</v>
      </c>
      <c r="C60" s="2">
        <v>11</v>
      </c>
      <c r="D60" s="2">
        <v>18</v>
      </c>
      <c r="E60" s="2">
        <v>20</v>
      </c>
      <c r="F60" s="2">
        <v>37</v>
      </c>
      <c r="G60" s="2">
        <v>49</v>
      </c>
      <c r="K60">
        <f t="shared" si="0"/>
        <v>4.4136152981427816</v>
      </c>
      <c r="M60">
        <f t="shared" si="1"/>
        <v>2.7080128015453204</v>
      </c>
    </row>
    <row r="61" spans="1:13" x14ac:dyDescent="0.3">
      <c r="A61" s="1">
        <v>44506</v>
      </c>
      <c r="B61" s="2">
        <v>3</v>
      </c>
      <c r="C61" s="2">
        <v>7</v>
      </c>
      <c r="D61" s="2">
        <v>21</v>
      </c>
      <c r="E61" s="2">
        <v>29</v>
      </c>
      <c r="F61" s="2">
        <v>34</v>
      </c>
      <c r="G61" s="2">
        <v>39</v>
      </c>
      <c r="K61">
        <f t="shared" si="0"/>
        <v>3.6110940170535577</v>
      </c>
      <c r="M61">
        <f t="shared" si="1"/>
        <v>7.0513986004353937</v>
      </c>
    </row>
    <row r="62" spans="1:13" x14ac:dyDescent="0.3">
      <c r="A62" s="1">
        <v>44503</v>
      </c>
      <c r="B62" s="2">
        <v>6</v>
      </c>
      <c r="C62" s="2">
        <v>31</v>
      </c>
      <c r="D62" s="2">
        <v>39</v>
      </c>
      <c r="E62" s="2">
        <v>47</v>
      </c>
      <c r="F62" s="2">
        <v>48</v>
      </c>
      <c r="G62" s="2">
        <v>58</v>
      </c>
      <c r="K62">
        <f t="shared" si="0"/>
        <v>5.8446556784809829</v>
      </c>
      <c r="M62">
        <f t="shared" si="1"/>
        <v>2.9580398915498081</v>
      </c>
    </row>
    <row r="63" spans="1:13" x14ac:dyDescent="0.3">
      <c r="A63" s="1">
        <v>44499</v>
      </c>
      <c r="B63" s="2">
        <v>7</v>
      </c>
      <c r="C63" s="2">
        <v>18</v>
      </c>
      <c r="D63" s="2">
        <v>47</v>
      </c>
      <c r="E63" s="2">
        <v>51</v>
      </c>
      <c r="F63" s="2">
        <v>56</v>
      </c>
      <c r="G63" s="2">
        <v>59</v>
      </c>
      <c r="K63">
        <f t="shared" si="0"/>
        <v>6.3623894882347463</v>
      </c>
      <c r="M63">
        <f t="shared" si="1"/>
        <v>5.2068331172711027</v>
      </c>
    </row>
    <row r="64" spans="1:13" x14ac:dyDescent="0.3">
      <c r="A64" s="1">
        <v>44496</v>
      </c>
      <c r="B64" s="2">
        <v>8</v>
      </c>
      <c r="C64" s="2">
        <v>20</v>
      </c>
      <c r="D64" s="2">
        <v>22</v>
      </c>
      <c r="E64" s="2">
        <v>39</v>
      </c>
      <c r="F64" s="2">
        <v>47</v>
      </c>
      <c r="G64" s="2">
        <v>48</v>
      </c>
      <c r="K64">
        <f t="shared" si="0"/>
        <v>4.4810713004816156</v>
      </c>
      <c r="M64">
        <f t="shared" si="1"/>
        <v>4.3843154793219687</v>
      </c>
    </row>
    <row r="65" spans="1:13" x14ac:dyDescent="0.3">
      <c r="A65" s="1">
        <v>44492</v>
      </c>
      <c r="B65" s="2">
        <v>4</v>
      </c>
      <c r="C65" s="2">
        <v>13</v>
      </c>
      <c r="D65" s="2">
        <v>21</v>
      </c>
      <c r="E65" s="2">
        <v>27</v>
      </c>
      <c r="F65" s="2">
        <v>28</v>
      </c>
      <c r="G65" s="2">
        <v>37</v>
      </c>
      <c r="K65">
        <f t="shared" si="0"/>
        <v>3.2434549480453709</v>
      </c>
      <c r="M65">
        <f t="shared" si="1"/>
        <v>5.3903205429320762</v>
      </c>
    </row>
    <row r="66" spans="1:13" x14ac:dyDescent="0.3">
      <c r="A66" s="1">
        <v>44489</v>
      </c>
      <c r="B66" s="2">
        <v>23</v>
      </c>
      <c r="C66" s="2">
        <v>27</v>
      </c>
      <c r="D66" s="2">
        <v>29</v>
      </c>
      <c r="E66" s="2">
        <v>37</v>
      </c>
      <c r="F66" s="2">
        <v>43</v>
      </c>
      <c r="G66" s="2">
        <v>47</v>
      </c>
      <c r="K66">
        <f t="shared" si="0"/>
        <v>2.3323807579381204</v>
      </c>
      <c r="M66">
        <f t="shared" si="1"/>
        <v>4.8074017006186525</v>
      </c>
    </row>
    <row r="67" spans="1:13" x14ac:dyDescent="0.3">
      <c r="A67" s="1">
        <v>44485</v>
      </c>
      <c r="B67" s="2">
        <v>4</v>
      </c>
      <c r="C67" s="2">
        <v>18</v>
      </c>
      <c r="D67" s="2">
        <v>21</v>
      </c>
      <c r="E67" s="2">
        <v>24</v>
      </c>
      <c r="F67" s="2">
        <v>37</v>
      </c>
      <c r="G67" s="2">
        <v>58</v>
      </c>
      <c r="K67">
        <f t="shared" si="0"/>
        <v>5.741080037762929</v>
      </c>
      <c r="M67">
        <f t="shared" si="1"/>
        <v>2.7233557730613653</v>
      </c>
    </row>
    <row r="68" spans="1:13" x14ac:dyDescent="0.3">
      <c r="A68" s="1">
        <v>44482</v>
      </c>
      <c r="B68" s="2">
        <v>4</v>
      </c>
      <c r="C68" s="2">
        <v>8</v>
      </c>
      <c r="D68" s="2">
        <v>12</v>
      </c>
      <c r="E68" s="2">
        <v>15</v>
      </c>
      <c r="F68" s="2">
        <v>38</v>
      </c>
      <c r="G68" s="2">
        <v>56</v>
      </c>
      <c r="K68">
        <f t="shared" ref="K68:K74" si="2">SQRT(SUM((B68-C68)^2,(D68-C68)^2,(E68-D68)^2,(F68-E68)^2,(G68-F68)^2))/5</f>
        <v>5.9799665550904217</v>
      </c>
      <c r="M68">
        <f t="shared" ref="M68:M73" si="3">SQRT(SUM((B69-B68)^2, (C69-C68)^2,(D69-D68)^2,(E69-E68)^2,(F69-F68)^2,(G69-G68)^2))/6</f>
        <v>6.6729137397225342</v>
      </c>
    </row>
    <row r="69" spans="1:13" x14ac:dyDescent="0.3">
      <c r="A69" s="1">
        <v>44478</v>
      </c>
      <c r="B69" s="2">
        <v>6</v>
      </c>
      <c r="C69" s="2">
        <v>9</v>
      </c>
      <c r="D69" s="2">
        <v>30</v>
      </c>
      <c r="E69" s="2">
        <v>48</v>
      </c>
      <c r="F69" s="2">
        <v>51</v>
      </c>
      <c r="G69" s="2">
        <v>52</v>
      </c>
      <c r="K69">
        <f t="shared" si="2"/>
        <v>5.6</v>
      </c>
      <c r="M69">
        <f t="shared" si="3"/>
        <v>5.5377492419453835</v>
      </c>
    </row>
    <row r="70" spans="1:13" x14ac:dyDescent="0.3">
      <c r="A70" s="1">
        <v>44475</v>
      </c>
      <c r="B70" s="2">
        <v>1</v>
      </c>
      <c r="C70" s="2">
        <v>9</v>
      </c>
      <c r="D70" s="2">
        <v>16</v>
      </c>
      <c r="E70" s="2">
        <v>27</v>
      </c>
      <c r="F70" s="2">
        <v>30</v>
      </c>
      <c r="G70" s="2">
        <v>51</v>
      </c>
      <c r="K70">
        <f t="shared" si="2"/>
        <v>5.2306787322488084</v>
      </c>
      <c r="M70">
        <f t="shared" si="3"/>
        <v>7.8828223935903123</v>
      </c>
    </row>
    <row r="71" spans="1:13" x14ac:dyDescent="0.3">
      <c r="A71" s="1">
        <v>44471</v>
      </c>
      <c r="B71" s="2">
        <v>32</v>
      </c>
      <c r="C71" s="2">
        <v>35</v>
      </c>
      <c r="D71" s="2">
        <v>36</v>
      </c>
      <c r="E71" s="2">
        <v>37</v>
      </c>
      <c r="F71" s="2">
        <v>40</v>
      </c>
      <c r="G71" s="2">
        <v>51</v>
      </c>
      <c r="K71">
        <f t="shared" si="2"/>
        <v>2.3748684174075834</v>
      </c>
      <c r="M71">
        <f t="shared" si="3"/>
        <v>4.5</v>
      </c>
    </row>
    <row r="72" spans="1:13" x14ac:dyDescent="0.3">
      <c r="A72" s="1">
        <v>44468</v>
      </c>
      <c r="B72" s="2">
        <v>15</v>
      </c>
      <c r="C72" s="2">
        <v>17</v>
      </c>
      <c r="D72" s="2">
        <v>27</v>
      </c>
      <c r="E72" s="2">
        <v>40</v>
      </c>
      <c r="F72" s="2">
        <v>45</v>
      </c>
      <c r="G72" s="2">
        <v>52</v>
      </c>
      <c r="K72">
        <f t="shared" si="2"/>
        <v>3.7255872020394314</v>
      </c>
      <c r="M72">
        <f t="shared" si="3"/>
        <v>2.2669117514559072</v>
      </c>
    </row>
    <row r="73" spans="1:13" x14ac:dyDescent="0.3">
      <c r="A73" s="1">
        <v>44464</v>
      </c>
      <c r="B73" s="2">
        <v>13</v>
      </c>
      <c r="C73" s="2">
        <v>15</v>
      </c>
      <c r="D73" s="2">
        <v>31</v>
      </c>
      <c r="E73" s="2">
        <v>32</v>
      </c>
      <c r="F73" s="2">
        <v>36</v>
      </c>
      <c r="G73" s="2">
        <v>56</v>
      </c>
      <c r="K73">
        <f t="shared" si="2"/>
        <v>5.2038447325030752</v>
      </c>
      <c r="M73">
        <f t="shared" si="3"/>
        <v>2.2607766610417559</v>
      </c>
    </row>
    <row r="74" spans="1:13" x14ac:dyDescent="0.3">
      <c r="A74" s="1">
        <v>44461</v>
      </c>
      <c r="B74" s="2">
        <v>13</v>
      </c>
      <c r="C74" s="2">
        <v>21</v>
      </c>
      <c r="D74" s="2">
        <v>33</v>
      </c>
      <c r="E74" s="2">
        <v>40</v>
      </c>
      <c r="F74" s="2">
        <v>44</v>
      </c>
      <c r="G74" s="2">
        <v>52</v>
      </c>
      <c r="K74">
        <f t="shared" si="2"/>
        <v>3.6715119501371638</v>
      </c>
      <c r="M74">
        <f>SQRT(SUM((B118-B74)^2, (C118-C74)^2,(D118-D74)^2,(E118-E74)^2,(F118-F74)^2,(G118-G74)^2))/6</f>
        <v>14.85017770189225</v>
      </c>
    </row>
    <row r="75" spans="1:13" x14ac:dyDescent="0.3">
      <c r="A75" s="1">
        <v>44457</v>
      </c>
      <c r="B75" s="2">
        <v>19</v>
      </c>
      <c r="C75" s="2">
        <v>32</v>
      </c>
      <c r="D75" s="2">
        <v>44</v>
      </c>
      <c r="E75" s="2">
        <v>45</v>
      </c>
      <c r="F75" s="2">
        <v>52</v>
      </c>
      <c r="G75" s="2">
        <v>53</v>
      </c>
      <c r="K75">
        <f t="shared" ref="K75:K100" si="4">SQRT(SUM((B118-C118)^2,(D118-C118)^2,(E118-D118)^2,(F118-E118)^2,(G118-F118)^2))/5</f>
        <v>0</v>
      </c>
      <c r="M75">
        <f t="shared" ref="M75:M100" si="5">SQRT(SUM((B119-B118)^2, (C119-C118)^2,(D119-D118)^2,(E119-E118)^2,(F119-F118)^2,(G119-G118)^2))/6</f>
        <v>0</v>
      </c>
    </row>
    <row r="76" spans="1:13" x14ac:dyDescent="0.3">
      <c r="A76" s="1">
        <v>44454</v>
      </c>
      <c r="B76" s="2">
        <v>20</v>
      </c>
      <c r="C76" s="2">
        <v>24</v>
      </c>
      <c r="D76" s="2">
        <v>25</v>
      </c>
      <c r="E76" s="2">
        <v>27</v>
      </c>
      <c r="F76" s="2">
        <v>34</v>
      </c>
      <c r="G76" s="2">
        <v>37</v>
      </c>
      <c r="K76">
        <f t="shared" si="4"/>
        <v>0</v>
      </c>
      <c r="M76">
        <f t="shared" si="5"/>
        <v>0</v>
      </c>
    </row>
    <row r="77" spans="1:13" x14ac:dyDescent="0.3">
      <c r="A77" s="1">
        <v>44450</v>
      </c>
      <c r="B77" s="2">
        <v>2</v>
      </c>
      <c r="C77" s="2">
        <v>13</v>
      </c>
      <c r="D77" s="2">
        <v>38</v>
      </c>
      <c r="E77" s="2">
        <v>42</v>
      </c>
      <c r="F77" s="2">
        <v>52</v>
      </c>
      <c r="G77" s="2">
        <v>54</v>
      </c>
      <c r="K77">
        <f t="shared" si="4"/>
        <v>0</v>
      </c>
      <c r="M77">
        <f t="shared" si="5"/>
        <v>0</v>
      </c>
    </row>
    <row r="78" spans="1:13" x14ac:dyDescent="0.3">
      <c r="A78" s="1">
        <v>44447</v>
      </c>
      <c r="B78" s="2">
        <v>3</v>
      </c>
      <c r="C78" s="2">
        <v>4</v>
      </c>
      <c r="D78" s="2">
        <v>13</v>
      </c>
      <c r="E78" s="2">
        <v>14</v>
      </c>
      <c r="F78" s="2">
        <v>38</v>
      </c>
      <c r="G78" s="2">
        <v>56</v>
      </c>
      <c r="K78">
        <f t="shared" si="4"/>
        <v>0</v>
      </c>
      <c r="M78">
        <f t="shared" si="5"/>
        <v>0</v>
      </c>
    </row>
    <row r="79" spans="1:13" x14ac:dyDescent="0.3">
      <c r="A79" s="1">
        <v>44443</v>
      </c>
      <c r="B79" s="2">
        <v>1</v>
      </c>
      <c r="C79" s="2">
        <v>14</v>
      </c>
      <c r="D79" s="2">
        <v>21</v>
      </c>
      <c r="E79" s="2">
        <v>36</v>
      </c>
      <c r="F79" s="2">
        <v>39</v>
      </c>
      <c r="G79" s="2">
        <v>41</v>
      </c>
      <c r="K79">
        <f t="shared" si="4"/>
        <v>0</v>
      </c>
      <c r="M79">
        <f t="shared" si="5"/>
        <v>0</v>
      </c>
    </row>
    <row r="80" spans="1:13" x14ac:dyDescent="0.3">
      <c r="A80" s="1">
        <v>44440</v>
      </c>
      <c r="B80" s="2">
        <v>3</v>
      </c>
      <c r="C80" s="2">
        <v>19</v>
      </c>
      <c r="D80" s="2">
        <v>28</v>
      </c>
      <c r="E80" s="2">
        <v>33</v>
      </c>
      <c r="F80" s="2">
        <v>41</v>
      </c>
      <c r="G80" s="2">
        <v>43</v>
      </c>
      <c r="K80">
        <f t="shared" si="4"/>
        <v>0</v>
      </c>
      <c r="M80">
        <f t="shared" si="5"/>
        <v>0</v>
      </c>
    </row>
    <row r="81" spans="1:13" x14ac:dyDescent="0.3">
      <c r="A81" s="1">
        <v>44436</v>
      </c>
      <c r="B81" s="2">
        <v>18</v>
      </c>
      <c r="C81" s="2">
        <v>24</v>
      </c>
      <c r="D81" s="2">
        <v>34</v>
      </c>
      <c r="E81" s="2">
        <v>49</v>
      </c>
      <c r="F81" s="2">
        <v>50</v>
      </c>
      <c r="G81" s="2">
        <v>57</v>
      </c>
      <c r="K81">
        <f t="shared" si="4"/>
        <v>0</v>
      </c>
      <c r="M81">
        <f t="shared" si="5"/>
        <v>0</v>
      </c>
    </row>
    <row r="82" spans="1:13" x14ac:dyDescent="0.3">
      <c r="A82" s="1">
        <v>44433</v>
      </c>
      <c r="B82" s="2">
        <v>7</v>
      </c>
      <c r="C82" s="2">
        <v>15</v>
      </c>
      <c r="D82" s="2">
        <v>30</v>
      </c>
      <c r="E82" s="2">
        <v>39</v>
      </c>
      <c r="F82" s="2">
        <v>52</v>
      </c>
      <c r="G82" s="2">
        <v>59</v>
      </c>
      <c r="K82">
        <f t="shared" si="4"/>
        <v>0</v>
      </c>
      <c r="M82">
        <f t="shared" si="5"/>
        <v>0</v>
      </c>
    </row>
    <row r="83" spans="1:13" x14ac:dyDescent="0.3">
      <c r="A83" s="1">
        <v>44429</v>
      </c>
      <c r="B83" s="2">
        <v>17</v>
      </c>
      <c r="C83" s="2">
        <v>18</v>
      </c>
      <c r="D83" s="2">
        <v>27</v>
      </c>
      <c r="E83" s="2">
        <v>28</v>
      </c>
      <c r="F83" s="2">
        <v>35</v>
      </c>
      <c r="G83" s="2">
        <v>57</v>
      </c>
      <c r="K83">
        <f t="shared" si="4"/>
        <v>0</v>
      </c>
      <c r="M83">
        <f t="shared" si="5"/>
        <v>0</v>
      </c>
    </row>
    <row r="84" spans="1:13" x14ac:dyDescent="0.3">
      <c r="A84" s="1">
        <v>44426</v>
      </c>
      <c r="B84" s="2">
        <v>4</v>
      </c>
      <c r="C84" s="2">
        <v>10</v>
      </c>
      <c r="D84" s="2">
        <v>27</v>
      </c>
      <c r="E84" s="2">
        <v>30</v>
      </c>
      <c r="F84" s="2">
        <v>48</v>
      </c>
      <c r="G84" s="2">
        <v>50</v>
      </c>
      <c r="K84">
        <f t="shared" si="4"/>
        <v>0</v>
      </c>
      <c r="M84">
        <f t="shared" si="5"/>
        <v>0</v>
      </c>
    </row>
    <row r="85" spans="1:13" x14ac:dyDescent="0.3">
      <c r="A85" s="1">
        <v>44422</v>
      </c>
      <c r="B85" s="2">
        <v>1</v>
      </c>
      <c r="C85" s="2">
        <v>2</v>
      </c>
      <c r="D85" s="2">
        <v>15</v>
      </c>
      <c r="E85" s="2">
        <v>19</v>
      </c>
      <c r="F85" s="2">
        <v>39</v>
      </c>
      <c r="G85" s="2">
        <v>43</v>
      </c>
      <c r="K85">
        <f t="shared" si="4"/>
        <v>0</v>
      </c>
      <c r="M85">
        <f t="shared" si="5"/>
        <v>0</v>
      </c>
    </row>
    <row r="86" spans="1:13" x14ac:dyDescent="0.3">
      <c r="A86" s="1">
        <v>44419</v>
      </c>
      <c r="B86" s="2">
        <v>13</v>
      </c>
      <c r="C86" s="2">
        <v>32</v>
      </c>
      <c r="D86" s="2">
        <v>36</v>
      </c>
      <c r="E86" s="2">
        <v>37</v>
      </c>
      <c r="F86" s="2">
        <v>39</v>
      </c>
      <c r="G86" s="2">
        <v>46</v>
      </c>
      <c r="K86">
        <f t="shared" si="4"/>
        <v>0</v>
      </c>
      <c r="M86">
        <f t="shared" si="5"/>
        <v>0</v>
      </c>
    </row>
    <row r="87" spans="1:13" x14ac:dyDescent="0.3">
      <c r="A87" s="1">
        <v>44415</v>
      </c>
      <c r="B87" s="2">
        <v>10</v>
      </c>
      <c r="C87" s="2">
        <v>15</v>
      </c>
      <c r="D87" s="2">
        <v>22</v>
      </c>
      <c r="E87" s="2">
        <v>41</v>
      </c>
      <c r="F87" s="2">
        <v>51</v>
      </c>
      <c r="G87" s="2">
        <v>57</v>
      </c>
      <c r="K87">
        <f t="shared" si="4"/>
        <v>0</v>
      </c>
      <c r="M87">
        <f t="shared" si="5"/>
        <v>0</v>
      </c>
    </row>
    <row r="88" spans="1:13" x14ac:dyDescent="0.3">
      <c r="A88" s="1">
        <v>44412</v>
      </c>
      <c r="B88" s="2">
        <v>3</v>
      </c>
      <c r="C88" s="2">
        <v>16</v>
      </c>
      <c r="D88" s="2">
        <v>27</v>
      </c>
      <c r="E88" s="2">
        <v>34</v>
      </c>
      <c r="F88" s="2">
        <v>36</v>
      </c>
      <c r="G88" s="2">
        <v>46</v>
      </c>
      <c r="K88">
        <f t="shared" si="4"/>
        <v>0</v>
      </c>
      <c r="M88">
        <f t="shared" si="5"/>
        <v>0</v>
      </c>
    </row>
    <row r="89" spans="1:13" x14ac:dyDescent="0.3">
      <c r="A89" s="1">
        <v>44408</v>
      </c>
      <c r="B89" s="2">
        <v>11</v>
      </c>
      <c r="C89" s="2">
        <v>12</v>
      </c>
      <c r="D89" s="2">
        <v>13</v>
      </c>
      <c r="E89" s="2">
        <v>19</v>
      </c>
      <c r="F89" s="2">
        <v>43</v>
      </c>
      <c r="G89" s="2">
        <v>58</v>
      </c>
      <c r="K89">
        <f t="shared" si="4"/>
        <v>0</v>
      </c>
      <c r="M89">
        <f t="shared" si="5"/>
        <v>0</v>
      </c>
    </row>
    <row r="90" spans="1:13" x14ac:dyDescent="0.3">
      <c r="A90" s="1">
        <v>44405</v>
      </c>
      <c r="B90" s="2">
        <v>23</v>
      </c>
      <c r="C90" s="2">
        <v>26</v>
      </c>
      <c r="D90" s="2">
        <v>34</v>
      </c>
      <c r="E90" s="2">
        <v>36</v>
      </c>
      <c r="F90" s="2">
        <v>44</v>
      </c>
      <c r="G90" s="2">
        <v>59</v>
      </c>
      <c r="K90">
        <f t="shared" si="4"/>
        <v>0</v>
      </c>
      <c r="M90">
        <f t="shared" si="5"/>
        <v>0</v>
      </c>
    </row>
    <row r="91" spans="1:13" x14ac:dyDescent="0.3">
      <c r="A91" s="1">
        <v>44401</v>
      </c>
      <c r="B91" s="2">
        <v>6</v>
      </c>
      <c r="C91" s="2">
        <v>7</v>
      </c>
      <c r="D91" s="2">
        <v>17</v>
      </c>
      <c r="E91" s="2">
        <v>28</v>
      </c>
      <c r="F91" s="2">
        <v>34</v>
      </c>
      <c r="G91" s="2">
        <v>37</v>
      </c>
      <c r="K91">
        <f t="shared" si="4"/>
        <v>0</v>
      </c>
      <c r="M91">
        <f t="shared" si="5"/>
        <v>0</v>
      </c>
    </row>
    <row r="92" spans="1:13" x14ac:dyDescent="0.3">
      <c r="A92" s="1">
        <v>44398</v>
      </c>
      <c r="B92" s="2">
        <v>5</v>
      </c>
      <c r="C92" s="2">
        <v>17</v>
      </c>
      <c r="D92" s="2">
        <v>20</v>
      </c>
      <c r="E92" s="2">
        <v>37</v>
      </c>
      <c r="F92" s="2">
        <v>45</v>
      </c>
      <c r="G92" s="2">
        <v>51</v>
      </c>
      <c r="K92">
        <f t="shared" si="4"/>
        <v>0</v>
      </c>
      <c r="M92">
        <f t="shared" si="5"/>
        <v>0</v>
      </c>
    </row>
    <row r="93" spans="1:13" x14ac:dyDescent="0.3">
      <c r="A93" s="1">
        <v>44394</v>
      </c>
      <c r="B93" s="2">
        <v>3</v>
      </c>
      <c r="C93" s="2">
        <v>25</v>
      </c>
      <c r="D93" s="2">
        <v>33</v>
      </c>
      <c r="E93" s="2">
        <v>35</v>
      </c>
      <c r="F93" s="2">
        <v>48</v>
      </c>
      <c r="G93" s="2">
        <v>56</v>
      </c>
      <c r="K93">
        <f t="shared" si="4"/>
        <v>0</v>
      </c>
      <c r="M93">
        <f t="shared" si="5"/>
        <v>0</v>
      </c>
    </row>
    <row r="94" spans="1:13" x14ac:dyDescent="0.3">
      <c r="A94" s="1">
        <v>44391</v>
      </c>
      <c r="B94" s="2">
        <v>12</v>
      </c>
      <c r="C94" s="2">
        <v>27</v>
      </c>
      <c r="D94" s="2">
        <v>29</v>
      </c>
      <c r="E94" s="2">
        <v>35</v>
      </c>
      <c r="F94" s="2">
        <v>36</v>
      </c>
      <c r="G94" s="2">
        <v>41</v>
      </c>
      <c r="K94">
        <f t="shared" si="4"/>
        <v>0</v>
      </c>
      <c r="M94">
        <f t="shared" si="5"/>
        <v>0</v>
      </c>
    </row>
    <row r="95" spans="1:13" x14ac:dyDescent="0.3">
      <c r="A95" s="1">
        <v>44387</v>
      </c>
      <c r="B95" s="2">
        <v>9</v>
      </c>
      <c r="C95" s="2">
        <v>19</v>
      </c>
      <c r="D95" s="2">
        <v>22</v>
      </c>
      <c r="E95" s="2">
        <v>33</v>
      </c>
      <c r="F95" s="2">
        <v>47</v>
      </c>
      <c r="G95" s="2">
        <v>54</v>
      </c>
      <c r="K95">
        <f t="shared" si="4"/>
        <v>0</v>
      </c>
      <c r="M95">
        <f t="shared" si="5"/>
        <v>0</v>
      </c>
    </row>
    <row r="96" spans="1:13" x14ac:dyDescent="0.3">
      <c r="A96" s="1">
        <v>44384</v>
      </c>
      <c r="B96" s="2">
        <v>2</v>
      </c>
      <c r="C96" s="2">
        <v>3</v>
      </c>
      <c r="D96" s="2">
        <v>7</v>
      </c>
      <c r="E96" s="2">
        <v>20</v>
      </c>
      <c r="F96" s="2">
        <v>40</v>
      </c>
      <c r="G96" s="2">
        <v>52</v>
      </c>
      <c r="K96">
        <f t="shared" si="4"/>
        <v>0</v>
      </c>
      <c r="M96">
        <f t="shared" si="5"/>
        <v>0</v>
      </c>
    </row>
    <row r="97" spans="1:13" x14ac:dyDescent="0.3">
      <c r="A97" s="1">
        <v>44380</v>
      </c>
      <c r="B97" s="2">
        <v>1</v>
      </c>
      <c r="C97" s="2">
        <v>12</v>
      </c>
      <c r="D97" s="2">
        <v>27</v>
      </c>
      <c r="E97" s="2">
        <v>29</v>
      </c>
      <c r="F97" s="2">
        <v>31</v>
      </c>
      <c r="G97" s="2">
        <v>47</v>
      </c>
      <c r="K97">
        <f t="shared" si="4"/>
        <v>0</v>
      </c>
      <c r="M97">
        <f t="shared" si="5"/>
        <v>0</v>
      </c>
    </row>
    <row r="98" spans="1:13" x14ac:dyDescent="0.3">
      <c r="A98" s="1">
        <v>44377</v>
      </c>
      <c r="B98" s="2">
        <v>12</v>
      </c>
      <c r="C98" s="2">
        <v>27</v>
      </c>
      <c r="D98" s="2">
        <v>34</v>
      </c>
      <c r="E98" s="2">
        <v>38</v>
      </c>
      <c r="F98" s="2">
        <v>40</v>
      </c>
      <c r="G98" s="2">
        <v>41</v>
      </c>
      <c r="K98">
        <f t="shared" si="4"/>
        <v>0</v>
      </c>
      <c r="M98">
        <f t="shared" si="5"/>
        <v>0</v>
      </c>
    </row>
    <row r="99" spans="1:13" x14ac:dyDescent="0.3">
      <c r="A99" s="1">
        <v>44373</v>
      </c>
      <c r="B99" s="2">
        <v>14</v>
      </c>
      <c r="C99" s="2">
        <v>24</v>
      </c>
      <c r="D99" s="2">
        <v>37</v>
      </c>
      <c r="E99" s="2">
        <v>39</v>
      </c>
      <c r="F99" s="2">
        <v>41</v>
      </c>
      <c r="G99" s="2">
        <v>53</v>
      </c>
      <c r="K99">
        <f t="shared" si="4"/>
        <v>0</v>
      </c>
      <c r="M99">
        <f t="shared" si="5"/>
        <v>0</v>
      </c>
    </row>
    <row r="100" spans="1:13" x14ac:dyDescent="0.3">
      <c r="A100" s="1">
        <v>44370</v>
      </c>
      <c r="B100" s="2">
        <v>4</v>
      </c>
      <c r="C100" s="2">
        <v>14</v>
      </c>
      <c r="D100" s="2">
        <v>15</v>
      </c>
      <c r="E100" s="2">
        <v>33</v>
      </c>
      <c r="F100" s="2">
        <v>50</v>
      </c>
      <c r="G100" s="2">
        <v>53</v>
      </c>
      <c r="K100">
        <f t="shared" si="4"/>
        <v>0</v>
      </c>
      <c r="M100">
        <f t="shared" si="5"/>
        <v>0</v>
      </c>
    </row>
    <row r="101" spans="1:13" x14ac:dyDescent="0.3">
      <c r="A101" s="1">
        <v>44366</v>
      </c>
      <c r="B101" s="2">
        <v>12</v>
      </c>
      <c r="C101" s="2">
        <v>18</v>
      </c>
      <c r="D101" s="2">
        <v>21</v>
      </c>
      <c r="E101" s="2">
        <v>38</v>
      </c>
      <c r="F101" s="2">
        <v>44</v>
      </c>
      <c r="G101" s="2">
        <v>54</v>
      </c>
    </row>
    <row r="102" spans="1:13" x14ac:dyDescent="0.3">
      <c r="A102" s="1">
        <v>44363</v>
      </c>
      <c r="B102" s="2">
        <v>6</v>
      </c>
      <c r="C102" s="2">
        <v>22</v>
      </c>
      <c r="D102" s="2">
        <v>28</v>
      </c>
      <c r="E102" s="2">
        <v>36</v>
      </c>
      <c r="F102" s="2">
        <v>48</v>
      </c>
      <c r="G102" s="2">
        <v>53</v>
      </c>
    </row>
    <row r="103" spans="1:13" x14ac:dyDescent="0.3">
      <c r="A103" s="1">
        <v>44359</v>
      </c>
      <c r="B103" s="2">
        <v>9</v>
      </c>
      <c r="C103" s="2">
        <v>11</v>
      </c>
      <c r="D103" s="2">
        <v>16</v>
      </c>
      <c r="E103" s="2">
        <v>27</v>
      </c>
      <c r="F103" s="2">
        <v>36</v>
      </c>
      <c r="G103" s="2">
        <v>52</v>
      </c>
    </row>
    <row r="104" spans="1:13" x14ac:dyDescent="0.3">
      <c r="A104" s="1">
        <v>44356</v>
      </c>
      <c r="B104" s="2">
        <v>9</v>
      </c>
      <c r="C104" s="2">
        <v>15</v>
      </c>
      <c r="D104" s="2">
        <v>24</v>
      </c>
      <c r="E104" s="2">
        <v>34</v>
      </c>
      <c r="F104" s="2">
        <v>43</v>
      </c>
      <c r="G104" s="2">
        <v>48</v>
      </c>
    </row>
    <row r="105" spans="1:13" x14ac:dyDescent="0.3">
      <c r="A105" s="1">
        <v>44352</v>
      </c>
      <c r="B105" s="2">
        <v>3</v>
      </c>
      <c r="C105" s="2">
        <v>6</v>
      </c>
      <c r="D105" s="2">
        <v>33</v>
      </c>
      <c r="E105" s="2">
        <v>39</v>
      </c>
      <c r="F105" s="2">
        <v>46</v>
      </c>
      <c r="G105" s="2">
        <v>57</v>
      </c>
    </row>
    <row r="106" spans="1:13" x14ac:dyDescent="0.3">
      <c r="A106" s="1">
        <v>44349</v>
      </c>
      <c r="B106" s="2">
        <v>1</v>
      </c>
      <c r="C106" s="2">
        <v>15</v>
      </c>
      <c r="D106" s="2">
        <v>17</v>
      </c>
      <c r="E106" s="2">
        <v>33</v>
      </c>
      <c r="F106" s="2">
        <v>53</v>
      </c>
      <c r="G106" s="2">
        <v>59</v>
      </c>
    </row>
    <row r="107" spans="1:13" x14ac:dyDescent="0.3">
      <c r="A107" s="1">
        <v>44345</v>
      </c>
      <c r="B107" s="2">
        <v>1</v>
      </c>
      <c r="C107" s="2">
        <v>10</v>
      </c>
      <c r="D107" s="2">
        <v>16</v>
      </c>
      <c r="E107" s="2">
        <v>36</v>
      </c>
      <c r="F107" s="2">
        <v>46</v>
      </c>
      <c r="G107" s="2">
        <v>55</v>
      </c>
    </row>
    <row r="108" spans="1:13" x14ac:dyDescent="0.3">
      <c r="A108" s="1">
        <v>44342</v>
      </c>
      <c r="B108" s="2">
        <v>28</v>
      </c>
      <c r="C108" s="2">
        <v>33</v>
      </c>
      <c r="D108" s="2">
        <v>36</v>
      </c>
      <c r="E108" s="2">
        <v>45</v>
      </c>
      <c r="F108" s="2">
        <v>49</v>
      </c>
      <c r="G108" s="2">
        <v>51</v>
      </c>
    </row>
    <row r="109" spans="1:13" x14ac:dyDescent="0.3">
      <c r="A109" s="1">
        <v>44338</v>
      </c>
      <c r="B109" s="2">
        <v>9</v>
      </c>
      <c r="C109" s="2">
        <v>20</v>
      </c>
      <c r="D109" s="2">
        <v>41</v>
      </c>
      <c r="E109" s="2">
        <v>43</v>
      </c>
      <c r="F109" s="2">
        <v>46</v>
      </c>
      <c r="G109" s="2">
        <v>48</v>
      </c>
    </row>
    <row r="110" spans="1:13" x14ac:dyDescent="0.3">
      <c r="A110" s="1">
        <v>44335</v>
      </c>
      <c r="B110" s="2">
        <v>18</v>
      </c>
      <c r="C110" s="2">
        <v>36</v>
      </c>
      <c r="D110" s="2">
        <v>50</v>
      </c>
      <c r="E110" s="2">
        <v>53</v>
      </c>
      <c r="F110" s="2">
        <v>57</v>
      </c>
      <c r="G110" s="2">
        <v>58</v>
      </c>
    </row>
    <row r="111" spans="1:13" x14ac:dyDescent="0.3">
      <c r="A111" s="1">
        <v>44331</v>
      </c>
      <c r="B111" s="2">
        <v>6</v>
      </c>
      <c r="C111" s="2">
        <v>19</v>
      </c>
      <c r="D111" s="2">
        <v>27</v>
      </c>
      <c r="E111" s="2">
        <v>32</v>
      </c>
      <c r="F111" s="2">
        <v>39</v>
      </c>
      <c r="G111" s="2">
        <v>57</v>
      </c>
    </row>
    <row r="112" spans="1:13" x14ac:dyDescent="0.3">
      <c r="A112" s="1">
        <v>44328</v>
      </c>
      <c r="B112" s="2">
        <v>10</v>
      </c>
      <c r="C112" s="2">
        <v>17</v>
      </c>
      <c r="D112" s="2">
        <v>23</v>
      </c>
      <c r="E112" s="2">
        <v>40</v>
      </c>
      <c r="F112" s="2">
        <v>51</v>
      </c>
      <c r="G112" s="2">
        <v>52</v>
      </c>
    </row>
    <row r="113" spans="1:7" x14ac:dyDescent="0.3">
      <c r="A113" s="1">
        <v>44324</v>
      </c>
      <c r="B113" s="2">
        <v>10</v>
      </c>
      <c r="C113" s="2">
        <v>12</v>
      </c>
      <c r="D113" s="2">
        <v>23</v>
      </c>
      <c r="E113" s="2">
        <v>31</v>
      </c>
      <c r="F113" s="2">
        <v>37</v>
      </c>
      <c r="G113" s="2">
        <v>46</v>
      </c>
    </row>
    <row r="114" spans="1:7" x14ac:dyDescent="0.3">
      <c r="A114" s="1">
        <v>44321</v>
      </c>
      <c r="B114" s="2">
        <v>8</v>
      </c>
      <c r="C114" s="2">
        <v>27</v>
      </c>
      <c r="D114" s="2">
        <v>34</v>
      </c>
      <c r="E114" s="2">
        <v>40</v>
      </c>
      <c r="F114" s="2">
        <v>55</v>
      </c>
      <c r="G114" s="2">
        <v>56</v>
      </c>
    </row>
    <row r="115" spans="1:7" x14ac:dyDescent="0.3">
      <c r="A115" s="1">
        <v>44317</v>
      </c>
      <c r="B115" s="2">
        <v>7</v>
      </c>
      <c r="C115" s="2">
        <v>10</v>
      </c>
      <c r="D115" s="2">
        <v>31</v>
      </c>
      <c r="E115" s="2">
        <v>32</v>
      </c>
      <c r="F115" s="2">
        <v>34</v>
      </c>
      <c r="G115" s="2">
        <v>40</v>
      </c>
    </row>
    <row r="116" spans="1:7" x14ac:dyDescent="0.3">
      <c r="A116" s="1">
        <v>44314</v>
      </c>
      <c r="B116" s="2">
        <v>1</v>
      </c>
      <c r="C116" s="2">
        <v>4</v>
      </c>
      <c r="D116" s="2">
        <v>27</v>
      </c>
      <c r="E116" s="2">
        <v>48</v>
      </c>
      <c r="F116" s="2">
        <v>57</v>
      </c>
      <c r="G116" s="2">
        <v>59</v>
      </c>
    </row>
    <row r="117" spans="1:7" x14ac:dyDescent="0.3">
      <c r="A117" s="1">
        <v>44310</v>
      </c>
      <c r="B117" s="2">
        <v>16</v>
      </c>
      <c r="C117" s="2">
        <v>24</v>
      </c>
      <c r="D117" s="2">
        <v>29</v>
      </c>
      <c r="E117" s="2">
        <v>30</v>
      </c>
      <c r="F117" s="2">
        <v>32</v>
      </c>
      <c r="G117" s="2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A27D-FAF8-41FE-8ADC-D8E7C8AAB027}">
  <dimension ref="A1:G60"/>
  <sheetViews>
    <sheetView workbookViewId="0">
      <selection activeCell="R42" sqref="R42"/>
    </sheetView>
  </sheetViews>
  <sheetFormatPr defaultRowHeight="14.4" x14ac:dyDescent="0.3"/>
  <cols>
    <col min="1" max="2" width="11" customWidth="1"/>
  </cols>
  <sheetData>
    <row r="1" spans="1:7" x14ac:dyDescent="0.3">
      <c r="A1" t="s">
        <v>12</v>
      </c>
      <c r="B1" t="s">
        <v>9</v>
      </c>
      <c r="C1" t="s">
        <v>8</v>
      </c>
      <c r="D1" t="s">
        <v>10</v>
      </c>
      <c r="E1" t="s">
        <v>11</v>
      </c>
      <c r="F1" t="s">
        <v>7</v>
      </c>
      <c r="G1" t="s">
        <v>13</v>
      </c>
    </row>
    <row r="2" spans="1:7" x14ac:dyDescent="0.3">
      <c r="A2">
        <v>1</v>
      </c>
      <c r="B2">
        <f>COUNTIF(HotPicks!$B$2:$G$11,Table2[[#This Row],[Number]])</f>
        <v>1</v>
      </c>
      <c r="C2">
        <f>COUNTIF(HotPicks!$B$2:$G$16,Table2[[#This Row],[Number]])</f>
        <v>1</v>
      </c>
      <c r="D2">
        <f>COUNTIF(HotPicks!$B$2:$G$21,Table2[[#This Row],[Number]])</f>
        <v>1</v>
      </c>
      <c r="E2">
        <f>COUNTIF(HotPicks!$B$2:$G$31,Table2[[#This Row],[Number]])</f>
        <v>2</v>
      </c>
      <c r="F2">
        <f>COUNTIF(HotPicks!$B$2:$G$51,Table2[[#This Row],[Number]])</f>
        <v>2</v>
      </c>
      <c r="G2">
        <f>COUNTIF(HotPicks!$B$2:$G$144,Table2[[#This Row],[Number]])</f>
        <v>11</v>
      </c>
    </row>
    <row r="3" spans="1:7" x14ac:dyDescent="0.3">
      <c r="A3">
        <v>2</v>
      </c>
      <c r="B3">
        <f>COUNTIF(HotPicks!$B$2:$G$11,Table2[[#This Row],[Number]])</f>
        <v>1</v>
      </c>
      <c r="C3">
        <f>COUNTIF(HotPicks!$B$2:$G$16,Table2[[#This Row],[Number]])</f>
        <v>2</v>
      </c>
      <c r="D3">
        <f>COUNTIF(HotPicks!$B$2:$G$21,Table2[[#This Row],[Number]])</f>
        <v>2</v>
      </c>
      <c r="E3">
        <f>COUNTIF(HotPicks!$B$2:$G$31,Table2[[#This Row],[Number]])</f>
        <v>3</v>
      </c>
      <c r="F3">
        <f>COUNTIF(HotPicks!$B$2:$G$51,Table2[[#This Row],[Number]])</f>
        <v>6</v>
      </c>
      <c r="G3">
        <f>COUNTIF(HotPicks!$B$2:$G$144,Table2[[#This Row],[Number]])</f>
        <v>9</v>
      </c>
    </row>
    <row r="4" spans="1:7" x14ac:dyDescent="0.3">
      <c r="A4">
        <v>3</v>
      </c>
      <c r="B4">
        <f>COUNTIF(HotPicks!$B$2:$G$11,Table2[[#This Row],[Number]])</f>
        <v>2</v>
      </c>
      <c r="C4">
        <f>COUNTIF(HotPicks!$B$2:$G$16,Table2[[#This Row],[Number]])</f>
        <v>3</v>
      </c>
      <c r="D4">
        <f>COUNTIF(HotPicks!$B$2:$G$21,Table2[[#This Row],[Number]])</f>
        <v>3</v>
      </c>
      <c r="E4">
        <f>COUNTIF(HotPicks!$B$2:$G$31,Table2[[#This Row],[Number]])</f>
        <v>4</v>
      </c>
      <c r="F4">
        <f>COUNTIF(HotPicks!$B$2:$G$51,Table2[[#This Row],[Number]])</f>
        <v>10</v>
      </c>
      <c r="G4">
        <f>COUNTIF(HotPicks!$B$2:$G$144,Table2[[#This Row],[Number]])</f>
        <v>17</v>
      </c>
    </row>
    <row r="5" spans="1:7" x14ac:dyDescent="0.3">
      <c r="A5">
        <v>4</v>
      </c>
      <c r="B5">
        <f>COUNTIF(HotPicks!$B$2:$G$11,Table2[[#This Row],[Number]])</f>
        <v>1</v>
      </c>
      <c r="C5">
        <f>COUNTIF(HotPicks!$B$2:$G$16,Table2[[#This Row],[Number]])</f>
        <v>1</v>
      </c>
      <c r="D5">
        <f>COUNTIF(HotPicks!$B$2:$G$21,Table2[[#This Row],[Number]])</f>
        <v>1</v>
      </c>
      <c r="E5">
        <f>COUNTIF(HotPicks!$B$2:$G$31,Table2[[#This Row],[Number]])</f>
        <v>4</v>
      </c>
      <c r="F5">
        <f>COUNTIF(HotPicks!$B$2:$G$51,Table2[[#This Row],[Number]])</f>
        <v>6</v>
      </c>
      <c r="G5">
        <f>COUNTIF(HotPicks!$B$2:$G$144,Table2[[#This Row],[Number]])</f>
        <v>15</v>
      </c>
    </row>
    <row r="6" spans="1:7" x14ac:dyDescent="0.3">
      <c r="A6">
        <v>5</v>
      </c>
      <c r="B6">
        <f>COUNTIF(HotPicks!$B$2:$G$11,Table2[[#This Row],[Number]])</f>
        <v>0</v>
      </c>
      <c r="C6">
        <f>COUNTIF(HotPicks!$B$2:$G$16,Table2[[#This Row],[Number]])</f>
        <v>0</v>
      </c>
      <c r="D6">
        <f>COUNTIF(HotPicks!$B$2:$G$21,Table2[[#This Row],[Number]])</f>
        <v>0</v>
      </c>
      <c r="E6">
        <f>COUNTIF(HotPicks!$B$2:$G$31,Table2[[#This Row],[Number]])</f>
        <v>2</v>
      </c>
      <c r="F6">
        <f>COUNTIF(HotPicks!$B$2:$G$51,Table2[[#This Row],[Number]])</f>
        <v>2</v>
      </c>
      <c r="G6">
        <f>COUNTIF(HotPicks!$B$2:$G$144,Table2[[#This Row],[Number]])</f>
        <v>4</v>
      </c>
    </row>
    <row r="7" spans="1:7" x14ac:dyDescent="0.3">
      <c r="A7">
        <v>6</v>
      </c>
      <c r="B7">
        <f>COUNTIF(HotPicks!$B$2:$G$11,Table2[[#This Row],[Number]])</f>
        <v>0</v>
      </c>
      <c r="C7">
        <f>COUNTIF(HotPicks!$B$2:$G$16,Table2[[#This Row],[Number]])</f>
        <v>1</v>
      </c>
      <c r="D7">
        <f>COUNTIF(HotPicks!$B$2:$G$21,Table2[[#This Row],[Number]])</f>
        <v>2</v>
      </c>
      <c r="E7">
        <f>COUNTIF(HotPicks!$B$2:$G$31,Table2[[#This Row],[Number]])</f>
        <v>3</v>
      </c>
      <c r="F7">
        <f>COUNTIF(HotPicks!$B$2:$G$51,Table2[[#This Row],[Number]])</f>
        <v>6</v>
      </c>
      <c r="G7">
        <f>COUNTIF(HotPicks!$B$2:$G$144,Table2[[#This Row],[Number]])</f>
        <v>12</v>
      </c>
    </row>
    <row r="8" spans="1:7" x14ac:dyDescent="0.3">
      <c r="A8">
        <v>7</v>
      </c>
      <c r="B8">
        <f>COUNTIF(HotPicks!$B$2:$G$11,Table2[[#This Row],[Number]])</f>
        <v>0</v>
      </c>
      <c r="C8">
        <f>COUNTIF(HotPicks!$B$2:$G$16,Table2[[#This Row],[Number]])</f>
        <v>1</v>
      </c>
      <c r="D8">
        <f>COUNTIF(HotPicks!$B$2:$G$21,Table2[[#This Row],[Number]])</f>
        <v>1</v>
      </c>
      <c r="E8">
        <f>COUNTIF(HotPicks!$B$2:$G$31,Table2[[#This Row],[Number]])</f>
        <v>3</v>
      </c>
      <c r="F8">
        <f>COUNTIF(HotPicks!$B$2:$G$51,Table2[[#This Row],[Number]])</f>
        <v>5</v>
      </c>
      <c r="G8">
        <f>COUNTIF(HotPicks!$B$2:$G$144,Table2[[#This Row],[Number]])</f>
        <v>12</v>
      </c>
    </row>
    <row r="9" spans="1:7" x14ac:dyDescent="0.3">
      <c r="A9">
        <v>8</v>
      </c>
      <c r="B9">
        <f>COUNTIF(HotPicks!$B$2:$G$11,Table2[[#This Row],[Number]])</f>
        <v>1</v>
      </c>
      <c r="C9">
        <f>COUNTIF(HotPicks!$B$2:$G$16,Table2[[#This Row],[Number]])</f>
        <v>1</v>
      </c>
      <c r="D9">
        <f>COUNTIF(HotPicks!$B$2:$G$21,Table2[[#This Row],[Number]])</f>
        <v>1</v>
      </c>
      <c r="E9">
        <f>COUNTIF(HotPicks!$B$2:$G$31,Table2[[#This Row],[Number]])</f>
        <v>2</v>
      </c>
      <c r="F9">
        <f>COUNTIF(HotPicks!$B$2:$G$51,Table2[[#This Row],[Number]])</f>
        <v>3</v>
      </c>
      <c r="G9">
        <f>COUNTIF(HotPicks!$B$2:$G$144,Table2[[#This Row],[Number]])</f>
        <v>9</v>
      </c>
    </row>
    <row r="10" spans="1:7" x14ac:dyDescent="0.3">
      <c r="A10">
        <v>9</v>
      </c>
      <c r="B10">
        <f>COUNTIF(HotPicks!$B$2:$G$11,Table2[[#This Row],[Number]])</f>
        <v>2</v>
      </c>
      <c r="C10">
        <f>COUNTIF(HotPicks!$B$2:$G$16,Table2[[#This Row],[Number]])</f>
        <v>2</v>
      </c>
      <c r="D10">
        <f>COUNTIF(HotPicks!$B$2:$G$21,Table2[[#This Row],[Number]])</f>
        <v>4</v>
      </c>
      <c r="E10">
        <f>COUNTIF(HotPicks!$B$2:$G$31,Table2[[#This Row],[Number]])</f>
        <v>5</v>
      </c>
      <c r="F10">
        <f>COUNTIF(HotPicks!$B$2:$G$51,Table2[[#This Row],[Number]])</f>
        <v>8</v>
      </c>
      <c r="G10">
        <f>COUNTIF(HotPicks!$B$2:$G$144,Table2[[#This Row],[Number]])</f>
        <v>14</v>
      </c>
    </row>
    <row r="11" spans="1:7" x14ac:dyDescent="0.3">
      <c r="A11">
        <v>10</v>
      </c>
      <c r="B11">
        <f>COUNTIF(HotPicks!$B$2:$G$11,Table2[[#This Row],[Number]])</f>
        <v>1</v>
      </c>
      <c r="C11">
        <f>COUNTIF(HotPicks!$B$2:$G$16,Table2[[#This Row],[Number]])</f>
        <v>1</v>
      </c>
      <c r="D11">
        <f>COUNTIF(HotPicks!$B$2:$G$21,Table2[[#This Row],[Number]])</f>
        <v>1</v>
      </c>
      <c r="E11">
        <f>COUNTIF(HotPicks!$B$2:$G$31,Table2[[#This Row],[Number]])</f>
        <v>1</v>
      </c>
      <c r="F11">
        <f>COUNTIF(HotPicks!$B$2:$G$51,Table2[[#This Row],[Number]])</f>
        <v>5</v>
      </c>
      <c r="G11">
        <f>COUNTIF(HotPicks!$B$2:$G$144,Table2[[#This Row],[Number]])</f>
        <v>12</v>
      </c>
    </row>
    <row r="12" spans="1:7" x14ac:dyDescent="0.3">
      <c r="A12">
        <v>11</v>
      </c>
      <c r="B12">
        <f>COUNTIF(HotPicks!$B$2:$G$11,Table2[[#This Row],[Number]])</f>
        <v>1</v>
      </c>
      <c r="C12">
        <f>COUNTIF(HotPicks!$B$2:$G$16,Table2[[#This Row],[Number]])</f>
        <v>2</v>
      </c>
      <c r="D12">
        <f>COUNTIF(HotPicks!$B$2:$G$21,Table2[[#This Row],[Number]])</f>
        <v>3</v>
      </c>
      <c r="E12">
        <f>COUNTIF(HotPicks!$B$2:$G$31,Table2[[#This Row],[Number]])</f>
        <v>5</v>
      </c>
      <c r="F12">
        <f>COUNTIF(HotPicks!$B$2:$G$51,Table2[[#This Row],[Number]])</f>
        <v>7</v>
      </c>
      <c r="G12">
        <f>COUNTIF(HotPicks!$B$2:$G$144,Table2[[#This Row],[Number]])</f>
        <v>11</v>
      </c>
    </row>
    <row r="13" spans="1:7" x14ac:dyDescent="0.3">
      <c r="A13">
        <v>12</v>
      </c>
      <c r="B13">
        <f>COUNTIF(HotPicks!$B$2:$G$11,Table2[[#This Row],[Number]])</f>
        <v>3</v>
      </c>
      <c r="C13">
        <f>COUNTIF(HotPicks!$B$2:$G$16,Table2[[#This Row],[Number]])</f>
        <v>5</v>
      </c>
      <c r="D13">
        <f>COUNTIF(HotPicks!$B$2:$G$21,Table2[[#This Row],[Number]])</f>
        <v>6</v>
      </c>
      <c r="E13">
        <f>COUNTIF(HotPicks!$B$2:$G$31,Table2[[#This Row],[Number]])</f>
        <v>7</v>
      </c>
      <c r="F13">
        <f>COUNTIF(HotPicks!$B$2:$G$51,Table2[[#This Row],[Number]])</f>
        <v>8</v>
      </c>
      <c r="G13">
        <f>COUNTIF(HotPicks!$B$2:$G$144,Table2[[#This Row],[Number]])</f>
        <v>15</v>
      </c>
    </row>
    <row r="14" spans="1:7" x14ac:dyDescent="0.3">
      <c r="A14">
        <v>13</v>
      </c>
      <c r="B14">
        <f>COUNTIF(HotPicks!$B$2:$G$11,Table2[[#This Row],[Number]])</f>
        <v>1</v>
      </c>
      <c r="C14">
        <f>COUNTIF(HotPicks!$B$2:$G$16,Table2[[#This Row],[Number]])</f>
        <v>1</v>
      </c>
      <c r="D14">
        <f>COUNTIF(HotPicks!$B$2:$G$21,Table2[[#This Row],[Number]])</f>
        <v>1</v>
      </c>
      <c r="E14">
        <f>COUNTIF(HotPicks!$B$2:$G$31,Table2[[#This Row],[Number]])</f>
        <v>3</v>
      </c>
      <c r="F14">
        <f>COUNTIF(HotPicks!$B$2:$G$51,Table2[[#This Row],[Number]])</f>
        <v>5</v>
      </c>
      <c r="G14">
        <f>COUNTIF(HotPicks!$B$2:$G$144,Table2[[#This Row],[Number]])</f>
        <v>14</v>
      </c>
    </row>
    <row r="15" spans="1:7" x14ac:dyDescent="0.3">
      <c r="A15">
        <v>14</v>
      </c>
      <c r="B15">
        <f>COUNTIF(HotPicks!$B$2:$G$11,Table2[[#This Row],[Number]])</f>
        <v>2</v>
      </c>
      <c r="C15">
        <f>COUNTIF(HotPicks!$B$2:$G$16,Table2[[#This Row],[Number]])</f>
        <v>3</v>
      </c>
      <c r="D15">
        <f>COUNTIF(HotPicks!$B$2:$G$21,Table2[[#This Row],[Number]])</f>
        <v>3</v>
      </c>
      <c r="E15">
        <f>COUNTIF(HotPicks!$B$2:$G$31,Table2[[#This Row],[Number]])</f>
        <v>4</v>
      </c>
      <c r="F15">
        <f>COUNTIF(HotPicks!$B$2:$G$51,Table2[[#This Row],[Number]])</f>
        <v>4</v>
      </c>
      <c r="G15">
        <f>COUNTIF(HotPicks!$B$2:$G$144,Table2[[#This Row],[Number]])</f>
        <v>9</v>
      </c>
    </row>
    <row r="16" spans="1:7" x14ac:dyDescent="0.3">
      <c r="A16">
        <v>15</v>
      </c>
      <c r="B16">
        <f>COUNTIF(HotPicks!$B$2:$G$11,Table2[[#This Row],[Number]])</f>
        <v>2</v>
      </c>
      <c r="C16">
        <f>COUNTIF(HotPicks!$B$2:$G$16,Table2[[#This Row],[Number]])</f>
        <v>2</v>
      </c>
      <c r="D16">
        <f>COUNTIF(HotPicks!$B$2:$G$21,Table2[[#This Row],[Number]])</f>
        <v>2</v>
      </c>
      <c r="E16">
        <f>COUNTIF(HotPicks!$B$2:$G$31,Table2[[#This Row],[Number]])</f>
        <v>2</v>
      </c>
      <c r="F16">
        <f>COUNTIF(HotPicks!$B$2:$G$51,Table2[[#This Row],[Number]])</f>
        <v>4</v>
      </c>
      <c r="G16">
        <f>COUNTIF(HotPicks!$B$2:$G$144,Table2[[#This Row],[Number]])</f>
        <v>14</v>
      </c>
    </row>
    <row r="17" spans="1:7" x14ac:dyDescent="0.3">
      <c r="A17">
        <v>16</v>
      </c>
      <c r="B17">
        <f>COUNTIF(HotPicks!$B$2:$G$11,Table2[[#This Row],[Number]])</f>
        <v>1</v>
      </c>
      <c r="C17">
        <f>COUNTIF(HotPicks!$B$2:$G$16,Table2[[#This Row],[Number]])</f>
        <v>2</v>
      </c>
      <c r="D17">
        <f>COUNTIF(HotPicks!$B$2:$G$21,Table2[[#This Row],[Number]])</f>
        <v>4</v>
      </c>
      <c r="E17">
        <f>COUNTIF(HotPicks!$B$2:$G$31,Table2[[#This Row],[Number]])</f>
        <v>4</v>
      </c>
      <c r="F17">
        <f>COUNTIF(HotPicks!$B$2:$G$51,Table2[[#This Row],[Number]])</f>
        <v>5</v>
      </c>
      <c r="G17">
        <f>COUNTIF(HotPicks!$B$2:$G$144,Table2[[#This Row],[Number]])</f>
        <v>13</v>
      </c>
    </row>
    <row r="18" spans="1:7" x14ac:dyDescent="0.3">
      <c r="A18">
        <v>17</v>
      </c>
      <c r="B18">
        <f>COUNTIF(HotPicks!$B$2:$G$11,Table2[[#This Row],[Number]])</f>
        <v>2</v>
      </c>
      <c r="C18">
        <f>COUNTIF(HotPicks!$B$2:$G$16,Table2[[#This Row],[Number]])</f>
        <v>2</v>
      </c>
      <c r="D18">
        <f>COUNTIF(HotPicks!$B$2:$G$21,Table2[[#This Row],[Number]])</f>
        <v>2</v>
      </c>
      <c r="E18">
        <f>COUNTIF(HotPicks!$B$2:$G$31,Table2[[#This Row],[Number]])</f>
        <v>4</v>
      </c>
      <c r="F18">
        <f>COUNTIF(HotPicks!$B$2:$G$51,Table2[[#This Row],[Number]])</f>
        <v>6</v>
      </c>
      <c r="G18">
        <f>COUNTIF(HotPicks!$B$2:$G$144,Table2[[#This Row],[Number]])</f>
        <v>15</v>
      </c>
    </row>
    <row r="19" spans="1:7" x14ac:dyDescent="0.3">
      <c r="A19">
        <v>18</v>
      </c>
      <c r="B19">
        <f>COUNTIF(HotPicks!$B$2:$G$11,Table2[[#This Row],[Number]])</f>
        <v>1</v>
      </c>
      <c r="C19">
        <f>COUNTIF(HotPicks!$B$2:$G$16,Table2[[#This Row],[Number]])</f>
        <v>1</v>
      </c>
      <c r="D19">
        <f>COUNTIF(HotPicks!$B$2:$G$21,Table2[[#This Row],[Number]])</f>
        <v>1</v>
      </c>
      <c r="E19">
        <f>COUNTIF(HotPicks!$B$2:$G$31,Table2[[#This Row],[Number]])</f>
        <v>2</v>
      </c>
      <c r="F19">
        <f>COUNTIF(HotPicks!$B$2:$G$51,Table2[[#This Row],[Number]])</f>
        <v>4</v>
      </c>
      <c r="G19">
        <f>COUNTIF(HotPicks!$B$2:$G$144,Table2[[#This Row],[Number]])</f>
        <v>11</v>
      </c>
    </row>
    <row r="20" spans="1:7" x14ac:dyDescent="0.3">
      <c r="A20">
        <v>19</v>
      </c>
      <c r="B20">
        <f>COUNTIF(HotPicks!$B$2:$G$11,Table2[[#This Row],[Number]])</f>
        <v>3</v>
      </c>
      <c r="C20">
        <f>COUNTIF(HotPicks!$B$2:$G$16,Table2[[#This Row],[Number]])</f>
        <v>4</v>
      </c>
      <c r="D20">
        <f>COUNTIF(HotPicks!$B$2:$G$21,Table2[[#This Row],[Number]])</f>
        <v>5</v>
      </c>
      <c r="E20">
        <f>COUNTIF(HotPicks!$B$2:$G$31,Table2[[#This Row],[Number]])</f>
        <v>5</v>
      </c>
      <c r="F20">
        <f>COUNTIF(HotPicks!$B$2:$G$51,Table2[[#This Row],[Number]])</f>
        <v>8</v>
      </c>
      <c r="G20">
        <f>COUNTIF(HotPicks!$B$2:$G$144,Table2[[#This Row],[Number]])</f>
        <v>15</v>
      </c>
    </row>
    <row r="21" spans="1:7" x14ac:dyDescent="0.3">
      <c r="A21">
        <v>20</v>
      </c>
      <c r="B21">
        <f>COUNTIF(HotPicks!$B$2:$G$11,Table2[[#This Row],[Number]])</f>
        <v>1</v>
      </c>
      <c r="C21">
        <f>COUNTIF(HotPicks!$B$2:$G$16,Table2[[#This Row],[Number]])</f>
        <v>1</v>
      </c>
      <c r="D21">
        <f>COUNTIF(HotPicks!$B$2:$G$21,Table2[[#This Row],[Number]])</f>
        <v>1</v>
      </c>
      <c r="E21">
        <f>COUNTIF(HotPicks!$B$2:$G$31,Table2[[#This Row],[Number]])</f>
        <v>5</v>
      </c>
      <c r="F21">
        <f>COUNTIF(HotPicks!$B$2:$G$51,Table2[[#This Row],[Number]])</f>
        <v>6</v>
      </c>
      <c r="G21">
        <f>COUNTIF(HotPicks!$B$2:$G$144,Table2[[#This Row],[Number]])</f>
        <v>12</v>
      </c>
    </row>
    <row r="22" spans="1:7" x14ac:dyDescent="0.3">
      <c r="A22">
        <v>21</v>
      </c>
      <c r="B22">
        <f>COUNTIF(HotPicks!$B$2:$G$11,Table2[[#This Row],[Number]])</f>
        <v>1</v>
      </c>
      <c r="C22">
        <f>COUNTIF(HotPicks!$B$2:$G$16,Table2[[#This Row],[Number]])</f>
        <v>1</v>
      </c>
      <c r="D22">
        <f>COUNTIF(HotPicks!$B$2:$G$21,Table2[[#This Row],[Number]])</f>
        <v>1</v>
      </c>
      <c r="E22">
        <f>COUNTIF(HotPicks!$B$2:$G$31,Table2[[#This Row],[Number]])</f>
        <v>3</v>
      </c>
      <c r="F22">
        <f>COUNTIF(HotPicks!$B$2:$G$51,Table2[[#This Row],[Number]])</f>
        <v>4</v>
      </c>
      <c r="G22">
        <f>COUNTIF(HotPicks!$B$2:$G$144,Table2[[#This Row],[Number]])</f>
        <v>10</v>
      </c>
    </row>
    <row r="23" spans="1:7" x14ac:dyDescent="0.3">
      <c r="A23">
        <v>22</v>
      </c>
      <c r="B23">
        <f>COUNTIF(HotPicks!$B$2:$G$11,Table2[[#This Row],[Number]])</f>
        <v>1</v>
      </c>
      <c r="C23">
        <f>COUNTIF(HotPicks!$B$2:$G$16,Table2[[#This Row],[Number]])</f>
        <v>1</v>
      </c>
      <c r="D23">
        <f>COUNTIF(HotPicks!$B$2:$G$21,Table2[[#This Row],[Number]])</f>
        <v>2</v>
      </c>
      <c r="E23">
        <f>COUNTIF(HotPicks!$B$2:$G$31,Table2[[#This Row],[Number]])</f>
        <v>2</v>
      </c>
      <c r="F23">
        <f>COUNTIF(HotPicks!$B$2:$G$51,Table2[[#This Row],[Number]])</f>
        <v>5</v>
      </c>
      <c r="G23">
        <f>COUNTIF(HotPicks!$B$2:$G$144,Table2[[#This Row],[Number]])</f>
        <v>9</v>
      </c>
    </row>
    <row r="24" spans="1:7" x14ac:dyDescent="0.3">
      <c r="A24">
        <v>23</v>
      </c>
      <c r="B24">
        <f>COUNTIF(HotPicks!$B$2:$G$11,Table2[[#This Row],[Number]])</f>
        <v>0</v>
      </c>
      <c r="C24">
        <f>COUNTIF(HotPicks!$B$2:$G$16,Table2[[#This Row],[Number]])</f>
        <v>0</v>
      </c>
      <c r="D24">
        <f>COUNTIF(HotPicks!$B$2:$G$21,Table2[[#This Row],[Number]])</f>
        <v>1</v>
      </c>
      <c r="E24">
        <f>COUNTIF(HotPicks!$B$2:$G$31,Table2[[#This Row],[Number]])</f>
        <v>2</v>
      </c>
      <c r="F24">
        <f>COUNTIF(HotPicks!$B$2:$G$51,Table2[[#This Row],[Number]])</f>
        <v>5</v>
      </c>
      <c r="G24">
        <f>COUNTIF(HotPicks!$B$2:$G$144,Table2[[#This Row],[Number]])</f>
        <v>9</v>
      </c>
    </row>
    <row r="25" spans="1:7" x14ac:dyDescent="0.3">
      <c r="A25">
        <v>24</v>
      </c>
      <c r="B25">
        <f>COUNTIF(HotPicks!$B$2:$G$11,Table2[[#This Row],[Number]])</f>
        <v>1</v>
      </c>
      <c r="C25">
        <f>COUNTIF(HotPicks!$B$2:$G$16,Table2[[#This Row],[Number]])</f>
        <v>1</v>
      </c>
      <c r="D25">
        <f>COUNTIF(HotPicks!$B$2:$G$21,Table2[[#This Row],[Number]])</f>
        <v>1</v>
      </c>
      <c r="E25">
        <f>COUNTIF(HotPicks!$B$2:$G$31,Table2[[#This Row],[Number]])</f>
        <v>1</v>
      </c>
      <c r="F25">
        <f>COUNTIF(HotPicks!$B$2:$G$51,Table2[[#This Row],[Number]])</f>
        <v>2</v>
      </c>
      <c r="G25">
        <f>COUNTIF(HotPicks!$B$2:$G$144,Table2[[#This Row],[Number]])</f>
        <v>11</v>
      </c>
    </row>
    <row r="26" spans="1:7" x14ac:dyDescent="0.3">
      <c r="A26">
        <v>25</v>
      </c>
      <c r="B26">
        <f>COUNTIF(HotPicks!$B$2:$G$11,Table2[[#This Row],[Number]])</f>
        <v>1</v>
      </c>
      <c r="C26">
        <f>COUNTIF(HotPicks!$B$2:$G$16,Table2[[#This Row],[Number]])</f>
        <v>1</v>
      </c>
      <c r="D26">
        <f>COUNTIF(HotPicks!$B$2:$G$21,Table2[[#This Row],[Number]])</f>
        <v>1</v>
      </c>
      <c r="E26">
        <f>COUNTIF(HotPicks!$B$2:$G$31,Table2[[#This Row],[Number]])</f>
        <v>1</v>
      </c>
      <c r="F26">
        <f>COUNTIF(HotPicks!$B$2:$G$51,Table2[[#This Row],[Number]])</f>
        <v>5</v>
      </c>
      <c r="G26">
        <f>COUNTIF(HotPicks!$B$2:$G$144,Table2[[#This Row],[Number]])</f>
        <v>8</v>
      </c>
    </row>
    <row r="27" spans="1:7" x14ac:dyDescent="0.3">
      <c r="A27">
        <v>26</v>
      </c>
      <c r="B27">
        <f>COUNTIF(HotPicks!$B$2:$G$11,Table2[[#This Row],[Number]])</f>
        <v>1</v>
      </c>
      <c r="C27">
        <f>COUNTIF(HotPicks!$B$2:$G$16,Table2[[#This Row],[Number]])</f>
        <v>1</v>
      </c>
      <c r="D27">
        <f>COUNTIF(HotPicks!$B$2:$G$21,Table2[[#This Row],[Number]])</f>
        <v>1</v>
      </c>
      <c r="E27">
        <f>COUNTIF(HotPicks!$B$2:$G$31,Table2[[#This Row],[Number]])</f>
        <v>2</v>
      </c>
      <c r="F27">
        <f>COUNTIF(HotPicks!$B$2:$G$51,Table2[[#This Row],[Number]])</f>
        <v>4</v>
      </c>
      <c r="G27">
        <f>COUNTIF(HotPicks!$B$2:$G$144,Table2[[#This Row],[Number]])</f>
        <v>5</v>
      </c>
    </row>
    <row r="28" spans="1:7" x14ac:dyDescent="0.3">
      <c r="A28">
        <v>27</v>
      </c>
      <c r="B28">
        <f>COUNTIF(HotPicks!$B$2:$G$11,Table2[[#This Row],[Number]])</f>
        <v>0</v>
      </c>
      <c r="C28">
        <f>COUNTIF(HotPicks!$B$2:$G$16,Table2[[#This Row],[Number]])</f>
        <v>1</v>
      </c>
      <c r="D28">
        <f>COUNTIF(HotPicks!$B$2:$G$21,Table2[[#This Row],[Number]])</f>
        <v>3</v>
      </c>
      <c r="E28">
        <f>COUNTIF(HotPicks!$B$2:$G$31,Table2[[#This Row],[Number]])</f>
        <v>4</v>
      </c>
      <c r="F28">
        <f>COUNTIF(HotPicks!$B$2:$G$51,Table2[[#This Row],[Number]])</f>
        <v>6</v>
      </c>
      <c r="G28">
        <f>COUNTIF(HotPicks!$B$2:$G$144,Table2[[#This Row],[Number]])</f>
        <v>21</v>
      </c>
    </row>
    <row r="29" spans="1:7" x14ac:dyDescent="0.3">
      <c r="A29">
        <v>28</v>
      </c>
      <c r="B29">
        <f>COUNTIF(HotPicks!$B$2:$G$11,Table2[[#This Row],[Number]])</f>
        <v>1</v>
      </c>
      <c r="C29">
        <f>COUNTIF(HotPicks!$B$2:$G$16,Table2[[#This Row],[Number]])</f>
        <v>2</v>
      </c>
      <c r="D29">
        <f>COUNTIF(HotPicks!$B$2:$G$21,Table2[[#This Row],[Number]])</f>
        <v>2</v>
      </c>
      <c r="E29">
        <f>COUNTIF(HotPicks!$B$2:$G$31,Table2[[#This Row],[Number]])</f>
        <v>2</v>
      </c>
      <c r="F29">
        <f>COUNTIF(HotPicks!$B$2:$G$51,Table2[[#This Row],[Number]])</f>
        <v>3</v>
      </c>
      <c r="G29">
        <f>COUNTIF(HotPicks!$B$2:$G$144,Table2[[#This Row],[Number]])</f>
        <v>10</v>
      </c>
    </row>
    <row r="30" spans="1:7" x14ac:dyDescent="0.3">
      <c r="A30">
        <v>29</v>
      </c>
      <c r="B30">
        <f>COUNTIF(HotPicks!$B$2:$G$11,Table2[[#This Row],[Number]])</f>
        <v>0</v>
      </c>
      <c r="C30">
        <f>COUNTIF(HotPicks!$B$2:$G$16,Table2[[#This Row],[Number]])</f>
        <v>1</v>
      </c>
      <c r="D30">
        <f>COUNTIF(HotPicks!$B$2:$G$21,Table2[[#This Row],[Number]])</f>
        <v>1</v>
      </c>
      <c r="E30">
        <f>COUNTIF(HotPicks!$B$2:$G$31,Table2[[#This Row],[Number]])</f>
        <v>2</v>
      </c>
      <c r="F30">
        <f>COUNTIF(HotPicks!$B$2:$G$51,Table2[[#This Row],[Number]])</f>
        <v>6</v>
      </c>
      <c r="G30">
        <f>COUNTIF(HotPicks!$B$2:$G$144,Table2[[#This Row],[Number]])</f>
        <v>11</v>
      </c>
    </row>
    <row r="31" spans="1:7" x14ac:dyDescent="0.3">
      <c r="A31">
        <v>30</v>
      </c>
      <c r="B31">
        <f>COUNTIF(HotPicks!$B$2:$G$11,Table2[[#This Row],[Number]])</f>
        <v>0</v>
      </c>
      <c r="C31">
        <f>COUNTIF(HotPicks!$B$2:$G$16,Table2[[#This Row],[Number]])</f>
        <v>0</v>
      </c>
      <c r="D31">
        <f>COUNTIF(HotPicks!$B$2:$G$21,Table2[[#This Row],[Number]])</f>
        <v>1</v>
      </c>
      <c r="E31">
        <f>COUNTIF(HotPicks!$B$2:$G$31,Table2[[#This Row],[Number]])</f>
        <v>1</v>
      </c>
      <c r="F31">
        <f>COUNTIF(HotPicks!$B$2:$G$51,Table2[[#This Row],[Number]])</f>
        <v>3</v>
      </c>
      <c r="G31">
        <f>COUNTIF(HotPicks!$B$2:$G$144,Table2[[#This Row],[Number]])</f>
        <v>8</v>
      </c>
    </row>
    <row r="32" spans="1:7" x14ac:dyDescent="0.3">
      <c r="A32">
        <v>31</v>
      </c>
      <c r="B32">
        <f>COUNTIF(HotPicks!$B$2:$G$11,Table2[[#This Row],[Number]])</f>
        <v>1</v>
      </c>
      <c r="C32">
        <f>COUNTIF(HotPicks!$B$2:$G$16,Table2[[#This Row],[Number]])</f>
        <v>2</v>
      </c>
      <c r="D32">
        <f>COUNTIF(HotPicks!$B$2:$G$21,Table2[[#This Row],[Number]])</f>
        <v>2</v>
      </c>
      <c r="E32">
        <f>COUNTIF(HotPicks!$B$2:$G$31,Table2[[#This Row],[Number]])</f>
        <v>2</v>
      </c>
      <c r="F32">
        <f>COUNTIF(HotPicks!$B$2:$G$51,Table2[[#This Row],[Number]])</f>
        <v>3</v>
      </c>
      <c r="G32">
        <f>COUNTIF(HotPicks!$B$2:$G$144,Table2[[#This Row],[Number]])</f>
        <v>8</v>
      </c>
    </row>
    <row r="33" spans="1:7" x14ac:dyDescent="0.3">
      <c r="A33">
        <v>32</v>
      </c>
      <c r="B33">
        <f>COUNTIF(HotPicks!$B$2:$G$11,Table2[[#This Row],[Number]])</f>
        <v>1</v>
      </c>
      <c r="C33">
        <f>COUNTIF(HotPicks!$B$2:$G$16,Table2[[#This Row],[Number]])</f>
        <v>2</v>
      </c>
      <c r="D33">
        <f>COUNTIF(HotPicks!$B$2:$G$21,Table2[[#This Row],[Number]])</f>
        <v>2</v>
      </c>
      <c r="E33">
        <f>COUNTIF(HotPicks!$B$2:$G$31,Table2[[#This Row],[Number]])</f>
        <v>2</v>
      </c>
      <c r="F33">
        <f>COUNTIF(HotPicks!$B$2:$G$51,Table2[[#This Row],[Number]])</f>
        <v>4</v>
      </c>
      <c r="G33">
        <f>COUNTIF(HotPicks!$B$2:$G$144,Table2[[#This Row],[Number]])</f>
        <v>13</v>
      </c>
    </row>
    <row r="34" spans="1:7" x14ac:dyDescent="0.3">
      <c r="A34">
        <v>33</v>
      </c>
      <c r="B34">
        <f>COUNTIF(HotPicks!$B$2:$G$11,Table2[[#This Row],[Number]])</f>
        <v>1</v>
      </c>
      <c r="C34">
        <f>COUNTIF(HotPicks!$B$2:$G$16,Table2[[#This Row],[Number]])</f>
        <v>3</v>
      </c>
      <c r="D34">
        <f>COUNTIF(HotPicks!$B$2:$G$21,Table2[[#This Row],[Number]])</f>
        <v>3</v>
      </c>
      <c r="E34">
        <f>COUNTIF(HotPicks!$B$2:$G$31,Table2[[#This Row],[Number]])</f>
        <v>4</v>
      </c>
      <c r="F34">
        <f>COUNTIF(HotPicks!$B$2:$G$51,Table2[[#This Row],[Number]])</f>
        <v>7</v>
      </c>
      <c r="G34">
        <f>COUNTIF(HotPicks!$B$2:$G$144,Table2[[#This Row],[Number]])</f>
        <v>16</v>
      </c>
    </row>
    <row r="35" spans="1:7" x14ac:dyDescent="0.3">
      <c r="A35">
        <v>34</v>
      </c>
      <c r="B35">
        <f>COUNTIF(HotPicks!$B$2:$G$11,Table2[[#This Row],[Number]])</f>
        <v>0</v>
      </c>
      <c r="C35">
        <f>COUNTIF(HotPicks!$B$2:$G$16,Table2[[#This Row],[Number]])</f>
        <v>0</v>
      </c>
      <c r="D35">
        <f>COUNTIF(HotPicks!$B$2:$G$21,Table2[[#This Row],[Number]])</f>
        <v>0</v>
      </c>
      <c r="E35">
        <f>COUNTIF(HotPicks!$B$2:$G$31,Table2[[#This Row],[Number]])</f>
        <v>0</v>
      </c>
      <c r="F35">
        <f>COUNTIF(HotPicks!$B$2:$G$51,Table2[[#This Row],[Number]])</f>
        <v>2</v>
      </c>
      <c r="G35">
        <f>COUNTIF(HotPicks!$B$2:$G$144,Table2[[#This Row],[Number]])</f>
        <v>13</v>
      </c>
    </row>
    <row r="36" spans="1:7" x14ac:dyDescent="0.3">
      <c r="A36">
        <v>35</v>
      </c>
      <c r="B36">
        <f>COUNTIF(HotPicks!$B$2:$G$11,Table2[[#This Row],[Number]])</f>
        <v>5</v>
      </c>
      <c r="C36">
        <f>COUNTIF(HotPicks!$B$2:$G$16,Table2[[#This Row],[Number]])</f>
        <v>6</v>
      </c>
      <c r="D36">
        <f>COUNTIF(HotPicks!$B$2:$G$21,Table2[[#This Row],[Number]])</f>
        <v>7</v>
      </c>
      <c r="E36">
        <f>COUNTIF(HotPicks!$B$2:$G$31,Table2[[#This Row],[Number]])</f>
        <v>7</v>
      </c>
      <c r="F36">
        <f>COUNTIF(HotPicks!$B$2:$G$51,Table2[[#This Row],[Number]])</f>
        <v>7</v>
      </c>
      <c r="G36">
        <f>COUNTIF(HotPicks!$B$2:$G$144,Table2[[#This Row],[Number]])</f>
        <v>12</v>
      </c>
    </row>
    <row r="37" spans="1:7" x14ac:dyDescent="0.3">
      <c r="A37">
        <v>36</v>
      </c>
      <c r="B37">
        <f>COUNTIF(HotPicks!$B$2:$G$11,Table2[[#This Row],[Number]])</f>
        <v>1</v>
      </c>
      <c r="C37">
        <f>COUNTIF(HotPicks!$B$2:$G$16,Table2[[#This Row],[Number]])</f>
        <v>2</v>
      </c>
      <c r="D37">
        <f>COUNTIF(HotPicks!$B$2:$G$21,Table2[[#This Row],[Number]])</f>
        <v>3</v>
      </c>
      <c r="E37">
        <f>COUNTIF(HotPicks!$B$2:$G$31,Table2[[#This Row],[Number]])</f>
        <v>4</v>
      </c>
      <c r="F37">
        <f>COUNTIF(HotPicks!$B$2:$G$51,Table2[[#This Row],[Number]])</f>
        <v>5</v>
      </c>
      <c r="G37">
        <f>COUNTIF(HotPicks!$B$2:$G$144,Table2[[#This Row],[Number]])</f>
        <v>17</v>
      </c>
    </row>
    <row r="38" spans="1:7" x14ac:dyDescent="0.3">
      <c r="A38">
        <v>37</v>
      </c>
      <c r="B38">
        <f>COUNTIF(HotPicks!$B$2:$G$11,Table2[[#This Row],[Number]])</f>
        <v>1</v>
      </c>
      <c r="C38">
        <f>COUNTIF(HotPicks!$B$2:$G$16,Table2[[#This Row],[Number]])</f>
        <v>2</v>
      </c>
      <c r="D38">
        <f>COUNTIF(HotPicks!$B$2:$G$21,Table2[[#This Row],[Number]])</f>
        <v>2</v>
      </c>
      <c r="E38">
        <f>COUNTIF(HotPicks!$B$2:$G$31,Table2[[#This Row],[Number]])</f>
        <v>2</v>
      </c>
      <c r="F38">
        <f>COUNTIF(HotPicks!$B$2:$G$51,Table2[[#This Row],[Number]])</f>
        <v>6</v>
      </c>
      <c r="G38">
        <f>COUNTIF(HotPicks!$B$2:$G$144,Table2[[#This Row],[Number]])</f>
        <v>18</v>
      </c>
    </row>
    <row r="39" spans="1:7" x14ac:dyDescent="0.3">
      <c r="A39">
        <v>38</v>
      </c>
      <c r="B39">
        <f>COUNTIF(HotPicks!$B$2:$G$11,Table2[[#This Row],[Number]])</f>
        <v>2</v>
      </c>
      <c r="C39">
        <f>COUNTIF(HotPicks!$B$2:$G$16,Table2[[#This Row],[Number]])</f>
        <v>3</v>
      </c>
      <c r="D39">
        <f>COUNTIF(HotPicks!$B$2:$G$21,Table2[[#This Row],[Number]])</f>
        <v>3</v>
      </c>
      <c r="E39">
        <f>COUNTIF(HotPicks!$B$2:$G$31,Table2[[#This Row],[Number]])</f>
        <v>5</v>
      </c>
      <c r="F39">
        <f>COUNTIF(HotPicks!$B$2:$G$51,Table2[[#This Row],[Number]])</f>
        <v>7</v>
      </c>
      <c r="G39">
        <f>COUNTIF(HotPicks!$B$2:$G$144,Table2[[#This Row],[Number]])</f>
        <v>13</v>
      </c>
    </row>
    <row r="40" spans="1:7" x14ac:dyDescent="0.3">
      <c r="A40">
        <v>39</v>
      </c>
      <c r="B40">
        <f>COUNTIF(HotPicks!$B$2:$G$11,Table2[[#This Row],[Number]])</f>
        <v>3</v>
      </c>
      <c r="C40">
        <f>COUNTIF(HotPicks!$B$2:$G$16,Table2[[#This Row],[Number]])</f>
        <v>3</v>
      </c>
      <c r="D40">
        <f>COUNTIF(HotPicks!$B$2:$G$21,Table2[[#This Row],[Number]])</f>
        <v>3</v>
      </c>
      <c r="E40">
        <f>COUNTIF(HotPicks!$B$2:$G$31,Table2[[#This Row],[Number]])</f>
        <v>5</v>
      </c>
      <c r="F40">
        <f>COUNTIF(HotPicks!$B$2:$G$51,Table2[[#This Row],[Number]])</f>
        <v>6</v>
      </c>
      <c r="G40">
        <f>COUNTIF(HotPicks!$B$2:$G$144,Table2[[#This Row],[Number]])</f>
        <v>17</v>
      </c>
    </row>
    <row r="41" spans="1:7" x14ac:dyDescent="0.3">
      <c r="A41">
        <v>40</v>
      </c>
      <c r="B41">
        <f>COUNTIF(HotPicks!$B$2:$G$11,Table2[[#This Row],[Number]])</f>
        <v>1</v>
      </c>
      <c r="C41">
        <f>COUNTIF(HotPicks!$B$2:$G$16,Table2[[#This Row],[Number]])</f>
        <v>1</v>
      </c>
      <c r="D41">
        <f>COUNTIF(HotPicks!$B$2:$G$21,Table2[[#This Row],[Number]])</f>
        <v>1</v>
      </c>
      <c r="E41">
        <f>COUNTIF(HotPicks!$B$2:$G$31,Table2[[#This Row],[Number]])</f>
        <v>1</v>
      </c>
      <c r="F41">
        <f>COUNTIF(HotPicks!$B$2:$G$51,Table2[[#This Row],[Number]])</f>
        <v>3</v>
      </c>
      <c r="G41">
        <f>COUNTIF(HotPicks!$B$2:$G$144,Table2[[#This Row],[Number]])</f>
        <v>11</v>
      </c>
    </row>
    <row r="42" spans="1:7" x14ac:dyDescent="0.3">
      <c r="A42">
        <v>41</v>
      </c>
      <c r="B42">
        <f>COUNTIF(HotPicks!$B$2:$G$11,Table2[[#This Row],[Number]])</f>
        <v>0</v>
      </c>
      <c r="C42">
        <f>COUNTIF(HotPicks!$B$2:$G$16,Table2[[#This Row],[Number]])</f>
        <v>1</v>
      </c>
      <c r="D42">
        <f>COUNTIF(HotPicks!$B$2:$G$21,Table2[[#This Row],[Number]])</f>
        <v>3</v>
      </c>
      <c r="E42">
        <f>COUNTIF(HotPicks!$B$2:$G$31,Table2[[#This Row],[Number]])</f>
        <v>6</v>
      </c>
      <c r="F42">
        <f>COUNTIF(HotPicks!$B$2:$G$51,Table2[[#This Row],[Number]])</f>
        <v>9</v>
      </c>
      <c r="G42">
        <f>COUNTIF(HotPicks!$B$2:$G$144,Table2[[#This Row],[Number]])</f>
        <v>16</v>
      </c>
    </row>
    <row r="43" spans="1:7" x14ac:dyDescent="0.3">
      <c r="A43">
        <v>42</v>
      </c>
      <c r="B43">
        <f>COUNTIF(HotPicks!$B$2:$G$11,Table2[[#This Row],[Number]])</f>
        <v>2</v>
      </c>
      <c r="C43">
        <f>COUNTIF(HotPicks!$B$2:$G$16,Table2[[#This Row],[Number]])</f>
        <v>2</v>
      </c>
      <c r="D43">
        <f>COUNTIF(HotPicks!$B$2:$G$21,Table2[[#This Row],[Number]])</f>
        <v>2</v>
      </c>
      <c r="E43">
        <f>COUNTIF(HotPicks!$B$2:$G$31,Table2[[#This Row],[Number]])</f>
        <v>3</v>
      </c>
      <c r="F43">
        <f>COUNTIF(HotPicks!$B$2:$G$51,Table2[[#This Row],[Number]])</f>
        <v>6</v>
      </c>
      <c r="G43">
        <f>COUNTIF(HotPicks!$B$2:$G$144,Table2[[#This Row],[Number]])</f>
        <v>10</v>
      </c>
    </row>
    <row r="44" spans="1:7" x14ac:dyDescent="0.3">
      <c r="A44">
        <v>43</v>
      </c>
      <c r="B44">
        <f>COUNTIF(HotPicks!$B$2:$G$11,Table2[[#This Row],[Number]])</f>
        <v>0</v>
      </c>
      <c r="C44">
        <f>COUNTIF(HotPicks!$B$2:$G$16,Table2[[#This Row],[Number]])</f>
        <v>1</v>
      </c>
      <c r="D44">
        <f>COUNTIF(HotPicks!$B$2:$G$21,Table2[[#This Row],[Number]])</f>
        <v>3</v>
      </c>
      <c r="E44">
        <f>COUNTIF(HotPicks!$B$2:$G$31,Table2[[#This Row],[Number]])</f>
        <v>3</v>
      </c>
      <c r="F44">
        <f>COUNTIF(HotPicks!$B$2:$G$51,Table2[[#This Row],[Number]])</f>
        <v>4</v>
      </c>
      <c r="G44">
        <f>COUNTIF(HotPicks!$B$2:$G$144,Table2[[#This Row],[Number]])</f>
        <v>11</v>
      </c>
    </row>
    <row r="45" spans="1:7" x14ac:dyDescent="0.3">
      <c r="A45">
        <v>44</v>
      </c>
      <c r="B45">
        <f>COUNTIF(HotPicks!$B$2:$G$11,Table2[[#This Row],[Number]])</f>
        <v>1</v>
      </c>
      <c r="C45">
        <f>COUNTIF(HotPicks!$B$2:$G$16,Table2[[#This Row],[Number]])</f>
        <v>2</v>
      </c>
      <c r="D45">
        <f>COUNTIF(HotPicks!$B$2:$G$21,Table2[[#This Row],[Number]])</f>
        <v>4</v>
      </c>
      <c r="E45">
        <f>COUNTIF(HotPicks!$B$2:$G$31,Table2[[#This Row],[Number]])</f>
        <v>5</v>
      </c>
      <c r="F45">
        <f>COUNTIF(HotPicks!$B$2:$G$51,Table2[[#This Row],[Number]])</f>
        <v>6</v>
      </c>
      <c r="G45">
        <f>COUNTIF(HotPicks!$B$2:$G$144,Table2[[#This Row],[Number]])</f>
        <v>10</v>
      </c>
    </row>
    <row r="46" spans="1:7" x14ac:dyDescent="0.3">
      <c r="A46">
        <v>45</v>
      </c>
      <c r="B46">
        <f>COUNTIF(HotPicks!$B$2:$G$11,Table2[[#This Row],[Number]])</f>
        <v>0</v>
      </c>
      <c r="C46">
        <f>COUNTIF(HotPicks!$B$2:$G$16,Table2[[#This Row],[Number]])</f>
        <v>0</v>
      </c>
      <c r="D46">
        <f>COUNTIF(HotPicks!$B$2:$G$21,Table2[[#This Row],[Number]])</f>
        <v>1</v>
      </c>
      <c r="E46">
        <f>COUNTIF(HotPicks!$B$2:$G$31,Table2[[#This Row],[Number]])</f>
        <v>1</v>
      </c>
      <c r="F46">
        <f>COUNTIF(HotPicks!$B$2:$G$51,Table2[[#This Row],[Number]])</f>
        <v>6</v>
      </c>
      <c r="G46">
        <f>COUNTIF(HotPicks!$B$2:$G$144,Table2[[#This Row],[Number]])</f>
        <v>10</v>
      </c>
    </row>
    <row r="47" spans="1:7" x14ac:dyDescent="0.3">
      <c r="A47">
        <v>46</v>
      </c>
      <c r="B47">
        <f>COUNTIF(HotPicks!$B$2:$G$11,Table2[[#This Row],[Number]])</f>
        <v>0</v>
      </c>
      <c r="C47">
        <f>COUNTIF(HotPicks!$B$2:$G$16,Table2[[#This Row],[Number]])</f>
        <v>0</v>
      </c>
      <c r="D47">
        <f>COUNTIF(HotPicks!$B$2:$G$21,Table2[[#This Row],[Number]])</f>
        <v>0</v>
      </c>
      <c r="E47">
        <f>COUNTIF(HotPicks!$B$2:$G$31,Table2[[#This Row],[Number]])</f>
        <v>0</v>
      </c>
      <c r="F47">
        <f>COUNTIF(HotPicks!$B$2:$G$51,Table2[[#This Row],[Number]])</f>
        <v>0</v>
      </c>
      <c r="G47">
        <f>COUNTIF(HotPicks!$B$2:$G$144,Table2[[#This Row],[Number]])</f>
        <v>8</v>
      </c>
    </row>
    <row r="48" spans="1:7" x14ac:dyDescent="0.3">
      <c r="A48">
        <v>47</v>
      </c>
      <c r="B48">
        <f>COUNTIF(HotPicks!$B$2:$G$11,Table2[[#This Row],[Number]])</f>
        <v>1</v>
      </c>
      <c r="C48">
        <f>COUNTIF(HotPicks!$B$2:$G$16,Table2[[#This Row],[Number]])</f>
        <v>1</v>
      </c>
      <c r="D48">
        <f>COUNTIF(HotPicks!$B$2:$G$21,Table2[[#This Row],[Number]])</f>
        <v>3</v>
      </c>
      <c r="E48">
        <f>COUNTIF(HotPicks!$B$2:$G$31,Table2[[#This Row],[Number]])</f>
        <v>4</v>
      </c>
      <c r="F48">
        <f>COUNTIF(HotPicks!$B$2:$G$51,Table2[[#This Row],[Number]])</f>
        <v>5</v>
      </c>
      <c r="G48">
        <f>COUNTIF(HotPicks!$B$2:$G$144,Table2[[#This Row],[Number]])</f>
        <v>11</v>
      </c>
    </row>
    <row r="49" spans="1:7" x14ac:dyDescent="0.3">
      <c r="A49">
        <v>48</v>
      </c>
      <c r="B49">
        <f>COUNTIF(HotPicks!$B$2:$G$11,Table2[[#This Row],[Number]])</f>
        <v>0</v>
      </c>
      <c r="C49">
        <f>COUNTIF(HotPicks!$B$2:$G$16,Table2[[#This Row],[Number]])</f>
        <v>0</v>
      </c>
      <c r="D49">
        <f>COUNTIF(HotPicks!$B$2:$G$21,Table2[[#This Row],[Number]])</f>
        <v>1</v>
      </c>
      <c r="E49">
        <f>COUNTIF(HotPicks!$B$2:$G$31,Table2[[#This Row],[Number]])</f>
        <v>3</v>
      </c>
      <c r="F49">
        <f>COUNTIF(HotPicks!$B$2:$G$51,Table2[[#This Row],[Number]])</f>
        <v>7</v>
      </c>
      <c r="G49">
        <f>COUNTIF(HotPicks!$B$2:$G$144,Table2[[#This Row],[Number]])</f>
        <v>17</v>
      </c>
    </row>
    <row r="50" spans="1:7" x14ac:dyDescent="0.3">
      <c r="A50">
        <v>49</v>
      </c>
      <c r="B50">
        <f>COUNTIF(HotPicks!$B$2:$G$11,Table2[[#This Row],[Number]])</f>
        <v>1</v>
      </c>
      <c r="C50">
        <f>COUNTIF(HotPicks!$B$2:$G$16,Table2[[#This Row],[Number]])</f>
        <v>1</v>
      </c>
      <c r="D50">
        <f>COUNTIF(HotPicks!$B$2:$G$21,Table2[[#This Row],[Number]])</f>
        <v>1</v>
      </c>
      <c r="E50">
        <f>COUNTIF(HotPicks!$B$2:$G$31,Table2[[#This Row],[Number]])</f>
        <v>4</v>
      </c>
      <c r="F50">
        <f>COUNTIF(HotPicks!$B$2:$G$51,Table2[[#This Row],[Number]])</f>
        <v>8</v>
      </c>
      <c r="G50">
        <f>COUNTIF(HotPicks!$B$2:$G$144,Table2[[#This Row],[Number]])</f>
        <v>12</v>
      </c>
    </row>
    <row r="51" spans="1:7" x14ac:dyDescent="0.3">
      <c r="A51">
        <v>50</v>
      </c>
      <c r="B51">
        <f>COUNTIF(HotPicks!$B$2:$G$11,Table2[[#This Row],[Number]])</f>
        <v>0</v>
      </c>
      <c r="C51">
        <f>COUNTIF(HotPicks!$B$2:$G$16,Table2[[#This Row],[Number]])</f>
        <v>1</v>
      </c>
      <c r="D51">
        <f>COUNTIF(HotPicks!$B$2:$G$21,Table2[[#This Row],[Number]])</f>
        <v>2</v>
      </c>
      <c r="E51">
        <f>COUNTIF(HotPicks!$B$2:$G$31,Table2[[#This Row],[Number]])</f>
        <v>3</v>
      </c>
      <c r="F51">
        <f>COUNTIF(HotPicks!$B$2:$G$51,Table2[[#This Row],[Number]])</f>
        <v>4</v>
      </c>
      <c r="G51">
        <f>COUNTIF(HotPicks!$B$2:$G$144,Table2[[#This Row],[Number]])</f>
        <v>10</v>
      </c>
    </row>
    <row r="52" spans="1:7" x14ac:dyDescent="0.3">
      <c r="A52">
        <v>51</v>
      </c>
      <c r="B52">
        <f>COUNTIF(HotPicks!$B$2:$G$11,Table2[[#This Row],[Number]])</f>
        <v>1</v>
      </c>
      <c r="C52">
        <f>COUNTIF(HotPicks!$B$2:$G$16,Table2[[#This Row],[Number]])</f>
        <v>1</v>
      </c>
      <c r="D52">
        <f>COUNTIF(HotPicks!$B$2:$G$21,Table2[[#This Row],[Number]])</f>
        <v>2</v>
      </c>
      <c r="E52">
        <f>COUNTIF(HotPicks!$B$2:$G$31,Table2[[#This Row],[Number]])</f>
        <v>3</v>
      </c>
      <c r="F52">
        <f>COUNTIF(HotPicks!$B$2:$G$51,Table2[[#This Row],[Number]])</f>
        <v>4</v>
      </c>
      <c r="G52">
        <f>COUNTIF(HotPicks!$B$2:$G$144,Table2[[#This Row],[Number]])</f>
        <v>13</v>
      </c>
    </row>
    <row r="53" spans="1:7" x14ac:dyDescent="0.3">
      <c r="A53">
        <v>52</v>
      </c>
      <c r="B53">
        <f>COUNTIF(HotPicks!$B$2:$G$11,Table2[[#This Row],[Number]])</f>
        <v>2</v>
      </c>
      <c r="C53">
        <f>COUNTIF(HotPicks!$B$2:$G$16,Table2[[#This Row],[Number]])</f>
        <v>2</v>
      </c>
      <c r="D53">
        <f>COUNTIF(HotPicks!$B$2:$G$21,Table2[[#This Row],[Number]])</f>
        <v>2</v>
      </c>
      <c r="E53">
        <f>COUNTIF(HotPicks!$B$2:$G$31,Table2[[#This Row],[Number]])</f>
        <v>2</v>
      </c>
      <c r="F53">
        <f>COUNTIF(HotPicks!$B$2:$G$51,Table2[[#This Row],[Number]])</f>
        <v>5</v>
      </c>
      <c r="G53">
        <f>COUNTIF(HotPicks!$B$2:$G$144,Table2[[#This Row],[Number]])</f>
        <v>15</v>
      </c>
    </row>
    <row r="54" spans="1:7" x14ac:dyDescent="0.3">
      <c r="A54">
        <v>53</v>
      </c>
      <c r="B54">
        <f>COUNTIF(HotPicks!$B$2:$G$11,Table2[[#This Row],[Number]])</f>
        <v>0</v>
      </c>
      <c r="C54">
        <f>COUNTIF(HotPicks!$B$2:$G$16,Table2[[#This Row],[Number]])</f>
        <v>0</v>
      </c>
      <c r="D54">
        <f>COUNTIF(HotPicks!$B$2:$G$21,Table2[[#This Row],[Number]])</f>
        <v>0</v>
      </c>
      <c r="E54">
        <f>COUNTIF(HotPicks!$B$2:$G$31,Table2[[#This Row],[Number]])</f>
        <v>0</v>
      </c>
      <c r="F54">
        <f>COUNTIF(HotPicks!$B$2:$G$51,Table2[[#This Row],[Number]])</f>
        <v>3</v>
      </c>
      <c r="G54">
        <f>COUNTIF(HotPicks!$B$2:$G$144,Table2[[#This Row],[Number]])</f>
        <v>9</v>
      </c>
    </row>
    <row r="55" spans="1:7" x14ac:dyDescent="0.3">
      <c r="A55">
        <v>54</v>
      </c>
      <c r="B55">
        <f>COUNTIF(HotPicks!$B$2:$G$11,Table2[[#This Row],[Number]])</f>
        <v>2</v>
      </c>
      <c r="C55">
        <f>COUNTIF(HotPicks!$B$2:$G$16,Table2[[#This Row],[Number]])</f>
        <v>3</v>
      </c>
      <c r="D55">
        <f>COUNTIF(HotPicks!$B$2:$G$21,Table2[[#This Row],[Number]])</f>
        <v>5</v>
      </c>
      <c r="E55">
        <f>COUNTIF(HotPicks!$B$2:$G$31,Table2[[#This Row],[Number]])</f>
        <v>6</v>
      </c>
      <c r="F55">
        <f>COUNTIF(HotPicks!$B$2:$G$51,Table2[[#This Row],[Number]])</f>
        <v>6</v>
      </c>
      <c r="G55">
        <f>COUNTIF(HotPicks!$B$2:$G$144,Table2[[#This Row],[Number]])</f>
        <v>9</v>
      </c>
    </row>
    <row r="56" spans="1:7" x14ac:dyDescent="0.3">
      <c r="A56">
        <v>55</v>
      </c>
      <c r="B56">
        <f>COUNTIF(HotPicks!$B$2:$G$11,Table2[[#This Row],[Number]])</f>
        <v>0</v>
      </c>
      <c r="C56">
        <f>COUNTIF(HotPicks!$B$2:$G$16,Table2[[#This Row],[Number]])</f>
        <v>0</v>
      </c>
      <c r="D56">
        <f>COUNTIF(HotPicks!$B$2:$G$21,Table2[[#This Row],[Number]])</f>
        <v>0</v>
      </c>
      <c r="E56">
        <f>COUNTIF(HotPicks!$B$2:$G$31,Table2[[#This Row],[Number]])</f>
        <v>3</v>
      </c>
      <c r="F56">
        <f>COUNTIF(HotPicks!$B$2:$G$51,Table2[[#This Row],[Number]])</f>
        <v>4</v>
      </c>
      <c r="G56">
        <f>COUNTIF(HotPicks!$B$2:$G$144,Table2[[#This Row],[Number]])</f>
        <v>7</v>
      </c>
    </row>
    <row r="57" spans="1:7" x14ac:dyDescent="0.3">
      <c r="A57">
        <v>56</v>
      </c>
      <c r="B57">
        <f>COUNTIF(HotPicks!$B$2:$G$11,Table2[[#This Row],[Number]])</f>
        <v>0</v>
      </c>
      <c r="C57">
        <f>COUNTIF(HotPicks!$B$2:$G$16,Table2[[#This Row],[Number]])</f>
        <v>2</v>
      </c>
      <c r="D57">
        <f>COUNTIF(HotPicks!$B$2:$G$21,Table2[[#This Row],[Number]])</f>
        <v>2</v>
      </c>
      <c r="E57">
        <f>COUNTIF(HotPicks!$B$2:$G$31,Table2[[#This Row],[Number]])</f>
        <v>3</v>
      </c>
      <c r="F57">
        <f>COUNTIF(HotPicks!$B$2:$G$51,Table2[[#This Row],[Number]])</f>
        <v>4</v>
      </c>
      <c r="G57">
        <f>COUNTIF(HotPicks!$B$2:$G$144,Table2[[#This Row],[Number]])</f>
        <v>10</v>
      </c>
    </row>
    <row r="58" spans="1:7" x14ac:dyDescent="0.3">
      <c r="A58">
        <v>57</v>
      </c>
      <c r="B58">
        <f>COUNTIF(HotPicks!$B$2:$G$11,Table2[[#This Row],[Number]])</f>
        <v>0</v>
      </c>
      <c r="C58">
        <f>COUNTIF(HotPicks!$B$2:$G$16,Table2[[#This Row],[Number]])</f>
        <v>0</v>
      </c>
      <c r="D58">
        <f>COUNTIF(HotPicks!$B$2:$G$21,Table2[[#This Row],[Number]])</f>
        <v>1</v>
      </c>
      <c r="E58">
        <f>COUNTIF(HotPicks!$B$2:$G$31,Table2[[#This Row],[Number]])</f>
        <v>4</v>
      </c>
      <c r="F58">
        <f>COUNTIF(HotPicks!$B$2:$G$51,Table2[[#This Row],[Number]])</f>
        <v>6</v>
      </c>
      <c r="G58">
        <f>COUNTIF(HotPicks!$B$2:$G$144,Table2[[#This Row],[Number]])</f>
        <v>13</v>
      </c>
    </row>
    <row r="59" spans="1:7" x14ac:dyDescent="0.3">
      <c r="A59">
        <v>58</v>
      </c>
      <c r="B59">
        <f>COUNTIF(HotPicks!$B$2:$G$11,Table2[[#This Row],[Number]])</f>
        <v>1</v>
      </c>
      <c r="C59">
        <f>COUNTIF(HotPicks!$B$2:$G$16,Table2[[#This Row],[Number]])</f>
        <v>2</v>
      </c>
      <c r="D59">
        <f>COUNTIF(HotPicks!$B$2:$G$21,Table2[[#This Row],[Number]])</f>
        <v>2</v>
      </c>
      <c r="E59">
        <f>COUNTIF(HotPicks!$B$2:$G$31,Table2[[#This Row],[Number]])</f>
        <v>2</v>
      </c>
      <c r="F59">
        <f>COUNTIF(HotPicks!$B$2:$G$51,Table2[[#This Row],[Number]])</f>
        <v>4</v>
      </c>
      <c r="G59">
        <f>COUNTIF(HotPicks!$B$2:$G$144,Table2[[#This Row],[Number]])</f>
        <v>9</v>
      </c>
    </row>
    <row r="60" spans="1:7" x14ac:dyDescent="0.3">
      <c r="A60">
        <v>59</v>
      </c>
      <c r="B60">
        <f>COUNTIF(HotPicks!$B$2:$G$11,Table2[[#This Row],[Number]])</f>
        <v>1</v>
      </c>
      <c r="C60">
        <f>COUNTIF(HotPicks!$B$2:$G$16,Table2[[#This Row],[Number]])</f>
        <v>2</v>
      </c>
      <c r="D60">
        <f>COUNTIF(HotPicks!$B$2:$G$21,Table2[[#This Row],[Number]])</f>
        <v>2</v>
      </c>
      <c r="E60">
        <f>COUNTIF(HotPicks!$B$2:$G$31,Table2[[#This Row],[Number]])</f>
        <v>3</v>
      </c>
      <c r="F60">
        <f>COUNTIF(HotPicks!$B$2:$G$51,Table2[[#This Row],[Number]])</f>
        <v>6</v>
      </c>
      <c r="G60">
        <f>COUNTIF(HotPicks!$B$2:$G$144,Table2[[#This Row],[Number]])</f>
        <v>12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F589-BA5E-4D98-83D6-C8DDF906930F}">
  <dimension ref="A1:AQ318"/>
  <sheetViews>
    <sheetView tabSelected="1" workbookViewId="0">
      <selection activeCell="C3" sqref="C3"/>
    </sheetView>
  </sheetViews>
  <sheetFormatPr defaultRowHeight="14.4" x14ac:dyDescent="0.3"/>
  <cols>
    <col min="1" max="1" width="10.6640625" customWidth="1"/>
    <col min="7" max="7" width="13.88671875" customWidth="1"/>
    <col min="8" max="8" width="14" customWidth="1"/>
    <col min="11" max="11" width="8" customWidth="1"/>
    <col min="12" max="12" width="9.109375" customWidth="1"/>
    <col min="13" max="13" width="7.109375" customWidth="1"/>
    <col min="24" max="24" width="16.5546875" bestFit="1" customWidth="1"/>
    <col min="25" max="25" width="16.5546875" customWidth="1"/>
    <col min="33" max="33" width="17.6640625" bestFit="1" customWidth="1"/>
    <col min="34" max="34" width="18.5546875" bestFit="1" customWidth="1"/>
    <col min="42" max="42" width="13.33203125" bestFit="1" customWidth="1"/>
    <col min="43" max="43" width="15.5546875" bestFit="1" customWidth="1"/>
  </cols>
  <sheetData>
    <row r="1" spans="1:4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J1" t="s">
        <v>34</v>
      </c>
      <c r="K1" t="s">
        <v>38</v>
      </c>
      <c r="L1" t="s">
        <v>36</v>
      </c>
      <c r="N1" t="s">
        <v>35</v>
      </c>
      <c r="P1" t="s">
        <v>67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61</v>
      </c>
      <c r="Y1" t="s">
        <v>66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62</v>
      </c>
      <c r="AH1" t="s">
        <v>63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65</v>
      </c>
      <c r="AQ1" t="s">
        <v>64</v>
      </c>
    </row>
    <row r="2" spans="1:43" x14ac:dyDescent="0.3">
      <c r="A2" s="4">
        <v>45713</v>
      </c>
      <c r="B2">
        <v>12</v>
      </c>
      <c r="C2">
        <v>25</v>
      </c>
      <c r="D2">
        <v>29</v>
      </c>
      <c r="E2">
        <v>34</v>
      </c>
      <c r="F2">
        <v>38</v>
      </c>
      <c r="G2">
        <v>4</v>
      </c>
      <c r="H2">
        <v>8</v>
      </c>
      <c r="J2">
        <f>SQRT(SUM((C2-B2)^2,(D2-C2)^2,(E2-D2)^2,(F2-E2)^2))/4</f>
        <v>3.758324094593227</v>
      </c>
      <c r="K2">
        <f>MEDIAN(J2:J100)</f>
        <v>4.9937460888595444</v>
      </c>
      <c r="L2">
        <f>SQRT(SUM((B3-B2)^2,(C3-C2)^2,(D3-D2)^2,(E3-E2)^2,(F3-F2)^2))/5</f>
        <v>6.7823299831252681</v>
      </c>
      <c r="M2">
        <f>MEDIAN(L2:L100)</f>
        <v>4.4855322984011607</v>
      </c>
      <c r="N2">
        <f>H2-G2</f>
        <v>4</v>
      </c>
      <c r="O2">
        <f>MEDIAN(N2:N100)</f>
        <v>4</v>
      </c>
      <c r="P2">
        <f>SQRT(SUM((G3-G2)^2,(H3-H2)^2)/2)</f>
        <v>2.5495097567963922</v>
      </c>
      <c r="Q2">
        <f>COUNTIF($B3:$F7, B2)</f>
        <v>0</v>
      </c>
      <c r="R2">
        <f>COUNTIF($B3:$F7, C2)</f>
        <v>1</v>
      </c>
      <c r="S2">
        <f>COUNTIF($B3:$F7, D2)</f>
        <v>1</v>
      </c>
      <c r="T2">
        <f>COUNTIF($B3:$F7, E2)</f>
        <v>0</v>
      </c>
      <c r="U2">
        <f>COUNTIF($B3:$F7, F2)</f>
        <v>1</v>
      </c>
      <c r="V2">
        <f>COUNTIF($G3:$H7, G2)</f>
        <v>0</v>
      </c>
      <c r="W2">
        <f>COUNTIF($G3:$H7, H2)</f>
        <v>1</v>
      </c>
      <c r="X2" t="str" cm="1">
        <f t="array" aca="1" ref="X2" ca="1">_xlfn.TEXTJOIN(", ", TRUE, IF(Q2:W2=0, OFFSET(Q2:W2, 0, -15), ""))</f>
        <v>12, 34, 4</v>
      </c>
      <c r="Y2" t="str" cm="1">
        <f t="array" aca="1" ref="Y2" ca="1">_xlfn.TEXTJOIN(", ", TRUE, IF(Q2:W2=1, OFFSET(Q2:W2, 0, -15), ""))</f>
        <v>25, 29, 38, 8</v>
      </c>
      <c r="Z2">
        <f>COUNTIF($B3:$F12, B2)</f>
        <v>0</v>
      </c>
      <c r="AA2">
        <f>COUNTIF($B3:$F12, C2)</f>
        <v>1</v>
      </c>
      <c r="AB2">
        <f>COUNTIF($B3:$F12, D2)</f>
        <v>2</v>
      </c>
      <c r="AC2">
        <f>COUNTIF($B3:$F12, E2)</f>
        <v>0</v>
      </c>
      <c r="AD2">
        <f>COUNTIF($B3:$F12, F2)</f>
        <v>1</v>
      </c>
      <c r="AE2">
        <f>COUNTIF($G3:$H12,G2)</f>
        <v>1</v>
      </c>
      <c r="AF2">
        <f>COUNTIF($G3:$H12,H2)</f>
        <v>2</v>
      </c>
      <c r="AG2" t="str" cm="1">
        <f t="array" aca="1" ref="AG2" ca="1">_xlfn.TEXTJOIN(", ", TRUE, IF(Z2:AF2=0, OFFSET(Z2:AF2, 0, -24), ""))</f>
        <v>12, 34</v>
      </c>
      <c r="AH2" t="str" cm="1">
        <f t="array" aca="1" ref="AH2" ca="1">_xlfn.TEXTJOIN(", ", TRUE, IF(Z2:AF2=1, OFFSET(Z2:AF2, 0, -24), ""))</f>
        <v>25, 38, 4</v>
      </c>
      <c r="AI2">
        <f>COUNTIF($B3:$F22, B2)</f>
        <v>2</v>
      </c>
      <c r="AJ2">
        <f>COUNTIF($B3:$F22, C2)</f>
        <v>1</v>
      </c>
      <c r="AK2">
        <f>COUNTIF($B3:$F22, D2)</f>
        <v>5</v>
      </c>
      <c r="AL2">
        <f>COUNTIF($B3:$F22, E2)</f>
        <v>0</v>
      </c>
      <c r="AM2">
        <f>COUNTIF($B3:$F22, F2)</f>
        <v>1</v>
      </c>
      <c r="AN2">
        <f>COUNTIF($G3:$H22,G2)</f>
        <v>3</v>
      </c>
      <c r="AO2">
        <f>COUNTIF($G3:$H22,H2)</f>
        <v>5</v>
      </c>
      <c r="AP2" t="str" cm="1">
        <f t="array" aca="1" ref="AP2" ca="1">_xlfn.TEXTJOIN(", ", TRUE, IF(AI2:AO2=1, OFFSET(AI2:AO2, 0, -33), ""))</f>
        <v>25, 38</v>
      </c>
      <c r="AQ2" t="str" cm="1">
        <f t="array" aca="1" ref="AQ2" ca="1">_xlfn.TEXTJOIN(", ", TRUE, IF(AI2:AO2 &gt; 1, OFFSET(AI2:AO2, 0, -33), ""))</f>
        <v>12, 29, 4, 8</v>
      </c>
    </row>
    <row r="3" spans="1:43" x14ac:dyDescent="0.3">
      <c r="A3" s="4">
        <v>45709</v>
      </c>
      <c r="B3">
        <v>1</v>
      </c>
      <c r="C3">
        <v>3</v>
      </c>
      <c r="D3">
        <v>11</v>
      </c>
      <c r="E3">
        <v>20</v>
      </c>
      <c r="F3">
        <v>43</v>
      </c>
      <c r="G3">
        <v>2</v>
      </c>
      <c r="H3">
        <v>11</v>
      </c>
      <c r="J3">
        <f>SQRT(SUM((C3-B3)^2,(D3-C3)^2,(E3-D3)^2,(F3-E3)^2))/4</f>
        <v>6.5096082831457682</v>
      </c>
      <c r="K3">
        <f>AVERAGE(J2:J100)</f>
        <v>5.1979363348280643</v>
      </c>
      <c r="L3">
        <f>SQRT(SUM((B4-B3)^2,(C4-C3)^2,(D4-D3)^2,(E4-E3)^2,(F4-F3)^2))/5</f>
        <v>3.888444419044716</v>
      </c>
      <c r="M3">
        <f>AVERAGE(L2:L100)</f>
        <v>4.8244809746309691</v>
      </c>
      <c r="N3">
        <f>H3-G3</f>
        <v>9</v>
      </c>
      <c r="O3">
        <f>AVERAGE(N2:N100)</f>
        <v>4.4747474747474749</v>
      </c>
      <c r="P3">
        <f>SQRT(SUM((G4-G3)^2,(H4-H3)^2)/2)</f>
        <v>3.5355339059327378</v>
      </c>
      <c r="Q3">
        <f>COUNTIF($B4:$F8, B3)</f>
        <v>0</v>
      </c>
      <c r="R3">
        <f>COUNTIF($B4:$F8, C3)</f>
        <v>2</v>
      </c>
      <c r="S3">
        <f>COUNTIF($B4:$F8, D3)</f>
        <v>0</v>
      </c>
      <c r="T3">
        <f>COUNTIF($B4:$F8, E3)</f>
        <v>0</v>
      </c>
      <c r="U3">
        <f>COUNTIF($B4:$F8, F3)</f>
        <v>1</v>
      </c>
      <c r="V3">
        <f>COUNTIF($G4:$H8, G3)</f>
        <v>0</v>
      </c>
      <c r="W3">
        <f>COUNTIF($G4:$H8, H3)</f>
        <v>0</v>
      </c>
      <c r="X3" t="str" cm="1">
        <f t="array" aca="1" ref="X3" ca="1">_xlfn.TEXTJOIN(", ", TRUE, IF(Q3:W3=0, OFFSET(Q3:W3, 0, -15), ""))</f>
        <v>1, 11, 20, 2, 11</v>
      </c>
      <c r="Y3" t="str" cm="1">
        <f t="array" aca="1" ref="Y3" ca="1">_xlfn.TEXTJOIN(", ", TRUE, IF(Q3:W3=1, OFFSET(Q3:W3, 0, -15), ""))</f>
        <v>43</v>
      </c>
      <c r="Z3">
        <f>COUNTIF($B4:$F13, B3)</f>
        <v>0</v>
      </c>
      <c r="AA3">
        <f>COUNTIF($B4:$F13, C3)</f>
        <v>2</v>
      </c>
      <c r="AB3">
        <f>COUNTIF($B4:$F13, D3)</f>
        <v>1</v>
      </c>
      <c r="AC3">
        <f>COUNTIF($B4:$F13, E3)</f>
        <v>0</v>
      </c>
      <c r="AD3">
        <f>COUNTIF($B4:$F13, F3)</f>
        <v>1</v>
      </c>
      <c r="AE3">
        <f>COUNTIF($G4:$H13,G3)</f>
        <v>1</v>
      </c>
      <c r="AF3">
        <f>COUNTIF($G4:$H13,H3)</f>
        <v>0</v>
      </c>
      <c r="AG3" t="str" cm="1">
        <f t="array" aca="1" ref="AG3" ca="1">_xlfn.TEXTJOIN(", ", TRUE, IF(Z3:AF3=0, OFFSET(Z3:AF3, 0, -24), ""))</f>
        <v>1, 20, 11</v>
      </c>
      <c r="AH3" t="str" cm="1">
        <f t="array" aca="1" ref="AH3" ca="1">_xlfn.TEXTJOIN(", ", TRUE, IF(Z3:AF3=1, OFFSET(Z3:AF3, 0, -24), ""))</f>
        <v>11, 43, 2</v>
      </c>
      <c r="AI3">
        <f>COUNTIF($B4:$F23, B3)</f>
        <v>2</v>
      </c>
      <c r="AJ3">
        <f>COUNTIF($B4:$F23, C3)</f>
        <v>4</v>
      </c>
      <c r="AK3">
        <f>COUNTIF($B4:$F23, D3)</f>
        <v>1</v>
      </c>
      <c r="AL3">
        <f>COUNTIF($B4:$F23, E3)</f>
        <v>2</v>
      </c>
      <c r="AM3">
        <f>COUNTIF($B4:$F23, F3)</f>
        <v>1</v>
      </c>
      <c r="AN3">
        <f>COUNTIF($G4:$H23,G3)</f>
        <v>2</v>
      </c>
      <c r="AO3">
        <f>COUNTIF($G4:$H23,H3)</f>
        <v>1</v>
      </c>
      <c r="AP3" t="str" cm="1">
        <f t="array" aca="1" ref="AP3" ca="1">_xlfn.TEXTJOIN(", ", TRUE, IF(AI3:AO3=1, OFFSET(AI3:AO3, 0, -33), ""))</f>
        <v>11, 43, 11</v>
      </c>
      <c r="AQ3" t="str" cm="1">
        <f t="array" aca="1" ref="AQ3" ca="1">_xlfn.TEXTJOIN(", ", TRUE, IF(AI3:AO3 &gt; 1, OFFSET(AI3:AO3, 0, -33), ""))</f>
        <v>1, 3, 20, 2</v>
      </c>
    </row>
    <row r="4" spans="1:43" x14ac:dyDescent="0.3">
      <c r="A4" s="4">
        <v>45706</v>
      </c>
      <c r="B4">
        <v>5</v>
      </c>
      <c r="C4">
        <v>14</v>
      </c>
      <c r="D4">
        <v>25</v>
      </c>
      <c r="E4">
        <v>26</v>
      </c>
      <c r="F4">
        <v>40</v>
      </c>
      <c r="G4">
        <v>5</v>
      </c>
      <c r="H4">
        <v>7</v>
      </c>
      <c r="J4">
        <f>SQRT(SUM((C4-B4)^2,(D4-C4)^2,(E4-D4)^2,(F4-E4)^2))/4</f>
        <v>4.9937460888595444</v>
      </c>
      <c r="K4">
        <f>_xlfn.STDEV.P(J2:J100)</f>
        <v>1.4494054094325601</v>
      </c>
      <c r="L4">
        <f>SQRT(SUM((B5-B4)^2,(C5-C4)^2,(D5-D4)^2,(E5-E4)^2,(F5-F4)^2))/5</f>
        <v>2.3748684174075834</v>
      </c>
      <c r="M4">
        <f>_xlfn.STDEV.P(L2:L100)</f>
        <v>2.0117682789655698</v>
      </c>
      <c r="N4">
        <f>H4-G4</f>
        <v>2</v>
      </c>
      <c r="O4">
        <f>_xlfn.STDEV.P(N2:N100)</f>
        <v>2.8931945028256383</v>
      </c>
      <c r="P4">
        <f>SQRT(SUM((G5-G4)^2,(H5-H4)^2)/2)</f>
        <v>2.5495097567963922</v>
      </c>
      <c r="Q4">
        <f>COUNTIF($B5:$F9, B4)</f>
        <v>0</v>
      </c>
      <c r="R4">
        <f>COUNTIF($B5:$F9, C4)</f>
        <v>1</v>
      </c>
      <c r="S4">
        <f>COUNTIF($B5:$F9, D4)</f>
        <v>0</v>
      </c>
      <c r="T4">
        <f>COUNTIF($B5:$F9, E4)</f>
        <v>0</v>
      </c>
      <c r="U4">
        <f>COUNTIF($B5:$F9, F4)</f>
        <v>0</v>
      </c>
      <c r="V4">
        <f>COUNTIF($G5:$H9, G4)</f>
        <v>1</v>
      </c>
      <c r="W4">
        <f>COUNTIF($G5:$H9, H4)</f>
        <v>1</v>
      </c>
      <c r="X4" t="str" cm="1">
        <f t="array" aca="1" ref="X4" ca="1">_xlfn.TEXTJOIN(", ", TRUE, IF(Q4:W4=0, OFFSET(Q4:W4, 0, -15), ""))</f>
        <v>5, 25, 26, 40</v>
      </c>
      <c r="Y4" t="str" cm="1">
        <f t="array" aca="1" ref="Y4" ca="1">_xlfn.TEXTJOIN(", ", TRUE, IF(Q4:W4=1, OFFSET(Q4:W4, 0, -15), ""))</f>
        <v>14, 5, 7</v>
      </c>
      <c r="Z4">
        <f>COUNTIF($B5:$F14, B4)</f>
        <v>0</v>
      </c>
      <c r="AA4">
        <f>COUNTIF($B5:$F14, C4)</f>
        <v>2</v>
      </c>
      <c r="AB4">
        <f>COUNTIF($B5:$F14, D4)</f>
        <v>0</v>
      </c>
      <c r="AC4">
        <f>COUNTIF($B5:$F14, E4)</f>
        <v>0</v>
      </c>
      <c r="AD4">
        <f>COUNTIF($B5:$F14, F4)</f>
        <v>0</v>
      </c>
      <c r="AE4">
        <f>COUNTIF($G5:$H14,G4)</f>
        <v>3</v>
      </c>
      <c r="AF4">
        <f>COUNTIF($G5:$H14,H4)</f>
        <v>1</v>
      </c>
      <c r="AG4" t="str" cm="1">
        <f t="array" aca="1" ref="AG4" ca="1">_xlfn.TEXTJOIN(", ", TRUE, IF(Z4:AF4=0, OFFSET(Z4:AF4, 0, -24), ""))</f>
        <v>5, 25, 26, 40</v>
      </c>
      <c r="AH4" t="str" cm="1">
        <f t="array" aca="1" ref="AH4" ca="1">_xlfn.TEXTJOIN(", ", TRUE, IF(Z4:AF4=1, OFFSET(Z4:AF4, 0, -24), ""))</f>
        <v>7</v>
      </c>
      <c r="AI4">
        <f>COUNTIF($B5:$F24, B4)</f>
        <v>1</v>
      </c>
      <c r="AJ4">
        <f>COUNTIF($B5:$F24, C4)</f>
        <v>3</v>
      </c>
      <c r="AK4">
        <f>COUNTIF($B5:$F24, D4)</f>
        <v>2</v>
      </c>
      <c r="AL4">
        <f>COUNTIF($B5:$F24, E4)</f>
        <v>1</v>
      </c>
      <c r="AM4">
        <f>COUNTIF($B5:$F24, F4)</f>
        <v>0</v>
      </c>
      <c r="AN4">
        <f>COUNTIF($G5:$H24,G4)</f>
        <v>4</v>
      </c>
      <c r="AO4">
        <f>COUNTIF($G5:$H24,H4)</f>
        <v>3</v>
      </c>
      <c r="AP4" t="str" cm="1">
        <f t="array" aca="1" ref="AP4" ca="1">_xlfn.TEXTJOIN(", ", TRUE, IF(AI4:AO4=1, OFFSET(AI4:AO4, 0, -33), ""))</f>
        <v>5, 26</v>
      </c>
      <c r="AQ4" t="str" cm="1">
        <f t="array" aca="1" ref="AQ4" ca="1">_xlfn.TEXTJOIN(", ", TRUE, IF(AI4:AO4 &gt; 1, OFFSET(AI4:AO4, 0, -33), ""))</f>
        <v>14, 25, 5, 7</v>
      </c>
    </row>
    <row r="5" spans="1:43" x14ac:dyDescent="0.3">
      <c r="A5" s="4">
        <v>45702</v>
      </c>
      <c r="B5">
        <v>4</v>
      </c>
      <c r="C5">
        <v>14</v>
      </c>
      <c r="D5">
        <v>31</v>
      </c>
      <c r="E5">
        <v>36</v>
      </c>
      <c r="F5">
        <v>38</v>
      </c>
      <c r="G5">
        <v>3</v>
      </c>
      <c r="H5">
        <v>10</v>
      </c>
      <c r="J5">
        <f>SQRT(SUM((C5-B5)^2,(D5-C5)^2,(E5-D5)^2,(F5-E5)^2))/4</f>
        <v>5.111262075065218</v>
      </c>
      <c r="L5">
        <f>SQRT(SUM((B6-B5)^2,(C6-C5)^2,(D6-D5)^2,(E6-E5)^2,(F6-F5)^2))/5</f>
        <v>2.5612496949731396</v>
      </c>
      <c r="N5">
        <f>H5-G5</f>
        <v>7</v>
      </c>
      <c r="P5">
        <f>SQRT(SUM((G6-G5)^2,(H6-H5)^2)/2)</f>
        <v>3.1622776601683795</v>
      </c>
      <c r="Q5">
        <f>COUNTIF($B6:$F10, B5)</f>
        <v>1</v>
      </c>
      <c r="R5">
        <f>COUNTIF($B6:$F10, C5)</f>
        <v>0</v>
      </c>
      <c r="S5">
        <f>COUNTIF($B6:$F10, D5)</f>
        <v>0</v>
      </c>
      <c r="T5">
        <f>COUNTIF($B6:$F10, E5)</f>
        <v>1</v>
      </c>
      <c r="U5">
        <f>COUNTIF($B6:$F10, F5)</f>
        <v>0</v>
      </c>
      <c r="V5">
        <f>COUNTIF($G6:$H10, G5)</f>
        <v>0</v>
      </c>
      <c r="W5">
        <f>COUNTIF($G6:$H10, H5)</f>
        <v>2</v>
      </c>
      <c r="X5" t="str" cm="1">
        <f t="array" aca="1" ref="X5" ca="1">_xlfn.TEXTJOIN(", ", TRUE, IF(Q5:W5=0, OFFSET(Q5:W5, 0, -15), ""))</f>
        <v>14, 31, 38, 3</v>
      </c>
      <c r="Y5" t="str" cm="1">
        <f t="array" aca="1" ref="Y5" ca="1">_xlfn.TEXTJOIN(", ", TRUE, IF(Q5:W5=1, OFFSET(Q5:W5, 0, -15), ""))</f>
        <v>4, 36</v>
      </c>
      <c r="Z5">
        <f>COUNTIF($B6:$F15, B5)</f>
        <v>1</v>
      </c>
      <c r="AA5">
        <f>COUNTIF($B6:$F15, C5)</f>
        <v>1</v>
      </c>
      <c r="AB5">
        <f>COUNTIF($B6:$F15, D5)</f>
        <v>0</v>
      </c>
      <c r="AC5">
        <f>COUNTIF($B6:$F15, E5)</f>
        <v>2</v>
      </c>
      <c r="AD5">
        <f>COUNTIF($B6:$F15, F5)</f>
        <v>0</v>
      </c>
      <c r="AE5">
        <f>COUNTIF($G6:$H15,G5)</f>
        <v>1</v>
      </c>
      <c r="AF5">
        <f>COUNTIF($G6:$H15,H5)</f>
        <v>2</v>
      </c>
      <c r="AG5" t="str" cm="1">
        <f t="array" aca="1" ref="AG5" ca="1">_xlfn.TEXTJOIN(", ", TRUE, IF(Z5:AF5=0, OFFSET(Z5:AF5, 0, -24), ""))</f>
        <v>31, 38</v>
      </c>
      <c r="AH5" t="str" cm="1">
        <f t="array" aca="1" ref="AH5" ca="1">_xlfn.TEXTJOIN(", ", TRUE, IF(Z5:AF5=1, OFFSET(Z5:AF5, 0, -24), ""))</f>
        <v>4, 14, 3</v>
      </c>
      <c r="AI5">
        <f>COUNTIF($B6:$F25, B5)</f>
        <v>2</v>
      </c>
      <c r="AJ5">
        <f>COUNTIF($B6:$F25, C5)</f>
        <v>3</v>
      </c>
      <c r="AK5">
        <f>COUNTIF($B6:$F25, D5)</f>
        <v>0</v>
      </c>
      <c r="AL5">
        <f>COUNTIF($B6:$F25, E5)</f>
        <v>2</v>
      </c>
      <c r="AM5">
        <f>COUNTIF($B6:$F25, F5)</f>
        <v>0</v>
      </c>
      <c r="AN5">
        <f>COUNTIF($G6:$H25,G5)</f>
        <v>1</v>
      </c>
      <c r="AO5">
        <f>COUNTIF($G6:$H25,H5)</f>
        <v>4</v>
      </c>
      <c r="AP5" t="str" cm="1">
        <f t="array" aca="1" ref="AP5" ca="1">_xlfn.TEXTJOIN(", ", TRUE, IF(AI5:AO5=1, OFFSET(AI5:AO5, 0, -33), ""))</f>
        <v>3</v>
      </c>
      <c r="AQ5" t="str" cm="1">
        <f t="array" aca="1" ref="AQ5" ca="1">_xlfn.TEXTJOIN(", ", TRUE, IF(AI5:AO5 &gt; 1, OFFSET(AI5:AO5, 0, -33), ""))</f>
        <v>4, 14, 36, 10</v>
      </c>
    </row>
    <row r="6" spans="1:43" x14ac:dyDescent="0.3">
      <c r="A6" s="4">
        <v>45699</v>
      </c>
      <c r="B6">
        <v>3</v>
      </c>
      <c r="C6">
        <v>21</v>
      </c>
      <c r="D6">
        <v>36</v>
      </c>
      <c r="E6">
        <v>41</v>
      </c>
      <c r="F6">
        <v>46</v>
      </c>
      <c r="G6">
        <v>1</v>
      </c>
      <c r="H6">
        <v>6</v>
      </c>
      <c r="J6">
        <f>SQRT(SUM((C6-B6)^2,(D6-C6)^2,(E6-D6)^2,(F6-E6)^2))/4</f>
        <v>6.1186191252602082</v>
      </c>
      <c r="L6">
        <f>SQRT(SUM((B7-B6)^2,(C7-C6)^2,(D7-D6)^2,(E7-E6)^2,(F7-F6)^2))/5</f>
        <v>3.6986484017813859</v>
      </c>
      <c r="N6">
        <f>H6-G6</f>
        <v>5</v>
      </c>
      <c r="P6">
        <f>SQRT(SUM((G7-G6)^2,(H7-H6)^2)/2)</f>
        <v>5.7008771254956896</v>
      </c>
      <c r="Q6">
        <f>COUNTIF($B7:$F11, B6)</f>
        <v>1</v>
      </c>
      <c r="R6">
        <f>COUNTIF($B7:$F11, C6)</f>
        <v>0</v>
      </c>
      <c r="S6">
        <f>COUNTIF($B7:$F11, D6)</f>
        <v>0</v>
      </c>
      <c r="T6">
        <f>COUNTIF($B7:$F11, E6)</f>
        <v>2</v>
      </c>
      <c r="U6">
        <f>COUNTIF($B7:$F11, F6)</f>
        <v>0</v>
      </c>
      <c r="V6">
        <f>COUNTIF($G7:$H11, G6)</f>
        <v>1</v>
      </c>
      <c r="W6">
        <f>COUNTIF($G7:$H11, H6)</f>
        <v>0</v>
      </c>
      <c r="X6" t="str" cm="1">
        <f t="array" aca="1" ref="X6" ca="1">_xlfn.TEXTJOIN(", ", TRUE, IF(Q6:W6=0, OFFSET(Q6:W6, 0, -15), ""))</f>
        <v>21, 36, 46, 6</v>
      </c>
      <c r="Y6" t="str" cm="1">
        <f t="array" aca="1" ref="Y6" ca="1">_xlfn.TEXTJOIN(", ", TRUE, IF(Q6:W6=1, OFFSET(Q6:W6, 0, -15), ""))</f>
        <v>3, 1</v>
      </c>
      <c r="Z6">
        <f>COUNTIF($B7:$F16, B6)</f>
        <v>1</v>
      </c>
      <c r="AA6">
        <f>COUNTIF($B7:$F16, C6)</f>
        <v>0</v>
      </c>
      <c r="AB6">
        <f>COUNTIF($B7:$F16, D6)</f>
        <v>1</v>
      </c>
      <c r="AC6">
        <f>COUNTIF($B7:$F16, E6)</f>
        <v>5</v>
      </c>
      <c r="AD6">
        <f>COUNTIF($B7:$F16, F6)</f>
        <v>0</v>
      </c>
      <c r="AE6">
        <f>COUNTIF($G7:$H16,G6)</f>
        <v>1</v>
      </c>
      <c r="AF6">
        <f>COUNTIF($G7:$H16,H6)</f>
        <v>2</v>
      </c>
      <c r="AG6" t="str" cm="1">
        <f t="array" aca="1" ref="AG6" ca="1">_xlfn.TEXTJOIN(", ", TRUE, IF(Z6:AF6=0, OFFSET(Z6:AF6, 0, -24), ""))</f>
        <v>21, 46</v>
      </c>
      <c r="AH6" t="str" cm="1">
        <f t="array" aca="1" ref="AH6" ca="1">_xlfn.TEXTJOIN(", ", TRUE, IF(Z6:AF6=1, OFFSET(Z6:AF6, 0, -24), ""))</f>
        <v>3, 36, 1</v>
      </c>
      <c r="AI6">
        <f>COUNTIF($B7:$F26, B6)</f>
        <v>3</v>
      </c>
      <c r="AJ6">
        <f>COUNTIF($B7:$F26, C6)</f>
        <v>2</v>
      </c>
      <c r="AK6">
        <f>COUNTIF($B7:$F26, D6)</f>
        <v>1</v>
      </c>
      <c r="AL6">
        <f>COUNTIF($B7:$F26, E6)</f>
        <v>5</v>
      </c>
      <c r="AM6">
        <f>COUNTIF($B7:$F26, F6)</f>
        <v>1</v>
      </c>
      <c r="AN6">
        <f>COUNTIF($G7:$H26,G6)</f>
        <v>2</v>
      </c>
      <c r="AO6">
        <f>COUNTIF($G7:$H26,H6)</f>
        <v>5</v>
      </c>
      <c r="AP6" t="str" cm="1">
        <f t="array" aca="1" ref="AP6" ca="1">_xlfn.TEXTJOIN(", ", TRUE, IF(AI6:AO6=1, OFFSET(AI6:AO6, 0, -33), ""))</f>
        <v>36, 46</v>
      </c>
      <c r="AQ6" t="str" cm="1">
        <f t="array" aca="1" ref="AQ6" ca="1">_xlfn.TEXTJOIN(", ", TRUE, IF(AI6:AO6 &gt; 1, OFFSET(AI6:AO6, 0, -33), ""))</f>
        <v>3, 21, 41, 1, 6</v>
      </c>
    </row>
    <row r="7" spans="1:43" x14ac:dyDescent="0.3">
      <c r="A7" s="4">
        <v>45695</v>
      </c>
      <c r="B7">
        <v>10</v>
      </c>
      <c r="C7">
        <v>23</v>
      </c>
      <c r="D7">
        <v>24</v>
      </c>
      <c r="E7">
        <v>29</v>
      </c>
      <c r="F7">
        <v>45</v>
      </c>
      <c r="G7">
        <v>8</v>
      </c>
      <c r="H7">
        <v>10</v>
      </c>
      <c r="J7">
        <f>SQRT(SUM((C7-B7)^2,(D7-C7)^2,(E7-D7)^2,(F7-E7)^2))/4</f>
        <v>5.3091901453988255</v>
      </c>
      <c r="K7" t="s">
        <v>37</v>
      </c>
      <c r="L7">
        <f>SQRT(SUM((B8-B7)^2,(C8-C7)^2,(D8-D7)^2,(E8-E7)^2,(F8-F7)^2))/5</f>
        <v>4.6432747064975599</v>
      </c>
      <c r="N7">
        <f>H7-G7</f>
        <v>2</v>
      </c>
      <c r="P7">
        <f>SQRT(SUM((G8-G7)^2,(H8-H7)^2)/2)</f>
        <v>2.1213203435596424</v>
      </c>
      <c r="Q7">
        <f>COUNTIF($B8:$F12, B7)</f>
        <v>0</v>
      </c>
      <c r="R7">
        <f>COUNTIF($B8:$F12, C7)</f>
        <v>0</v>
      </c>
      <c r="S7">
        <f>COUNTIF($B8:$F12, D7)</f>
        <v>0</v>
      </c>
      <c r="T7">
        <f>COUNTIF($B8:$F12, E7)</f>
        <v>1</v>
      </c>
      <c r="U7">
        <f>COUNTIF($B8:$F12, F7)</f>
        <v>0</v>
      </c>
      <c r="V7">
        <f>COUNTIF($G8:$H12, G7)</f>
        <v>1</v>
      </c>
      <c r="W7">
        <f>COUNTIF($G8:$H12, H7)</f>
        <v>1</v>
      </c>
      <c r="X7" t="str" cm="1">
        <f t="array" aca="1" ref="X7" ca="1">_xlfn.TEXTJOIN(", ", TRUE, IF(Q7:W7=0, OFFSET(Q7:W7, 0, -15), ""))</f>
        <v>10, 23, 24, 45</v>
      </c>
      <c r="Y7" t="str" cm="1">
        <f t="array" aca="1" ref="Y7" ca="1">_xlfn.TEXTJOIN(", ", TRUE, IF(Q7:W7=1, OFFSET(Q7:W7, 0, -15), ""))</f>
        <v>29, 8, 10</v>
      </c>
      <c r="Z7">
        <f>COUNTIF($B8:$F17, B7)</f>
        <v>0</v>
      </c>
      <c r="AA7">
        <f>COUNTIF($B8:$F17, C7)</f>
        <v>0</v>
      </c>
      <c r="AB7">
        <f>COUNTIF($B8:$F17, D7)</f>
        <v>1</v>
      </c>
      <c r="AC7">
        <f>COUNTIF($B8:$F17, E7)</f>
        <v>3</v>
      </c>
      <c r="AD7">
        <f>COUNTIF($B8:$F17, F7)</f>
        <v>0</v>
      </c>
      <c r="AE7">
        <f>COUNTIF($G8:$H17,G7)</f>
        <v>2</v>
      </c>
      <c r="AF7">
        <f>COUNTIF($G8:$H17,H7)</f>
        <v>1</v>
      </c>
      <c r="AG7" t="str" cm="1">
        <f t="array" aca="1" ref="AG7" ca="1">_xlfn.TEXTJOIN(", ", TRUE, IF(Z7:AF7=0, OFFSET(Z7:AF7, 0, -24), ""))</f>
        <v>10, 23, 45</v>
      </c>
      <c r="AH7" t="str" cm="1">
        <f t="array" aca="1" ref="AH7" ca="1">_xlfn.TEXTJOIN(", ", TRUE, IF(Z7:AF7=1, OFFSET(Z7:AF7, 0, -24), ""))</f>
        <v>24, 10</v>
      </c>
      <c r="AI7">
        <f>COUNTIF($B8:$F27, B7)</f>
        <v>2</v>
      </c>
      <c r="AJ7">
        <f>COUNTIF($B8:$F27, C7)</f>
        <v>2</v>
      </c>
      <c r="AK7">
        <f>COUNTIF($B8:$F27, D7)</f>
        <v>4</v>
      </c>
      <c r="AL7">
        <f>COUNTIF($B8:$F27, E7)</f>
        <v>6</v>
      </c>
      <c r="AM7">
        <f>COUNTIF($B8:$F27, F7)</f>
        <v>1</v>
      </c>
      <c r="AN7">
        <f>COUNTIF($G8:$H27,G7)</f>
        <v>5</v>
      </c>
      <c r="AO7">
        <f>COUNTIF($G8:$H27,H7)</f>
        <v>3</v>
      </c>
      <c r="AP7" t="str" cm="1">
        <f t="array" aca="1" ref="AP7" ca="1">_xlfn.TEXTJOIN(", ", TRUE, IF(AI7:AO7=1, OFFSET(AI7:AO7, 0, -33), ""))</f>
        <v>45</v>
      </c>
      <c r="AQ7" t="str" cm="1">
        <f t="array" aca="1" ref="AQ7" ca="1">_xlfn.TEXTJOIN(", ", TRUE, IF(AI7:AO7 &gt; 1, OFFSET(AI7:AO7, 0, -33), ""))</f>
        <v>10, 23, 24, 29, 8, 10</v>
      </c>
    </row>
    <row r="8" spans="1:43" x14ac:dyDescent="0.3">
      <c r="A8" s="4">
        <v>45692</v>
      </c>
      <c r="B8">
        <v>3</v>
      </c>
      <c r="C8">
        <v>4</v>
      </c>
      <c r="D8">
        <v>29</v>
      </c>
      <c r="E8">
        <v>39</v>
      </c>
      <c r="F8">
        <v>43</v>
      </c>
      <c r="G8">
        <v>5</v>
      </c>
      <c r="H8">
        <v>10</v>
      </c>
      <c r="J8">
        <f>SQRT(SUM((C8-B8)^2,(D8-C8)^2,(E8-D8)^2,(F8-E8)^2))/4</f>
        <v>6.8099192359381178</v>
      </c>
      <c r="K8">
        <f>MEDIAN(J2:J10)</f>
        <v>5.3091901453988255</v>
      </c>
      <c r="L8">
        <f>SQRT(SUM((B9-B8)^2,(C9-C8)^2,(D9-D8)^2,(E9-E8)^2,(F9-F8)^2))/5</f>
        <v>7.0484040746824377</v>
      </c>
      <c r="M8">
        <f>MEDIAN(L2:L10)</f>
        <v>3.888444419044716</v>
      </c>
      <c r="N8">
        <f>H8-G8</f>
        <v>5</v>
      </c>
      <c r="O8">
        <f>MEDIAN(N2:N10)</f>
        <v>5</v>
      </c>
      <c r="P8">
        <f>SQRT(SUM((G9-G8)^2,(H9-H8)^2)/2)</f>
        <v>3</v>
      </c>
      <c r="Q8">
        <f>COUNTIF($B9:$F13, B8)</f>
        <v>0</v>
      </c>
      <c r="R8">
        <f>COUNTIF($B9:$F13, C8)</f>
        <v>0</v>
      </c>
      <c r="S8">
        <f>COUNTIF($B9:$F13, D8)</f>
        <v>0</v>
      </c>
      <c r="T8">
        <f>COUNTIF($B9:$F13, E8)</f>
        <v>0</v>
      </c>
      <c r="U8">
        <f>COUNTIF($B9:$F13, F8)</f>
        <v>0</v>
      </c>
      <c r="V8">
        <f>COUNTIF($G9:$H13, G8)</f>
        <v>1</v>
      </c>
      <c r="W8">
        <f>COUNTIF($G9:$H13, H8)</f>
        <v>0</v>
      </c>
      <c r="X8" t="str" cm="1">
        <f t="array" aca="1" ref="X8" ca="1">_xlfn.TEXTJOIN(", ", TRUE, IF(Q8:W8=0, OFFSET(Q8:W8, 0, -15), ""))</f>
        <v>3, 4, 29, 39, 43, 10</v>
      </c>
      <c r="Y8" t="str" cm="1">
        <f t="array" aca="1" ref="Y8" ca="1">_xlfn.TEXTJOIN(", ", TRUE, IF(Q8:W8=1, OFFSET(Q8:W8, 0, -15), ""))</f>
        <v>5</v>
      </c>
      <c r="Z8">
        <f>COUNTIF($B9:$F18, B8)</f>
        <v>1</v>
      </c>
      <c r="AA8">
        <f>COUNTIF($B9:$F18, C8)</f>
        <v>0</v>
      </c>
      <c r="AB8">
        <f>COUNTIF($B9:$F18, D8)</f>
        <v>2</v>
      </c>
      <c r="AC8">
        <f>COUNTIF($B9:$F18, E8)</f>
        <v>0</v>
      </c>
      <c r="AD8">
        <f>COUNTIF($B9:$F18, F8)</f>
        <v>0</v>
      </c>
      <c r="AE8">
        <f>COUNTIF($G9:$H18,G8)</f>
        <v>2</v>
      </c>
      <c r="AF8">
        <f>COUNTIF($G9:$H18,H8)</f>
        <v>0</v>
      </c>
      <c r="AG8" t="str" cm="1">
        <f t="array" aca="1" ref="AG8" ca="1">_xlfn.TEXTJOIN(", ", TRUE, IF(Z8:AF8=0, OFFSET(Z8:AF8, 0, -24), ""))</f>
        <v>4, 39, 43, 10</v>
      </c>
      <c r="AH8" t="str" cm="1">
        <f t="array" aca="1" ref="AH8" ca="1">_xlfn.TEXTJOIN(", ", TRUE, IF(Z8:AF8=1, OFFSET(Z8:AF8, 0, -24), ""))</f>
        <v>3</v>
      </c>
      <c r="AI8">
        <f>COUNTIF($B9:$F28, B8)</f>
        <v>2</v>
      </c>
      <c r="AJ8">
        <f>COUNTIF($B9:$F28, C8)</f>
        <v>1</v>
      </c>
      <c r="AK8">
        <f>COUNTIF($B9:$F28, D8)</f>
        <v>5</v>
      </c>
      <c r="AL8">
        <f>COUNTIF($B9:$F28, E8)</f>
        <v>1</v>
      </c>
      <c r="AM8">
        <f>COUNTIF($B9:$F28, F8)</f>
        <v>1</v>
      </c>
      <c r="AN8">
        <f>COUNTIF($G9:$H28,G8)</f>
        <v>4</v>
      </c>
      <c r="AO8">
        <f>COUNTIF($G9:$H28,H8)</f>
        <v>2</v>
      </c>
      <c r="AP8" t="str" cm="1">
        <f t="array" aca="1" ref="AP8" ca="1">_xlfn.TEXTJOIN(", ", TRUE, IF(AI8:AO8=1, OFFSET(AI8:AO8, 0, -33), ""))</f>
        <v>4, 39, 43</v>
      </c>
      <c r="AQ8" t="str" cm="1">
        <f t="array" aca="1" ref="AQ8" ca="1">_xlfn.TEXTJOIN(", ", TRUE, IF(AI8:AO8 &gt; 1, OFFSET(AI8:AO8, 0, -33), ""))</f>
        <v>3, 29, 5, 10</v>
      </c>
    </row>
    <row r="9" spans="1:43" x14ac:dyDescent="0.3">
      <c r="A9" s="4">
        <v>45688</v>
      </c>
      <c r="B9">
        <v>22</v>
      </c>
      <c r="C9">
        <v>30</v>
      </c>
      <c r="D9">
        <v>41</v>
      </c>
      <c r="E9">
        <v>44</v>
      </c>
      <c r="F9">
        <v>49</v>
      </c>
      <c r="G9">
        <v>2</v>
      </c>
      <c r="H9">
        <v>7</v>
      </c>
      <c r="J9">
        <f>SQRT(SUM((C9-B9)^2,(D9-C9)^2,(E9-D9)^2,(F9-E9)^2))/4</f>
        <v>3.6996621467371855</v>
      </c>
      <c r="K9">
        <f>AVERAGE(J2:J10)</f>
        <v>5.5110023403949695</v>
      </c>
      <c r="L9">
        <f>SQRT(SUM((B10-B9)^2,(C10-C9)^2,(D10-D9)^2,(E10-E9)^2,(F10-F9)^2))/5</f>
        <v>2.979932885150268</v>
      </c>
      <c r="M9">
        <f>AVERAGE(L2:L10)</f>
        <v>4.5926424717513523</v>
      </c>
      <c r="N9">
        <f>H9-G9</f>
        <v>5</v>
      </c>
      <c r="O9">
        <f>AVERAGE(N2:N10)</f>
        <v>5.2222222222222223</v>
      </c>
      <c r="P9">
        <f>SQRT(SUM((G10-G9)^2,(H10-H9)^2)/2)</f>
        <v>1.5811388300841898</v>
      </c>
      <c r="Q9">
        <f>COUNTIF($B10:$F14, B9)</f>
        <v>0</v>
      </c>
      <c r="R9">
        <f>COUNTIF($B10:$F14, C9)</f>
        <v>1</v>
      </c>
      <c r="S9">
        <f>COUNTIF($B10:$F14, D9)</f>
        <v>3</v>
      </c>
      <c r="T9">
        <f>COUNTIF($B10:$F14, E9)</f>
        <v>0</v>
      </c>
      <c r="U9">
        <f>COUNTIF($B10:$F14, F9)</f>
        <v>2</v>
      </c>
      <c r="V9">
        <f>COUNTIF($G10:$H14, G9)</f>
        <v>0</v>
      </c>
      <c r="W9">
        <f>COUNTIF($G10:$H14, H9)</f>
        <v>0</v>
      </c>
      <c r="X9" t="str" cm="1">
        <f t="array" aca="1" ref="X9" ca="1">_xlfn.TEXTJOIN(", ", TRUE, IF(Q9:W9=0, OFFSET(Q9:W9, 0, -15), ""))</f>
        <v>22, 44, 2, 7</v>
      </c>
      <c r="Y9" t="str" cm="1">
        <f t="array" aca="1" ref="Y9" ca="1">_xlfn.TEXTJOIN(", ", TRUE, IF(Q9:W9=1, OFFSET(Q9:W9, 0, -15), ""))</f>
        <v>30</v>
      </c>
      <c r="Z9">
        <f>COUNTIF($B10:$F19, B9)</f>
        <v>1</v>
      </c>
      <c r="AA9">
        <f>COUNTIF($B10:$F19, C9)</f>
        <v>1</v>
      </c>
      <c r="AB9">
        <f>COUNTIF($B10:$F19, D9)</f>
        <v>4</v>
      </c>
      <c r="AC9">
        <f>COUNTIF($B10:$F19, E9)</f>
        <v>0</v>
      </c>
      <c r="AD9">
        <f>COUNTIF($B10:$F19, F9)</f>
        <v>2</v>
      </c>
      <c r="AE9">
        <f>COUNTIF($G10:$H19,G9)</f>
        <v>0</v>
      </c>
      <c r="AF9">
        <f>COUNTIF($G10:$H19,H9)</f>
        <v>1</v>
      </c>
      <c r="AG9" t="str" cm="1">
        <f t="array" aca="1" ref="AG9" ca="1">_xlfn.TEXTJOIN(", ", TRUE, IF(Z9:AF9=0, OFFSET(Z9:AF9, 0, -24), ""))</f>
        <v>44, 2</v>
      </c>
      <c r="AH9" t="str" cm="1">
        <f t="array" aca="1" ref="AH9" ca="1">_xlfn.TEXTJOIN(", ", TRUE, IF(Z9:AF9=1, OFFSET(Z9:AF9, 0, -24), ""))</f>
        <v>22, 30, 7</v>
      </c>
      <c r="AI9">
        <f>COUNTIF($B10:$F29, B9)</f>
        <v>1</v>
      </c>
      <c r="AJ9">
        <f>COUNTIF($B10:$F29, C9)</f>
        <v>1</v>
      </c>
      <c r="AK9">
        <f>COUNTIF($B10:$F29, D9)</f>
        <v>4</v>
      </c>
      <c r="AL9">
        <f>COUNTIF($B10:$F29, E9)</f>
        <v>1</v>
      </c>
      <c r="AM9">
        <f>COUNTIF($B10:$F29, F9)</f>
        <v>2</v>
      </c>
      <c r="AN9">
        <f>COUNTIF($G10:$H29,G9)</f>
        <v>1</v>
      </c>
      <c r="AO9">
        <f>COUNTIF($G10:$H29,H9)</f>
        <v>2</v>
      </c>
      <c r="AP9" t="str" cm="1">
        <f t="array" aca="1" ref="AP9" ca="1">_xlfn.TEXTJOIN(", ", TRUE, IF(AI9:AO9=1, OFFSET(AI9:AO9, 0, -33), ""))</f>
        <v>22, 30, 44, 2</v>
      </c>
      <c r="AQ9" t="str" cm="1">
        <f t="array" aca="1" ref="AQ9" ca="1">_xlfn.TEXTJOIN(", ", TRUE, IF(AI9:AO9 &gt; 1, OFFSET(AI9:AO9, 0, -33), ""))</f>
        <v>41, 49, 7</v>
      </c>
    </row>
    <row r="10" spans="1:43" x14ac:dyDescent="0.3">
      <c r="A10" s="4">
        <v>45684</v>
      </c>
      <c r="B10">
        <v>9</v>
      </c>
      <c r="C10">
        <v>37</v>
      </c>
      <c r="D10">
        <v>41</v>
      </c>
      <c r="E10">
        <v>42</v>
      </c>
      <c r="F10">
        <v>49</v>
      </c>
      <c r="G10">
        <v>1</v>
      </c>
      <c r="H10">
        <v>9</v>
      </c>
      <c r="J10">
        <f>SQRT(SUM((C10-B10)^2,(D10-C10)^2,(E10-D10)^2,(F10-E10)^2))/4</f>
        <v>7.2886898685566255</v>
      </c>
      <c r="K10">
        <f>_xlfn.STDEV.P(J2:J10)</f>
        <v>1.2034523873446821</v>
      </c>
      <c r="L10">
        <f>SQRT(SUM((B11-B10)^2,(C11-C10)^2,(D11-D10)^2,(E11-E10)^2,(F11-F10)^2))/5</f>
        <v>7.3566296630998078</v>
      </c>
      <c r="M10">
        <f>_xlfn.STDEV.P(L2:L10)</f>
        <v>1.8681159891419616</v>
      </c>
      <c r="N10">
        <f>H10-G10</f>
        <v>8</v>
      </c>
      <c r="O10">
        <f>_xlfn.STDEV.P(N2:N10)</f>
        <v>2.2986845406196892</v>
      </c>
      <c r="P10">
        <f>SQRT(SUM((G11-G10)^2,(H11-H10)^2)/2)</f>
        <v>1.5811388300841898</v>
      </c>
      <c r="Q10">
        <f>COUNTIF($B11:$F15, B10)</f>
        <v>0</v>
      </c>
      <c r="R10">
        <f>COUNTIF($B11:$F15, C10)</f>
        <v>1</v>
      </c>
      <c r="S10">
        <f>COUNTIF($B11:$F15, D10)</f>
        <v>2</v>
      </c>
      <c r="T10">
        <f>COUNTIF($B11:$F15, E10)</f>
        <v>2</v>
      </c>
      <c r="U10">
        <f>COUNTIF($B11:$F15, F10)</f>
        <v>1</v>
      </c>
      <c r="V10">
        <f>COUNTIF($G11:$H15, G10)</f>
        <v>0</v>
      </c>
      <c r="W10">
        <f>COUNTIF($G11:$H15, H10)</f>
        <v>1</v>
      </c>
      <c r="X10" t="str" cm="1">
        <f t="array" aca="1" ref="X10" ca="1">_xlfn.TEXTJOIN(", ", TRUE, IF(Q10:W10=0, OFFSET(Q10:W10, 0, -15), ""))</f>
        <v>9, 1</v>
      </c>
      <c r="Y10" t="str" cm="1">
        <f t="array" aca="1" ref="Y10" ca="1">_xlfn.TEXTJOIN(", ", TRUE, IF(Q10:W10=1, OFFSET(Q10:W10, 0, -15), ""))</f>
        <v>37, 49, 9</v>
      </c>
      <c r="Z10">
        <f>COUNTIF($B11:$F20, B10)</f>
        <v>0</v>
      </c>
      <c r="AA10">
        <f>COUNTIF($B11:$F20, C10)</f>
        <v>2</v>
      </c>
      <c r="AB10">
        <f>COUNTIF($B11:$F20, D10)</f>
        <v>3</v>
      </c>
      <c r="AC10">
        <f>COUNTIF($B11:$F20, E10)</f>
        <v>2</v>
      </c>
      <c r="AD10">
        <f>COUNTIF($B11:$F20, F10)</f>
        <v>1</v>
      </c>
      <c r="AE10">
        <f>COUNTIF($G11:$H20,G10)</f>
        <v>1</v>
      </c>
      <c r="AF10">
        <f>COUNTIF($G11:$H20,H10)</f>
        <v>2</v>
      </c>
      <c r="AG10" t="str" cm="1">
        <f t="array" aca="1" ref="AG10" ca="1">_xlfn.TEXTJOIN(", ", TRUE, IF(Z10:AF10=0, OFFSET(Z10:AF10, 0, -24), ""))</f>
        <v>9</v>
      </c>
      <c r="AH10" t="str" cm="1">
        <f t="array" aca="1" ref="AH10" ca="1">_xlfn.TEXTJOIN(", ", TRUE, IF(Z10:AF10=1, OFFSET(Z10:AF10, 0, -24), ""))</f>
        <v>49, 1</v>
      </c>
      <c r="AI10">
        <f>COUNTIF($B11:$F30, B10)</f>
        <v>0</v>
      </c>
      <c r="AJ10">
        <f>COUNTIF($B11:$F30, C10)</f>
        <v>2</v>
      </c>
      <c r="AK10">
        <f>COUNTIF($B11:$F30, D10)</f>
        <v>3</v>
      </c>
      <c r="AL10">
        <f>COUNTIF($B11:$F30, E10)</f>
        <v>3</v>
      </c>
      <c r="AM10">
        <f>COUNTIF($B11:$F30, F10)</f>
        <v>2</v>
      </c>
      <c r="AN10">
        <f>COUNTIF($G11:$H30,G10)</f>
        <v>1</v>
      </c>
      <c r="AO10">
        <f>COUNTIF($G11:$H30,H10)</f>
        <v>6</v>
      </c>
      <c r="AP10" t="str" cm="1">
        <f t="array" aca="1" ref="AP10" ca="1">_xlfn.TEXTJOIN(", ", TRUE, IF(AI10:AO10=1, OFFSET(AI10:AO10, 0, -33), ""))</f>
        <v>1</v>
      </c>
      <c r="AQ10" t="str" cm="1">
        <f t="array" aca="1" ref="AQ10" ca="1">_xlfn.TEXTJOIN(", ", TRUE, IF(AI10:AO10 &gt; 1, OFFSET(AI10:AO10, 0, -33), ""))</f>
        <v>37, 41, 42, 49, 9</v>
      </c>
    </row>
    <row r="11" spans="1:43" x14ac:dyDescent="0.3">
      <c r="A11" s="4">
        <v>45681</v>
      </c>
      <c r="B11">
        <v>2</v>
      </c>
      <c r="C11">
        <v>11</v>
      </c>
      <c r="D11">
        <v>19</v>
      </c>
      <c r="E11">
        <v>30</v>
      </c>
      <c r="F11">
        <v>49</v>
      </c>
      <c r="G11">
        <v>3</v>
      </c>
      <c r="H11">
        <v>8</v>
      </c>
      <c r="J11">
        <f>SQRT(SUM((C11-B11)^2,(D11-C11)^2,(E11-D11)^2,(F11-E11)^2))/4</f>
        <v>6.2599920127744575</v>
      </c>
      <c r="L11">
        <f>SQRT(SUM((B12-B11)^2,(C12-C11)^2,(D12-D11)^2,(E12-E11)^2,(F12-F11)^2))/5</f>
        <v>2.2181073012818837</v>
      </c>
      <c r="N11">
        <f>H11-G11</f>
        <v>5</v>
      </c>
      <c r="P11">
        <f>SQRT(SUM((G12-G11)^2,(H12-H11)^2)/2)</f>
        <v>2.2360679774997898</v>
      </c>
      <c r="Q11">
        <f>COUNTIF($B12:$F16, B11)</f>
        <v>0</v>
      </c>
      <c r="R11">
        <f>COUNTIF($B12:$F16, C11)</f>
        <v>0</v>
      </c>
      <c r="S11">
        <f>COUNTIF($B12:$F16, D11)</f>
        <v>0</v>
      </c>
      <c r="T11">
        <f>COUNTIF($B12:$F16, E11)</f>
        <v>0</v>
      </c>
      <c r="U11">
        <f>COUNTIF($B12:$F16, F11)</f>
        <v>0</v>
      </c>
      <c r="V11">
        <f>COUNTIF($G12:$H16, G11)</f>
        <v>0</v>
      </c>
      <c r="W11">
        <f>COUNTIF($G12:$H16, H11)</f>
        <v>1</v>
      </c>
      <c r="X11" t="str" cm="1">
        <f t="array" aca="1" ref="X11" ca="1">_xlfn.TEXTJOIN(", ", TRUE, IF(Q11:W11=0, OFFSET(Q11:W11, 0, -15), ""))</f>
        <v>2, 11, 19, 30, 49, 3</v>
      </c>
      <c r="Y11" t="str" cm="1">
        <f t="array" aca="1" ref="Y11" ca="1">_xlfn.TEXTJOIN(", ", TRUE, IF(Q11:W11=1, OFFSET(Q11:W11, 0, -15), ""))</f>
        <v>8</v>
      </c>
      <c r="Z11">
        <f>COUNTIF($B12:$F21, B11)</f>
        <v>0</v>
      </c>
      <c r="AA11">
        <f>COUNTIF($B12:$F21, C11)</f>
        <v>0</v>
      </c>
      <c r="AB11">
        <f>COUNTIF($B12:$F21, D11)</f>
        <v>2</v>
      </c>
      <c r="AC11">
        <f>COUNTIF($B12:$F21, E11)</f>
        <v>0</v>
      </c>
      <c r="AD11">
        <f>COUNTIF($B12:$F21, F11)</f>
        <v>0</v>
      </c>
      <c r="AE11">
        <f>COUNTIF($G12:$H21,G11)</f>
        <v>0</v>
      </c>
      <c r="AF11">
        <f>COUNTIF($G12:$H21,H11)</f>
        <v>3</v>
      </c>
      <c r="AG11" t="str" cm="1">
        <f t="array" aca="1" ref="AG11" ca="1">_xlfn.TEXTJOIN(", ", TRUE, IF(Z11:AF11=0, OFFSET(Z11:AF11, 0, -24), ""))</f>
        <v>2, 11, 30, 49, 3</v>
      </c>
      <c r="AH11" t="str" cm="1">
        <f t="array" aca="1" ref="AH11" ca="1">_xlfn.TEXTJOIN(", ", TRUE, IF(Z11:AF11=1, OFFSET(Z11:AF11, 0, -24), ""))</f>
        <v/>
      </c>
      <c r="AI11">
        <f>COUNTIF($B12:$F31, B11)</f>
        <v>0</v>
      </c>
      <c r="AJ11">
        <f>COUNTIF($B12:$F31, C11)</f>
        <v>2</v>
      </c>
      <c r="AK11">
        <f>COUNTIF($B12:$F31, D11)</f>
        <v>2</v>
      </c>
      <c r="AL11">
        <f>COUNTIF($B12:$F31, E11)</f>
        <v>0</v>
      </c>
      <c r="AM11">
        <f>COUNTIF($B12:$F31, F11)</f>
        <v>1</v>
      </c>
      <c r="AN11">
        <f>COUNTIF($G12:$H31,G11)</f>
        <v>0</v>
      </c>
      <c r="AO11">
        <f>COUNTIF($G12:$H31,H11)</f>
        <v>5</v>
      </c>
      <c r="AP11" t="str" cm="1">
        <f t="array" aca="1" ref="AP11" ca="1">_xlfn.TEXTJOIN(", ", TRUE, IF(AI11:AO11=1, OFFSET(AI11:AO11, 0, -33), ""))</f>
        <v>49</v>
      </c>
      <c r="AQ11" t="str" cm="1">
        <f t="array" aca="1" ref="AQ11" ca="1">_xlfn.TEXTJOIN(", ", TRUE, IF(AI11:AO11 &gt; 1, OFFSET(AI11:AO11, 0, -33), ""))</f>
        <v>11, 19, 8</v>
      </c>
    </row>
    <row r="12" spans="1:43" x14ac:dyDescent="0.3">
      <c r="A12" s="4">
        <v>45678</v>
      </c>
      <c r="B12">
        <v>6</v>
      </c>
      <c r="C12">
        <v>8</v>
      </c>
      <c r="D12">
        <v>14</v>
      </c>
      <c r="E12">
        <v>27</v>
      </c>
      <c r="F12">
        <v>41</v>
      </c>
      <c r="G12">
        <v>4</v>
      </c>
      <c r="H12">
        <v>5</v>
      </c>
      <c r="J12">
        <f>SQRT(SUM((C12-B12)^2,(D12-C12)^2,(E12-D12)^2,(F12-E12)^2))/4</f>
        <v>5.0311529493745271</v>
      </c>
      <c r="L12">
        <f>SQRT(SUM((B13-B12)^2,(C13-C12)^2,(D13-D12)^2,(E13-E12)^2,(F13-F12)^2))/5</f>
        <v>2.9529646120466801</v>
      </c>
      <c r="N12">
        <f>H12-G12</f>
        <v>1</v>
      </c>
      <c r="P12">
        <f>SQRT(SUM((G13-G12)^2,(H13-H12)^2)/2)</f>
        <v>2.5495097567963922</v>
      </c>
      <c r="Q12">
        <f>COUNTIF($B13:$F17, B12)</f>
        <v>0</v>
      </c>
      <c r="R12">
        <f>COUNTIF($B13:$F17, C12)</f>
        <v>1</v>
      </c>
      <c r="S12">
        <f>COUNTIF($B13:$F17, D12)</f>
        <v>0</v>
      </c>
      <c r="T12">
        <f>COUNTIF($B13:$F17, E12)</f>
        <v>1</v>
      </c>
      <c r="U12">
        <f>COUNTIF($B13:$F17, F12)</f>
        <v>2</v>
      </c>
      <c r="V12">
        <f>COUNTIF($G13:$H17, G12)</f>
        <v>1</v>
      </c>
      <c r="W12">
        <f>COUNTIF($G13:$H17, H12)</f>
        <v>1</v>
      </c>
      <c r="X12" t="str" cm="1">
        <f t="array" aca="1" ref="X12" ca="1">_xlfn.TEXTJOIN(", ", TRUE, IF(Q12:W12=0, OFFSET(Q12:W12, 0, -15), ""))</f>
        <v>6, 14</v>
      </c>
      <c r="Y12" t="str" cm="1">
        <f t="array" aca="1" ref="Y12" ca="1">_xlfn.TEXTJOIN(", ", TRUE, IF(Q12:W12=1, OFFSET(Q12:W12, 0, -15), ""))</f>
        <v>8, 27, 4, 5</v>
      </c>
      <c r="Z12">
        <f>COUNTIF($B13:$F22, B12)</f>
        <v>1</v>
      </c>
      <c r="AA12">
        <f>COUNTIF($B13:$F22, C12)</f>
        <v>1</v>
      </c>
      <c r="AB12">
        <f>COUNTIF($B13:$F22, D12)</f>
        <v>1</v>
      </c>
      <c r="AC12">
        <f>COUNTIF($B13:$F22, E12)</f>
        <v>2</v>
      </c>
      <c r="AD12">
        <f>COUNTIF($B13:$F22, F12)</f>
        <v>2</v>
      </c>
      <c r="AE12">
        <f>COUNTIF($G13:$H22,G12)</f>
        <v>2</v>
      </c>
      <c r="AF12">
        <f>COUNTIF($G13:$H22,H12)</f>
        <v>1</v>
      </c>
      <c r="AG12" t="str" cm="1">
        <f t="array" aca="1" ref="AG12" ca="1">_xlfn.TEXTJOIN(", ", TRUE, IF(Z12:AF12=0, OFFSET(Z12:AF12, 0, -24), ""))</f>
        <v/>
      </c>
      <c r="AH12" t="str" cm="1">
        <f t="array" aca="1" ref="AH12" ca="1">_xlfn.TEXTJOIN(", ", TRUE, IF(Z12:AF12=1, OFFSET(Z12:AF12, 0, -24), ""))</f>
        <v>6, 8, 14, 5</v>
      </c>
      <c r="AI12">
        <f>COUNTIF($B13:$F32, B12)</f>
        <v>1</v>
      </c>
      <c r="AJ12">
        <f>COUNTIF($B13:$F32, C12)</f>
        <v>3</v>
      </c>
      <c r="AK12">
        <f>COUNTIF($B13:$F32, D12)</f>
        <v>2</v>
      </c>
      <c r="AL12">
        <f>COUNTIF($B13:$F32, E12)</f>
        <v>2</v>
      </c>
      <c r="AM12">
        <f>COUNTIF($B13:$F32, F12)</f>
        <v>2</v>
      </c>
      <c r="AN12">
        <f>COUNTIF($G13:$H32,G12)</f>
        <v>3</v>
      </c>
      <c r="AO12">
        <f>COUNTIF($G13:$H32,H12)</f>
        <v>3</v>
      </c>
      <c r="AP12" t="str" cm="1">
        <f t="array" aca="1" ref="AP12" ca="1">_xlfn.TEXTJOIN(", ", TRUE, IF(AI12:AO12=1, OFFSET(AI12:AO12, 0, -33), ""))</f>
        <v>6</v>
      </c>
      <c r="AQ12" t="str" cm="1">
        <f t="array" aca="1" ref="AQ12" ca="1">_xlfn.TEXTJOIN(", ", TRUE, IF(AI12:AO12 &gt; 1, OFFSET(AI12:AO12, 0, -33), ""))</f>
        <v>8, 14, 27, 41, 4, 5</v>
      </c>
    </row>
    <row r="13" spans="1:43" x14ac:dyDescent="0.3">
      <c r="A13" s="4">
        <v>45674</v>
      </c>
      <c r="B13">
        <v>8</v>
      </c>
      <c r="C13">
        <v>15</v>
      </c>
      <c r="D13">
        <v>24</v>
      </c>
      <c r="E13">
        <v>35</v>
      </c>
      <c r="F13">
        <v>42</v>
      </c>
      <c r="G13">
        <v>6</v>
      </c>
      <c r="H13">
        <v>8</v>
      </c>
      <c r="J13">
        <f>SQRT(SUM((C13-B13)^2,(D13-C13)^2,(E13-D13)^2,(F13-E13)^2))/4</f>
        <v>4.3301270189221936</v>
      </c>
      <c r="K13" t="s">
        <v>39</v>
      </c>
      <c r="L13">
        <f>SQRT(SUM((B14-B13)^2,(C14-C13)^2,(D14-D13)^2,(E14-E13)^2,(F14-F13)^2))/5</f>
        <v>2.979932885150268</v>
      </c>
      <c r="N13">
        <f>H13-G13</f>
        <v>2</v>
      </c>
      <c r="P13">
        <f>SQRT(SUM((G14-G13)^2,(H14-H13)^2)/2)</f>
        <v>1</v>
      </c>
      <c r="Q13">
        <f>COUNTIF($B14:$F18, B13)</f>
        <v>0</v>
      </c>
      <c r="R13">
        <f>COUNTIF($B14:$F18, C13)</f>
        <v>0</v>
      </c>
      <c r="S13">
        <f>COUNTIF($B14:$F18, D13)</f>
        <v>1</v>
      </c>
      <c r="T13">
        <f>COUNTIF($B14:$F18, E13)</f>
        <v>2</v>
      </c>
      <c r="U13">
        <f>COUNTIF($B14:$F18, F13)</f>
        <v>1</v>
      </c>
      <c r="V13">
        <f>COUNTIF($G14:$H18, G13)</f>
        <v>1</v>
      </c>
      <c r="W13">
        <f>COUNTIF($G14:$H18, H13)</f>
        <v>1</v>
      </c>
      <c r="X13" t="str" cm="1">
        <f t="array" aca="1" ref="X13" ca="1">_xlfn.TEXTJOIN(", ", TRUE, IF(Q13:W13=0, OFFSET(Q13:W13, 0, -15), ""))</f>
        <v>8, 15</v>
      </c>
      <c r="Y13" t="str" cm="1">
        <f t="array" aca="1" ref="Y13" ca="1">_xlfn.TEXTJOIN(", ", TRUE, IF(Q13:W13=1, OFFSET(Q13:W13, 0, -15), ""))</f>
        <v>24, 42, 6, 8</v>
      </c>
      <c r="Z13">
        <f>COUNTIF($B14:$F23, B13)</f>
        <v>0</v>
      </c>
      <c r="AA13">
        <f>COUNTIF($B14:$F23, C13)</f>
        <v>1</v>
      </c>
      <c r="AB13">
        <f>COUNTIF($B14:$F23, D13)</f>
        <v>2</v>
      </c>
      <c r="AC13">
        <f>COUNTIF($B14:$F23, E13)</f>
        <v>2</v>
      </c>
      <c r="AD13">
        <f>COUNTIF($B14:$F23, F13)</f>
        <v>2</v>
      </c>
      <c r="AE13">
        <f>COUNTIF($G14:$H23,G13)</f>
        <v>2</v>
      </c>
      <c r="AF13">
        <f>COUNTIF($G14:$H23,H13)</f>
        <v>2</v>
      </c>
      <c r="AG13" t="str" cm="1">
        <f t="array" aca="1" ref="AG13" ca="1">_xlfn.TEXTJOIN(", ", TRUE, IF(Z13:AF13=0, OFFSET(Z13:AF13, 0, -24), ""))</f>
        <v>8</v>
      </c>
      <c r="AH13" t="str" cm="1">
        <f t="array" aca="1" ref="AH13" ca="1">_xlfn.TEXTJOIN(", ", TRUE, IF(Z13:AF13=1, OFFSET(Z13:AF13, 0, -24), ""))</f>
        <v>15</v>
      </c>
      <c r="AI13">
        <f>COUNTIF($B14:$F33, B13)</f>
        <v>2</v>
      </c>
      <c r="AJ13">
        <f>COUNTIF($B14:$F33, C13)</f>
        <v>1</v>
      </c>
      <c r="AK13">
        <f>COUNTIF($B14:$F33, D13)</f>
        <v>3</v>
      </c>
      <c r="AL13">
        <f>COUNTIF($B14:$F33, E13)</f>
        <v>3</v>
      </c>
      <c r="AM13">
        <f>COUNTIF($B14:$F33, F13)</f>
        <v>3</v>
      </c>
      <c r="AN13">
        <f>COUNTIF($G14:$H33,G13)</f>
        <v>5</v>
      </c>
      <c r="AO13">
        <f>COUNTIF($G14:$H33,H13)</f>
        <v>4</v>
      </c>
      <c r="AP13" t="str" cm="1">
        <f t="array" aca="1" ref="AP13" ca="1">_xlfn.TEXTJOIN(", ", TRUE, IF(AI13:AO13=1, OFFSET(AI13:AO13, 0, -33), ""))</f>
        <v>15</v>
      </c>
      <c r="AQ13" t="str" cm="1">
        <f t="array" aca="1" ref="AQ13" ca="1">_xlfn.TEXTJOIN(", ", TRUE, IF(AI13:AO13 &gt; 1, OFFSET(AI13:AO13, 0, -33), ""))</f>
        <v>8, 24, 35, 42, 6, 8</v>
      </c>
    </row>
    <row r="14" spans="1:43" x14ac:dyDescent="0.3">
      <c r="A14" s="4">
        <v>45671</v>
      </c>
      <c r="B14">
        <v>18</v>
      </c>
      <c r="C14">
        <v>20</v>
      </c>
      <c r="D14">
        <v>29</v>
      </c>
      <c r="E14">
        <v>41</v>
      </c>
      <c r="F14">
        <v>48</v>
      </c>
      <c r="G14">
        <v>5</v>
      </c>
      <c r="H14">
        <v>9</v>
      </c>
      <c r="J14">
        <f>SQRT(SUM((C14-B14)^2,(D14-C14)^2,(E14-D14)^2,(F14-E14)^2))/4</f>
        <v>4.1683330001332664</v>
      </c>
      <c r="K14">
        <f>MEDIAN(J2:J5)</f>
        <v>5.0525040819623808</v>
      </c>
      <c r="L14">
        <f>SQRT(SUM((B15-B14)^2,(C15-C14)^2,(D15-D14)^2,(E15-E14)^2,(F15-F14)^2))/5</f>
        <v>2.7276363393971712</v>
      </c>
      <c r="M14">
        <f>MEDIAN(L2:L5)</f>
        <v>3.2248470570089278</v>
      </c>
      <c r="N14">
        <f>H14-G14</f>
        <v>4</v>
      </c>
      <c r="O14">
        <f>MEDIAN(N2:N5)</f>
        <v>5.5</v>
      </c>
      <c r="P14">
        <f>SQRT(SUM((G15-G14)^2,(H15-H14)^2)/2)</f>
        <v>1.5811388300841898</v>
      </c>
      <c r="Q14">
        <f>COUNTIF($B15:$F19, B14)</f>
        <v>0</v>
      </c>
      <c r="R14">
        <f>COUNTIF($B15:$F19, C14)</f>
        <v>1</v>
      </c>
      <c r="S14">
        <f>COUNTIF($B15:$F19, D14)</f>
        <v>1</v>
      </c>
      <c r="T14">
        <f>COUNTIF($B15:$F19, E14)</f>
        <v>1</v>
      </c>
      <c r="U14">
        <f>COUNTIF($B15:$F19, F14)</f>
        <v>0</v>
      </c>
      <c r="V14">
        <f>COUNTIF($G15:$H19, G14)</f>
        <v>0</v>
      </c>
      <c r="W14">
        <f>COUNTIF($G15:$H19, H14)</f>
        <v>1</v>
      </c>
      <c r="X14" t="str" cm="1">
        <f t="array" aca="1" ref="X14" ca="1">_xlfn.TEXTJOIN(", ", TRUE, IF(Q14:W14=0, OFFSET(Q14:W14, 0, -15), ""))</f>
        <v>18, 48, 5</v>
      </c>
      <c r="Y14" t="str" cm="1">
        <f t="array" aca="1" ref="Y14" ca="1">_xlfn.TEXTJOIN(", ", TRUE, IF(Q14:W14=1, OFFSET(Q14:W14, 0, -15), ""))</f>
        <v>20, 29, 41, 9</v>
      </c>
      <c r="Z14">
        <f>COUNTIF($B15:$F24, B14)</f>
        <v>0</v>
      </c>
      <c r="AA14">
        <f>COUNTIF($B15:$F24, C14)</f>
        <v>1</v>
      </c>
      <c r="AB14">
        <f>COUNTIF($B15:$F24, D14)</f>
        <v>3</v>
      </c>
      <c r="AC14">
        <f>COUNTIF($B15:$F24, E14)</f>
        <v>1</v>
      </c>
      <c r="AD14">
        <f>COUNTIF($B15:$F24, F14)</f>
        <v>0</v>
      </c>
      <c r="AE14">
        <f>COUNTIF($G15:$H24,G14)</f>
        <v>1</v>
      </c>
      <c r="AF14">
        <f>COUNTIF($G15:$H24,H14)</f>
        <v>3</v>
      </c>
      <c r="AG14" t="str" cm="1">
        <f t="array" aca="1" ref="AG14" ca="1">_xlfn.TEXTJOIN(", ", TRUE, IF(Z14:AF14=0, OFFSET(Z14:AF14, 0, -24), ""))</f>
        <v>18, 48</v>
      </c>
      <c r="AH14" t="str" cm="1">
        <f t="array" aca="1" ref="AH14" ca="1">_xlfn.TEXTJOIN(", ", TRUE, IF(Z14:AF14=1, OFFSET(Z14:AF14, 0, -24), ""))</f>
        <v>20, 41, 5</v>
      </c>
      <c r="AI14">
        <f>COUNTIF($B15:$F34, B14)</f>
        <v>1</v>
      </c>
      <c r="AJ14">
        <f>COUNTIF($B15:$F34, C14)</f>
        <v>2</v>
      </c>
      <c r="AK14">
        <f>COUNTIF($B15:$F34, D14)</f>
        <v>5</v>
      </c>
      <c r="AL14">
        <f>COUNTIF($B15:$F34, E14)</f>
        <v>1</v>
      </c>
      <c r="AM14">
        <f>COUNTIF($B15:$F34, F14)</f>
        <v>1</v>
      </c>
      <c r="AN14">
        <f>COUNTIF($G15:$H34,G14)</f>
        <v>2</v>
      </c>
      <c r="AO14">
        <f>COUNTIF($G15:$H34,H14)</f>
        <v>6</v>
      </c>
      <c r="AP14" t="str" cm="1">
        <f t="array" aca="1" ref="AP14" ca="1">_xlfn.TEXTJOIN(", ", TRUE, IF(AI14:AO14=1, OFFSET(AI14:AO14, 0, -33), ""))</f>
        <v>18, 41, 48</v>
      </c>
      <c r="AQ14" t="str" cm="1">
        <f t="array" aca="1" ref="AQ14" ca="1">_xlfn.TEXTJOIN(", ", TRUE, IF(AI14:AO14 &gt; 1, OFFSET(AI14:AO14, 0, -33), ""))</f>
        <v>20, 29, 5, 9</v>
      </c>
    </row>
    <row r="15" spans="1:43" x14ac:dyDescent="0.3">
      <c r="A15" s="4">
        <v>45667</v>
      </c>
      <c r="B15">
        <v>12</v>
      </c>
      <c r="C15">
        <v>27</v>
      </c>
      <c r="D15">
        <v>36</v>
      </c>
      <c r="E15">
        <v>37</v>
      </c>
      <c r="F15">
        <v>42</v>
      </c>
      <c r="G15">
        <v>6</v>
      </c>
      <c r="H15">
        <v>7</v>
      </c>
      <c r="J15">
        <f>SQRT(SUM((C15-B15)^2,(D15-C15)^2,(E15-D15)^2,(F15-E15)^2))/4</f>
        <v>4.5552167895721496</v>
      </c>
      <c r="K15">
        <f>AVERAGE(J2:J5)</f>
        <v>5.0932351354159398</v>
      </c>
      <c r="L15">
        <f>SQRT(SUM((B16-B15)^2,(C16-C15)^2,(D16-D15)^2,(E16-E15)^2,(F16-F15)^2))/5</f>
        <v>2.3832750575625967</v>
      </c>
      <c r="M15">
        <f>AVERAGE(L2:L5)</f>
        <v>3.901723128637677</v>
      </c>
      <c r="N15">
        <f>H15-G15</f>
        <v>1</v>
      </c>
      <c r="O15">
        <f>AVERAGE(N2:N5)</f>
        <v>5.5</v>
      </c>
      <c r="P15">
        <f>SQRT(SUM((G16-G15)^2,(H16-H15)^2)/2)</f>
        <v>3.8078865529319543</v>
      </c>
      <c r="Q15">
        <f>COUNTIF($B16:$F20, B15)</f>
        <v>1</v>
      </c>
      <c r="R15">
        <f>COUNTIF($B16:$F20, C15)</f>
        <v>1</v>
      </c>
      <c r="S15">
        <f>COUNTIF($B16:$F20, D15)</f>
        <v>0</v>
      </c>
      <c r="T15">
        <f>COUNTIF($B16:$F20, E15)</f>
        <v>1</v>
      </c>
      <c r="U15">
        <f>COUNTIF($B16:$F20, F15)</f>
        <v>0</v>
      </c>
      <c r="V15">
        <f>COUNTIF($G16:$H20, G15)</f>
        <v>0</v>
      </c>
      <c r="W15">
        <f>COUNTIF($G16:$H20, H15)</f>
        <v>0</v>
      </c>
      <c r="X15" t="str" cm="1">
        <f t="array" aca="1" ref="X15" ca="1">_xlfn.TEXTJOIN(", ", TRUE, IF(Q15:W15=0, OFFSET(Q15:W15, 0, -15), ""))</f>
        <v>36, 42, 6, 7</v>
      </c>
      <c r="Y15" t="str" cm="1">
        <f t="array" aca="1" ref="Y15" ca="1">_xlfn.TEXTJOIN(", ", TRUE, IF(Q15:W15=1, OFFSET(Q15:W15, 0, -15), ""))</f>
        <v>12, 27, 37</v>
      </c>
      <c r="Z15">
        <f>COUNTIF($B16:$F25, B15)</f>
        <v>1</v>
      </c>
      <c r="AA15">
        <f>COUNTIF($B16:$F25, C15)</f>
        <v>1</v>
      </c>
      <c r="AB15">
        <f>COUNTIF($B16:$F25, D15)</f>
        <v>0</v>
      </c>
      <c r="AC15">
        <f>COUNTIF($B16:$F25, E15)</f>
        <v>1</v>
      </c>
      <c r="AD15">
        <f>COUNTIF($B16:$F25, F15)</f>
        <v>1</v>
      </c>
      <c r="AE15">
        <f>COUNTIF($G16:$H25,G15)</f>
        <v>2</v>
      </c>
      <c r="AF15">
        <f>COUNTIF($G16:$H25,H15)</f>
        <v>1</v>
      </c>
      <c r="AG15" t="str" cm="1">
        <f t="array" aca="1" ref="AG15" ca="1">_xlfn.TEXTJOIN(", ", TRUE, IF(Z15:AF15=0, OFFSET(Z15:AF15, 0, -24), ""))</f>
        <v>36</v>
      </c>
      <c r="AH15" t="str" cm="1">
        <f t="array" aca="1" ref="AH15" ca="1">_xlfn.TEXTJOIN(", ", TRUE, IF(Z15:AF15=1, OFFSET(Z15:AF15, 0, -24), ""))</f>
        <v>12, 27, 37, 42, 7</v>
      </c>
      <c r="AI15">
        <f>COUNTIF($B16:$F35, B15)</f>
        <v>3</v>
      </c>
      <c r="AJ15">
        <f>COUNTIF($B16:$F35, C15)</f>
        <v>1</v>
      </c>
      <c r="AK15">
        <f>COUNTIF($B16:$F35, D15)</f>
        <v>0</v>
      </c>
      <c r="AL15">
        <f>COUNTIF($B16:$F35, E15)</f>
        <v>2</v>
      </c>
      <c r="AM15">
        <f>COUNTIF($B16:$F35, F15)</f>
        <v>2</v>
      </c>
      <c r="AN15">
        <f>COUNTIF($G16:$H35,G15)</f>
        <v>5</v>
      </c>
      <c r="AO15">
        <f>COUNTIF($G16:$H35,H15)</f>
        <v>3</v>
      </c>
      <c r="AP15" t="str" cm="1">
        <f t="array" aca="1" ref="AP15" ca="1">_xlfn.TEXTJOIN(", ", TRUE, IF(AI15:AO15=1, OFFSET(AI15:AO15, 0, -33), ""))</f>
        <v>27</v>
      </c>
      <c r="AQ15" t="str" cm="1">
        <f t="array" aca="1" ref="AQ15" ca="1">_xlfn.TEXTJOIN(", ", TRUE, IF(AI15:AO15 &gt; 1, OFFSET(AI15:AO15, 0, -33), ""))</f>
        <v>12, 37, 42, 6, 7</v>
      </c>
    </row>
    <row r="16" spans="1:43" x14ac:dyDescent="0.3">
      <c r="A16" s="4">
        <v>45664</v>
      </c>
      <c r="B16">
        <v>20</v>
      </c>
      <c r="C16">
        <v>33</v>
      </c>
      <c r="D16">
        <v>35</v>
      </c>
      <c r="E16">
        <v>41</v>
      </c>
      <c r="F16">
        <v>47</v>
      </c>
      <c r="G16">
        <v>4</v>
      </c>
      <c r="H16">
        <v>12</v>
      </c>
      <c r="J16">
        <f>SQRT(SUM((C16-B16)^2,(D16-C16)^2,(E16-D16)^2,(F16-E16)^2))/4</f>
        <v>3.9131189606246322</v>
      </c>
      <c r="K16">
        <f>_xlfn.STDEV.P(J2:J5)</f>
        <v>0.97446439409789087</v>
      </c>
      <c r="L16">
        <f>SQRT(SUM((B17-B16)^2,(C17-C16)^2,(D17-D16)^2,(E17-E16)^2,(F17-F16)^2))/5</f>
        <v>5.1264022471905184</v>
      </c>
      <c r="M16">
        <f>_xlfn.STDEV.P(L2:L5)</f>
        <v>1.7625426597543155</v>
      </c>
      <c r="N16">
        <f>H16-G16</f>
        <v>8</v>
      </c>
      <c r="O16">
        <f>_xlfn.STDEV.P(N2:N5)</f>
        <v>2.6925824035672519</v>
      </c>
      <c r="P16">
        <f>SQRT(SUM((G17-G16)^2,(H17-H16)^2)/2)</f>
        <v>3</v>
      </c>
      <c r="Q16">
        <f>COUNTIF($B17:$F21, B16)</f>
        <v>0</v>
      </c>
      <c r="R16">
        <f>COUNTIF($B17:$F21, C16)</f>
        <v>3</v>
      </c>
      <c r="S16">
        <f>COUNTIF($B17:$F21, D16)</f>
        <v>1</v>
      </c>
      <c r="T16">
        <f>COUNTIF($B17:$F21, E16)</f>
        <v>0</v>
      </c>
      <c r="U16">
        <f>COUNTIF($B17:$F21, F16)</f>
        <v>0</v>
      </c>
      <c r="V16">
        <f>COUNTIF($G17:$H21, G16)</f>
        <v>1</v>
      </c>
      <c r="W16">
        <f>COUNTIF($G17:$H21, H16)</f>
        <v>2</v>
      </c>
      <c r="X16" t="str" cm="1">
        <f t="array" aca="1" ref="X16" ca="1">_xlfn.TEXTJOIN(", ", TRUE, IF(Q16:W16=0, OFFSET(Q16:W16, 0, -15), ""))</f>
        <v>20, 41, 47</v>
      </c>
      <c r="Y16" t="str" cm="1">
        <f t="array" aca="1" ref="Y16" ca="1">_xlfn.TEXTJOIN(", ", TRUE, IF(Q16:W16=1, OFFSET(Q16:W16, 0, -15), ""))</f>
        <v>35, 4</v>
      </c>
      <c r="Z16">
        <f>COUNTIF($B17:$F26, B16)</f>
        <v>0</v>
      </c>
      <c r="AA16">
        <f>COUNTIF($B17:$F26, C16)</f>
        <v>3</v>
      </c>
      <c r="AB16">
        <f>COUNTIF($B17:$F26, D16)</f>
        <v>1</v>
      </c>
      <c r="AC16">
        <f>COUNTIF($B17:$F26, E16)</f>
        <v>0</v>
      </c>
      <c r="AD16">
        <f>COUNTIF($B17:$F26, F16)</f>
        <v>3</v>
      </c>
      <c r="AE16">
        <f>COUNTIF($G17:$H26,G16)</f>
        <v>2</v>
      </c>
      <c r="AF16">
        <f>COUNTIF($G17:$H26,H16)</f>
        <v>2</v>
      </c>
      <c r="AG16" t="str" cm="1">
        <f t="array" aca="1" ref="AG16" ca="1">_xlfn.TEXTJOIN(", ", TRUE, IF(Z16:AF16=0, OFFSET(Z16:AF16, 0, -24), ""))</f>
        <v>20, 41</v>
      </c>
      <c r="AH16" t="str" cm="1">
        <f t="array" aca="1" ref="AH16" ca="1">_xlfn.TEXTJOIN(", ", TRUE, IF(Z16:AF16=1, OFFSET(Z16:AF16, 0, -24), ""))</f>
        <v>35</v>
      </c>
      <c r="AI16">
        <f>COUNTIF($B17:$F36, B16)</f>
        <v>1</v>
      </c>
      <c r="AJ16">
        <f>COUNTIF($B17:$F36, C16)</f>
        <v>5</v>
      </c>
      <c r="AK16">
        <f>COUNTIF($B17:$F36, D16)</f>
        <v>2</v>
      </c>
      <c r="AL16">
        <f>COUNTIF($B17:$F36, E16)</f>
        <v>0</v>
      </c>
      <c r="AM16">
        <f>COUNTIF($B17:$F36, F16)</f>
        <v>3</v>
      </c>
      <c r="AN16">
        <f>COUNTIF($G17:$H36,G16)</f>
        <v>2</v>
      </c>
      <c r="AO16">
        <f>COUNTIF($G17:$H36,H16)</f>
        <v>5</v>
      </c>
      <c r="AP16" t="str" cm="1">
        <f t="array" aca="1" ref="AP16" ca="1">_xlfn.TEXTJOIN(", ", TRUE, IF(AI16:AO16=1, OFFSET(AI16:AO16, 0, -33), ""))</f>
        <v>20</v>
      </c>
      <c r="AQ16" t="str" cm="1">
        <f t="array" aca="1" ref="AQ16" ca="1">_xlfn.TEXTJOIN(", ", TRUE, IF(AI16:AO16 &gt; 1, OFFSET(AI16:AO16, 0, -33), ""))</f>
        <v>33, 35, 47, 4, 12</v>
      </c>
    </row>
    <row r="17" spans="1:43" x14ac:dyDescent="0.3">
      <c r="A17" s="4">
        <v>45660</v>
      </c>
      <c r="B17">
        <v>3</v>
      </c>
      <c r="C17">
        <v>19</v>
      </c>
      <c r="D17">
        <v>29</v>
      </c>
      <c r="E17">
        <v>35</v>
      </c>
      <c r="F17">
        <v>37</v>
      </c>
      <c r="G17">
        <v>1</v>
      </c>
      <c r="H17">
        <v>9</v>
      </c>
      <c r="J17">
        <f>SQRT(SUM((C17-B17)^2,(D17-C17)^2,(E17-D17)^2,(F17-E17)^2))/4</f>
        <v>4.9749371855330997</v>
      </c>
      <c r="L17">
        <f>SQRT(SUM((B18-B17)^2,(C18-C17)^2,(D18-D17)^2,(E18-E17)^2,(F18-F17)^2))/5</f>
        <v>3.7682887362833548</v>
      </c>
      <c r="N17">
        <f>H17-G17</f>
        <v>8</v>
      </c>
      <c r="P17">
        <f>SQRT(SUM((G18-G17)^2,(H18-H17)^2)/2)</f>
        <v>5.3851648071345037</v>
      </c>
      <c r="Q17">
        <f>COUNTIF($B18:$F22, B17)</f>
        <v>1</v>
      </c>
      <c r="R17">
        <f>COUNTIF($B18:$F22, C17)</f>
        <v>1</v>
      </c>
      <c r="S17">
        <f>COUNTIF($B18:$F22, D17)</f>
        <v>1</v>
      </c>
      <c r="T17">
        <f>COUNTIF($B18:$F22, E17)</f>
        <v>0</v>
      </c>
      <c r="U17">
        <f>COUNTIF($B18:$F22, F17)</f>
        <v>0</v>
      </c>
      <c r="V17">
        <f>COUNTIF($G18:$H22, G17)</f>
        <v>0</v>
      </c>
      <c r="W17">
        <f>COUNTIF($G18:$H22, H17)</f>
        <v>1</v>
      </c>
      <c r="X17" t="str" cm="1">
        <f t="array" aca="1" ref="X17" ca="1">_xlfn.TEXTJOIN(", ", TRUE, IF(Q17:W17=0, OFFSET(Q17:W17, 0, -15), ""))</f>
        <v>35, 37, 1</v>
      </c>
      <c r="Y17" t="str" cm="1">
        <f t="array" aca="1" ref="Y17" ca="1">_xlfn.TEXTJOIN(", ", TRUE, IF(Q17:W17=1, OFFSET(Q17:W17, 0, -15), ""))</f>
        <v>3, 19, 29, 9</v>
      </c>
      <c r="Z17">
        <f>COUNTIF($B18:$F27, B17)</f>
        <v>1</v>
      </c>
      <c r="AA17">
        <f>COUNTIF($B18:$F27, C17)</f>
        <v>1</v>
      </c>
      <c r="AB17">
        <f>COUNTIF($B18:$F27, D17)</f>
        <v>3</v>
      </c>
      <c r="AC17">
        <f>COUNTIF($B18:$F27, E17)</f>
        <v>0</v>
      </c>
      <c r="AD17">
        <f>COUNTIF($B18:$F27, F17)</f>
        <v>0</v>
      </c>
      <c r="AE17">
        <f>COUNTIF($G18:$H27,G17)</f>
        <v>0</v>
      </c>
      <c r="AF17">
        <f>COUNTIF($G18:$H27,H17)</f>
        <v>3</v>
      </c>
      <c r="AG17" t="str" cm="1">
        <f t="array" aca="1" ref="AG17" ca="1">_xlfn.TEXTJOIN(", ", TRUE, IF(Z17:AF17=0, OFFSET(Z17:AF17, 0, -24), ""))</f>
        <v>35, 37, 1</v>
      </c>
      <c r="AH17" t="str" cm="1">
        <f t="array" aca="1" ref="AH17" ca="1">_xlfn.TEXTJOIN(", ", TRUE, IF(Z17:AF17=1, OFFSET(Z17:AF17, 0, -24), ""))</f>
        <v>3, 19</v>
      </c>
      <c r="AI17">
        <f>COUNTIF($B18:$F37, B17)</f>
        <v>1</v>
      </c>
      <c r="AJ17">
        <f>COUNTIF($B18:$F37, C17)</f>
        <v>3</v>
      </c>
      <c r="AK17">
        <f>COUNTIF($B18:$F37, D17)</f>
        <v>4</v>
      </c>
      <c r="AL17">
        <f>COUNTIF($B18:$F37, E17)</f>
        <v>1</v>
      </c>
      <c r="AM17">
        <f>COUNTIF($B18:$F37, F17)</f>
        <v>1</v>
      </c>
      <c r="AN17">
        <f>COUNTIF($G18:$H37,G17)</f>
        <v>2</v>
      </c>
      <c r="AO17">
        <f>COUNTIF($G18:$H37,H17)</f>
        <v>6</v>
      </c>
      <c r="AP17" t="str" cm="1">
        <f t="array" aca="1" ref="AP17" ca="1">_xlfn.TEXTJOIN(", ", TRUE, IF(AI17:AO17=1, OFFSET(AI17:AO17, 0, -33), ""))</f>
        <v>3, 35, 37</v>
      </c>
      <c r="AQ17" t="str" cm="1">
        <f t="array" aca="1" ref="AQ17" ca="1">_xlfn.TEXTJOIN(", ", TRUE, IF(AI17:AO17 &gt; 1, OFFSET(AI17:AO17, 0, -33), ""))</f>
        <v>19, 29, 1, 9</v>
      </c>
    </row>
    <row r="18" spans="1:43" x14ac:dyDescent="0.3">
      <c r="A18" s="4">
        <v>45657</v>
      </c>
      <c r="B18">
        <v>19</v>
      </c>
      <c r="C18">
        <v>24</v>
      </c>
      <c r="D18">
        <v>26</v>
      </c>
      <c r="E18">
        <v>28</v>
      </c>
      <c r="F18">
        <v>33</v>
      </c>
      <c r="G18">
        <v>8</v>
      </c>
      <c r="H18">
        <v>12</v>
      </c>
      <c r="J18">
        <f>SQRT(SUM((C18-B18)^2,(D18-C18)^2,(E18-D18)^2,(F18-E18)^2))/4</f>
        <v>1.9039432764659772</v>
      </c>
      <c r="L18">
        <f>SQRT(SUM((B19-B18)^2,(C19-C18)^2,(D19-D18)^2,(E19-E18)^2,(F19-F18)^2))/5</f>
        <v>2.9866369046136159</v>
      </c>
      <c r="N18">
        <f>H18-G18</f>
        <v>4</v>
      </c>
      <c r="P18">
        <f>SQRT(SUM((G19-G18)^2,(H19-H18)^2)/2)</f>
        <v>4</v>
      </c>
      <c r="Q18">
        <f>COUNTIF($B19:$F23, B18)</f>
        <v>0</v>
      </c>
      <c r="R18">
        <f>COUNTIF($B19:$F23, C18)</f>
        <v>1</v>
      </c>
      <c r="S18">
        <f>COUNTIF($B19:$F23, D18)</f>
        <v>0</v>
      </c>
      <c r="T18">
        <f>COUNTIF($B19:$F23, E18)</f>
        <v>0</v>
      </c>
      <c r="U18">
        <f>COUNTIF($B19:$F23, F18)</f>
        <v>2</v>
      </c>
      <c r="V18">
        <f>COUNTIF($G19:$H23, G18)</f>
        <v>1</v>
      </c>
      <c r="W18">
        <f>COUNTIF($G19:$H23, H18)</f>
        <v>1</v>
      </c>
      <c r="X18" t="str" cm="1">
        <f t="array" aca="1" ref="X18" ca="1">_xlfn.TEXTJOIN(", ", TRUE, IF(Q18:W18=0, OFFSET(Q18:W18, 0, -15), ""))</f>
        <v>19, 26, 28</v>
      </c>
      <c r="Y18" t="str" cm="1">
        <f t="array" aca="1" ref="Y18" ca="1">_xlfn.TEXTJOIN(", ", TRUE, IF(Q18:W18=1, OFFSET(Q18:W18, 0, -15), ""))</f>
        <v>24, 8, 12</v>
      </c>
      <c r="Z18">
        <f>COUNTIF($B19:$F28, B18)</f>
        <v>0</v>
      </c>
      <c r="AA18">
        <f>COUNTIF($B19:$F28, C18)</f>
        <v>2</v>
      </c>
      <c r="AB18">
        <f>COUNTIF($B19:$F28, D18)</f>
        <v>0</v>
      </c>
      <c r="AC18">
        <f>COUNTIF($B19:$F28, E18)</f>
        <v>0</v>
      </c>
      <c r="AD18">
        <f>COUNTIF($B19:$F28, F18)</f>
        <v>2</v>
      </c>
      <c r="AE18">
        <f>COUNTIF($G19:$H28,G18)</f>
        <v>2</v>
      </c>
      <c r="AF18">
        <f>COUNTIF($G19:$H28,H18)</f>
        <v>2</v>
      </c>
      <c r="AG18" t="str" cm="1">
        <f t="array" aca="1" ref="AG18" ca="1">_xlfn.TEXTJOIN(", ", TRUE, IF(Z18:AF18=0, OFFSET(Z18:AF18, 0, -24), ""))</f>
        <v>19, 26, 28</v>
      </c>
      <c r="AH18" t="str" cm="1">
        <f t="array" aca="1" ref="AH18" ca="1">_xlfn.TEXTJOIN(", ", TRUE, IF(Z18:AF18=1, OFFSET(Z18:AF18, 0, -24), ""))</f>
        <v/>
      </c>
      <c r="AI18">
        <f>COUNTIF($B19:$F38, B18)</f>
        <v>2</v>
      </c>
      <c r="AJ18">
        <f>COUNTIF($B19:$F38, C18)</f>
        <v>2</v>
      </c>
      <c r="AK18">
        <f>COUNTIF($B19:$F38, D18)</f>
        <v>0</v>
      </c>
      <c r="AL18">
        <f>COUNTIF($B19:$F38, E18)</f>
        <v>1</v>
      </c>
      <c r="AM18">
        <f>COUNTIF($B19:$F38, F18)</f>
        <v>4</v>
      </c>
      <c r="AN18">
        <f>COUNTIF($G19:$H38,G18)</f>
        <v>4</v>
      </c>
      <c r="AO18">
        <f>COUNTIF($G19:$H38,H18)</f>
        <v>4</v>
      </c>
      <c r="AP18" t="str" cm="1">
        <f t="array" aca="1" ref="AP18" ca="1">_xlfn.TEXTJOIN(", ", TRUE, IF(AI18:AO18=1, OFFSET(AI18:AO18, 0, -33), ""))</f>
        <v>28</v>
      </c>
      <c r="AQ18" t="str" cm="1">
        <f t="array" aca="1" ref="AQ18" ca="1">_xlfn.TEXTJOIN(", ", TRUE, IF(AI18:AO18 &gt; 1, OFFSET(AI18:AO18, 0, -33), ""))</f>
        <v>19, 24, 33, 8, 12</v>
      </c>
    </row>
    <row r="19" spans="1:43" x14ac:dyDescent="0.3">
      <c r="A19" s="4">
        <v>45653</v>
      </c>
      <c r="B19">
        <v>12</v>
      </c>
      <c r="C19">
        <v>22</v>
      </c>
      <c r="D19">
        <v>27</v>
      </c>
      <c r="E19">
        <v>33</v>
      </c>
      <c r="F19">
        <v>45</v>
      </c>
      <c r="G19">
        <v>4</v>
      </c>
      <c r="H19">
        <v>8</v>
      </c>
      <c r="J19">
        <f>SQRT(SUM((C19-B19)^2,(D19-C19)^2,(E19-D19)^2,(F19-E19)^2))/4</f>
        <v>4.3660622991432447</v>
      </c>
      <c r="L19">
        <f>SQRT(SUM((B20-B19)^2,(C20-C19)^2,(D20-D19)^2,(E20-E19)^2,(F20-F19)^2))/5</f>
        <v>5.8034472514187634</v>
      </c>
      <c r="N19">
        <f>H19-G19</f>
        <v>4</v>
      </c>
      <c r="P19">
        <f>SQRT(SUM((G20-G19)^2,(H20-H19)^2)/2)</f>
        <v>5.7008771254956896</v>
      </c>
      <c r="Q19">
        <f>COUNTIF($B20:$F24, B19)</f>
        <v>0</v>
      </c>
      <c r="R19">
        <f>COUNTIF($B20:$F24, C19)</f>
        <v>0</v>
      </c>
      <c r="S19">
        <f>COUNTIF($B20:$F24, D19)</f>
        <v>0</v>
      </c>
      <c r="T19">
        <f>COUNTIF($B20:$F24, E19)</f>
        <v>1</v>
      </c>
      <c r="U19">
        <f>COUNTIF($B20:$F24, F19)</f>
        <v>0</v>
      </c>
      <c r="V19">
        <f>COUNTIF($G20:$H24, G19)</f>
        <v>1</v>
      </c>
      <c r="W19">
        <f>COUNTIF($G20:$H24, H19)</f>
        <v>0</v>
      </c>
      <c r="X19" t="str" cm="1">
        <f t="array" aca="1" ref="X19" ca="1">_xlfn.TEXTJOIN(", ", TRUE, IF(Q19:W19=0, OFFSET(Q19:W19, 0, -15), ""))</f>
        <v>12, 22, 27, 45, 8</v>
      </c>
      <c r="Y19" t="str" cm="1">
        <f t="array" aca="1" ref="Y19" ca="1">_xlfn.TEXTJOIN(", ", TRUE, IF(Q19:W19=1, OFFSET(Q19:W19, 0, -15), ""))</f>
        <v>33, 4</v>
      </c>
      <c r="Z19">
        <f>COUNTIF($B20:$F29, B19)</f>
        <v>1</v>
      </c>
      <c r="AA19">
        <f>COUNTIF($B20:$F29, C19)</f>
        <v>0</v>
      </c>
      <c r="AB19">
        <f>COUNTIF($B20:$F29, D19)</f>
        <v>0</v>
      </c>
      <c r="AC19">
        <f>COUNTIF($B20:$F29, E19)</f>
        <v>1</v>
      </c>
      <c r="AD19">
        <f>COUNTIF($B20:$F29, F19)</f>
        <v>0</v>
      </c>
      <c r="AE19">
        <f>COUNTIF($G20:$H29,G19)</f>
        <v>1</v>
      </c>
      <c r="AF19">
        <f>COUNTIF($G20:$H29,H19)</f>
        <v>2</v>
      </c>
      <c r="AG19" t="str" cm="1">
        <f t="array" aca="1" ref="AG19" ca="1">_xlfn.TEXTJOIN(", ", TRUE, IF(Z19:AF19=0, OFFSET(Z19:AF19, 0, -24), ""))</f>
        <v>22, 27, 45</v>
      </c>
      <c r="AH19" t="str" cm="1">
        <f t="array" aca="1" ref="AH19" ca="1">_xlfn.TEXTJOIN(", ", TRUE, IF(Z19:AF19=1, OFFSET(Z19:AF19, 0, -24), ""))</f>
        <v>12, 33, 4</v>
      </c>
      <c r="AI19">
        <f>COUNTIF($B20:$F39, B19)</f>
        <v>2</v>
      </c>
      <c r="AJ19">
        <f>COUNTIF($B20:$F39, C19)</f>
        <v>1</v>
      </c>
      <c r="AK19">
        <f>COUNTIF($B20:$F39, D19)</f>
        <v>1</v>
      </c>
      <c r="AL19">
        <f>COUNTIF($B20:$F39, E19)</f>
        <v>3</v>
      </c>
      <c r="AM19">
        <f>COUNTIF($B20:$F39, F19)</f>
        <v>2</v>
      </c>
      <c r="AN19">
        <f>COUNTIF($G20:$H39,G19)</f>
        <v>1</v>
      </c>
      <c r="AO19">
        <f>COUNTIF($G20:$H39,H19)</f>
        <v>3</v>
      </c>
      <c r="AP19" t="str" cm="1">
        <f t="array" aca="1" ref="AP19" ca="1">_xlfn.TEXTJOIN(", ", TRUE, IF(AI19:AO19=1, OFFSET(AI19:AO19, 0, -33), ""))</f>
        <v>22, 27, 4</v>
      </c>
      <c r="AQ19" t="str" cm="1">
        <f t="array" aca="1" ref="AQ19" ca="1">_xlfn.TEXTJOIN(", ", TRUE, IF(AI19:AO19 &gt; 1, OFFSET(AI19:AO19, 0, -33), ""))</f>
        <v>12, 33, 45, 8</v>
      </c>
    </row>
    <row r="20" spans="1:43" x14ac:dyDescent="0.3">
      <c r="A20" s="4">
        <v>45650</v>
      </c>
      <c r="B20">
        <v>6</v>
      </c>
      <c r="C20">
        <v>10</v>
      </c>
      <c r="D20">
        <v>16</v>
      </c>
      <c r="E20">
        <v>23</v>
      </c>
      <c r="F20">
        <v>24</v>
      </c>
      <c r="G20">
        <v>11</v>
      </c>
      <c r="H20">
        <v>12</v>
      </c>
      <c r="J20">
        <f>SQRT(SUM((C20-B20)^2,(D20-C20)^2,(E20-D20)^2,(F20-E20)^2))/4</f>
        <v>2.5248762345905194</v>
      </c>
      <c r="L20">
        <f>SQRT(SUM((B21-B20)^2,(C21-C20)^2,(D21-D20)^2,(E21-E20)^2,(F21-F20)^2))/5</f>
        <v>5.7723478758647246</v>
      </c>
      <c r="N20">
        <f>H20-G20</f>
        <v>1</v>
      </c>
      <c r="P20">
        <f>SQRT(SUM((G21-G20)^2,(H21-H20)^2)/2)</f>
        <v>4.1231056256176606</v>
      </c>
      <c r="Q20">
        <f>COUNTIF($B21:$F25, B20)</f>
        <v>0</v>
      </c>
      <c r="R20">
        <f>COUNTIF($B21:$F25, C20)</f>
        <v>1</v>
      </c>
      <c r="S20">
        <f>COUNTIF($B21:$F25, D20)</f>
        <v>0</v>
      </c>
      <c r="T20">
        <f>COUNTIF($B21:$F25, E20)</f>
        <v>0</v>
      </c>
      <c r="U20">
        <f>COUNTIF($B21:$F25, F20)</f>
        <v>1</v>
      </c>
      <c r="V20">
        <f>COUNTIF($G21:$H25, G20)</f>
        <v>0</v>
      </c>
      <c r="W20">
        <f>COUNTIF($G21:$H25, H20)</f>
        <v>0</v>
      </c>
      <c r="X20" t="str" cm="1">
        <f t="array" aca="1" ref="X20" ca="1">_xlfn.TEXTJOIN(", ", TRUE, IF(Q20:W20=0, OFFSET(Q20:W20, 0, -15), ""))</f>
        <v>6, 16, 23, 11, 12</v>
      </c>
      <c r="Y20" t="str" cm="1">
        <f t="array" aca="1" ref="Y20" ca="1">_xlfn.TEXTJOIN(", ", TRUE, IF(Q20:W20=1, OFFSET(Q20:W20, 0, -15), ""))</f>
        <v>10, 24</v>
      </c>
      <c r="Z20">
        <f>COUNTIF($B21:$F30, B20)</f>
        <v>0</v>
      </c>
      <c r="AA20">
        <f>COUNTIF($B21:$F30, C20)</f>
        <v>2</v>
      </c>
      <c r="AB20">
        <f>COUNTIF($B21:$F30, D20)</f>
        <v>0</v>
      </c>
      <c r="AC20">
        <f>COUNTIF($B21:$F30, E20)</f>
        <v>1</v>
      </c>
      <c r="AD20">
        <f>COUNTIF($B21:$F30, F20)</f>
        <v>1</v>
      </c>
      <c r="AE20">
        <f>COUNTIF($G21:$H30,G20)</f>
        <v>1</v>
      </c>
      <c r="AF20">
        <f>COUNTIF($G21:$H30,H20)</f>
        <v>2</v>
      </c>
      <c r="AG20" t="str" cm="1">
        <f t="array" aca="1" ref="AG20" ca="1">_xlfn.TEXTJOIN(", ", TRUE, IF(Z20:AF20=0, OFFSET(Z20:AF20, 0, -24), ""))</f>
        <v>6, 16</v>
      </c>
      <c r="AH20" t="str" cm="1">
        <f t="array" aca="1" ref="AH20" ca="1">_xlfn.TEXTJOIN(", ", TRUE, IF(Z20:AF20=1, OFFSET(Z20:AF20, 0, -24), ""))</f>
        <v>23, 24, 11</v>
      </c>
      <c r="AI20">
        <f>COUNTIF($B21:$F40, B20)</f>
        <v>0</v>
      </c>
      <c r="AJ20">
        <f>COUNTIF($B21:$F40, C20)</f>
        <v>3</v>
      </c>
      <c r="AK20">
        <f>COUNTIF($B21:$F40, D20)</f>
        <v>0</v>
      </c>
      <c r="AL20">
        <f>COUNTIF($B21:$F40, E20)</f>
        <v>2</v>
      </c>
      <c r="AM20">
        <f>COUNTIF($B21:$F40, F20)</f>
        <v>1</v>
      </c>
      <c r="AN20">
        <f>COUNTIF($G21:$H40,G20)</f>
        <v>1</v>
      </c>
      <c r="AO20">
        <f>COUNTIF($G21:$H40,H20)</f>
        <v>4</v>
      </c>
      <c r="AP20" t="str" cm="1">
        <f t="array" aca="1" ref="AP20" ca="1">_xlfn.TEXTJOIN(", ", TRUE, IF(AI20:AO20=1, OFFSET(AI20:AO20, 0, -33), ""))</f>
        <v>24, 11</v>
      </c>
      <c r="AQ20" t="str" cm="1">
        <f t="array" aca="1" ref="AQ20" ca="1">_xlfn.TEXTJOIN(", ", TRUE, IF(AI20:AO20 &gt; 1, OFFSET(AI20:AO20, 0, -33), ""))</f>
        <v>10, 23, 12</v>
      </c>
    </row>
    <row r="21" spans="1:43" x14ac:dyDescent="0.3">
      <c r="A21" s="4">
        <v>45646</v>
      </c>
      <c r="B21">
        <v>10</v>
      </c>
      <c r="C21">
        <v>14</v>
      </c>
      <c r="D21">
        <v>21</v>
      </c>
      <c r="E21">
        <v>33</v>
      </c>
      <c r="F21">
        <v>50</v>
      </c>
      <c r="G21">
        <v>6</v>
      </c>
      <c r="H21">
        <v>9</v>
      </c>
      <c r="J21">
        <f>SQRT(SUM((C21-B21)^2,(D21-C21)^2,(E21-D21)^2,(F21-E21)^2))/4</f>
        <v>5.5789784011053491</v>
      </c>
      <c r="L21">
        <f>SQRT(SUM((B22-B21)^2,(C22-C21)^2,(D22-D21)^2,(E22-E21)^2,(F22-F21)^2))/5</f>
        <v>6.5604877867426907</v>
      </c>
      <c r="N21">
        <f>H21-G21</f>
        <v>3</v>
      </c>
      <c r="P21">
        <f>SQRT(SUM((G22-G21)^2,(H22-H21)^2)/2)</f>
        <v>3.1622776601683795</v>
      </c>
      <c r="Q21">
        <f>COUNTIF($B22:$F26, B21)</f>
        <v>0</v>
      </c>
      <c r="R21">
        <f>COUNTIF($B22:$F26, C21)</f>
        <v>1</v>
      </c>
      <c r="S21">
        <f>COUNTIF($B22:$F26, D21)</f>
        <v>1</v>
      </c>
      <c r="T21">
        <f>COUNTIF($B22:$F26, E21)</f>
        <v>0</v>
      </c>
      <c r="U21">
        <f>COUNTIF($B22:$F26, F21)</f>
        <v>1</v>
      </c>
      <c r="V21">
        <f>COUNTIF($G22:$H26, G21)</f>
        <v>2</v>
      </c>
      <c r="W21">
        <f>COUNTIF($G22:$H26, H21)</f>
        <v>1</v>
      </c>
      <c r="X21" t="str" cm="1">
        <f t="array" aca="1" ref="X21" ca="1">_xlfn.TEXTJOIN(", ", TRUE, IF(Q21:W21=0, OFFSET(Q21:W21, 0, -15), ""))</f>
        <v>10, 33</v>
      </c>
      <c r="Y21" t="str" cm="1">
        <f t="array" aca="1" ref="Y21" ca="1">_xlfn.TEXTJOIN(", ", TRUE, IF(Q21:W21=1, OFFSET(Q21:W21, 0, -15), ""))</f>
        <v>14, 21, 50, 9</v>
      </c>
      <c r="Z21">
        <f>COUNTIF($B22:$F31, B21)</f>
        <v>1</v>
      </c>
      <c r="AA21">
        <f>COUNTIF($B22:$F31, C21)</f>
        <v>1</v>
      </c>
      <c r="AB21">
        <f>COUNTIF($B22:$F31, D21)</f>
        <v>1</v>
      </c>
      <c r="AC21">
        <f>COUNTIF($B22:$F31, E21)</f>
        <v>0</v>
      </c>
      <c r="AD21">
        <f>COUNTIF($B22:$F31, F21)</f>
        <v>1</v>
      </c>
      <c r="AE21">
        <f>COUNTIF($G22:$H31,G21)</f>
        <v>3</v>
      </c>
      <c r="AF21">
        <f>COUNTIF($G22:$H31,H21)</f>
        <v>3</v>
      </c>
      <c r="AG21" t="str" cm="1">
        <f t="array" aca="1" ref="AG21" ca="1">_xlfn.TEXTJOIN(", ", TRUE, IF(Z21:AF21=0, OFFSET(Z21:AF21, 0, -24), ""))</f>
        <v>33</v>
      </c>
      <c r="AH21" t="str" cm="1">
        <f t="array" aca="1" ref="AH21" ca="1">_xlfn.TEXTJOIN(", ", TRUE, IF(Z21:AF21=1, OFFSET(Z21:AF21, 0, -24), ""))</f>
        <v>10, 14, 21, 50</v>
      </c>
      <c r="AI21">
        <f>COUNTIF($B22:$F41, B21)</f>
        <v>2</v>
      </c>
      <c r="AJ21">
        <f>COUNTIF($B22:$F41, C21)</f>
        <v>1</v>
      </c>
      <c r="AK21">
        <f>COUNTIF($B22:$F41, D21)</f>
        <v>1</v>
      </c>
      <c r="AL21">
        <f>COUNTIF($B22:$F41, E21)</f>
        <v>2</v>
      </c>
      <c r="AM21">
        <f>COUNTIF($B22:$F41, F21)</f>
        <v>4</v>
      </c>
      <c r="AN21">
        <f>COUNTIF($G22:$H41,G21)</f>
        <v>4</v>
      </c>
      <c r="AO21">
        <f>COUNTIF($G22:$H41,H21)</f>
        <v>6</v>
      </c>
      <c r="AP21" t="str" cm="1">
        <f t="array" aca="1" ref="AP21" ca="1">_xlfn.TEXTJOIN(", ", TRUE, IF(AI21:AO21=1, OFFSET(AI21:AO21, 0, -33), ""))</f>
        <v>14, 21</v>
      </c>
      <c r="AQ21" t="str" cm="1">
        <f t="array" aca="1" ref="AQ21" ca="1">_xlfn.TEXTJOIN(", ", TRUE, IF(AI21:AO21 &gt; 1, OFFSET(AI21:AO21, 0, -33), ""))</f>
        <v>10, 33, 50, 6, 9</v>
      </c>
    </row>
    <row r="22" spans="1:43" x14ac:dyDescent="0.3">
      <c r="A22" s="4">
        <v>45643</v>
      </c>
      <c r="B22">
        <v>1</v>
      </c>
      <c r="C22">
        <v>3</v>
      </c>
      <c r="D22">
        <v>4</v>
      </c>
      <c r="E22">
        <v>21</v>
      </c>
      <c r="F22">
        <v>29</v>
      </c>
      <c r="G22">
        <v>2</v>
      </c>
      <c r="H22">
        <v>7</v>
      </c>
      <c r="J22">
        <f>SQRT(SUM((C22-B22)^2,(D22-C22)^2,(E22-D22)^2,(F22-E22)^2))/4</f>
        <v>4.7302219821061255</v>
      </c>
      <c r="L22">
        <f>SQRT(SUM((B23-B22)^2,(C23-C22)^2,(D23-D22)^2,(E23-E22)^2,(F23-F22)^2))/5</f>
        <v>7.6602872008822231</v>
      </c>
      <c r="N22">
        <f>H22-G22</f>
        <v>5</v>
      </c>
      <c r="P22">
        <f>SQRT(SUM((G23-G22)^2,(H23-H22)^2)/2)</f>
        <v>2.5495097567963922</v>
      </c>
      <c r="Q22">
        <f>COUNTIF($B23:$F27, B22)</f>
        <v>1</v>
      </c>
      <c r="R22">
        <f>COUNTIF($B23:$F27, C22)</f>
        <v>0</v>
      </c>
      <c r="S22">
        <f>COUNTIF($B23:$F27, D22)</f>
        <v>0</v>
      </c>
      <c r="T22">
        <f>COUNTIF($B23:$F27, E22)</f>
        <v>0</v>
      </c>
      <c r="U22">
        <f>COUNTIF($B23:$F27, F22)</f>
        <v>2</v>
      </c>
      <c r="V22">
        <f>COUNTIF($G23:$H27, G22)</f>
        <v>0</v>
      </c>
      <c r="W22">
        <f>COUNTIF($G23:$H27, H22)</f>
        <v>0</v>
      </c>
      <c r="Z22">
        <f>COUNTIF($B23:$F32, B22)</f>
        <v>1</v>
      </c>
      <c r="AA22">
        <f>COUNTIF($B23:$F32, C22)</f>
        <v>0</v>
      </c>
      <c r="AB22">
        <f>COUNTIF($B23:$F32, D22)</f>
        <v>1</v>
      </c>
      <c r="AC22">
        <f>COUNTIF($B23:$F32, E22)</f>
        <v>0</v>
      </c>
      <c r="AD22">
        <f>COUNTIF($B23:$F32, F22)</f>
        <v>3</v>
      </c>
      <c r="AE22">
        <f>COUNTIF($G23:$H32,G22)</f>
        <v>1</v>
      </c>
      <c r="AF22">
        <f>COUNTIF($G23:$H32,H22)</f>
        <v>1</v>
      </c>
      <c r="AI22">
        <f>COUNTIF($B23:$F42, B22)</f>
        <v>3</v>
      </c>
      <c r="AJ22">
        <f>COUNTIF($B23:$F42, C22)</f>
        <v>1</v>
      </c>
      <c r="AK22">
        <f>COUNTIF($B23:$F42, D22)</f>
        <v>3</v>
      </c>
      <c r="AL22">
        <f>COUNTIF($B23:$F42, E22)</f>
        <v>0</v>
      </c>
      <c r="AM22">
        <f>COUNTIF($B23:$F42, F22)</f>
        <v>3</v>
      </c>
      <c r="AN22">
        <f>COUNTIF($G23:$H42,G22)</f>
        <v>3</v>
      </c>
      <c r="AO22">
        <f>COUNTIF($G23:$H42,H22)</f>
        <v>2</v>
      </c>
    </row>
    <row r="23" spans="1:43" x14ac:dyDescent="0.3">
      <c r="A23" s="4">
        <v>45639</v>
      </c>
      <c r="B23">
        <v>1</v>
      </c>
      <c r="C23">
        <v>15</v>
      </c>
      <c r="D23">
        <v>25</v>
      </c>
      <c r="E23">
        <v>42</v>
      </c>
      <c r="F23">
        <v>50</v>
      </c>
      <c r="G23">
        <v>4</v>
      </c>
      <c r="H23">
        <v>10</v>
      </c>
      <c r="J23">
        <f>SQRT(SUM((C23-B23)^2,(D23-C23)^2,(E23-D23)^2,(F23-E23)^2))/4</f>
        <v>6.3688696014284982</v>
      </c>
      <c r="L23">
        <f>SQRT(SUM((B24-B23)^2,(C24-C23)^2,(D24-D23)^2,(E24-E23)^2,(F24-F23)^2))/5</f>
        <v>3.3166247903554003</v>
      </c>
      <c r="N23">
        <f>H23-G23</f>
        <v>6</v>
      </c>
      <c r="P23">
        <f>SQRT(SUM((G24-G23)^2,(H24-H23)^2)/2)</f>
        <v>1</v>
      </c>
      <c r="Q23">
        <f>COUNTIF($B24:$F28, B23)</f>
        <v>0</v>
      </c>
      <c r="R23">
        <f>COUNTIF($B24:$F28, C23)</f>
        <v>0</v>
      </c>
      <c r="S23">
        <f>COUNTIF($B24:$F28, D23)</f>
        <v>4</v>
      </c>
      <c r="T23">
        <f>COUNTIF($B24:$F28, E23)</f>
        <v>0</v>
      </c>
      <c r="U23">
        <f>COUNTIF($B24:$F28, F23)</f>
        <v>0</v>
      </c>
      <c r="V23">
        <f>COUNTIF($G24:$H28, G23)</f>
        <v>0</v>
      </c>
      <c r="W23">
        <f>COUNTIF($G24:$H28, H23)</f>
        <v>1</v>
      </c>
      <c r="Z23">
        <f>COUNTIF($B24:$F33, B23)</f>
        <v>0</v>
      </c>
      <c r="AA23">
        <f>COUNTIF($B24:$F33, C23)</f>
        <v>0</v>
      </c>
      <c r="AB23">
        <f>COUNTIF($B24:$F33, D23)</f>
        <v>4</v>
      </c>
      <c r="AC23">
        <f>COUNTIF($B24:$F33, E23)</f>
        <v>1</v>
      </c>
      <c r="AD23">
        <f>COUNTIF($B24:$F33, F23)</f>
        <v>1</v>
      </c>
      <c r="AE23">
        <f>COUNTIF($G24:$H33,G23)</f>
        <v>0</v>
      </c>
      <c r="AF23">
        <f>COUNTIF($G24:$H33,H23)</f>
        <v>2</v>
      </c>
      <c r="AI23">
        <f>COUNTIF($B24:$F43, B23)</f>
        <v>2</v>
      </c>
      <c r="AJ23">
        <f>COUNTIF($B24:$F43, C23)</f>
        <v>2</v>
      </c>
      <c r="AK23">
        <f>COUNTIF($B24:$F43, D23)</f>
        <v>5</v>
      </c>
      <c r="AL23">
        <f>COUNTIF($B24:$F43, E23)</f>
        <v>1</v>
      </c>
      <c r="AM23">
        <f>COUNTIF($B24:$F43, F23)</f>
        <v>3</v>
      </c>
      <c r="AN23">
        <f>COUNTIF($G24:$H43,G23)</f>
        <v>1</v>
      </c>
      <c r="AO23">
        <f>COUNTIF($G24:$H43,H23)</f>
        <v>3</v>
      </c>
    </row>
    <row r="24" spans="1:43" x14ac:dyDescent="0.3">
      <c r="A24" s="4">
        <v>45636</v>
      </c>
      <c r="B24">
        <v>5</v>
      </c>
      <c r="C24">
        <v>24</v>
      </c>
      <c r="D24">
        <v>25</v>
      </c>
      <c r="E24">
        <v>29</v>
      </c>
      <c r="F24">
        <v>47</v>
      </c>
      <c r="G24">
        <v>5</v>
      </c>
      <c r="H24">
        <v>9</v>
      </c>
      <c r="J24">
        <f>SQRT(SUM((C24-B24)^2,(D24-C24)^2,(E24-D24)^2,(F24-E24)^2))/4</f>
        <v>6.6238206497458849</v>
      </c>
      <c r="L24">
        <f>SQRT(SUM((B25-B24)^2,(C25-C24)^2,(D25-D24)^2,(E25-E24)^2,(F25-F24)^2))/5</f>
        <v>4.4855322984011607</v>
      </c>
      <c r="N24">
        <f>H24-G24</f>
        <v>4</v>
      </c>
      <c r="P24">
        <f>SQRT(SUM((G25-G24)^2,(H25-H24)^2)/2)</f>
        <v>1</v>
      </c>
      <c r="Q24">
        <f>COUNTIF($B25:$F29, B24)</f>
        <v>0</v>
      </c>
      <c r="R24">
        <f>COUNTIF($B25:$F29, C24)</f>
        <v>0</v>
      </c>
      <c r="S24">
        <f>COUNTIF($B25:$F29, D24)</f>
        <v>3</v>
      </c>
      <c r="T24">
        <f>COUNTIF($B25:$F29, E24)</f>
        <v>2</v>
      </c>
      <c r="U24">
        <f>COUNTIF($B25:$F29, F24)</f>
        <v>2</v>
      </c>
      <c r="V24">
        <f>COUNTIF($G25:$H29, G24)</f>
        <v>1</v>
      </c>
      <c r="W24">
        <f>COUNTIF($G25:$H29, H24)</f>
        <v>2</v>
      </c>
      <c r="Z24">
        <f>COUNTIF($B25:$F34, B24)</f>
        <v>0</v>
      </c>
      <c r="AA24">
        <f>COUNTIF($B25:$F34, C24)</f>
        <v>0</v>
      </c>
      <c r="AB24">
        <f>COUNTIF($B25:$F34, D24)</f>
        <v>3</v>
      </c>
      <c r="AC24">
        <f>COUNTIF($B25:$F34, E24)</f>
        <v>2</v>
      </c>
      <c r="AD24">
        <f>COUNTIF($B25:$F34, F24)</f>
        <v>2</v>
      </c>
      <c r="AE24">
        <f>COUNTIF($G25:$H34,G24)</f>
        <v>1</v>
      </c>
      <c r="AF24">
        <f>COUNTIF($G25:$H34,H24)</f>
        <v>3</v>
      </c>
      <c r="AI24">
        <f>COUNTIF($B25:$F44, B24)</f>
        <v>0</v>
      </c>
      <c r="AJ24">
        <f>COUNTIF($B25:$F44, C24)</f>
        <v>0</v>
      </c>
      <c r="AK24">
        <f>COUNTIF($B25:$F44, D24)</f>
        <v>4</v>
      </c>
      <c r="AL24">
        <f>COUNTIF($B25:$F44, E24)</f>
        <v>3</v>
      </c>
      <c r="AM24">
        <f>COUNTIF($B25:$F44, F24)</f>
        <v>2</v>
      </c>
      <c r="AN24">
        <f>COUNTIF($G25:$H44,G24)</f>
        <v>2</v>
      </c>
      <c r="AO24">
        <f>COUNTIF($G25:$H44,H24)</f>
        <v>6</v>
      </c>
    </row>
    <row r="25" spans="1:43" x14ac:dyDescent="0.3">
      <c r="A25" s="4">
        <v>45632</v>
      </c>
      <c r="B25">
        <v>14</v>
      </c>
      <c r="C25">
        <v>25</v>
      </c>
      <c r="D25">
        <v>39</v>
      </c>
      <c r="E25">
        <v>44</v>
      </c>
      <c r="F25">
        <v>47</v>
      </c>
      <c r="G25">
        <v>6</v>
      </c>
      <c r="H25">
        <v>10</v>
      </c>
      <c r="J25">
        <f>SQRT(SUM((C25-B25)^2,(D25-C25)^2,(E25-D25)^2,(F25-E25)^2))/4</f>
        <v>4.6837484987987983</v>
      </c>
      <c r="L25">
        <f>SQRT(SUM((B26-B25)^2,(C26-C25)^2,(D26-D25)^2,(E26-E25)^2,(F26-F25)^2))/5</f>
        <v>2.0976176963403033</v>
      </c>
      <c r="N25">
        <f>H25-G25</f>
        <v>4</v>
      </c>
      <c r="P25">
        <f>SQRT(SUM((G26-G25)^2,(H26-H25)^2)/2)</f>
        <v>1.4142135623730951</v>
      </c>
      <c r="Q25">
        <f>COUNTIF($B26:$F30, B25)</f>
        <v>0</v>
      </c>
      <c r="R25">
        <f>COUNTIF($B26:$F30, C25)</f>
        <v>2</v>
      </c>
      <c r="S25">
        <f>COUNTIF($B26:$F30, D25)</f>
        <v>0</v>
      </c>
      <c r="T25">
        <f>COUNTIF($B26:$F30, E25)</f>
        <v>0</v>
      </c>
      <c r="U25">
        <f>COUNTIF($B26:$F30, F25)</f>
        <v>1</v>
      </c>
      <c r="V25">
        <f>COUNTIF($G26:$H30, G25)</f>
        <v>1</v>
      </c>
      <c r="W25">
        <f>COUNTIF($G26:$H30, H25)</f>
        <v>0</v>
      </c>
      <c r="Z25">
        <f>COUNTIF($B26:$F35, B25)</f>
        <v>0</v>
      </c>
      <c r="AA25">
        <f>COUNTIF($B26:$F35, C25)</f>
        <v>2</v>
      </c>
      <c r="AB25">
        <f>COUNTIF($B26:$F35, D25)</f>
        <v>1</v>
      </c>
      <c r="AC25">
        <f>COUNTIF($B26:$F35, E25)</f>
        <v>2</v>
      </c>
      <c r="AD25">
        <f>COUNTIF($B26:$F35, F25)</f>
        <v>1</v>
      </c>
      <c r="AE25">
        <f>COUNTIF($G26:$H35,G25)</f>
        <v>3</v>
      </c>
      <c r="AF25">
        <f>COUNTIF($G26:$H35,H25)</f>
        <v>1</v>
      </c>
      <c r="AI25">
        <f>COUNTIF($B26:$F45, B25)</f>
        <v>1</v>
      </c>
      <c r="AJ25">
        <f>COUNTIF($B26:$F45, C25)</f>
        <v>3</v>
      </c>
      <c r="AK25">
        <f>COUNTIF($B26:$F45, D25)</f>
        <v>2</v>
      </c>
      <c r="AL25">
        <f>COUNTIF($B26:$F45, E25)</f>
        <v>2</v>
      </c>
      <c r="AM25">
        <f>COUNTIF($B26:$F45, F25)</f>
        <v>1</v>
      </c>
      <c r="AN25">
        <f>COUNTIF($G26:$H45,G25)</f>
        <v>5</v>
      </c>
      <c r="AO25">
        <f>COUNTIF($G26:$H45,H25)</f>
        <v>2</v>
      </c>
    </row>
    <row r="26" spans="1:43" x14ac:dyDescent="0.3">
      <c r="A26" s="4">
        <v>45629</v>
      </c>
      <c r="B26">
        <v>23</v>
      </c>
      <c r="C26">
        <v>25</v>
      </c>
      <c r="D26">
        <v>34</v>
      </c>
      <c r="E26">
        <v>46</v>
      </c>
      <c r="F26">
        <v>47</v>
      </c>
      <c r="G26">
        <v>6</v>
      </c>
      <c r="H26">
        <v>8</v>
      </c>
      <c r="J26">
        <f>SQRT(SUM((C26-B26)^2,(D26-C26)^2,(E26-D26)^2,(F26-E26)^2))/4</f>
        <v>3.7914377220257753</v>
      </c>
      <c r="L26">
        <f>SQRT(SUM((B27-B26)^2,(C27-C26)^2,(D27-D26)^2,(E27-E26)^2,(F27-F26)^2))/5</f>
        <v>5.8309518948453007</v>
      </c>
      <c r="N26">
        <f>H26-G26</f>
        <v>2</v>
      </c>
      <c r="P26">
        <f>SQRT(SUM((G27-G26)^2,(H27-H26)^2)/2)</f>
        <v>1</v>
      </c>
      <c r="Q26">
        <f>COUNTIF($B27:$F31, B26)</f>
        <v>0</v>
      </c>
      <c r="R26">
        <f>COUNTIF($B27:$F31, C26)</f>
        <v>1</v>
      </c>
      <c r="S26">
        <f>COUNTIF($B27:$F31, D26)</f>
        <v>1</v>
      </c>
      <c r="T26">
        <f>COUNTIF($B27:$F31, E26)</f>
        <v>0</v>
      </c>
      <c r="U26">
        <f>COUNTIF($B27:$F31, F26)</f>
        <v>0</v>
      </c>
      <c r="V26">
        <f>COUNTIF($G27:$H31, G26)</f>
        <v>1</v>
      </c>
      <c r="W26">
        <f>COUNTIF($G27:$H31, H26)</f>
        <v>1</v>
      </c>
      <c r="Z26">
        <f>COUNTIF($B27:$F36, B26)</f>
        <v>0</v>
      </c>
      <c r="AA26">
        <f>COUNTIF($B27:$F36, C26)</f>
        <v>1</v>
      </c>
      <c r="AB26">
        <f>COUNTIF($B27:$F36, D26)</f>
        <v>1</v>
      </c>
      <c r="AC26">
        <f>COUNTIF($B27:$F36, E26)</f>
        <v>0</v>
      </c>
      <c r="AD26">
        <f>COUNTIF($B27:$F36, F26)</f>
        <v>0</v>
      </c>
      <c r="AE26">
        <f>COUNTIF($G27:$H36,G26)</f>
        <v>2</v>
      </c>
      <c r="AF26">
        <f>COUNTIF($G27:$H36,H26)</f>
        <v>1</v>
      </c>
      <c r="AI26">
        <f>COUNTIF($B27:$F46, B26)</f>
        <v>2</v>
      </c>
      <c r="AJ26">
        <f>COUNTIF($B27:$F46, C26)</f>
        <v>2</v>
      </c>
      <c r="AK26">
        <f>COUNTIF($B27:$F46, D26)</f>
        <v>2</v>
      </c>
      <c r="AL26">
        <f>COUNTIF($B27:$F46, E26)</f>
        <v>2</v>
      </c>
      <c r="AM26">
        <f>COUNTIF($B27:$F46, F26)</f>
        <v>0</v>
      </c>
      <c r="AN26">
        <f>COUNTIF($G27:$H46,G26)</f>
        <v>4</v>
      </c>
      <c r="AO26">
        <f>COUNTIF($G27:$H46,H26)</f>
        <v>3</v>
      </c>
    </row>
    <row r="27" spans="1:43" x14ac:dyDescent="0.3">
      <c r="A27" s="4">
        <v>45625</v>
      </c>
      <c r="B27">
        <v>8</v>
      </c>
      <c r="C27">
        <v>17</v>
      </c>
      <c r="D27">
        <v>18</v>
      </c>
      <c r="E27">
        <v>29</v>
      </c>
      <c r="F27">
        <v>43</v>
      </c>
      <c r="G27">
        <v>5</v>
      </c>
      <c r="H27">
        <v>9</v>
      </c>
      <c r="J27">
        <f>SQRT(SUM((C27-B27)^2,(D27-C27)^2,(E27-D27)^2,(F27-E27)^2))/4</f>
        <v>4.9937460888595444</v>
      </c>
      <c r="L27">
        <f>SQRT(SUM((B28-B27)^2,(C28-C27)^2,(D28-D27)^2,(E28-E27)^2,(F28-F27)^2))/5</f>
        <v>1.9899748742132399</v>
      </c>
      <c r="N27">
        <f>H27-G27</f>
        <v>4</v>
      </c>
      <c r="P27">
        <f>SQRT(SUM((G28-G27)^2,(H28-H27)^2)/2)</f>
        <v>3.5355339059327378</v>
      </c>
      <c r="Q27">
        <f>COUNTIF($B28:$F32, B27)</f>
        <v>1</v>
      </c>
      <c r="R27">
        <f>COUNTIF($B28:$F32, C27)</f>
        <v>0</v>
      </c>
      <c r="S27">
        <f>COUNTIF($B28:$F32, D27)</f>
        <v>0</v>
      </c>
      <c r="T27">
        <f>COUNTIF($B28:$F32, E27)</f>
        <v>1</v>
      </c>
      <c r="U27">
        <f>COUNTIF($B28:$F32, F27)</f>
        <v>0</v>
      </c>
      <c r="V27">
        <f>COUNTIF($G28:$H32, G27)</f>
        <v>0</v>
      </c>
      <c r="W27">
        <f>COUNTIF($G28:$H32, H27)</f>
        <v>1</v>
      </c>
      <c r="Z27">
        <f>COUNTIF($B28:$F37, B27)</f>
        <v>2</v>
      </c>
      <c r="AA27">
        <f>COUNTIF($B28:$F37, C27)</f>
        <v>1</v>
      </c>
      <c r="AB27">
        <f>COUNTIF($B28:$F37, D27)</f>
        <v>0</v>
      </c>
      <c r="AC27">
        <f>COUNTIF($B28:$F37, E27)</f>
        <v>1</v>
      </c>
      <c r="AD27">
        <f>COUNTIF($B28:$F37, F27)</f>
        <v>0</v>
      </c>
      <c r="AE27">
        <f>COUNTIF($G28:$H37,G27)</f>
        <v>0</v>
      </c>
      <c r="AF27">
        <f>COUNTIF($G28:$H37,H27)</f>
        <v>3</v>
      </c>
      <c r="AI27">
        <f>COUNTIF($B28:$F47, B27)</f>
        <v>4</v>
      </c>
      <c r="AJ27">
        <f>COUNTIF($B28:$F47, C27)</f>
        <v>2</v>
      </c>
      <c r="AK27">
        <f>COUNTIF($B28:$F47, D27)</f>
        <v>1</v>
      </c>
      <c r="AL27">
        <f>COUNTIF($B28:$F47, E27)</f>
        <v>3</v>
      </c>
      <c r="AM27">
        <f>COUNTIF($B28:$F47, F27)</f>
        <v>0</v>
      </c>
      <c r="AN27">
        <f>COUNTIF($G28:$H47,G27)</f>
        <v>3</v>
      </c>
      <c r="AO27">
        <f>COUNTIF($G28:$H47,H27)</f>
        <v>5</v>
      </c>
    </row>
    <row r="28" spans="1:43" x14ac:dyDescent="0.3">
      <c r="A28" s="4">
        <v>45622</v>
      </c>
      <c r="B28">
        <v>7</v>
      </c>
      <c r="C28">
        <v>11</v>
      </c>
      <c r="D28">
        <v>25</v>
      </c>
      <c r="E28">
        <v>31</v>
      </c>
      <c r="F28">
        <v>40</v>
      </c>
      <c r="G28">
        <v>9</v>
      </c>
      <c r="H28">
        <v>12</v>
      </c>
      <c r="J28">
        <f>SQRT(SUM((C28-B28)^2,(D28-C28)^2,(E28-D28)^2,(F28-E28)^2))/4</f>
        <v>4.5345892868042634</v>
      </c>
      <c r="L28">
        <f>SQRT(SUM((B29-B28)^2,(C29-C28)^2,(D29-D28)^2,(E29-E28)^2,(F29-F28)^2))/5</f>
        <v>3.2434549480453709</v>
      </c>
      <c r="N28">
        <f>H28-G28</f>
        <v>3</v>
      </c>
      <c r="P28">
        <f>SQRT(SUM((G29-G28)^2,(H29-H28)^2)/2)</f>
        <v>1</v>
      </c>
      <c r="Q28">
        <f>COUNTIF($B29:$F33, B28)</f>
        <v>1</v>
      </c>
      <c r="R28">
        <f>COUNTIF($B29:$F33, C28)</f>
        <v>2</v>
      </c>
      <c r="S28">
        <f>COUNTIF($B29:$F33, D28)</f>
        <v>0</v>
      </c>
      <c r="T28">
        <f>COUNTIF($B29:$F33, E28)</f>
        <v>1</v>
      </c>
      <c r="U28">
        <f>COUNTIF($B29:$F33, F28)</f>
        <v>0</v>
      </c>
      <c r="V28">
        <f>COUNTIF($G29:$H33, G28)</f>
        <v>0</v>
      </c>
      <c r="W28">
        <f>COUNTIF($G29:$H33, H28)</f>
        <v>1</v>
      </c>
      <c r="Z28">
        <f>COUNTIF($B29:$F38, B28)</f>
        <v>2</v>
      </c>
      <c r="AA28">
        <f>COUNTIF($B29:$F38, C28)</f>
        <v>2</v>
      </c>
      <c r="AB28">
        <f>COUNTIF($B29:$F38, D28)</f>
        <v>1</v>
      </c>
      <c r="AC28">
        <f>COUNTIF($B29:$F38, E28)</f>
        <v>1</v>
      </c>
      <c r="AD28">
        <f>COUNTIF($B29:$F38, F28)</f>
        <v>0</v>
      </c>
      <c r="AE28">
        <f>COUNTIF($G29:$H38,G28)</f>
        <v>2</v>
      </c>
      <c r="AF28">
        <f>COUNTIF($G29:$H38,H28)</f>
        <v>2</v>
      </c>
      <c r="AI28">
        <f>COUNTIF($B29:$F48, B28)</f>
        <v>4</v>
      </c>
      <c r="AJ28">
        <f>COUNTIF($B29:$F48, C28)</f>
        <v>2</v>
      </c>
      <c r="AK28">
        <f>COUNTIF($B29:$F48, D28)</f>
        <v>2</v>
      </c>
      <c r="AL28">
        <f>COUNTIF($B29:$F48, E28)</f>
        <v>1</v>
      </c>
      <c r="AM28">
        <f>COUNTIF($B29:$F48, F28)</f>
        <v>1</v>
      </c>
      <c r="AN28">
        <f>COUNTIF($G29:$H48,G28)</f>
        <v>4</v>
      </c>
      <c r="AO28">
        <f>COUNTIF($G29:$H48,H28)</f>
        <v>4</v>
      </c>
    </row>
    <row r="29" spans="1:43" x14ac:dyDescent="0.3">
      <c r="A29" s="4">
        <v>45618</v>
      </c>
      <c r="B29">
        <v>10</v>
      </c>
      <c r="C29">
        <v>11</v>
      </c>
      <c r="D29">
        <v>12</v>
      </c>
      <c r="E29">
        <v>29</v>
      </c>
      <c r="F29">
        <v>31</v>
      </c>
      <c r="G29">
        <v>8</v>
      </c>
      <c r="H29">
        <v>11</v>
      </c>
      <c r="J29">
        <f>SQRT(SUM((C29-B29)^2,(D29-C29)^2,(E29-D29)^2,(F29-E29)^2))/4</f>
        <v>4.2938910093294167</v>
      </c>
      <c r="L29">
        <f>SQRT(SUM((B30-B29)^2,(C30-C29)^2,(D30-D29)^2,(E30-E29)^2,(F30-F29)^2))/5</f>
        <v>4.1424630354415957</v>
      </c>
      <c r="N29">
        <f>H29-G29</f>
        <v>3</v>
      </c>
      <c r="P29">
        <f>SQRT(SUM((G30-G29)^2,(H30-H29)^2)/2)</f>
        <v>1</v>
      </c>
      <c r="Q29">
        <f>COUNTIF($B30:$F34, B29)</f>
        <v>1</v>
      </c>
      <c r="R29">
        <f>COUNTIF($B30:$F34, C29)</f>
        <v>1</v>
      </c>
      <c r="S29">
        <f>COUNTIF($B30:$F34, D29)</f>
        <v>1</v>
      </c>
      <c r="T29">
        <f>COUNTIF($B30:$F34, E29)</f>
        <v>0</v>
      </c>
      <c r="U29">
        <f>COUNTIF($B30:$F34, F29)</f>
        <v>0</v>
      </c>
      <c r="V29">
        <f>COUNTIF($G30:$H34, G29)</f>
        <v>0</v>
      </c>
      <c r="W29">
        <f>COUNTIF($G30:$H34, H29)</f>
        <v>0</v>
      </c>
      <c r="Z29">
        <f>COUNTIF($B30:$F39, B29)</f>
        <v>1</v>
      </c>
      <c r="AA29">
        <f>COUNTIF($B30:$F39, C29)</f>
        <v>1</v>
      </c>
      <c r="AB29">
        <f>COUNTIF($B30:$F39, D29)</f>
        <v>1</v>
      </c>
      <c r="AC29">
        <f>COUNTIF($B30:$F39, E29)</f>
        <v>0</v>
      </c>
      <c r="AD29">
        <f>COUNTIF($B30:$F39, F29)</f>
        <v>0</v>
      </c>
      <c r="AE29">
        <f>COUNTIF($G30:$H39,G29)</f>
        <v>1</v>
      </c>
      <c r="AF29">
        <f>COUNTIF($G30:$H39,H29)</f>
        <v>0</v>
      </c>
      <c r="AI29">
        <f>COUNTIF($B30:$F49, B29)</f>
        <v>2</v>
      </c>
      <c r="AJ29">
        <f>COUNTIF($B30:$F49, C29)</f>
        <v>1</v>
      </c>
      <c r="AK29">
        <f>COUNTIF($B30:$F49, D29)</f>
        <v>1</v>
      </c>
      <c r="AL29">
        <f>COUNTIF($B30:$F49, E29)</f>
        <v>2</v>
      </c>
      <c r="AM29">
        <f>COUNTIF($B30:$F49, F29)</f>
        <v>1</v>
      </c>
      <c r="AN29">
        <f>COUNTIF($G30:$H49,G29)</f>
        <v>2</v>
      </c>
      <c r="AO29">
        <f>COUNTIF($G30:$H49,H29)</f>
        <v>1</v>
      </c>
    </row>
    <row r="30" spans="1:43" x14ac:dyDescent="0.3">
      <c r="A30" s="4">
        <v>45615</v>
      </c>
      <c r="B30">
        <v>4</v>
      </c>
      <c r="C30">
        <v>13</v>
      </c>
      <c r="D30">
        <v>20</v>
      </c>
      <c r="E30">
        <v>28</v>
      </c>
      <c r="F30">
        <v>49</v>
      </c>
      <c r="G30">
        <v>7</v>
      </c>
      <c r="H30">
        <v>12</v>
      </c>
      <c r="J30">
        <f>SQRT(SUM((C30-B30)^2,(D30-C30)^2,(E30-D30)^2,(F30-E30)^2))/4</f>
        <v>6.299801584177076</v>
      </c>
      <c r="L30">
        <f>SQRT(SUM((B31-B30)^2,(C31-C30)^2,(D31-D30)^2,(E31-E30)^2,(F31-F30)^2))/5</f>
        <v>3.8781438859330635</v>
      </c>
      <c r="N30">
        <f>H30-G30</f>
        <v>5</v>
      </c>
      <c r="P30">
        <f>SQRT(SUM((G31-G30)^2,(H31-H30)^2)/2)</f>
        <v>5.5226805085936306</v>
      </c>
      <c r="Q30">
        <f>COUNTIF($B31:$F35, B30)</f>
        <v>0</v>
      </c>
      <c r="R30">
        <f>COUNTIF($B31:$F35, C30)</f>
        <v>0</v>
      </c>
      <c r="S30">
        <f>COUNTIF($B31:$F35, D30)</f>
        <v>0</v>
      </c>
      <c r="T30">
        <f>COUNTIF($B31:$F35, E30)</f>
        <v>0</v>
      </c>
      <c r="U30">
        <f>COUNTIF($B31:$F35, F30)</f>
        <v>0</v>
      </c>
      <c r="V30">
        <f>COUNTIF($G31:$H35, G30)</f>
        <v>1</v>
      </c>
      <c r="W30">
        <f>COUNTIF($G31:$H35, H30)</f>
        <v>0</v>
      </c>
      <c r="Z30">
        <f>COUNTIF($B31:$F40, B30)</f>
        <v>2</v>
      </c>
      <c r="AA30">
        <f>COUNTIF($B31:$F40, C30)</f>
        <v>1</v>
      </c>
      <c r="AB30">
        <f>COUNTIF($B31:$F40, D30)</f>
        <v>1</v>
      </c>
      <c r="AC30">
        <f>COUNTIF($B31:$F40, E30)</f>
        <v>0</v>
      </c>
      <c r="AD30">
        <f>COUNTIF($B31:$F40, F30)</f>
        <v>0</v>
      </c>
      <c r="AE30">
        <f>COUNTIF($G31:$H40,G30)</f>
        <v>1</v>
      </c>
      <c r="AF30">
        <f>COUNTIF($G31:$H40,H30)</f>
        <v>2</v>
      </c>
      <c r="AI30">
        <f>COUNTIF($B31:$F50, B30)</f>
        <v>3</v>
      </c>
      <c r="AJ30">
        <f>COUNTIF($B31:$F50, C30)</f>
        <v>1</v>
      </c>
      <c r="AK30">
        <f>COUNTIF($B31:$F50, D30)</f>
        <v>5</v>
      </c>
      <c r="AL30">
        <f>COUNTIF($B31:$F50, E30)</f>
        <v>0</v>
      </c>
      <c r="AM30">
        <f>COUNTIF($B31:$F50, F30)</f>
        <v>2</v>
      </c>
      <c r="AN30">
        <f>COUNTIF($G31:$H50,G30)</f>
        <v>2</v>
      </c>
      <c r="AO30">
        <f>COUNTIF($G31:$H50,H30)</f>
        <v>4</v>
      </c>
    </row>
    <row r="31" spans="1:43" x14ac:dyDescent="0.3">
      <c r="A31" s="4">
        <v>45611</v>
      </c>
      <c r="B31">
        <v>7</v>
      </c>
      <c r="C31">
        <v>8</v>
      </c>
      <c r="D31">
        <v>34</v>
      </c>
      <c r="E31">
        <v>39</v>
      </c>
      <c r="F31">
        <v>44</v>
      </c>
      <c r="G31">
        <v>2</v>
      </c>
      <c r="H31">
        <v>6</v>
      </c>
      <c r="J31">
        <f>SQRT(SUM((C31-B31)^2,(D31-C31)^2,(E31-D31)^2,(F31-E31)^2))/4</f>
        <v>6.7407343813563818</v>
      </c>
      <c r="L31">
        <f>SQRT(SUM((B32-B31)^2,(C32-C31)^2,(D32-D31)^2,(E32-E31)^2,(F32-F31)^2))/5</f>
        <v>5.7515215378193627</v>
      </c>
      <c r="N31">
        <f>H31-G31</f>
        <v>4</v>
      </c>
      <c r="P31">
        <f>SQRT(SUM((G32-G31)^2,(H32-H31)^2)/2)</f>
        <v>2.9154759474226504</v>
      </c>
      <c r="Q31">
        <f>COUNTIF($B32:$F36, B31)</f>
        <v>1</v>
      </c>
      <c r="R31">
        <f>COUNTIF($B32:$F36, C31)</f>
        <v>1</v>
      </c>
      <c r="S31">
        <f>COUNTIF($B32:$F36, D31)</f>
        <v>0</v>
      </c>
      <c r="T31">
        <f>COUNTIF($B32:$F36, E31)</f>
        <v>0</v>
      </c>
      <c r="U31">
        <f>COUNTIF($B32:$F36, F31)</f>
        <v>1</v>
      </c>
      <c r="V31">
        <f>COUNTIF($G32:$H36, G31)</f>
        <v>1</v>
      </c>
      <c r="W31">
        <f>COUNTIF($G32:$H36, H31)</f>
        <v>1</v>
      </c>
      <c r="Z31">
        <f>COUNTIF($B32:$F41, B31)</f>
        <v>1</v>
      </c>
      <c r="AA31">
        <f>COUNTIF($B32:$F41, C31)</f>
        <v>1</v>
      </c>
      <c r="AB31">
        <f>COUNTIF($B32:$F41, D31)</f>
        <v>0</v>
      </c>
      <c r="AC31">
        <f>COUNTIF($B32:$F41, E31)</f>
        <v>1</v>
      </c>
      <c r="AD31">
        <f>COUNTIF($B32:$F41, F31)</f>
        <v>1</v>
      </c>
      <c r="AE31">
        <f>COUNTIF($G32:$H41,G31)</f>
        <v>2</v>
      </c>
      <c r="AF31">
        <f>COUNTIF($G32:$H41,H31)</f>
        <v>1</v>
      </c>
      <c r="AI31">
        <f>COUNTIF($B32:$F51, B31)</f>
        <v>3</v>
      </c>
      <c r="AJ31">
        <f>COUNTIF($B32:$F51, C31)</f>
        <v>3</v>
      </c>
      <c r="AK31">
        <f>COUNTIF($B32:$F51, D31)</f>
        <v>3</v>
      </c>
      <c r="AL31">
        <f>COUNTIF($B32:$F51, E31)</f>
        <v>1</v>
      </c>
      <c r="AM31">
        <f>COUNTIF($B32:$F51, F31)</f>
        <v>2</v>
      </c>
      <c r="AN31">
        <f>COUNTIF($G32:$H51,G31)</f>
        <v>3</v>
      </c>
      <c r="AO31">
        <f>COUNTIF($G32:$H51,H31)</f>
        <v>3</v>
      </c>
    </row>
    <row r="32" spans="1:43" x14ac:dyDescent="0.3">
      <c r="A32" s="4">
        <v>45608</v>
      </c>
      <c r="B32">
        <v>10</v>
      </c>
      <c r="C32">
        <v>11</v>
      </c>
      <c r="D32">
        <v>12</v>
      </c>
      <c r="E32">
        <v>22</v>
      </c>
      <c r="F32">
        <v>50</v>
      </c>
      <c r="G32">
        <v>1</v>
      </c>
      <c r="H32">
        <v>10</v>
      </c>
      <c r="J32">
        <f>SQRT(SUM((C32-B32)^2,(D32-C32)^2,(E32-D32)^2,(F32-E32)^2))/4</f>
        <v>7.4414380330686081</v>
      </c>
      <c r="L32">
        <f>SQRT(SUM((B33-B32)^2,(C33-C32)^2,(D33-D32)^2,(E33-E32)^2,(F33-F32)^2))/5</f>
        <v>7.6967525619575428</v>
      </c>
      <c r="N32">
        <f>H32-G32</f>
        <v>9</v>
      </c>
      <c r="P32">
        <f>SQRT(SUM((G33-G32)^2,(H33-H32)^2)/2)</f>
        <v>4.9497474683058327</v>
      </c>
      <c r="Q32">
        <f>COUNTIF($B33:$F37, B32)</f>
        <v>0</v>
      </c>
      <c r="R32">
        <f>COUNTIF($B33:$F37, C32)</f>
        <v>0</v>
      </c>
      <c r="S32">
        <f>COUNTIF($B33:$F37, D32)</f>
        <v>0</v>
      </c>
      <c r="T32">
        <f>COUNTIF($B33:$F37, E32)</f>
        <v>0</v>
      </c>
      <c r="U32">
        <f>COUNTIF($B33:$F37, F32)</f>
        <v>2</v>
      </c>
      <c r="V32">
        <f>COUNTIF($G33:$H37, G32)</f>
        <v>1</v>
      </c>
      <c r="W32">
        <f>COUNTIF($G33:$H37, H32)</f>
        <v>1</v>
      </c>
      <c r="Z32">
        <f>COUNTIF($B33:$F42, B32)</f>
        <v>0</v>
      </c>
      <c r="AA32">
        <f>COUNTIF($B33:$F42, C32)</f>
        <v>0</v>
      </c>
      <c r="AB32">
        <f>COUNTIF($B33:$F42, D32)</f>
        <v>0</v>
      </c>
      <c r="AC32">
        <f>COUNTIF($B33:$F42, E32)</f>
        <v>0</v>
      </c>
      <c r="AD32">
        <f>COUNTIF($B33:$F42, F32)</f>
        <v>2</v>
      </c>
      <c r="AE32">
        <f>COUNTIF($G33:$H42,G32)</f>
        <v>3</v>
      </c>
      <c r="AF32">
        <f>COUNTIF($G33:$H42,H32)</f>
        <v>1</v>
      </c>
      <c r="AI32">
        <f>COUNTIF($B33:$F52, B32)</f>
        <v>1</v>
      </c>
      <c r="AJ32">
        <f>COUNTIF($B33:$F52, C32)</f>
        <v>1</v>
      </c>
      <c r="AK32">
        <f>COUNTIF($B33:$F52, D32)</f>
        <v>1</v>
      </c>
      <c r="AL32">
        <f>COUNTIF($B33:$F52, E32)</f>
        <v>1</v>
      </c>
      <c r="AM32">
        <f>COUNTIF($B33:$F52, F32)</f>
        <v>2</v>
      </c>
      <c r="AN32">
        <f>COUNTIF($G33:$H52,G32)</f>
        <v>5</v>
      </c>
      <c r="AO32">
        <f>COUNTIF($G33:$H52,H32)</f>
        <v>2</v>
      </c>
    </row>
    <row r="33" spans="1:41" x14ac:dyDescent="0.3">
      <c r="A33" s="4">
        <v>45604</v>
      </c>
      <c r="B33">
        <v>2</v>
      </c>
      <c r="C33">
        <v>33</v>
      </c>
      <c r="D33">
        <v>35</v>
      </c>
      <c r="E33">
        <v>42</v>
      </c>
      <c r="F33">
        <v>48</v>
      </c>
      <c r="G33">
        <v>1</v>
      </c>
      <c r="H33">
        <v>3</v>
      </c>
      <c r="J33">
        <f>SQRT(SUM((C33-B33)^2,(D33-C33)^2,(E33-D33)^2,(F33-E33)^2))/4</f>
        <v>8.1009258730098246</v>
      </c>
      <c r="L33">
        <f>SQRT(SUM((B34-B33)^2,(C34-C33)^2,(D34-D33)^2,(E34-E33)^2,(F34-F33)^2))/5</f>
        <v>6.036555309114628</v>
      </c>
      <c r="N33">
        <f>H33-G33</f>
        <v>2</v>
      </c>
      <c r="P33">
        <f>SQRT(SUM((G34-G33)^2,(H34-H33)^2)/2)</f>
        <v>5.5226805085936306</v>
      </c>
      <c r="Q33">
        <f>COUNTIF($B34:$F38, B33)</f>
        <v>1</v>
      </c>
      <c r="R33">
        <f>COUNTIF($B34:$F38, C33)</f>
        <v>1</v>
      </c>
      <c r="S33">
        <f>COUNTIF($B34:$F38, D33)</f>
        <v>0</v>
      </c>
      <c r="T33">
        <f>COUNTIF($B34:$F38, E33)</f>
        <v>0</v>
      </c>
      <c r="U33">
        <f>COUNTIF($B34:$F38, F33)</f>
        <v>0</v>
      </c>
      <c r="V33">
        <f>COUNTIF($G34:$H38, G33)</f>
        <v>1</v>
      </c>
      <c r="W33">
        <f>COUNTIF($G34:$H38, H33)</f>
        <v>0</v>
      </c>
      <c r="Z33">
        <f>COUNTIF($B34:$F43, B33)</f>
        <v>2</v>
      </c>
      <c r="AA33">
        <f>COUNTIF($B34:$F43, C33)</f>
        <v>1</v>
      </c>
      <c r="AB33">
        <f>COUNTIF($B34:$F43, D33)</f>
        <v>0</v>
      </c>
      <c r="AC33">
        <f>COUNTIF($B34:$F43, E33)</f>
        <v>0</v>
      </c>
      <c r="AD33">
        <f>COUNTIF($B34:$F43, F33)</f>
        <v>1</v>
      </c>
      <c r="AE33">
        <f>COUNTIF($G34:$H43,G33)</f>
        <v>3</v>
      </c>
      <c r="AF33">
        <f>COUNTIF($G34:$H43,H33)</f>
        <v>1</v>
      </c>
      <c r="AI33">
        <f>COUNTIF($B34:$F53, B33)</f>
        <v>2</v>
      </c>
      <c r="AJ33">
        <f>COUNTIF($B34:$F53, C33)</f>
        <v>2</v>
      </c>
      <c r="AK33">
        <f>COUNTIF($B34:$F53, D33)</f>
        <v>0</v>
      </c>
      <c r="AL33">
        <f>COUNTIF($B34:$F53, E33)</f>
        <v>3</v>
      </c>
      <c r="AM33">
        <f>COUNTIF($B34:$F53, F33)</f>
        <v>2</v>
      </c>
      <c r="AN33">
        <f>COUNTIF($G34:$H53,G33)</f>
        <v>4</v>
      </c>
      <c r="AO33">
        <f>COUNTIF($G34:$H53,H33)</f>
        <v>4</v>
      </c>
    </row>
    <row r="34" spans="1:41" x14ac:dyDescent="0.3">
      <c r="A34" s="4">
        <v>45601</v>
      </c>
      <c r="B34">
        <v>1</v>
      </c>
      <c r="C34">
        <v>8</v>
      </c>
      <c r="D34">
        <v>19</v>
      </c>
      <c r="E34">
        <v>37</v>
      </c>
      <c r="F34">
        <v>50</v>
      </c>
      <c r="G34">
        <v>6</v>
      </c>
      <c r="H34">
        <v>9</v>
      </c>
      <c r="J34">
        <f>SQRT(SUM((C34-B34)^2,(D34-C34)^2,(E34-D34)^2,(F34-E34)^2))/4</f>
        <v>6.4371965947918666</v>
      </c>
      <c r="L34">
        <f>SQRT(SUM((B35-B34)^2,(C35-C34)^2,(D35-D34)^2,(E35-E34)^2,(F35-F34)^2))/5</f>
        <v>6.5452272687814288</v>
      </c>
      <c r="N34">
        <f>H34-G34</f>
        <v>3</v>
      </c>
      <c r="P34">
        <f>SQRT(SUM((G35-G34)^2,(H35-H34)^2)/2)</f>
        <v>3.1622776601683795</v>
      </c>
      <c r="Q34">
        <f>COUNTIF($B35:$F39, B34)</f>
        <v>1</v>
      </c>
      <c r="R34">
        <f>COUNTIF($B35:$F39, C34)</f>
        <v>0</v>
      </c>
      <c r="S34">
        <f>COUNTIF($B35:$F39, D34)</f>
        <v>1</v>
      </c>
      <c r="T34">
        <f>COUNTIF($B35:$F39, E34)</f>
        <v>0</v>
      </c>
      <c r="U34">
        <f>COUNTIF($B35:$F39, F34)</f>
        <v>1</v>
      </c>
      <c r="V34">
        <f>COUNTIF($G35:$H39, G34)</f>
        <v>0</v>
      </c>
      <c r="W34">
        <f>COUNTIF($G35:$H39, H34)</f>
        <v>1</v>
      </c>
      <c r="Z34">
        <f>COUNTIF($B35:$F44, B34)</f>
        <v>1</v>
      </c>
      <c r="AA34">
        <f>COUNTIF($B35:$F44, C34)</f>
        <v>2</v>
      </c>
      <c r="AB34">
        <f>COUNTIF($B35:$F44, D34)</f>
        <v>2</v>
      </c>
      <c r="AC34">
        <f>COUNTIF($B35:$F44, E34)</f>
        <v>0</v>
      </c>
      <c r="AD34">
        <f>COUNTIF($B35:$F44, F34)</f>
        <v>1</v>
      </c>
      <c r="AE34">
        <f>COUNTIF($G35:$H44,G34)</f>
        <v>2</v>
      </c>
      <c r="AF34">
        <f>COUNTIF($G35:$H44,H34)</f>
        <v>3</v>
      </c>
      <c r="AI34">
        <f>COUNTIF($B35:$F54, B34)</f>
        <v>2</v>
      </c>
      <c r="AJ34">
        <f>COUNTIF($B35:$F54, C34)</f>
        <v>3</v>
      </c>
      <c r="AK34">
        <f>COUNTIF($B35:$F54, D34)</f>
        <v>2</v>
      </c>
      <c r="AL34">
        <f>COUNTIF($B35:$F54, E34)</f>
        <v>1</v>
      </c>
      <c r="AM34">
        <f>COUNTIF($B35:$F54, F34)</f>
        <v>1</v>
      </c>
      <c r="AN34">
        <f>COUNTIF($G35:$H54,G34)</f>
        <v>3</v>
      </c>
      <c r="AO34">
        <f>COUNTIF($G35:$H54,H34)</f>
        <v>4</v>
      </c>
    </row>
    <row r="35" spans="1:41" x14ac:dyDescent="0.3">
      <c r="A35" s="4">
        <v>45597</v>
      </c>
      <c r="B35">
        <v>7</v>
      </c>
      <c r="C35">
        <v>33</v>
      </c>
      <c r="D35">
        <v>38</v>
      </c>
      <c r="E35">
        <v>44</v>
      </c>
      <c r="F35">
        <v>50</v>
      </c>
      <c r="G35">
        <v>2</v>
      </c>
      <c r="H35">
        <v>7</v>
      </c>
      <c r="J35">
        <f>SQRT(SUM((C35-B35)^2,(D35-C35)^2,(E35-D35)^2,(F35-E35)^2))/4</f>
        <v>6.9507193872289221</v>
      </c>
      <c r="L35">
        <f>SQRT(SUM((B36-B35)^2,(C36-C35)^2,(D36-D35)^2,(E36-E35)^2,(F36-F35)^2))/5</f>
        <v>7.9473265945222114</v>
      </c>
      <c r="N35">
        <f>H35-G35</f>
        <v>5</v>
      </c>
      <c r="P35">
        <f>SQRT(SUM((G36-G35)^2,(H36-H35)^2)/2)</f>
        <v>6.6708320320631671</v>
      </c>
      <c r="Q35">
        <f>COUNTIF($B36:$F40, B35)</f>
        <v>0</v>
      </c>
      <c r="R35">
        <f>COUNTIF($B36:$F40, C35)</f>
        <v>0</v>
      </c>
      <c r="S35">
        <f>COUNTIF($B36:$F40, D35)</f>
        <v>0</v>
      </c>
      <c r="T35">
        <f>COUNTIF($B36:$F40, E35)</f>
        <v>0</v>
      </c>
      <c r="U35">
        <f>COUNTIF($B36:$F40, F35)</f>
        <v>0</v>
      </c>
      <c r="V35">
        <f>COUNTIF($G36:$H40, G35)</f>
        <v>1</v>
      </c>
      <c r="W35">
        <f>COUNTIF($G36:$H40, H35)</f>
        <v>0</v>
      </c>
      <c r="Z35">
        <f>COUNTIF($B36:$F45, B35)</f>
        <v>2</v>
      </c>
      <c r="AA35">
        <f>COUNTIF($B36:$F45, C35)</f>
        <v>0</v>
      </c>
      <c r="AB35">
        <f>COUNTIF($B36:$F45, D35)</f>
        <v>1</v>
      </c>
      <c r="AC35">
        <f>COUNTIF($B36:$F45, E35)</f>
        <v>0</v>
      </c>
      <c r="AD35">
        <f>COUNTIF($B36:$F45, F35)</f>
        <v>0</v>
      </c>
      <c r="AE35">
        <f>COUNTIF($G36:$H45,G35)</f>
        <v>1</v>
      </c>
      <c r="AF35">
        <f>COUNTIF($G36:$H45,H35)</f>
        <v>0</v>
      </c>
      <c r="AI35">
        <f>COUNTIF($B36:$F55, B35)</f>
        <v>3</v>
      </c>
      <c r="AJ35">
        <f>COUNTIF($B36:$F55, C35)</f>
        <v>1</v>
      </c>
      <c r="AK35">
        <f>COUNTIF($B36:$F55, D35)</f>
        <v>1</v>
      </c>
      <c r="AL35">
        <f>COUNTIF($B36:$F55, E35)</f>
        <v>1</v>
      </c>
      <c r="AM35">
        <f>COUNTIF($B36:$F55, F35)</f>
        <v>1</v>
      </c>
      <c r="AN35">
        <f>COUNTIF($G36:$H55,G35)</f>
        <v>3</v>
      </c>
      <c r="AO35">
        <f>COUNTIF($G36:$H55,H35)</f>
        <v>1</v>
      </c>
    </row>
    <row r="36" spans="1:41" x14ac:dyDescent="0.3">
      <c r="A36" s="4">
        <v>45594</v>
      </c>
      <c r="B36">
        <v>1</v>
      </c>
      <c r="C36">
        <v>2</v>
      </c>
      <c r="D36">
        <v>19</v>
      </c>
      <c r="E36">
        <v>30</v>
      </c>
      <c r="F36">
        <v>45</v>
      </c>
      <c r="G36">
        <v>10</v>
      </c>
      <c r="H36">
        <v>12</v>
      </c>
      <c r="J36">
        <f>SQRT(SUM((C36-B36)^2,(D36-C36)^2,(E36-D36)^2,(F36-E36)^2))/4</f>
        <v>6.3047601064592458</v>
      </c>
      <c r="L36">
        <f>SQRT(SUM((B37-B36)^2,(C37-C36)^2,(D37-D36)^2,(E37-E36)^2,(F37-F36)^2))/5</f>
        <v>3.2249030993194197</v>
      </c>
      <c r="N36">
        <f>H36-G36</f>
        <v>2</v>
      </c>
      <c r="P36">
        <f>SQRT(SUM((G37-G36)^2,(H37-H36)^2)/2)</f>
        <v>2.5495097567963922</v>
      </c>
      <c r="Q36">
        <f>COUNTIF($B37:$F41, B36)</f>
        <v>0</v>
      </c>
      <c r="R36">
        <f>COUNTIF($B37:$F41, C36)</f>
        <v>1</v>
      </c>
      <c r="S36">
        <f>COUNTIF($B37:$F41, D36)</f>
        <v>0</v>
      </c>
      <c r="T36">
        <f>COUNTIF($B37:$F41, E36)</f>
        <v>2</v>
      </c>
      <c r="U36">
        <f>COUNTIF($B37:$F41, F36)</f>
        <v>1</v>
      </c>
      <c r="V36">
        <f>COUNTIF($G37:$H41, G36)</f>
        <v>0</v>
      </c>
      <c r="W36">
        <f>COUNTIF($G37:$H41, H36)</f>
        <v>1</v>
      </c>
      <c r="Z36">
        <f>COUNTIF($B37:$F46, B36)</f>
        <v>0</v>
      </c>
      <c r="AA36">
        <f>COUNTIF($B37:$F46, C36)</f>
        <v>1</v>
      </c>
      <c r="AB36">
        <f>COUNTIF($B37:$F46, D36)</f>
        <v>1</v>
      </c>
      <c r="AC36">
        <f>COUNTIF($B37:$F46, E36)</f>
        <v>2</v>
      </c>
      <c r="AD36">
        <f>COUNTIF($B37:$F46, F36)</f>
        <v>1</v>
      </c>
      <c r="AE36">
        <f>COUNTIF($G37:$H46,G36)</f>
        <v>0</v>
      </c>
      <c r="AF36">
        <f>COUNTIF($G37:$H46,H36)</f>
        <v>2</v>
      </c>
      <c r="AI36">
        <f>COUNTIF($B37:$F56, B36)</f>
        <v>1</v>
      </c>
      <c r="AJ36">
        <f>COUNTIF($B37:$F56, C36)</f>
        <v>1</v>
      </c>
      <c r="AK36">
        <f>COUNTIF($B37:$F56, D36)</f>
        <v>1</v>
      </c>
      <c r="AL36">
        <f>COUNTIF($B37:$F56, E36)</f>
        <v>3</v>
      </c>
      <c r="AM36">
        <f>COUNTIF($B37:$F56, F36)</f>
        <v>2</v>
      </c>
      <c r="AN36">
        <f>COUNTIF($G37:$H56,G36)</f>
        <v>1</v>
      </c>
      <c r="AO36">
        <f>COUNTIF($G37:$H56,H36)</f>
        <v>4</v>
      </c>
    </row>
    <row r="37" spans="1:41" x14ac:dyDescent="0.3">
      <c r="A37" s="4">
        <v>45590</v>
      </c>
      <c r="B37">
        <v>4</v>
      </c>
      <c r="C37">
        <v>17</v>
      </c>
      <c r="D37">
        <v>20</v>
      </c>
      <c r="E37">
        <v>25</v>
      </c>
      <c r="F37">
        <v>45</v>
      </c>
      <c r="G37">
        <v>8</v>
      </c>
      <c r="H37">
        <v>9</v>
      </c>
      <c r="J37">
        <f>SQRT(SUM((C37-B37)^2,(D37-C37)^2,(E37-D37)^2,(F37-E37)^2))/4</f>
        <v>6.1390145789043373</v>
      </c>
      <c r="L37">
        <f>SQRT(SUM((B38-B37)^2,(C38-C37)^2,(D38-D37)^2,(E38-E37)^2,(F38-F37)^2))/5</f>
        <v>1.9183326093250876</v>
      </c>
      <c r="N37">
        <f>H37-G37</f>
        <v>1</v>
      </c>
      <c r="P37">
        <f>SQRT(SUM((G38-G37)^2,(H38-H37)^2)/2)</f>
        <v>7</v>
      </c>
      <c r="Q37">
        <f>COUNTIF($B38:$F42, B37)</f>
        <v>1</v>
      </c>
      <c r="R37">
        <f>COUNTIF($B38:$F42, C37)</f>
        <v>0</v>
      </c>
      <c r="S37">
        <f>COUNTIF($B38:$F42, D37)</f>
        <v>0</v>
      </c>
      <c r="T37">
        <f>COUNTIF($B38:$F42, E37)</f>
        <v>0</v>
      </c>
      <c r="U37">
        <f>COUNTIF($B38:$F42, F37)</f>
        <v>0</v>
      </c>
      <c r="V37">
        <f>COUNTIF($G38:$H42, G37)</f>
        <v>1</v>
      </c>
      <c r="W37">
        <f>COUNTIF($G38:$H42, H37)</f>
        <v>1</v>
      </c>
      <c r="Z37">
        <f>COUNTIF($B38:$F47, B37)</f>
        <v>2</v>
      </c>
      <c r="AA37">
        <f>COUNTIF($B38:$F47, C37)</f>
        <v>1</v>
      </c>
      <c r="AB37">
        <f>COUNTIF($B38:$F47, D37)</f>
        <v>3</v>
      </c>
      <c r="AC37">
        <f>COUNTIF($B38:$F47, E37)</f>
        <v>1</v>
      </c>
      <c r="AD37">
        <f>COUNTIF($B38:$F47, F37)</f>
        <v>0</v>
      </c>
      <c r="AE37">
        <f>COUNTIF($G38:$H47,G37)</f>
        <v>1</v>
      </c>
      <c r="AF37">
        <f>COUNTIF($G38:$H47,H37)</f>
        <v>2</v>
      </c>
      <c r="AI37">
        <f>COUNTIF($B38:$F57, B37)</f>
        <v>2</v>
      </c>
      <c r="AJ37">
        <f>COUNTIF($B38:$F57, C37)</f>
        <v>3</v>
      </c>
      <c r="AK37">
        <f>COUNTIF($B38:$F57, D37)</f>
        <v>4</v>
      </c>
      <c r="AL37">
        <f>COUNTIF($B38:$F57, E37)</f>
        <v>1</v>
      </c>
      <c r="AM37">
        <f>COUNTIF($B38:$F57, F37)</f>
        <v>2</v>
      </c>
      <c r="AN37">
        <f>COUNTIF($G38:$H57,G37)</f>
        <v>2</v>
      </c>
      <c r="AO37">
        <f>COUNTIF($G38:$H57,H37)</f>
        <v>4</v>
      </c>
    </row>
    <row r="38" spans="1:41" x14ac:dyDescent="0.3">
      <c r="A38" s="4">
        <v>45587</v>
      </c>
      <c r="B38">
        <v>3</v>
      </c>
      <c r="C38">
        <v>13</v>
      </c>
      <c r="D38">
        <v>27</v>
      </c>
      <c r="E38">
        <v>30</v>
      </c>
      <c r="F38">
        <v>46</v>
      </c>
      <c r="G38">
        <v>1</v>
      </c>
      <c r="H38">
        <v>2</v>
      </c>
      <c r="J38">
        <f>SQRT(SUM((C38-B38)^2,(D38-C38)^2,(E38-D38)^2,(F38-E38)^2))/4</f>
        <v>5.9213596411635052</v>
      </c>
      <c r="L38">
        <f>SQRT(SUM((B39-B38)^2,(C39-C38)^2,(D39-D38)^2,(E39-E38)^2,(F39-F38)^2))/5</f>
        <v>1.6733200530681511</v>
      </c>
      <c r="N38">
        <f>H38-G38</f>
        <v>1</v>
      </c>
      <c r="P38">
        <f>SQRT(SUM((G39-G38)^2,(H39-H38)^2)/2)</f>
        <v>7.0710678118654755</v>
      </c>
      <c r="Q38">
        <f>COUNTIF($B39:$F43, B38)</f>
        <v>0</v>
      </c>
      <c r="R38">
        <f>COUNTIF($B39:$F43, C38)</f>
        <v>0</v>
      </c>
      <c r="S38">
        <f>COUNTIF($B39:$F43, D38)</f>
        <v>0</v>
      </c>
      <c r="T38">
        <f>COUNTIF($B39:$F43, E38)</f>
        <v>1</v>
      </c>
      <c r="U38">
        <f>COUNTIF($B39:$F43, F38)</f>
        <v>1</v>
      </c>
      <c r="V38">
        <f>COUNTIF($G39:$H43, G38)</f>
        <v>2</v>
      </c>
      <c r="W38">
        <f>COUNTIF($G39:$H43, H38)</f>
        <v>0</v>
      </c>
      <c r="Z38">
        <f>COUNTIF($B39:$F48, B38)</f>
        <v>0</v>
      </c>
      <c r="AA38">
        <f>COUNTIF($B39:$F48, C38)</f>
        <v>0</v>
      </c>
      <c r="AB38">
        <f>COUNTIF($B39:$F48, D38)</f>
        <v>1</v>
      </c>
      <c r="AC38">
        <f>COUNTIF($B39:$F48, E38)</f>
        <v>2</v>
      </c>
      <c r="AD38">
        <f>COUNTIF($B39:$F48, F38)</f>
        <v>1</v>
      </c>
      <c r="AE38">
        <f>COUNTIF($G39:$H48,G38)</f>
        <v>3</v>
      </c>
      <c r="AF38">
        <f>COUNTIF($G39:$H48,H38)</f>
        <v>0</v>
      </c>
      <c r="AI38">
        <f>COUNTIF($B39:$F58, B38)</f>
        <v>1</v>
      </c>
      <c r="AJ38">
        <f>COUNTIF($B39:$F58, C38)</f>
        <v>1</v>
      </c>
      <c r="AK38">
        <f>COUNTIF($B39:$F58, D38)</f>
        <v>2</v>
      </c>
      <c r="AL38">
        <f>COUNTIF($B39:$F58, E38)</f>
        <v>2</v>
      </c>
      <c r="AM38">
        <f>COUNTIF($B39:$F58, F38)</f>
        <v>2</v>
      </c>
      <c r="AN38">
        <f>COUNTIF($G39:$H58,G38)</f>
        <v>5</v>
      </c>
      <c r="AO38">
        <f>COUNTIF($G39:$H58,H38)</f>
        <v>2</v>
      </c>
    </row>
    <row r="39" spans="1:41" x14ac:dyDescent="0.3">
      <c r="A39" s="4">
        <v>45583</v>
      </c>
      <c r="B39">
        <v>4</v>
      </c>
      <c r="C39">
        <v>15</v>
      </c>
      <c r="D39">
        <v>23</v>
      </c>
      <c r="E39">
        <v>30</v>
      </c>
      <c r="F39">
        <v>39</v>
      </c>
      <c r="G39">
        <v>1</v>
      </c>
      <c r="H39">
        <v>12</v>
      </c>
      <c r="J39">
        <f>SQRT(SUM((C39-B39)^2,(D39-C39)^2,(E39-D39)^2,(F39-E39)^2))/4</f>
        <v>4.4370598373247123</v>
      </c>
      <c r="L39">
        <f>SQRT(SUM((B40-B39)^2,(C40-C39)^2,(D40-D39)^2,(E40-E39)^2,(F40-F39)^2))/5</f>
        <v>2.8425340807103789</v>
      </c>
      <c r="N39">
        <f>H39-G39</f>
        <v>11</v>
      </c>
      <c r="P39">
        <f>SQRT(SUM((G40-G39)^2,(H40-H39)^2)/2)</f>
        <v>2.5495097567963922</v>
      </c>
      <c r="Q39">
        <f>COUNTIF($B40:$F44, B39)</f>
        <v>1</v>
      </c>
      <c r="R39">
        <f>COUNTIF($B40:$F44, C39)</f>
        <v>1</v>
      </c>
      <c r="S39">
        <f>COUNTIF($B40:$F44, D39)</f>
        <v>1</v>
      </c>
      <c r="T39">
        <f>COUNTIF($B40:$F44, E39)</f>
        <v>0</v>
      </c>
      <c r="U39">
        <f>COUNTIF($B40:$F44, F39)</f>
        <v>0</v>
      </c>
      <c r="V39">
        <f>COUNTIF($G40:$H44, G39)</f>
        <v>1</v>
      </c>
      <c r="W39">
        <f>COUNTIF($G40:$H44, H39)</f>
        <v>0</v>
      </c>
      <c r="Z39">
        <f>COUNTIF($B40:$F49, B39)</f>
        <v>1</v>
      </c>
      <c r="AA39">
        <f>COUNTIF($B40:$F49, C39)</f>
        <v>2</v>
      </c>
      <c r="AB39">
        <f>COUNTIF($B40:$F49, D39)</f>
        <v>1</v>
      </c>
      <c r="AC39">
        <f>COUNTIF($B40:$F49, E39)</f>
        <v>1</v>
      </c>
      <c r="AD39">
        <f>COUNTIF($B40:$F49, F39)</f>
        <v>0</v>
      </c>
      <c r="AE39">
        <f>COUNTIF($G40:$H49,G39)</f>
        <v>2</v>
      </c>
      <c r="AF39">
        <f>COUNTIF($G40:$H49,H39)</f>
        <v>2</v>
      </c>
      <c r="AI39">
        <f>COUNTIF($B40:$F59, B39)</f>
        <v>1</v>
      </c>
      <c r="AJ39">
        <f>COUNTIF($B40:$F59, C39)</f>
        <v>5</v>
      </c>
      <c r="AK39">
        <f>COUNTIF($B40:$F59, D39)</f>
        <v>2</v>
      </c>
      <c r="AL39">
        <f>COUNTIF($B40:$F59, E39)</f>
        <v>1</v>
      </c>
      <c r="AM39">
        <f>COUNTIF($B40:$F59, F39)</f>
        <v>1</v>
      </c>
      <c r="AN39">
        <f>COUNTIF($G40:$H59,G39)</f>
        <v>4</v>
      </c>
      <c r="AO39">
        <f>COUNTIF($G40:$H59,H39)</f>
        <v>3</v>
      </c>
    </row>
    <row r="40" spans="1:41" x14ac:dyDescent="0.3">
      <c r="A40" s="4">
        <v>45580</v>
      </c>
      <c r="B40">
        <v>2</v>
      </c>
      <c r="C40">
        <v>15</v>
      </c>
      <c r="D40">
        <v>32</v>
      </c>
      <c r="E40">
        <v>36</v>
      </c>
      <c r="F40">
        <v>48</v>
      </c>
      <c r="G40">
        <v>3</v>
      </c>
      <c r="H40">
        <v>9</v>
      </c>
      <c r="J40">
        <f>SQRT(SUM((C40-B40)^2,(D40-C40)^2,(E40-D40)^2,(F40-E40)^2))/4</f>
        <v>6.2149014473280264</v>
      </c>
      <c r="L40">
        <f>SQRT(SUM((B41-B40)^2,(C41-C40)^2,(D41-D40)^2,(E41-E40)^2,(F41-F40)^2))/5</f>
        <v>3.8</v>
      </c>
      <c r="N40">
        <f>H40-G40</f>
        <v>6</v>
      </c>
      <c r="P40">
        <f>SQRT(SUM((G41-G40)^2,(H41-H40)^2)/2)</f>
        <v>2.9154759474226504</v>
      </c>
      <c r="Q40">
        <f>COUNTIF($B41:$F45, B40)</f>
        <v>0</v>
      </c>
      <c r="R40">
        <f>COUNTIF($B41:$F45, C40)</f>
        <v>0</v>
      </c>
      <c r="S40">
        <f>COUNTIF($B41:$F45, D40)</f>
        <v>1</v>
      </c>
      <c r="T40">
        <f>COUNTIF($B41:$F45, E40)</f>
        <v>0</v>
      </c>
      <c r="U40">
        <f>COUNTIF($B41:$F45, F40)</f>
        <v>0</v>
      </c>
      <c r="V40">
        <f>COUNTIF($G41:$H45, G40)</f>
        <v>0</v>
      </c>
      <c r="W40">
        <f>COUNTIF($G41:$H45, H40)</f>
        <v>1</v>
      </c>
      <c r="Z40">
        <f>COUNTIF($B41:$F50, B40)</f>
        <v>0</v>
      </c>
      <c r="AA40">
        <f>COUNTIF($B41:$F50, C40)</f>
        <v>1</v>
      </c>
      <c r="AB40">
        <f>COUNTIF($B41:$F50, D40)</f>
        <v>2</v>
      </c>
      <c r="AC40">
        <f>COUNTIF($B41:$F50, E40)</f>
        <v>1</v>
      </c>
      <c r="AD40">
        <f>COUNTIF($B41:$F50, F40)</f>
        <v>1</v>
      </c>
      <c r="AE40">
        <f>COUNTIF($G41:$H50,G40)</f>
        <v>2</v>
      </c>
      <c r="AF40">
        <f>COUNTIF($G41:$H50,H40)</f>
        <v>2</v>
      </c>
      <c r="AI40">
        <f>COUNTIF($B41:$F60, B40)</f>
        <v>0</v>
      </c>
      <c r="AJ40">
        <f>COUNTIF($B41:$F60, C40)</f>
        <v>4</v>
      </c>
      <c r="AK40">
        <f>COUNTIF($B41:$F60, D40)</f>
        <v>2</v>
      </c>
      <c r="AL40">
        <f>COUNTIF($B41:$F60, E40)</f>
        <v>1</v>
      </c>
      <c r="AM40">
        <f>COUNTIF($B41:$F60, F40)</f>
        <v>1</v>
      </c>
      <c r="AN40">
        <f>COUNTIF($G41:$H60,G40)</f>
        <v>4</v>
      </c>
      <c r="AO40">
        <f>COUNTIF($G41:$H60,H40)</f>
        <v>3</v>
      </c>
    </row>
    <row r="41" spans="1:41" x14ac:dyDescent="0.3">
      <c r="A41" s="4">
        <v>45576</v>
      </c>
      <c r="B41">
        <v>16</v>
      </c>
      <c r="C41">
        <v>23</v>
      </c>
      <c r="D41">
        <v>32</v>
      </c>
      <c r="E41">
        <v>46</v>
      </c>
      <c r="F41">
        <v>49</v>
      </c>
      <c r="G41">
        <v>4</v>
      </c>
      <c r="H41">
        <v>5</v>
      </c>
      <c r="J41">
        <f>SQRT(SUM((C41-B41)^2,(D41-C41)^2,(E41-D41)^2,(F41-E41)^2))/4</f>
        <v>4.5757513044307814</v>
      </c>
      <c r="L41">
        <f>SQRT(SUM((B42-B41)^2,(C42-C41)^2,(D42-D41)^2,(E42-E41)^2,(F42-F41)^2))/5</f>
        <v>4.7159304490206377</v>
      </c>
      <c r="N41">
        <f>H41-G41</f>
        <v>1</v>
      </c>
      <c r="P41">
        <f>SQRT(SUM((G42-G41)^2,(H42-H41)^2)/2)</f>
        <v>2.5495097567963922</v>
      </c>
      <c r="Q41">
        <f>COUNTIF($B42:$F46, B41)</f>
        <v>1</v>
      </c>
      <c r="R41">
        <f>COUNTIF($B42:$F46, C41)</f>
        <v>0</v>
      </c>
      <c r="S41">
        <f>COUNTIF($B42:$F46, D41)</f>
        <v>0</v>
      </c>
      <c r="T41">
        <f>COUNTIF($B42:$F46, E41)</f>
        <v>0</v>
      </c>
      <c r="U41">
        <f>COUNTIF($B42:$F46, F41)</f>
        <v>1</v>
      </c>
      <c r="V41">
        <f>COUNTIF($G42:$H46, G41)</f>
        <v>0</v>
      </c>
      <c r="W41">
        <f>COUNTIF($G42:$H46, H41)</f>
        <v>2</v>
      </c>
      <c r="Z41">
        <f>COUNTIF($B42:$F51, B41)</f>
        <v>2</v>
      </c>
      <c r="AA41">
        <f>COUNTIF($B42:$F51, C41)</f>
        <v>0</v>
      </c>
      <c r="AB41">
        <f>COUNTIF($B42:$F51, D41)</f>
        <v>1</v>
      </c>
      <c r="AC41">
        <f>COUNTIF($B42:$F51, E41)</f>
        <v>1</v>
      </c>
      <c r="AD41">
        <f>COUNTIF($B42:$F51, F41)</f>
        <v>1</v>
      </c>
      <c r="AE41">
        <f>COUNTIF($G42:$H51,G41)</f>
        <v>2</v>
      </c>
      <c r="AF41">
        <f>COUNTIF($G42:$H51,H41)</f>
        <v>2</v>
      </c>
      <c r="AI41">
        <f>COUNTIF($B42:$F61, B41)</f>
        <v>4</v>
      </c>
      <c r="AJ41">
        <f>COUNTIF($B42:$F61, C41)</f>
        <v>1</v>
      </c>
      <c r="AK41">
        <f>COUNTIF($B42:$F61, D41)</f>
        <v>1</v>
      </c>
      <c r="AL41">
        <f>COUNTIF($B42:$F61, E41)</f>
        <v>2</v>
      </c>
      <c r="AM41">
        <f>COUNTIF($B42:$F61, F41)</f>
        <v>2</v>
      </c>
      <c r="AN41">
        <f>COUNTIF($G42:$H61,G41)</f>
        <v>5</v>
      </c>
      <c r="AO41">
        <f>COUNTIF($G42:$H61,H41)</f>
        <v>3</v>
      </c>
    </row>
    <row r="42" spans="1:41" x14ac:dyDescent="0.3">
      <c r="A42" s="4">
        <v>45573</v>
      </c>
      <c r="B42">
        <v>7</v>
      </c>
      <c r="C42">
        <v>14</v>
      </c>
      <c r="D42">
        <v>19</v>
      </c>
      <c r="E42">
        <v>34</v>
      </c>
      <c r="F42">
        <v>40</v>
      </c>
      <c r="G42">
        <v>6</v>
      </c>
      <c r="H42">
        <v>8</v>
      </c>
      <c r="J42">
        <f>SQRT(SUM((C42-B42)^2,(D42-C42)^2,(E42-D42)^2,(F42-E42)^2))/4</f>
        <v>4.5757513044307814</v>
      </c>
      <c r="L42">
        <f>SQRT(SUM((B43-B42)^2,(C43-C42)^2,(D43-D42)^2,(E43-E42)^2,(F43-F42)^2))/5</f>
        <v>5.4516052681756042</v>
      </c>
      <c r="N42">
        <f>H42-G42</f>
        <v>2</v>
      </c>
      <c r="P42">
        <f>SQRT(SUM((G43-G42)^2,(H43-H42)^2)/2)</f>
        <v>3.8078865529319543</v>
      </c>
      <c r="Q42">
        <f>COUNTIF($B43:$F47, B42)</f>
        <v>1</v>
      </c>
      <c r="R42">
        <f>COUNTIF($B43:$F47, C42)</f>
        <v>0</v>
      </c>
      <c r="S42">
        <f>COUNTIF($B43:$F47, D42)</f>
        <v>0</v>
      </c>
      <c r="T42">
        <f>COUNTIF($B43:$F47, E42)</f>
        <v>1</v>
      </c>
      <c r="U42">
        <f>COUNTIF($B43:$F47, F42)</f>
        <v>0</v>
      </c>
      <c r="V42">
        <f>COUNTIF($G43:$H47, G42)</f>
        <v>1</v>
      </c>
      <c r="W42">
        <f>COUNTIF($G43:$H47, H42)</f>
        <v>0</v>
      </c>
      <c r="Z42">
        <f>COUNTIF($B43:$F52, B42)</f>
        <v>2</v>
      </c>
      <c r="AA42">
        <f>COUNTIF($B43:$F52, C42)</f>
        <v>1</v>
      </c>
      <c r="AB42">
        <f>COUNTIF($B43:$F52, D42)</f>
        <v>0</v>
      </c>
      <c r="AC42">
        <f>COUNTIF($B43:$F52, E42)</f>
        <v>2</v>
      </c>
      <c r="AD42">
        <f>COUNTIF($B43:$F52, F42)</f>
        <v>0</v>
      </c>
      <c r="AE42">
        <f>COUNTIF($G43:$H52,G42)</f>
        <v>1</v>
      </c>
      <c r="AF42">
        <f>COUNTIF($G43:$H52,H42)</f>
        <v>0</v>
      </c>
      <c r="AI42">
        <f>COUNTIF($B43:$F62, B42)</f>
        <v>4</v>
      </c>
      <c r="AJ42">
        <f>COUNTIF($B43:$F62, C42)</f>
        <v>1</v>
      </c>
      <c r="AK42">
        <f>COUNTIF($B43:$F62, D42)</f>
        <v>0</v>
      </c>
      <c r="AL42">
        <f>COUNTIF($B43:$F62, E42)</f>
        <v>2</v>
      </c>
      <c r="AM42">
        <f>COUNTIF($B43:$F62, F42)</f>
        <v>1</v>
      </c>
      <c r="AN42">
        <f>COUNTIF($G43:$H62,G42)</f>
        <v>3</v>
      </c>
      <c r="AO42">
        <f>COUNTIF($G43:$H62,H42)</f>
        <v>2</v>
      </c>
    </row>
    <row r="43" spans="1:41" x14ac:dyDescent="0.3">
      <c r="A43" s="4">
        <v>45569</v>
      </c>
      <c r="B43">
        <v>4</v>
      </c>
      <c r="C43">
        <v>8</v>
      </c>
      <c r="D43">
        <v>16</v>
      </c>
      <c r="E43">
        <v>17</v>
      </c>
      <c r="F43">
        <v>20</v>
      </c>
      <c r="G43">
        <v>1</v>
      </c>
      <c r="H43">
        <v>6</v>
      </c>
      <c r="J43">
        <f>SQRT(SUM((C43-B43)^2,(D43-C43)^2,(E43-D43)^2,(F43-E43)^2))/4</f>
        <v>2.3717082451262845</v>
      </c>
      <c r="L43">
        <f>SQRT(SUM((B44-B43)^2,(C44-C43)^2,(D44-D43)^2,(E44-E43)^2,(F44-F43)^2))/5</f>
        <v>7.592101158440923</v>
      </c>
      <c r="N43">
        <f>H43-G43</f>
        <v>5</v>
      </c>
      <c r="P43">
        <f>SQRT(SUM((G44-G43)^2,(H44-H43)^2)/2)</f>
        <v>6.6708320320631671</v>
      </c>
      <c r="Q43">
        <f>COUNTIF($B44:$F48, B43)</f>
        <v>0</v>
      </c>
      <c r="R43">
        <f>COUNTIF($B44:$F48, C43)</f>
        <v>1</v>
      </c>
      <c r="S43">
        <f>COUNTIF($B44:$F48, D43)</f>
        <v>1</v>
      </c>
      <c r="T43">
        <f>COUNTIF($B44:$F48, E43)</f>
        <v>0</v>
      </c>
      <c r="U43">
        <f>COUNTIF($B44:$F48, F43)</f>
        <v>3</v>
      </c>
      <c r="V43">
        <f>COUNTIF($G44:$H48, G43)</f>
        <v>1</v>
      </c>
      <c r="W43">
        <f>COUNTIF($G44:$H48, H43)</f>
        <v>0</v>
      </c>
      <c r="Z43">
        <f>COUNTIF($B44:$F53, B43)</f>
        <v>0</v>
      </c>
      <c r="AA43">
        <f>COUNTIF($B44:$F53, C43)</f>
        <v>1</v>
      </c>
      <c r="AB43">
        <f>COUNTIF($B44:$F53, D43)</f>
        <v>2</v>
      </c>
      <c r="AC43">
        <f>COUNTIF($B44:$F53, E43)</f>
        <v>1</v>
      </c>
      <c r="AD43">
        <f>COUNTIF($B44:$F53, F43)</f>
        <v>3</v>
      </c>
      <c r="AE43">
        <f>COUNTIF($G44:$H53,G43)</f>
        <v>1</v>
      </c>
      <c r="AF43">
        <f>COUNTIF($G44:$H53,H43)</f>
        <v>1</v>
      </c>
      <c r="AI43">
        <f>COUNTIF($B44:$F63, B43)</f>
        <v>1</v>
      </c>
      <c r="AJ43">
        <f>COUNTIF($B44:$F63, C43)</f>
        <v>2</v>
      </c>
      <c r="AK43">
        <f>COUNTIF($B44:$F63, D43)</f>
        <v>3</v>
      </c>
      <c r="AL43">
        <f>COUNTIF($B44:$F63, E43)</f>
        <v>2</v>
      </c>
      <c r="AM43">
        <f>COUNTIF($B44:$F63, F43)</f>
        <v>3</v>
      </c>
      <c r="AN43">
        <f>COUNTIF($G44:$H63,G43)</f>
        <v>3</v>
      </c>
      <c r="AO43">
        <f>COUNTIF($G44:$H63,H43)</f>
        <v>2</v>
      </c>
    </row>
    <row r="44" spans="1:41" x14ac:dyDescent="0.3">
      <c r="A44" s="4">
        <v>45566</v>
      </c>
      <c r="B44">
        <v>8</v>
      </c>
      <c r="C44">
        <v>22</v>
      </c>
      <c r="D44">
        <v>29</v>
      </c>
      <c r="E44">
        <v>41</v>
      </c>
      <c r="F44">
        <v>42</v>
      </c>
      <c r="G44">
        <v>9</v>
      </c>
      <c r="H44">
        <v>11</v>
      </c>
      <c r="J44">
        <f>SQRT(SUM((C44-B44)^2,(D44-C44)^2,(E44-D44)^2,(F44-E44)^2))/4</f>
        <v>4.9371044145328744</v>
      </c>
      <c r="L44">
        <f>SQRT(SUM((B45-B44)^2,(C45-C44)^2,(D45-D44)^2,(E45-E44)^2,(F45-F44)^2))/5</f>
        <v>3.3526109228480423</v>
      </c>
      <c r="N44">
        <f>H44-G44</f>
        <v>2</v>
      </c>
      <c r="P44">
        <f>SQRT(SUM((G45-G44)^2,(H45-H44)^2)/2)</f>
        <v>2.9154759474226504</v>
      </c>
      <c r="Q44">
        <f>COUNTIF($B45:$F49, B44)</f>
        <v>0</v>
      </c>
      <c r="R44">
        <f>COUNTIF($B45:$F49, C44)</f>
        <v>0</v>
      </c>
      <c r="S44">
        <f>COUNTIF($B45:$F49, D44)</f>
        <v>1</v>
      </c>
      <c r="T44">
        <f>COUNTIF($B45:$F49, E44)</f>
        <v>1</v>
      </c>
      <c r="U44">
        <f>COUNTIF($B45:$F49, F44)</f>
        <v>1</v>
      </c>
      <c r="V44">
        <f>COUNTIF($G45:$H49, G44)</f>
        <v>0</v>
      </c>
      <c r="W44">
        <f>COUNTIF($G45:$H49, H44)</f>
        <v>0</v>
      </c>
      <c r="Z44">
        <f>COUNTIF($B45:$F54, B44)</f>
        <v>1</v>
      </c>
      <c r="AA44">
        <f>COUNTIF($B45:$F54, C44)</f>
        <v>0</v>
      </c>
      <c r="AB44">
        <f>COUNTIF($B45:$F54, D44)</f>
        <v>2</v>
      </c>
      <c r="AC44">
        <f>COUNTIF($B45:$F54, E44)</f>
        <v>2</v>
      </c>
      <c r="AD44">
        <f>COUNTIF($B45:$F54, F44)</f>
        <v>3</v>
      </c>
      <c r="AE44">
        <f>COUNTIF($G45:$H54,G44)</f>
        <v>1</v>
      </c>
      <c r="AF44">
        <f>COUNTIF($G45:$H54,H44)</f>
        <v>1</v>
      </c>
      <c r="AI44">
        <f>COUNTIF($B45:$F64, B44)</f>
        <v>2</v>
      </c>
      <c r="AJ44">
        <f>COUNTIF($B45:$F64, C44)</f>
        <v>0</v>
      </c>
      <c r="AK44">
        <f>COUNTIF($B45:$F64, D44)</f>
        <v>3</v>
      </c>
      <c r="AL44">
        <f>COUNTIF($B45:$F64, E44)</f>
        <v>3</v>
      </c>
      <c r="AM44">
        <f>COUNTIF($B45:$F64, F44)</f>
        <v>3</v>
      </c>
      <c r="AN44">
        <f>COUNTIF($G45:$H64,G44)</f>
        <v>2</v>
      </c>
      <c r="AO44">
        <f>COUNTIF($G45:$H64,H44)</f>
        <v>1</v>
      </c>
    </row>
    <row r="45" spans="1:41" x14ac:dyDescent="0.3">
      <c r="A45" s="4">
        <v>45562</v>
      </c>
      <c r="B45">
        <v>7</v>
      </c>
      <c r="C45">
        <v>20</v>
      </c>
      <c r="D45">
        <v>21</v>
      </c>
      <c r="E45">
        <v>27</v>
      </c>
      <c r="F45">
        <v>38</v>
      </c>
      <c r="G45">
        <v>5</v>
      </c>
      <c r="H45">
        <v>12</v>
      </c>
      <c r="J45">
        <f>SQRT(SUM((C45-B45)^2,(D45-C45)^2,(E45-D45)^2,(F45-E45)^2))/4</f>
        <v>4.520785330006281</v>
      </c>
      <c r="L45">
        <f>SQRT(SUM((B46-B45)^2,(C46-C45)^2,(D46-D45)^2,(E46-E45)^2,(F46-F45)^2))/5</f>
        <v>3.5944401511222859</v>
      </c>
      <c r="N45">
        <f>H45-G45</f>
        <v>7</v>
      </c>
      <c r="P45">
        <f>SQRT(SUM((G46-G45)^2,(H46-H45)^2)/2)</f>
        <v>5.1478150704935004</v>
      </c>
      <c r="Q45">
        <f>COUNTIF($B46:$F50, B45)</f>
        <v>0</v>
      </c>
      <c r="R45">
        <f>COUNTIF($B46:$F50, C45)</f>
        <v>2</v>
      </c>
      <c r="S45">
        <f>COUNTIF($B46:$F50, D45)</f>
        <v>1</v>
      </c>
      <c r="T45">
        <f>COUNTIF($B46:$F50, E45)</f>
        <v>0</v>
      </c>
      <c r="U45">
        <f>COUNTIF($B46:$F50, F45)</f>
        <v>0</v>
      </c>
      <c r="V45">
        <f>COUNTIF($G46:$H50, G45)</f>
        <v>1</v>
      </c>
      <c r="W45">
        <f>COUNTIF($G46:$H50, H45)</f>
        <v>1</v>
      </c>
      <c r="Z45">
        <f>COUNTIF($B46:$F55, B45)</f>
        <v>1</v>
      </c>
      <c r="AA45">
        <f>COUNTIF($B46:$F55, C45)</f>
        <v>2</v>
      </c>
      <c r="AB45">
        <f>COUNTIF($B46:$F55, D45)</f>
        <v>1</v>
      </c>
      <c r="AC45">
        <f>COUNTIF($B46:$F55, E45)</f>
        <v>1</v>
      </c>
      <c r="AD45">
        <f>COUNTIF($B46:$F55, F45)</f>
        <v>0</v>
      </c>
      <c r="AE45">
        <f>COUNTIF($G46:$H55,G45)</f>
        <v>2</v>
      </c>
      <c r="AF45">
        <f>COUNTIF($G46:$H55,H45)</f>
        <v>1</v>
      </c>
      <c r="AI45">
        <f>COUNTIF($B46:$F65, B45)</f>
        <v>3</v>
      </c>
      <c r="AJ45">
        <f>COUNTIF($B46:$F65, C45)</f>
        <v>2</v>
      </c>
      <c r="AK45">
        <f>COUNTIF($B46:$F65, D45)</f>
        <v>2</v>
      </c>
      <c r="AL45">
        <f>COUNTIF($B46:$F65, E45)</f>
        <v>2</v>
      </c>
      <c r="AM45">
        <f>COUNTIF($B46:$F65, F45)</f>
        <v>1</v>
      </c>
      <c r="AN45">
        <f>COUNTIF($G46:$H65,G45)</f>
        <v>2</v>
      </c>
      <c r="AO45">
        <f>COUNTIF($G46:$H65,H45)</f>
        <v>4</v>
      </c>
    </row>
    <row r="46" spans="1:41" x14ac:dyDescent="0.3">
      <c r="A46" s="4">
        <v>45559</v>
      </c>
      <c r="B46">
        <v>18</v>
      </c>
      <c r="C46">
        <v>20</v>
      </c>
      <c r="D46">
        <v>21</v>
      </c>
      <c r="E46">
        <v>36</v>
      </c>
      <c r="F46">
        <v>49</v>
      </c>
      <c r="G46">
        <v>3</v>
      </c>
      <c r="H46">
        <v>5</v>
      </c>
      <c r="J46">
        <f>SQRT(SUM((C46-B46)^2,(D46-C46)^2,(E46-D46)^2,(F46-E46)^2))/4</f>
        <v>4.9937460888595444</v>
      </c>
      <c r="L46">
        <f>SQRT(SUM((B47-B46)^2,(C47-C46)^2,(D47-D46)^2,(E47-E46)^2,(F47-F46)^2))/5</f>
        <v>3.1048349392520049</v>
      </c>
      <c r="N46">
        <f>H46-G46</f>
        <v>2</v>
      </c>
      <c r="P46">
        <f>SQRT(SUM((G47-G46)^2,(H47-H46)^2)/2)</f>
        <v>1.4142135623730951</v>
      </c>
      <c r="Q46">
        <f>COUNTIF($B47:$F51, B46)</f>
        <v>0</v>
      </c>
      <c r="R46">
        <f>COUNTIF($B47:$F51, C46)</f>
        <v>1</v>
      </c>
      <c r="S46">
        <f>COUNTIF($B47:$F51, D46)</f>
        <v>0</v>
      </c>
      <c r="T46">
        <f>COUNTIF($B47:$F51, E46)</f>
        <v>0</v>
      </c>
      <c r="U46">
        <f>COUNTIF($B47:$F51, F46)</f>
        <v>0</v>
      </c>
      <c r="V46">
        <f>COUNTIF($G47:$H51, G46)</f>
        <v>2</v>
      </c>
      <c r="W46">
        <f>COUNTIF($G47:$H51, H46)</f>
        <v>0</v>
      </c>
      <c r="Z46">
        <f>COUNTIF($B47:$F56, B46)</f>
        <v>1</v>
      </c>
      <c r="AA46">
        <f>COUNTIF($B47:$F56, C46)</f>
        <v>1</v>
      </c>
      <c r="AB46">
        <f>COUNTIF($B47:$F56, D46)</f>
        <v>0</v>
      </c>
      <c r="AC46">
        <f>COUNTIF($B47:$F56, E46)</f>
        <v>0</v>
      </c>
      <c r="AD46">
        <f>COUNTIF($B47:$F56, F46)</f>
        <v>0</v>
      </c>
      <c r="AE46">
        <f>COUNTIF($G47:$H56,G46)</f>
        <v>3</v>
      </c>
      <c r="AF46">
        <f>COUNTIF($G47:$H56,H46)</f>
        <v>1</v>
      </c>
      <c r="AI46">
        <f>COUNTIF($B47:$F66, B46)</f>
        <v>2</v>
      </c>
      <c r="AJ46">
        <f>COUNTIF($B47:$F66, C46)</f>
        <v>1</v>
      </c>
      <c r="AK46">
        <f>COUNTIF($B47:$F66, D46)</f>
        <v>1</v>
      </c>
      <c r="AL46">
        <f>COUNTIF($B47:$F66, E46)</f>
        <v>1</v>
      </c>
      <c r="AM46">
        <f>COUNTIF($B47:$F66, F46)</f>
        <v>1</v>
      </c>
      <c r="AN46">
        <f>COUNTIF($G47:$H66,G46)</f>
        <v>4</v>
      </c>
      <c r="AO46">
        <f>COUNTIF($G47:$H66,H46)</f>
        <v>1</v>
      </c>
    </row>
    <row r="47" spans="1:41" x14ac:dyDescent="0.3">
      <c r="A47" s="4">
        <v>45555</v>
      </c>
      <c r="B47">
        <v>16</v>
      </c>
      <c r="C47">
        <v>25</v>
      </c>
      <c r="D47">
        <v>29</v>
      </c>
      <c r="E47">
        <v>34</v>
      </c>
      <c r="F47">
        <v>37</v>
      </c>
      <c r="G47">
        <v>3</v>
      </c>
      <c r="H47">
        <v>7</v>
      </c>
      <c r="J47">
        <f>SQRT(SUM((C47-B47)^2,(D47-C47)^2,(E47-D47)^2,(F47-E47)^2))/4</f>
        <v>2.8613807855648994</v>
      </c>
      <c r="L47">
        <f>SQRT(SUM((B48-B47)^2,(C48-C47)^2,(D48-D47)^2,(E48-E47)^2,(F48-F47)^2))/5</f>
        <v>2.4331050121192876</v>
      </c>
      <c r="N47">
        <f>H47-G47</f>
        <v>4</v>
      </c>
      <c r="P47">
        <f>SQRT(SUM((G48-G47)^2,(H48-H47)^2)/2)</f>
        <v>2.5495097567963922</v>
      </c>
      <c r="Q47">
        <f>COUNTIF($B48:$F52, B47)</f>
        <v>1</v>
      </c>
      <c r="R47">
        <f>COUNTIF($B48:$F52, C47)</f>
        <v>0</v>
      </c>
      <c r="S47">
        <f>COUNTIF($B48:$F52, D47)</f>
        <v>1</v>
      </c>
      <c r="T47">
        <f>COUNTIF($B48:$F52, E47)</f>
        <v>1</v>
      </c>
      <c r="U47">
        <f>COUNTIF($B48:$F52, F47)</f>
        <v>0</v>
      </c>
      <c r="V47">
        <f>COUNTIF($G48:$H52, G47)</f>
        <v>1</v>
      </c>
      <c r="W47">
        <f>COUNTIF($G48:$H52, H47)</f>
        <v>0</v>
      </c>
      <c r="Z47">
        <f>COUNTIF($B48:$F57, B47)</f>
        <v>1</v>
      </c>
      <c r="AA47">
        <f>COUNTIF($B48:$F57, C47)</f>
        <v>0</v>
      </c>
      <c r="AB47">
        <f>COUNTIF($B48:$F57, D47)</f>
        <v>2</v>
      </c>
      <c r="AC47">
        <f>COUNTIF($B48:$F57, E47)</f>
        <v>1</v>
      </c>
      <c r="AD47">
        <f>COUNTIF($B48:$F57, F47)</f>
        <v>0</v>
      </c>
      <c r="AE47">
        <f>COUNTIF($G48:$H57,G47)</f>
        <v>2</v>
      </c>
      <c r="AF47">
        <f>COUNTIF($G48:$H57,H47)</f>
        <v>0</v>
      </c>
      <c r="AI47">
        <f>COUNTIF($B48:$F67, B47)</f>
        <v>3</v>
      </c>
      <c r="AJ47">
        <f>COUNTIF($B48:$F67, C47)</f>
        <v>3</v>
      </c>
      <c r="AK47">
        <f>COUNTIF($B48:$F67, D47)</f>
        <v>2</v>
      </c>
      <c r="AL47">
        <f>COUNTIF($B48:$F67, E47)</f>
        <v>2</v>
      </c>
      <c r="AM47">
        <f>COUNTIF($B48:$F67, F47)</f>
        <v>2</v>
      </c>
      <c r="AN47">
        <f>COUNTIF($G48:$H67,G47)</f>
        <v>3</v>
      </c>
      <c r="AO47">
        <f>COUNTIF($G48:$H67,H47)</f>
        <v>2</v>
      </c>
    </row>
    <row r="48" spans="1:41" x14ac:dyDescent="0.3">
      <c r="A48" s="4">
        <v>45552</v>
      </c>
      <c r="B48">
        <v>20</v>
      </c>
      <c r="C48">
        <v>30</v>
      </c>
      <c r="D48">
        <v>32</v>
      </c>
      <c r="E48">
        <v>41</v>
      </c>
      <c r="F48">
        <v>44</v>
      </c>
      <c r="G48">
        <v>1</v>
      </c>
      <c r="H48">
        <v>10</v>
      </c>
      <c r="J48">
        <f>SQRT(SUM((C48-B48)^2,(D48-C48)^2,(E48-D48)^2,(F48-E48)^2))/4</f>
        <v>3.4820970692960298</v>
      </c>
      <c r="L48">
        <f>SQRT(SUM((B49-B48)^2,(C49-C48)^2,(D49-D48)^2,(E49-E48)^2,(F49-F48)^2))/5</f>
        <v>5.1146847410177685</v>
      </c>
      <c r="N48">
        <f>H48-G48</f>
        <v>9</v>
      </c>
      <c r="P48">
        <f>SQRT(SUM((G49-G48)^2,(H49-H48)^2)/2)</f>
        <v>2.5495097567963922</v>
      </c>
      <c r="Q48">
        <f>COUNTIF($B49:$F53, B48)</f>
        <v>0</v>
      </c>
      <c r="R48">
        <f>COUNTIF($B49:$F53, C48)</f>
        <v>0</v>
      </c>
      <c r="S48">
        <f>COUNTIF($B49:$F53, D48)</f>
        <v>0</v>
      </c>
      <c r="T48">
        <f>COUNTIF($B49:$F53, E48)</f>
        <v>1</v>
      </c>
      <c r="U48">
        <f>COUNTIF($B49:$F53, F48)</f>
        <v>0</v>
      </c>
      <c r="V48">
        <f>COUNTIF($G49:$H53, G48)</f>
        <v>0</v>
      </c>
      <c r="W48">
        <f>COUNTIF($G49:$H53, H48)</f>
        <v>0</v>
      </c>
      <c r="Z48">
        <f>COUNTIF($B49:$F58, B48)</f>
        <v>0</v>
      </c>
      <c r="AA48">
        <f>COUNTIF($B49:$F58, C48)</f>
        <v>0</v>
      </c>
      <c r="AB48">
        <f>COUNTIF($B49:$F58, D48)</f>
        <v>0</v>
      </c>
      <c r="AC48">
        <f>COUNTIF($B49:$F58, E48)</f>
        <v>1</v>
      </c>
      <c r="AD48">
        <f>COUNTIF($B49:$F58, F48)</f>
        <v>0</v>
      </c>
      <c r="AE48">
        <f>COUNTIF($G49:$H58,G48)</f>
        <v>2</v>
      </c>
      <c r="AF48">
        <f>COUNTIF($G49:$H58,H48)</f>
        <v>1</v>
      </c>
      <c r="AI48">
        <f>COUNTIF($B49:$F68, B48)</f>
        <v>0</v>
      </c>
      <c r="AJ48">
        <f>COUNTIF($B49:$F68, C48)</f>
        <v>0</v>
      </c>
      <c r="AK48">
        <f>COUNTIF($B49:$F68, D48)</f>
        <v>1</v>
      </c>
      <c r="AL48">
        <f>COUNTIF($B49:$F68, E48)</f>
        <v>2</v>
      </c>
      <c r="AM48">
        <f>COUNTIF($B49:$F68, F48)</f>
        <v>2</v>
      </c>
      <c r="AN48">
        <f>COUNTIF($G49:$H68,G48)</f>
        <v>2</v>
      </c>
      <c r="AO48">
        <f>COUNTIF($G49:$H68,H48)</f>
        <v>3</v>
      </c>
    </row>
    <row r="49" spans="1:41" x14ac:dyDescent="0.3">
      <c r="A49" s="4">
        <v>45548</v>
      </c>
      <c r="B49">
        <v>10</v>
      </c>
      <c r="C49">
        <v>15</v>
      </c>
      <c r="D49">
        <v>17</v>
      </c>
      <c r="E49">
        <v>31</v>
      </c>
      <c r="F49">
        <v>42</v>
      </c>
      <c r="G49">
        <v>4</v>
      </c>
      <c r="H49">
        <v>12</v>
      </c>
      <c r="J49">
        <f>SQRT(SUM((C49-B49)^2,(D49-C49)^2,(E49-D49)^2,(F49-E49)^2))/4</f>
        <v>4.6502688094345688</v>
      </c>
      <c r="L49">
        <f>SQRT(SUM((B50-B49)^2,(C50-C49)^2,(D50-D49)^2,(E50-E49)^2,(F50-F49)^2))/5</f>
        <v>7.3348483283568999</v>
      </c>
      <c r="N49">
        <f>H49-G49</f>
        <v>8</v>
      </c>
      <c r="P49">
        <f>SQRT(SUM((G50-G49)^2,(H50-H49)^2)/2)</f>
        <v>2.5495097567963922</v>
      </c>
      <c r="Q49">
        <f>COUNTIF($B50:$F54, B49)</f>
        <v>0</v>
      </c>
      <c r="R49">
        <f>COUNTIF($B50:$F54, C49)</f>
        <v>0</v>
      </c>
      <c r="S49">
        <f>COUNTIF($B50:$F54, D49)</f>
        <v>0</v>
      </c>
      <c r="T49">
        <f>COUNTIF($B50:$F54, E49)</f>
        <v>0</v>
      </c>
      <c r="U49">
        <f>COUNTIF($B50:$F54, F49)</f>
        <v>2</v>
      </c>
      <c r="V49">
        <f>COUNTIF($G50:$H54, G49)</f>
        <v>3</v>
      </c>
      <c r="W49">
        <f>COUNTIF($G50:$H54, H49)</f>
        <v>0</v>
      </c>
      <c r="Z49">
        <f>COUNTIF($B50:$F59, B49)</f>
        <v>1</v>
      </c>
      <c r="AA49">
        <f>COUNTIF($B50:$F59, C49)</f>
        <v>3</v>
      </c>
      <c r="AB49">
        <f>COUNTIF($B50:$F59, D49)</f>
        <v>1</v>
      </c>
      <c r="AC49">
        <f>COUNTIF($B50:$F59, E49)</f>
        <v>0</v>
      </c>
      <c r="AD49">
        <f>COUNTIF($B50:$F59, F49)</f>
        <v>2</v>
      </c>
      <c r="AE49">
        <f>COUNTIF($G50:$H59,G49)</f>
        <v>4</v>
      </c>
      <c r="AF49">
        <f>COUNTIF($G50:$H59,H49)</f>
        <v>1</v>
      </c>
      <c r="AI49">
        <f>COUNTIF($B50:$F69, B49)</f>
        <v>2</v>
      </c>
      <c r="AJ49">
        <f>COUNTIF($B50:$F69, C49)</f>
        <v>5</v>
      </c>
      <c r="AK49">
        <f>COUNTIF($B50:$F69, D49)</f>
        <v>1</v>
      </c>
      <c r="AL49">
        <f>COUNTIF($B50:$F69, E49)</f>
        <v>1</v>
      </c>
      <c r="AM49">
        <f>COUNTIF($B50:$F69, F49)</f>
        <v>2</v>
      </c>
      <c r="AN49">
        <f>COUNTIF($G50:$H69,G49)</f>
        <v>6</v>
      </c>
      <c r="AO49">
        <f>COUNTIF($G50:$H69,H49)</f>
        <v>3</v>
      </c>
    </row>
    <row r="50" spans="1:41" x14ac:dyDescent="0.3">
      <c r="A50" s="4">
        <v>45545</v>
      </c>
      <c r="B50">
        <v>6</v>
      </c>
      <c r="C50">
        <v>29</v>
      </c>
      <c r="D50">
        <v>46</v>
      </c>
      <c r="E50">
        <v>47</v>
      </c>
      <c r="F50">
        <v>48</v>
      </c>
      <c r="G50">
        <v>2</v>
      </c>
      <c r="H50">
        <v>9</v>
      </c>
      <c r="J50">
        <f>SQRT(SUM((C50-B50)^2,(D50-C50)^2,(E50-D50)^2,(F50-E50)^2))/4</f>
        <v>7.1589105316381767</v>
      </c>
      <c r="L50">
        <f>SQRT(SUM((B51-B50)^2,(C51-C50)^2,(D51-D50)^2,(E51-E50)^2,(F51-F50)^2))/5</f>
        <v>4.2047592083257275</v>
      </c>
      <c r="N50">
        <f>H50-G50</f>
        <v>7</v>
      </c>
      <c r="P50">
        <f>SQRT(SUM((G51-G50)^2,(H51-H50)^2)/2)</f>
        <v>3.6055512754639891</v>
      </c>
      <c r="Q50">
        <f>COUNTIF($B51:$F55, B50)</f>
        <v>0</v>
      </c>
      <c r="R50">
        <f>COUNTIF($B51:$F55, C50)</f>
        <v>0</v>
      </c>
      <c r="S50">
        <f>COUNTIF($B51:$F55, D50)</f>
        <v>0</v>
      </c>
      <c r="T50">
        <f>COUNTIF($B51:$F55, E50)</f>
        <v>3</v>
      </c>
      <c r="U50">
        <f>COUNTIF($B51:$F55, F50)</f>
        <v>0</v>
      </c>
      <c r="V50">
        <f>COUNTIF($G51:$H55, G50)</f>
        <v>1</v>
      </c>
      <c r="W50">
        <f>COUNTIF($G51:$H55, H50)</f>
        <v>1</v>
      </c>
      <c r="Z50">
        <f>COUNTIF($B51:$F60, B50)</f>
        <v>0</v>
      </c>
      <c r="AA50">
        <f>COUNTIF($B51:$F60, C50)</f>
        <v>1</v>
      </c>
      <c r="AB50">
        <f>COUNTIF($B51:$F60, D50)</f>
        <v>0</v>
      </c>
      <c r="AC50">
        <f>COUNTIF($B51:$F60, E50)</f>
        <v>4</v>
      </c>
      <c r="AD50">
        <f>COUNTIF($B51:$F60, F50)</f>
        <v>0</v>
      </c>
      <c r="AE50">
        <f>COUNTIF($G51:$H60,G50)</f>
        <v>2</v>
      </c>
      <c r="AF50">
        <f>COUNTIF($G51:$H60,H50)</f>
        <v>1</v>
      </c>
      <c r="AI50">
        <f>COUNTIF($B51:$F70, B50)</f>
        <v>1</v>
      </c>
      <c r="AJ50">
        <f>COUNTIF($B51:$F70, C50)</f>
        <v>2</v>
      </c>
      <c r="AK50">
        <f>COUNTIF($B51:$F70, D50)</f>
        <v>2</v>
      </c>
      <c r="AL50">
        <f>COUNTIF($B51:$F70, E50)</f>
        <v>5</v>
      </c>
      <c r="AM50">
        <f>COUNTIF($B51:$F70, F50)</f>
        <v>1</v>
      </c>
      <c r="AN50">
        <f>COUNTIF($G51:$H70,G50)</f>
        <v>3</v>
      </c>
      <c r="AO50">
        <f>COUNTIF($G51:$H70,H50)</f>
        <v>1</v>
      </c>
    </row>
    <row r="51" spans="1:41" x14ac:dyDescent="0.3">
      <c r="A51" s="4">
        <v>45541</v>
      </c>
      <c r="B51">
        <v>12</v>
      </c>
      <c r="C51">
        <v>14</v>
      </c>
      <c r="D51">
        <v>34</v>
      </c>
      <c r="E51">
        <v>41</v>
      </c>
      <c r="F51">
        <v>47</v>
      </c>
      <c r="G51">
        <v>3</v>
      </c>
      <c r="H51">
        <v>4</v>
      </c>
      <c r="J51">
        <f>SQRT(SUM((C51-B51)^2,(D51-C51)^2,(E51-D51)^2,(F51-E51)^2))/4</f>
        <v>5.5283360968739954</v>
      </c>
      <c r="L51">
        <f>SQRT(SUM((B52-B51)^2,(C52-C51)^2,(D52-D51)^2,(E52-E51)^2,(F52-F51)^2))/5</f>
        <v>6.9512588787931069</v>
      </c>
      <c r="N51">
        <f>H51-G51</f>
        <v>1</v>
      </c>
      <c r="P51">
        <f>SQRT(SUM((G52-G51)^2,(H52-H51)^2)/2)</f>
        <v>1</v>
      </c>
      <c r="Q51">
        <f>COUNTIF($B52:$F56, B51)</f>
        <v>0</v>
      </c>
      <c r="R51">
        <f>COUNTIF($B52:$F56, C51)</f>
        <v>0</v>
      </c>
      <c r="S51">
        <f>COUNTIF($B52:$F56, D51)</f>
        <v>0</v>
      </c>
      <c r="T51">
        <f>COUNTIF($B52:$F56, E51)</f>
        <v>0</v>
      </c>
      <c r="U51">
        <f>COUNTIF($B52:$F56, F51)</f>
        <v>2</v>
      </c>
      <c r="V51">
        <f>COUNTIF($G52:$H56, G51)</f>
        <v>1</v>
      </c>
      <c r="W51">
        <f>COUNTIF($G52:$H56, H51)</f>
        <v>2</v>
      </c>
      <c r="Z51">
        <f>COUNTIF($B52:$F61, B51)</f>
        <v>1</v>
      </c>
      <c r="AA51">
        <f>COUNTIF($B52:$F61, C51)</f>
        <v>0</v>
      </c>
      <c r="AB51">
        <f>COUNTIF($B52:$F61, D51)</f>
        <v>0</v>
      </c>
      <c r="AC51">
        <f>COUNTIF($B52:$F61, E51)</f>
        <v>1</v>
      </c>
      <c r="AD51">
        <f>COUNTIF($B52:$F61, F51)</f>
        <v>3</v>
      </c>
      <c r="AE51">
        <f>COUNTIF($G52:$H61,G51)</f>
        <v>2</v>
      </c>
      <c r="AF51">
        <f>COUNTIF($G52:$H61,H51)</f>
        <v>3</v>
      </c>
      <c r="AI51">
        <f>COUNTIF($B52:$F71, B51)</f>
        <v>2</v>
      </c>
      <c r="AJ51">
        <f>COUNTIF($B52:$F71, C51)</f>
        <v>0</v>
      </c>
      <c r="AK51">
        <f>COUNTIF($B52:$F71, D51)</f>
        <v>2</v>
      </c>
      <c r="AL51">
        <f>COUNTIF($B52:$F71, E51)</f>
        <v>1</v>
      </c>
      <c r="AM51">
        <f>COUNTIF($B52:$F71, F51)</f>
        <v>4</v>
      </c>
      <c r="AN51">
        <f>COUNTIF($G52:$H71,G51)</f>
        <v>2</v>
      </c>
      <c r="AO51">
        <f>COUNTIF($G52:$H71,H51)</f>
        <v>5</v>
      </c>
    </row>
    <row r="52" spans="1:41" x14ac:dyDescent="0.3">
      <c r="A52" s="4">
        <v>45538</v>
      </c>
      <c r="B52">
        <v>7</v>
      </c>
      <c r="C52">
        <v>9</v>
      </c>
      <c r="D52">
        <v>11</v>
      </c>
      <c r="E52">
        <v>16</v>
      </c>
      <c r="F52">
        <v>45</v>
      </c>
      <c r="G52">
        <v>2</v>
      </c>
      <c r="H52">
        <v>5</v>
      </c>
      <c r="J52">
        <f>SQRT(SUM((C52-B52)^2,(D52-C52)^2,(E52-D52)^2,(F52-E52)^2))/4</f>
        <v>7.390872749547241</v>
      </c>
      <c r="L52">
        <f>SQRT(SUM((B53-B52)^2,(C53-C52)^2,(D53-D52)^2,(E53-E52)^2,(F53-F52)^2))/5</f>
        <v>5.6391488719486738</v>
      </c>
      <c r="N52">
        <f>H52-G52</f>
        <v>3</v>
      </c>
      <c r="P52">
        <f>SQRT(SUM((G53-G52)^2,(H53-H52)^2)/2)</f>
        <v>1.5811388300841898</v>
      </c>
      <c r="Q52">
        <f>COUNTIF($B53:$F57, B52)</f>
        <v>1</v>
      </c>
      <c r="R52">
        <f>COUNTIF($B53:$F57, C52)</f>
        <v>1</v>
      </c>
      <c r="S52">
        <f>COUNTIF($B53:$F57, D52)</f>
        <v>1</v>
      </c>
      <c r="T52">
        <f>COUNTIF($B53:$F57, E52)</f>
        <v>0</v>
      </c>
      <c r="U52">
        <f>COUNTIF($B53:$F57, F52)</f>
        <v>1</v>
      </c>
      <c r="V52">
        <f>COUNTIF($G53:$H57, G52)</f>
        <v>0</v>
      </c>
      <c r="W52">
        <f>COUNTIF($G53:$H57, H52)</f>
        <v>0</v>
      </c>
      <c r="Z52">
        <f>COUNTIF($B53:$F62, B52)</f>
        <v>2</v>
      </c>
      <c r="AA52">
        <f>COUNTIF($B53:$F62, C52)</f>
        <v>2</v>
      </c>
      <c r="AB52">
        <f>COUNTIF($B53:$F62, D52)</f>
        <v>1</v>
      </c>
      <c r="AC52">
        <f>COUNTIF($B53:$F62, E52)</f>
        <v>1</v>
      </c>
      <c r="AD52">
        <f>COUNTIF($B53:$F62, F52)</f>
        <v>1</v>
      </c>
      <c r="AE52">
        <f>COUNTIF($G53:$H62,G52)</f>
        <v>2</v>
      </c>
      <c r="AF52">
        <f>COUNTIF($G53:$H62,H52)</f>
        <v>0</v>
      </c>
      <c r="AI52">
        <f>COUNTIF($B53:$F72, B52)</f>
        <v>3</v>
      </c>
      <c r="AJ52">
        <f>COUNTIF($B53:$F72, C52)</f>
        <v>2</v>
      </c>
      <c r="AK52">
        <f>COUNTIF($B53:$F72, D52)</f>
        <v>2</v>
      </c>
      <c r="AL52">
        <f>COUNTIF($B53:$F72, E52)</f>
        <v>4</v>
      </c>
      <c r="AM52">
        <f>COUNTIF($B53:$F72, F52)</f>
        <v>2</v>
      </c>
      <c r="AN52">
        <f>COUNTIF($G53:$H72,G52)</f>
        <v>2</v>
      </c>
      <c r="AO52">
        <f>COUNTIF($G53:$H72,H52)</f>
        <v>1</v>
      </c>
    </row>
    <row r="53" spans="1:41" x14ac:dyDescent="0.3">
      <c r="A53" s="4">
        <v>45534</v>
      </c>
      <c r="B53">
        <v>3</v>
      </c>
      <c r="C53">
        <v>24</v>
      </c>
      <c r="D53">
        <v>27</v>
      </c>
      <c r="E53">
        <v>33</v>
      </c>
      <c r="F53">
        <v>42</v>
      </c>
      <c r="G53">
        <v>4</v>
      </c>
      <c r="H53">
        <v>6</v>
      </c>
      <c r="J53">
        <f>SQRT(SUM((C53-B53)^2,(D53-C53)^2,(E53-D53)^2,(F53-E53)^2))/4</f>
        <v>5.9529404498953289</v>
      </c>
      <c r="L53">
        <f>SQRT(SUM((B54-B53)^2,(C54-C53)^2,(D54-D53)^2,(E54-E53)^2,(F54-F53)^2))/5</f>
        <v>4.9879855653359702</v>
      </c>
      <c r="N53">
        <f>H53-G53</f>
        <v>2</v>
      </c>
      <c r="P53">
        <f>SQRT(SUM((G54-G53)^2,(H54-H53)^2)/2)</f>
        <v>3.5355339059327378</v>
      </c>
      <c r="Q53">
        <f>COUNTIF($B54:$F58, B53)</f>
        <v>0</v>
      </c>
      <c r="R53">
        <f>COUNTIF($B54:$F58, C53)</f>
        <v>1</v>
      </c>
      <c r="S53">
        <f>COUNTIF($B54:$F58, D53)</f>
        <v>0</v>
      </c>
      <c r="T53">
        <f>COUNTIF($B54:$F58, E53)</f>
        <v>0</v>
      </c>
      <c r="U53">
        <f>COUNTIF($B54:$F58, F53)</f>
        <v>1</v>
      </c>
      <c r="V53">
        <f>COUNTIF($G54:$H58, G53)</f>
        <v>1</v>
      </c>
      <c r="W53">
        <f>COUNTIF($G54:$H58, H53)</f>
        <v>1</v>
      </c>
      <c r="Z53">
        <f>COUNTIF($B54:$F63, B53)</f>
        <v>0</v>
      </c>
      <c r="AA53">
        <f>COUNTIF($B54:$F63, C53)</f>
        <v>1</v>
      </c>
      <c r="AB53">
        <f>COUNTIF($B54:$F63, D53)</f>
        <v>1</v>
      </c>
      <c r="AC53">
        <f>COUNTIF($B54:$F63, E53)</f>
        <v>2</v>
      </c>
      <c r="AD53">
        <f>COUNTIF($B54:$F63, F53)</f>
        <v>1</v>
      </c>
      <c r="AE53">
        <f>COUNTIF($G54:$H63,G53)</f>
        <v>3</v>
      </c>
      <c r="AF53">
        <f>COUNTIF($G54:$H63,H53)</f>
        <v>1</v>
      </c>
      <c r="AI53">
        <f>COUNTIF($B54:$F73, B53)</f>
        <v>1</v>
      </c>
      <c r="AJ53">
        <f>COUNTIF($B54:$F73, C53)</f>
        <v>2</v>
      </c>
      <c r="AK53">
        <f>COUNTIF($B54:$F73, D53)</f>
        <v>1</v>
      </c>
      <c r="AL53">
        <f>COUNTIF($B54:$F73, E53)</f>
        <v>2</v>
      </c>
      <c r="AM53">
        <f>COUNTIF($B54:$F73, F53)</f>
        <v>1</v>
      </c>
      <c r="AN53">
        <f>COUNTIF($G54:$H73,G53)</f>
        <v>4</v>
      </c>
      <c r="AO53">
        <f>COUNTIF($G54:$H73,H53)</f>
        <v>3</v>
      </c>
    </row>
    <row r="54" spans="1:41" x14ac:dyDescent="0.3">
      <c r="A54" s="4">
        <v>45531</v>
      </c>
      <c r="B54">
        <v>1</v>
      </c>
      <c r="C54">
        <v>8</v>
      </c>
      <c r="D54">
        <v>11</v>
      </c>
      <c r="E54">
        <v>42</v>
      </c>
      <c r="F54">
        <v>47</v>
      </c>
      <c r="G54">
        <v>4</v>
      </c>
      <c r="H54">
        <v>11</v>
      </c>
      <c r="J54">
        <f>SQRT(SUM((C54-B54)^2,(D54-C54)^2,(E54-D54)^2,(F54-E54)^2))/4</f>
        <v>8.0777472107017552</v>
      </c>
      <c r="L54">
        <f>SQRT(SUM((B55-B54)^2,(C55-C54)^2,(D55-D54)^2,(E55-E54)^2,(F55-F54)^2))/5</f>
        <v>3.5552777669262356</v>
      </c>
      <c r="N54">
        <f>H54-G54</f>
        <v>7</v>
      </c>
      <c r="P54">
        <f>SQRT(SUM((G55-G54)^2,(H55-H54)^2)/2)</f>
        <v>3.1622776601683795</v>
      </c>
      <c r="Q54">
        <f>COUNTIF($B55:$F59, B54)</f>
        <v>0</v>
      </c>
      <c r="R54">
        <f>COUNTIF($B55:$F59, C54)</f>
        <v>0</v>
      </c>
      <c r="S54">
        <f>COUNTIF($B55:$F59, D54)</f>
        <v>0</v>
      </c>
      <c r="T54">
        <f>COUNTIF($B55:$F59, E54)</f>
        <v>0</v>
      </c>
      <c r="U54">
        <f>COUNTIF($B55:$F59, F54)</f>
        <v>2</v>
      </c>
      <c r="V54">
        <f>COUNTIF($G55:$H59, G54)</f>
        <v>1</v>
      </c>
      <c r="W54">
        <f>COUNTIF($G55:$H59, H54)</f>
        <v>0</v>
      </c>
      <c r="Z54">
        <f>COUNTIF($B55:$F64, B54)</f>
        <v>1</v>
      </c>
      <c r="AA54">
        <f>COUNTIF($B55:$F64, C54)</f>
        <v>1</v>
      </c>
      <c r="AB54">
        <f>COUNTIF($B55:$F64, D54)</f>
        <v>0</v>
      </c>
      <c r="AC54">
        <f>COUNTIF($B55:$F64, E54)</f>
        <v>0</v>
      </c>
      <c r="AD54">
        <f>COUNTIF($B55:$F64, F54)</f>
        <v>2</v>
      </c>
      <c r="AE54">
        <f>COUNTIF($G55:$H64,G54)</f>
        <v>3</v>
      </c>
      <c r="AF54">
        <f>COUNTIF($G55:$H64,H54)</f>
        <v>0</v>
      </c>
      <c r="AI54">
        <f>COUNTIF($B55:$F74, B54)</f>
        <v>1</v>
      </c>
      <c r="AJ54">
        <f>COUNTIF($B55:$F74, C54)</f>
        <v>1</v>
      </c>
      <c r="AK54">
        <f>COUNTIF($B55:$F74, D54)</f>
        <v>3</v>
      </c>
      <c r="AL54">
        <f>COUNTIF($B55:$F74, E54)</f>
        <v>0</v>
      </c>
      <c r="AM54">
        <f>COUNTIF($B55:$F74, F54)</f>
        <v>3</v>
      </c>
      <c r="AN54">
        <f>COUNTIF($G55:$H74,G54)</f>
        <v>3</v>
      </c>
      <c r="AO54">
        <f>COUNTIF($G55:$H74,H54)</f>
        <v>2</v>
      </c>
    </row>
    <row r="55" spans="1:41" x14ac:dyDescent="0.3">
      <c r="A55" s="4">
        <v>45527</v>
      </c>
      <c r="B55">
        <v>9</v>
      </c>
      <c r="C55">
        <v>15</v>
      </c>
      <c r="D55">
        <v>24</v>
      </c>
      <c r="E55">
        <v>47</v>
      </c>
      <c r="F55">
        <v>50</v>
      </c>
      <c r="G55">
        <v>8</v>
      </c>
      <c r="H55">
        <v>9</v>
      </c>
      <c r="J55">
        <f>SQRT(SUM((C55-B55)^2,(D55-C55)^2,(E55-D55)^2,(F55-E55)^2))/4</f>
        <v>6.3982419460348634</v>
      </c>
      <c r="L55">
        <f>SQRT(SUM((B56-B55)^2,(C56-C55)^2,(D56-D55)^2,(E56-E55)^2,(F56-F55)^2))/5</f>
        <v>7.9170701651557946</v>
      </c>
      <c r="N55">
        <f>H55-G55</f>
        <v>1</v>
      </c>
      <c r="P55">
        <f>SQRT(SUM((G56-G55)^2,(H56-H55)^2)/2)</f>
        <v>4.1231056256176606</v>
      </c>
      <c r="Q55">
        <f>COUNTIF($B56:$F60, B55)</f>
        <v>0</v>
      </c>
      <c r="R55">
        <f>COUNTIF($B56:$F60, C55)</f>
        <v>2</v>
      </c>
      <c r="S55">
        <f>COUNTIF($B56:$F60, D55)</f>
        <v>0</v>
      </c>
      <c r="T55">
        <f>COUNTIF($B56:$F60, E55)</f>
        <v>1</v>
      </c>
      <c r="U55">
        <f>COUNTIF($B56:$F60, F55)</f>
        <v>1</v>
      </c>
      <c r="V55">
        <f>COUNTIF($G56:$H60, G55)</f>
        <v>0</v>
      </c>
      <c r="W55">
        <f>COUNTIF($G56:$H60, H55)</f>
        <v>0</v>
      </c>
      <c r="Z55">
        <f>COUNTIF($B56:$F65, B55)</f>
        <v>1</v>
      </c>
      <c r="AA55">
        <f>COUNTIF($B56:$F65, C55)</f>
        <v>3</v>
      </c>
      <c r="AB55">
        <f>COUNTIF($B56:$F65, D55)</f>
        <v>0</v>
      </c>
      <c r="AC55">
        <f>COUNTIF($B56:$F65, E55)</f>
        <v>1</v>
      </c>
      <c r="AD55">
        <f>COUNTIF($B56:$F65, F55)</f>
        <v>1</v>
      </c>
      <c r="AE55">
        <f>COUNTIF($G56:$H65,G55)</f>
        <v>3</v>
      </c>
      <c r="AF55">
        <f>COUNTIF($G56:$H65,H55)</f>
        <v>0</v>
      </c>
      <c r="AI55">
        <f>COUNTIF($B56:$F75, B55)</f>
        <v>1</v>
      </c>
      <c r="AJ55">
        <f>COUNTIF($B56:$F75, C55)</f>
        <v>4</v>
      </c>
      <c r="AK55">
        <f>COUNTIF($B56:$F75, D55)</f>
        <v>2</v>
      </c>
      <c r="AL55">
        <f>COUNTIF($B56:$F75, E55)</f>
        <v>2</v>
      </c>
      <c r="AM55">
        <f>COUNTIF($B56:$F75, F55)</f>
        <v>1</v>
      </c>
      <c r="AN55">
        <f>COUNTIF($G56:$H75,G55)</f>
        <v>6</v>
      </c>
      <c r="AO55">
        <f>COUNTIF($G56:$H75,H55)</f>
        <v>0</v>
      </c>
    </row>
    <row r="56" spans="1:41" x14ac:dyDescent="0.3">
      <c r="A56" s="4">
        <v>45524</v>
      </c>
      <c r="B56">
        <v>7</v>
      </c>
      <c r="C56">
        <v>10</v>
      </c>
      <c r="D56">
        <v>13</v>
      </c>
      <c r="E56">
        <v>18</v>
      </c>
      <c r="F56">
        <v>26</v>
      </c>
      <c r="G56">
        <v>3</v>
      </c>
      <c r="H56">
        <v>12</v>
      </c>
      <c r="J56">
        <f>SQRT(SUM((C56-B56)^2,(D56-C56)^2,(E56-D56)^2,(F56-E56)^2))/4</f>
        <v>2.5860201081971503</v>
      </c>
      <c r="L56">
        <f>SQRT(SUM((B57-B56)^2,(C57-C56)^2,(D57-D56)^2,(E57-E56)^2,(F57-F56)^2))/5</f>
        <v>8.0672176120394816</v>
      </c>
      <c r="N56">
        <f>H56-G56</f>
        <v>9</v>
      </c>
      <c r="P56">
        <f>SQRT(SUM((G57-G56)^2,(H57-H56)^2)/2)</f>
        <v>2</v>
      </c>
      <c r="Q56">
        <f>COUNTIF($B57:$F61, B56)</f>
        <v>1</v>
      </c>
      <c r="R56">
        <f>COUNTIF($B57:$F61, C56)</f>
        <v>0</v>
      </c>
      <c r="S56">
        <f>COUNTIF($B57:$F61, D56)</f>
        <v>0</v>
      </c>
      <c r="T56">
        <f>COUNTIF($B57:$F61, E56)</f>
        <v>1</v>
      </c>
      <c r="U56">
        <f>COUNTIF($B57:$F61, F56)</f>
        <v>0</v>
      </c>
      <c r="V56">
        <f>COUNTIF($G57:$H61, G56)</f>
        <v>1</v>
      </c>
      <c r="W56">
        <f>COUNTIF($G57:$H61, H56)</f>
        <v>2</v>
      </c>
      <c r="Z56">
        <f>COUNTIF($B57:$F66, B56)</f>
        <v>1</v>
      </c>
      <c r="AA56">
        <f>COUNTIF($B57:$F66, C56)</f>
        <v>1</v>
      </c>
      <c r="AB56">
        <f>COUNTIF($B57:$F66, D56)</f>
        <v>0</v>
      </c>
      <c r="AC56">
        <f>COUNTIF($B57:$F66, E56)</f>
        <v>1</v>
      </c>
      <c r="AD56">
        <f>COUNTIF($B57:$F66, F56)</f>
        <v>0</v>
      </c>
      <c r="AE56">
        <f>COUNTIF($G57:$H66,G56)</f>
        <v>1</v>
      </c>
      <c r="AF56">
        <f>COUNTIF($G57:$H66,H56)</f>
        <v>2</v>
      </c>
      <c r="AI56">
        <f>COUNTIF($B57:$F76, B56)</f>
        <v>4</v>
      </c>
      <c r="AJ56">
        <f>COUNTIF($B57:$F76, C56)</f>
        <v>2</v>
      </c>
      <c r="AK56">
        <f>COUNTIF($B57:$F76, D56)</f>
        <v>2</v>
      </c>
      <c r="AL56">
        <f>COUNTIF($B57:$F76, E56)</f>
        <v>3</v>
      </c>
      <c r="AM56">
        <f>COUNTIF($B57:$F76, F56)</f>
        <v>0</v>
      </c>
      <c r="AN56">
        <f>COUNTIF($G57:$H76,G56)</f>
        <v>2</v>
      </c>
      <c r="AO56">
        <f>COUNTIF($G57:$H76,H56)</f>
        <v>4</v>
      </c>
    </row>
    <row r="57" spans="1:41" x14ac:dyDescent="0.3">
      <c r="A57" s="4">
        <v>45520</v>
      </c>
      <c r="B57">
        <v>15</v>
      </c>
      <c r="C57">
        <v>17</v>
      </c>
      <c r="D57">
        <v>29</v>
      </c>
      <c r="E57">
        <v>45</v>
      </c>
      <c r="F57">
        <v>49</v>
      </c>
      <c r="G57">
        <v>1</v>
      </c>
      <c r="H57">
        <v>10</v>
      </c>
      <c r="J57">
        <f>SQRT(SUM((C57-B57)^2,(D57-C57)^2,(E57-D57)^2,(F57-E57)^2))/4</f>
        <v>5.123475382979799</v>
      </c>
      <c r="L57">
        <f>SQRT(SUM((B58-B57)^2,(C58-C57)^2,(D58-D57)^2,(E58-E57)^2,(F58-F57)^2))/5</f>
        <v>2.2803508501982757</v>
      </c>
      <c r="N57">
        <f>H57-G57</f>
        <v>9</v>
      </c>
      <c r="P57">
        <f>SQRT(SUM((G58-G57)^2,(H58-H57)^2)/2)</f>
        <v>2.8284271247461903</v>
      </c>
      <c r="Q57">
        <f>COUNTIF($B58:$F62, B57)</f>
        <v>1</v>
      </c>
      <c r="R57">
        <f>COUNTIF($B58:$F62, C57)</f>
        <v>0</v>
      </c>
      <c r="S57">
        <f>COUNTIF($B58:$F62, D57)</f>
        <v>0</v>
      </c>
      <c r="T57">
        <f>COUNTIF($B58:$F62, E57)</f>
        <v>0</v>
      </c>
      <c r="U57">
        <f>COUNTIF($B58:$F62, F57)</f>
        <v>0</v>
      </c>
      <c r="V57">
        <f>COUNTIF($G58:$H62, G57)</f>
        <v>1</v>
      </c>
      <c r="W57">
        <f>COUNTIF($G58:$H62, H57)</f>
        <v>1</v>
      </c>
      <c r="Z57">
        <f>COUNTIF($B58:$F67, B57)</f>
        <v>2</v>
      </c>
      <c r="AA57">
        <f>COUNTIF($B58:$F67, C57)</f>
        <v>0</v>
      </c>
      <c r="AB57">
        <f>COUNTIF($B58:$F67, D57)</f>
        <v>0</v>
      </c>
      <c r="AC57">
        <f>COUNTIF($B58:$F67, E57)</f>
        <v>0</v>
      </c>
      <c r="AD57">
        <f>COUNTIF($B58:$F67, F57)</f>
        <v>0</v>
      </c>
      <c r="AE57">
        <f>COUNTIF($G58:$H67,G57)</f>
        <v>1</v>
      </c>
      <c r="AF57">
        <f>COUNTIF($G58:$H67,H57)</f>
        <v>2</v>
      </c>
      <c r="AI57">
        <f>COUNTIF($B58:$F77, B57)</f>
        <v>5</v>
      </c>
      <c r="AJ57">
        <f>COUNTIF($B58:$F77, C57)</f>
        <v>1</v>
      </c>
      <c r="AK57">
        <f>COUNTIF($B58:$F77, D57)</f>
        <v>1</v>
      </c>
      <c r="AL57">
        <f>COUNTIF($B58:$F77, E57)</f>
        <v>2</v>
      </c>
      <c r="AM57">
        <f>COUNTIF($B58:$F77, F57)</f>
        <v>1</v>
      </c>
      <c r="AN57">
        <f>COUNTIF($G58:$H77,G57)</f>
        <v>5</v>
      </c>
      <c r="AO57">
        <f>COUNTIF($G58:$H77,H57)</f>
        <v>3</v>
      </c>
    </row>
    <row r="58" spans="1:41" x14ac:dyDescent="0.3">
      <c r="A58" s="4">
        <v>45517</v>
      </c>
      <c r="B58">
        <v>15</v>
      </c>
      <c r="C58">
        <v>16</v>
      </c>
      <c r="D58">
        <v>39</v>
      </c>
      <c r="E58">
        <v>40</v>
      </c>
      <c r="F58">
        <v>47</v>
      </c>
      <c r="G58">
        <v>1</v>
      </c>
      <c r="H58">
        <v>6</v>
      </c>
      <c r="J58">
        <f>SQRT(SUM((C58-B58)^2,(D58-C58)^2,(E58-D58)^2,(F58-E58)^2))/4</f>
        <v>6.0207972893961479</v>
      </c>
      <c r="L58">
        <f>SQRT(SUM((B59-B58)^2,(C59-C58)^2,(D59-D58)^2,(E59-E58)^2,(F59-F58)^2))/5</f>
        <v>3.6823905279043934</v>
      </c>
      <c r="N58">
        <f>H58-G58</f>
        <v>5</v>
      </c>
      <c r="P58">
        <f>SQRT(SUM((G59-G58)^2,(H59-H58)^2)/2)</f>
        <v>3.5355339059327378</v>
      </c>
      <c r="Q58">
        <f>COUNTIF($B59:$F63, B58)</f>
        <v>0</v>
      </c>
      <c r="R58">
        <f>COUNTIF($B59:$F63, C58)</f>
        <v>0</v>
      </c>
      <c r="S58">
        <f>COUNTIF($B59:$F63, D58)</f>
        <v>0</v>
      </c>
      <c r="T58">
        <f>COUNTIF($B59:$F63, E58)</f>
        <v>0</v>
      </c>
      <c r="U58">
        <f>COUNTIF($B59:$F63, F58)</f>
        <v>0</v>
      </c>
      <c r="V58">
        <f>COUNTIF($G59:$H63, G58)</f>
        <v>0</v>
      </c>
      <c r="W58">
        <f>COUNTIF($G59:$H63, H58)</f>
        <v>0</v>
      </c>
      <c r="Z58">
        <f>COUNTIF($B59:$F68, B58)</f>
        <v>2</v>
      </c>
      <c r="AA58">
        <f>COUNTIF($B59:$F68, C58)</f>
        <v>1</v>
      </c>
      <c r="AB58">
        <f>COUNTIF($B59:$F68, D58)</f>
        <v>3</v>
      </c>
      <c r="AC58">
        <f>COUNTIF($B59:$F68, E58)</f>
        <v>0</v>
      </c>
      <c r="AD58">
        <f>COUNTIF($B59:$F68, F58)</f>
        <v>0</v>
      </c>
      <c r="AE58">
        <f>COUNTIF($G59:$H68,G58)</f>
        <v>0</v>
      </c>
      <c r="AF58">
        <f>COUNTIF($G59:$H68,H58)</f>
        <v>1</v>
      </c>
      <c r="AI58">
        <f>COUNTIF($B59:$F78, B58)</f>
        <v>4</v>
      </c>
      <c r="AJ58">
        <f>COUNTIF($B59:$F78, C58)</f>
        <v>5</v>
      </c>
      <c r="AK58">
        <f>COUNTIF($B59:$F78, D58)</f>
        <v>3</v>
      </c>
      <c r="AL58">
        <f>COUNTIF($B59:$F78, E58)</f>
        <v>0</v>
      </c>
      <c r="AM58">
        <f>COUNTIF($B59:$F78, F58)</f>
        <v>1</v>
      </c>
      <c r="AN58">
        <f>COUNTIF($G59:$H78,G58)</f>
        <v>4</v>
      </c>
      <c r="AO58">
        <f>COUNTIF($G59:$H78,H58)</f>
        <v>2</v>
      </c>
    </row>
    <row r="59" spans="1:41" x14ac:dyDescent="0.3">
      <c r="A59" s="4">
        <v>45513</v>
      </c>
      <c r="B59">
        <v>21</v>
      </c>
      <c r="C59">
        <v>23</v>
      </c>
      <c r="D59">
        <v>25</v>
      </c>
      <c r="E59">
        <v>33</v>
      </c>
      <c r="F59">
        <v>44</v>
      </c>
      <c r="G59">
        <v>4</v>
      </c>
      <c r="H59">
        <v>10</v>
      </c>
      <c r="J59">
        <f>SQRT(SUM((C59-B59)^2,(D59-C59)^2,(E59-D59)^2,(F59-E59)^2))/4</f>
        <v>3.473110997362451</v>
      </c>
      <c r="L59">
        <f>SQRT(SUM((B60-B59)^2,(C60-C59)^2,(D60-D59)^2,(E60-E59)^2,(F60-F59)^2))/5</f>
        <v>4.5999999999999996</v>
      </c>
      <c r="N59">
        <f>H59-G59</f>
        <v>6</v>
      </c>
      <c r="P59">
        <f>SQRT(SUM((G60-G59)^2,(H60-H59)^2)/2)</f>
        <v>2</v>
      </c>
      <c r="Q59">
        <f>COUNTIF($B60:$F64, B59)</f>
        <v>0</v>
      </c>
      <c r="R59">
        <f>COUNTIF($B60:$F64, C59)</f>
        <v>1</v>
      </c>
      <c r="S59">
        <f>COUNTIF($B60:$F64, D59)</f>
        <v>1</v>
      </c>
      <c r="T59">
        <f>COUNTIF($B60:$F64, E59)</f>
        <v>1</v>
      </c>
      <c r="U59">
        <f>COUNTIF($B60:$F64, F59)</f>
        <v>0</v>
      </c>
      <c r="V59">
        <f>COUNTIF($G60:$H64, G59)</f>
        <v>2</v>
      </c>
      <c r="W59">
        <f>COUNTIF($G60:$H64, H59)</f>
        <v>0</v>
      </c>
      <c r="Z59">
        <f>COUNTIF($B60:$F69, B59)</f>
        <v>0</v>
      </c>
      <c r="AA59">
        <f>COUNTIF($B60:$F69, C59)</f>
        <v>1</v>
      </c>
      <c r="AB59">
        <f>COUNTIF($B60:$F69, D59)</f>
        <v>2</v>
      </c>
      <c r="AC59">
        <f>COUNTIF($B60:$F69, E59)</f>
        <v>1</v>
      </c>
      <c r="AD59">
        <f>COUNTIF($B60:$F69, F59)</f>
        <v>1</v>
      </c>
      <c r="AE59">
        <f>COUNTIF($G60:$H69,G59)</f>
        <v>2</v>
      </c>
      <c r="AF59">
        <f>COUNTIF($G60:$H69,H59)</f>
        <v>1</v>
      </c>
      <c r="AI59">
        <f>COUNTIF($B60:$F79, B59)</f>
        <v>0</v>
      </c>
      <c r="AJ59">
        <f>COUNTIF($B60:$F79, C59)</f>
        <v>1</v>
      </c>
      <c r="AK59">
        <f>COUNTIF($B60:$F79, D59)</f>
        <v>2</v>
      </c>
      <c r="AL59">
        <f>COUNTIF($B60:$F79, E59)</f>
        <v>3</v>
      </c>
      <c r="AM59">
        <f>COUNTIF($B60:$F79, F59)</f>
        <v>1</v>
      </c>
      <c r="AN59">
        <f>COUNTIF($G60:$H79,G59)</f>
        <v>3</v>
      </c>
      <c r="AO59">
        <f>COUNTIF($G60:$H79,H59)</f>
        <v>2</v>
      </c>
    </row>
    <row r="60" spans="1:41" x14ac:dyDescent="0.3">
      <c r="A60" s="4">
        <v>45510</v>
      </c>
      <c r="B60">
        <v>1</v>
      </c>
      <c r="C60">
        <v>18</v>
      </c>
      <c r="D60">
        <v>27</v>
      </c>
      <c r="E60">
        <v>41</v>
      </c>
      <c r="F60">
        <v>50</v>
      </c>
      <c r="G60">
        <v>2</v>
      </c>
      <c r="H60">
        <v>12</v>
      </c>
      <c r="J60">
        <f>SQRT(SUM((C60-B60)^2,(D60-C60)^2,(E60-D60)^2,(F60-E60)^2))/4</f>
        <v>6.3590486709884519</v>
      </c>
      <c r="L60">
        <f>SQRT(SUM((B61-B60)^2,(C61-C60)^2,(D61-D60)^2,(E61-E60)^2,(F61-F60)^2))/5</f>
        <v>4.2047592083257275</v>
      </c>
      <c r="N60">
        <f>H60-G60</f>
        <v>10</v>
      </c>
      <c r="P60">
        <f>SQRT(SUM((G61-G60)^2,(H61-H60)^2)/2)</f>
        <v>0.70710678118654757</v>
      </c>
      <c r="Q60">
        <f>COUNTIF($B61:$F65, B60)</f>
        <v>0</v>
      </c>
      <c r="R60">
        <f>COUNTIF($B61:$F65, C60)</f>
        <v>0</v>
      </c>
      <c r="S60">
        <f>COUNTIF($B61:$F65, D60)</f>
        <v>0</v>
      </c>
      <c r="T60">
        <f>COUNTIF($B61:$F65, E60)</f>
        <v>0</v>
      </c>
      <c r="U60">
        <f>COUNTIF($B61:$F65, F60)</f>
        <v>0</v>
      </c>
      <c r="V60">
        <f>COUNTIF($G61:$H65, G60)</f>
        <v>1</v>
      </c>
      <c r="W60">
        <f>COUNTIF($G61:$H65, H60)</f>
        <v>1</v>
      </c>
      <c r="Z60">
        <f>COUNTIF($B61:$F70, B60)</f>
        <v>0</v>
      </c>
      <c r="AA60">
        <f>COUNTIF($B61:$F70, C60)</f>
        <v>1</v>
      </c>
      <c r="AB60">
        <f>COUNTIF($B61:$F70, D60)</f>
        <v>0</v>
      </c>
      <c r="AC60">
        <f>COUNTIF($B61:$F70, E60)</f>
        <v>0</v>
      </c>
      <c r="AD60">
        <f>COUNTIF($B61:$F70, F60)</f>
        <v>0</v>
      </c>
      <c r="AE60">
        <f>COUNTIF($G61:$H70,G60)</f>
        <v>1</v>
      </c>
      <c r="AF60">
        <f>COUNTIF($G61:$H70,H60)</f>
        <v>1</v>
      </c>
      <c r="AI60">
        <f>COUNTIF($B61:$F80, B60)</f>
        <v>0</v>
      </c>
      <c r="AJ60">
        <f>COUNTIF($B61:$F80, C60)</f>
        <v>3</v>
      </c>
      <c r="AK60">
        <f>COUNTIF($B61:$F80, D60)</f>
        <v>0</v>
      </c>
      <c r="AL60">
        <f>COUNTIF($B61:$F80, E60)</f>
        <v>1</v>
      </c>
      <c r="AM60">
        <f>COUNTIF($B61:$F80, F60)</f>
        <v>0</v>
      </c>
      <c r="AN60">
        <f>COUNTIF($G61:$H80,G60)</f>
        <v>1</v>
      </c>
      <c r="AO60">
        <f>COUNTIF($G61:$H80,H60)</f>
        <v>3</v>
      </c>
    </row>
    <row r="61" spans="1:41" x14ac:dyDescent="0.3">
      <c r="A61" s="4">
        <v>45506</v>
      </c>
      <c r="B61">
        <v>5</v>
      </c>
      <c r="C61">
        <v>7</v>
      </c>
      <c r="D61">
        <v>12</v>
      </c>
      <c r="E61">
        <v>33</v>
      </c>
      <c r="F61">
        <v>46</v>
      </c>
      <c r="G61">
        <v>3</v>
      </c>
      <c r="H61">
        <v>12</v>
      </c>
      <c r="J61">
        <f>SQRT(SUM((C61-B61)^2,(D61-C61)^2,(E61-D61)^2,(F61-E61)^2))/4</f>
        <v>6.3196123298822693</v>
      </c>
      <c r="L61">
        <f>SQRT(SUM((B62-B61)^2,(C62-C61)^2,(D62-D61)^2,(E62-E61)^2,(F62-F61)^2))/5</f>
        <v>5.2</v>
      </c>
      <c r="N61">
        <f>H61-G61</f>
        <v>9</v>
      </c>
      <c r="P61">
        <f>SQRT(SUM((G62-G61)^2,(H62-H61)^2)/2)</f>
        <v>2.9154759474226504</v>
      </c>
      <c r="Q61">
        <f>COUNTIF($B62:$F66, B61)</f>
        <v>0</v>
      </c>
      <c r="R61">
        <f>COUNTIF($B62:$F66, C61)</f>
        <v>0</v>
      </c>
      <c r="S61">
        <f>COUNTIF($B62:$F66, D61)</f>
        <v>0</v>
      </c>
      <c r="T61">
        <f>COUNTIF($B62:$F66, E61)</f>
        <v>0</v>
      </c>
      <c r="U61">
        <f>COUNTIF($B62:$F66, F61)</f>
        <v>0</v>
      </c>
      <c r="V61">
        <f>COUNTIF($G62:$H66, G61)</f>
        <v>0</v>
      </c>
      <c r="W61">
        <f>COUNTIF($G62:$H66, H61)</f>
        <v>0</v>
      </c>
      <c r="Z61">
        <f>COUNTIF($B62:$F71, B61)</f>
        <v>0</v>
      </c>
      <c r="AA61">
        <f>COUNTIF($B62:$F71, C61)</f>
        <v>1</v>
      </c>
      <c r="AB61">
        <f>COUNTIF($B62:$F71, D61)</f>
        <v>1</v>
      </c>
      <c r="AC61">
        <f>COUNTIF($B62:$F71, E61)</f>
        <v>0</v>
      </c>
      <c r="AD61">
        <f>COUNTIF($B62:$F71, F61)</f>
        <v>1</v>
      </c>
      <c r="AE61">
        <f>COUNTIF($G62:$H71,G61)</f>
        <v>0</v>
      </c>
      <c r="AF61">
        <f>COUNTIF($G62:$H71,H61)</f>
        <v>0</v>
      </c>
      <c r="AI61">
        <f>COUNTIF($B62:$F81, B61)</f>
        <v>0</v>
      </c>
      <c r="AJ61">
        <f>COUNTIF($B62:$F81, C61)</f>
        <v>5</v>
      </c>
      <c r="AK61">
        <f>COUNTIF($B62:$F81, D61)</f>
        <v>2</v>
      </c>
      <c r="AL61">
        <f>COUNTIF($B62:$F81, E61)</f>
        <v>2</v>
      </c>
      <c r="AM61">
        <f>COUNTIF($B62:$F81, F61)</f>
        <v>1</v>
      </c>
      <c r="AN61">
        <f>COUNTIF($G62:$H81,G61)</f>
        <v>3</v>
      </c>
      <c r="AO61">
        <f>COUNTIF($G62:$H81,H61)</f>
        <v>2</v>
      </c>
    </row>
    <row r="62" spans="1:41" x14ac:dyDescent="0.3">
      <c r="A62" s="4">
        <v>45503</v>
      </c>
      <c r="B62">
        <v>9</v>
      </c>
      <c r="C62">
        <v>25</v>
      </c>
      <c r="D62">
        <v>28</v>
      </c>
      <c r="E62">
        <v>37</v>
      </c>
      <c r="F62">
        <v>38</v>
      </c>
      <c r="G62">
        <v>2</v>
      </c>
      <c r="H62">
        <v>8</v>
      </c>
      <c r="J62">
        <f>SQRT(SUM((C62-B62)^2,(D62-C62)^2,(E62-D62)^2,(F62-E62)^2))/4</f>
        <v>4.6569840025492892</v>
      </c>
      <c r="L62">
        <f>SQRT(SUM((B63-B62)^2,(C63-C62)^2,(D63-D62)^2,(E63-E62)^2,(F63-F62)^2))/5</f>
        <v>1.9078784028338913</v>
      </c>
      <c r="N62">
        <f>H62-G62</f>
        <v>6</v>
      </c>
      <c r="P62">
        <f>SQRT(SUM((G63-G62)^2,(H63-H62)^2)/2)</f>
        <v>1.4142135623730951</v>
      </c>
      <c r="Q62">
        <f>COUNTIF($B63:$F67, B62)</f>
        <v>0</v>
      </c>
      <c r="R62">
        <f>COUNTIF($B63:$F67, C62)</f>
        <v>1</v>
      </c>
      <c r="S62">
        <f>COUNTIF($B63:$F67, D62)</f>
        <v>0</v>
      </c>
      <c r="T62">
        <f>COUNTIF($B63:$F67, E62)</f>
        <v>1</v>
      </c>
      <c r="U62">
        <f>COUNTIF($B63:$F67, F62)</f>
        <v>0</v>
      </c>
      <c r="V62">
        <f>COUNTIF($G63:$H67, G62)</f>
        <v>0</v>
      </c>
      <c r="W62">
        <f>COUNTIF($G63:$H67, H62)</f>
        <v>4</v>
      </c>
      <c r="Z62">
        <f>COUNTIF($B63:$F72, B62)</f>
        <v>0</v>
      </c>
      <c r="AA62">
        <f>COUNTIF($B63:$F72, C62)</f>
        <v>1</v>
      </c>
      <c r="AB62">
        <f>COUNTIF($B63:$F72, D62)</f>
        <v>1</v>
      </c>
      <c r="AC62">
        <f>COUNTIF($B63:$F72, E62)</f>
        <v>2</v>
      </c>
      <c r="AD62">
        <f>COUNTIF($B63:$F72, F62)</f>
        <v>0</v>
      </c>
      <c r="AE62">
        <f>COUNTIF($G63:$H72,G62)</f>
        <v>0</v>
      </c>
      <c r="AF62">
        <f>COUNTIF($G63:$H72,H62)</f>
        <v>5</v>
      </c>
      <c r="AI62">
        <f>COUNTIF($B63:$F82, B62)</f>
        <v>2</v>
      </c>
      <c r="AJ62">
        <f>COUNTIF($B63:$F82, C62)</f>
        <v>1</v>
      </c>
      <c r="AK62">
        <f>COUNTIF($B63:$F82, D62)</f>
        <v>1</v>
      </c>
      <c r="AL62">
        <f>COUNTIF($B63:$F82, E62)</f>
        <v>3</v>
      </c>
      <c r="AM62">
        <f>COUNTIF($B63:$F82, F62)</f>
        <v>0</v>
      </c>
      <c r="AN62">
        <f>COUNTIF($G63:$H82,G62)</f>
        <v>0</v>
      </c>
      <c r="AO62">
        <f>COUNTIF($G63:$H82,H62)</f>
        <v>7</v>
      </c>
    </row>
    <row r="63" spans="1:41" x14ac:dyDescent="0.3">
      <c r="A63" s="4">
        <v>45499</v>
      </c>
      <c r="B63">
        <v>4</v>
      </c>
      <c r="C63">
        <v>19</v>
      </c>
      <c r="D63">
        <v>23</v>
      </c>
      <c r="E63">
        <v>35</v>
      </c>
      <c r="F63">
        <v>37</v>
      </c>
      <c r="G63">
        <v>4</v>
      </c>
      <c r="H63">
        <v>8</v>
      </c>
      <c r="J63">
        <f>SQRT(SUM((C63-B63)^2,(D63-C63)^2,(E63-D63)^2,(F63-E63)^2))/4</f>
        <v>4.9307707308290052</v>
      </c>
      <c r="L63">
        <f>SQRT(SUM((B64-B63)^2,(C64-C63)^2,(D64-D63)^2,(E64-E63)^2,(F64-F63)^2))/5</f>
        <v>5.1380930314660516</v>
      </c>
      <c r="N63">
        <f>H63-G63</f>
        <v>4</v>
      </c>
      <c r="P63">
        <f>SQRT(SUM((G64-G63)^2,(H64-H63)^2)/2)</f>
        <v>0</v>
      </c>
      <c r="Q63">
        <f>COUNTIF($B64:$F68, B63)</f>
        <v>1</v>
      </c>
      <c r="R63">
        <f>COUNTIF($B64:$F68, C63)</f>
        <v>1</v>
      </c>
      <c r="S63">
        <f>COUNTIF($B64:$F68, D63)</f>
        <v>0</v>
      </c>
      <c r="T63">
        <f>COUNTIF($B64:$F68, E63)</f>
        <v>2</v>
      </c>
      <c r="U63">
        <f>COUNTIF($B64:$F68, F63)</f>
        <v>0</v>
      </c>
      <c r="V63">
        <f>COUNTIF($G64:$H68, G63)</f>
        <v>1</v>
      </c>
      <c r="W63">
        <f>COUNTIF($G64:$H68, H63)</f>
        <v>3</v>
      </c>
      <c r="Z63">
        <f>COUNTIF($B64:$F73, B63)</f>
        <v>2</v>
      </c>
      <c r="AA63">
        <f>COUNTIF($B64:$F73, C63)</f>
        <v>1</v>
      </c>
      <c r="AB63">
        <f>COUNTIF($B64:$F73, D63)</f>
        <v>0</v>
      </c>
      <c r="AC63">
        <f>COUNTIF($B64:$F73, E63)</f>
        <v>4</v>
      </c>
      <c r="AD63">
        <f>COUNTIF($B64:$F73, F63)</f>
        <v>1</v>
      </c>
      <c r="AE63">
        <f>COUNTIF($G64:$H73,G63)</f>
        <v>1</v>
      </c>
      <c r="AF63">
        <f>COUNTIF($G64:$H73,H63)</f>
        <v>4</v>
      </c>
      <c r="AI63">
        <f>COUNTIF($B64:$F83, B63)</f>
        <v>3</v>
      </c>
      <c r="AJ63">
        <f>COUNTIF($B64:$F83, C63)</f>
        <v>1</v>
      </c>
      <c r="AK63">
        <f>COUNTIF($B64:$F83, D63)</f>
        <v>0</v>
      </c>
      <c r="AL63">
        <f>COUNTIF($B64:$F83, E63)</f>
        <v>5</v>
      </c>
      <c r="AM63">
        <f>COUNTIF($B64:$F83, F63)</f>
        <v>2</v>
      </c>
      <c r="AN63">
        <f>COUNTIF($G64:$H83,G63)</f>
        <v>2</v>
      </c>
      <c r="AO63">
        <f>COUNTIF($G64:$H83,H63)</f>
        <v>6</v>
      </c>
    </row>
    <row r="64" spans="1:41" x14ac:dyDescent="0.3">
      <c r="A64" s="4">
        <v>45496</v>
      </c>
      <c r="B64">
        <v>4</v>
      </c>
      <c r="C64">
        <v>8</v>
      </c>
      <c r="D64">
        <v>10</v>
      </c>
      <c r="E64">
        <v>16</v>
      </c>
      <c r="F64">
        <v>34</v>
      </c>
      <c r="G64">
        <v>4</v>
      </c>
      <c r="H64">
        <v>8</v>
      </c>
      <c r="J64">
        <f>SQRT(SUM((C64-B64)^2,(D64-C64)^2,(E64-D64)^2,(F64-E64)^2))/4</f>
        <v>4.8733971724044816</v>
      </c>
      <c r="L64">
        <f>SQRT(SUM((B65-B64)^2,(C65-C64)^2,(D65-D64)^2,(E65-E64)^2,(F65-F64)^2))/5</f>
        <v>8.7681240867131898</v>
      </c>
      <c r="N64">
        <f>H64-G64</f>
        <v>4</v>
      </c>
      <c r="P64">
        <f>SQRT(SUM((G65-G64)^2,(H65-H64)^2)/2)</f>
        <v>1.5811388300841898</v>
      </c>
      <c r="Q64">
        <f>COUNTIF($B65:$F69, B64)</f>
        <v>0</v>
      </c>
      <c r="R64">
        <f>COUNTIF($B65:$F69, C64)</f>
        <v>0</v>
      </c>
      <c r="S64">
        <f>COUNTIF($B65:$F69, D64)</f>
        <v>0</v>
      </c>
      <c r="T64">
        <f>COUNTIF($B65:$F69, E64)</f>
        <v>0</v>
      </c>
      <c r="U64">
        <f>COUNTIF($B65:$F69, F64)</f>
        <v>0</v>
      </c>
      <c r="V64">
        <f>COUNTIF($G65:$H69, G64)</f>
        <v>0</v>
      </c>
      <c r="W64">
        <f>COUNTIF($G65:$H69, H64)</f>
        <v>2</v>
      </c>
      <c r="Z64">
        <f>COUNTIF($B65:$F74, B64)</f>
        <v>1</v>
      </c>
      <c r="AA64">
        <f>COUNTIF($B65:$F74, C64)</f>
        <v>0</v>
      </c>
      <c r="AB64">
        <f>COUNTIF($B65:$F74, D64)</f>
        <v>1</v>
      </c>
      <c r="AC64">
        <f>COUNTIF($B65:$F74, E64)</f>
        <v>2</v>
      </c>
      <c r="AD64">
        <f>COUNTIF($B65:$F74, F64)</f>
        <v>2</v>
      </c>
      <c r="AE64">
        <f>COUNTIF($G65:$H74,G64)</f>
        <v>0</v>
      </c>
      <c r="AF64">
        <f>COUNTIF($G65:$H74,H64)</f>
        <v>3</v>
      </c>
      <c r="AI64">
        <f>COUNTIF($B65:$F84, B64)</f>
        <v>2</v>
      </c>
      <c r="AJ64">
        <f>COUNTIF($B65:$F84, C64)</f>
        <v>1</v>
      </c>
      <c r="AK64">
        <f>COUNTIF($B65:$F84, D64)</f>
        <v>1</v>
      </c>
      <c r="AL64">
        <f>COUNTIF($B65:$F84, E64)</f>
        <v>6</v>
      </c>
      <c r="AM64">
        <f>COUNTIF($B65:$F84, F64)</f>
        <v>5</v>
      </c>
      <c r="AN64">
        <f>COUNTIF($G65:$H84,G64)</f>
        <v>1</v>
      </c>
      <c r="AO64">
        <f>COUNTIF($G65:$H84,H64)</f>
        <v>5</v>
      </c>
    </row>
    <row r="65" spans="1:41" x14ac:dyDescent="0.3">
      <c r="A65" s="4">
        <v>45492</v>
      </c>
      <c r="B65">
        <v>15</v>
      </c>
      <c r="C65">
        <v>22</v>
      </c>
      <c r="D65">
        <v>35</v>
      </c>
      <c r="E65">
        <v>44</v>
      </c>
      <c r="F65">
        <v>48</v>
      </c>
      <c r="G65">
        <v>6</v>
      </c>
      <c r="H65">
        <v>7</v>
      </c>
      <c r="J65">
        <f>SQRT(SUM((C65-B65)^2,(D65-C65)^2,(E65-D65)^2,(F65-E65)^2))/4</f>
        <v>4.4370598373247123</v>
      </c>
      <c r="L65">
        <f>SQRT(SUM((B66-B65)^2,(C66-C65)^2,(D66-D65)^2,(E66-E65)^2,(F66-F65)^2))/5</f>
        <v>4.0693979898751609</v>
      </c>
      <c r="N65">
        <f>H65-G65</f>
        <v>1</v>
      </c>
      <c r="P65">
        <f>SQRT(SUM((G66-G65)^2,(H66-H65)^2)/2)</f>
        <v>1</v>
      </c>
      <c r="Q65">
        <f>COUNTIF($B66:$F70, B65)</f>
        <v>1</v>
      </c>
      <c r="R65">
        <f>COUNTIF($B66:$F70, C65)</f>
        <v>0</v>
      </c>
      <c r="S65">
        <f>COUNTIF($B66:$F70, D65)</f>
        <v>2</v>
      </c>
      <c r="T65">
        <f>COUNTIF($B66:$F70, E65)</f>
        <v>0</v>
      </c>
      <c r="U65">
        <f>COUNTIF($B66:$F70, F65)</f>
        <v>0</v>
      </c>
      <c r="V65">
        <f>COUNTIF($G66:$H70, G65)</f>
        <v>1</v>
      </c>
      <c r="W65">
        <f>COUNTIF($G66:$H70, H65)</f>
        <v>2</v>
      </c>
      <c r="Z65">
        <f>COUNTIF($B66:$F75, B65)</f>
        <v>1</v>
      </c>
      <c r="AA65">
        <f>COUNTIF($B66:$F75, C65)</f>
        <v>1</v>
      </c>
      <c r="AB65">
        <f>COUNTIF($B66:$F75, D65)</f>
        <v>3</v>
      </c>
      <c r="AC65">
        <f>COUNTIF($B66:$F75, E65)</f>
        <v>0</v>
      </c>
      <c r="AD65">
        <f>COUNTIF($B66:$F75, F65)</f>
        <v>0</v>
      </c>
      <c r="AE65">
        <f>COUNTIF($G66:$H75,G65)</f>
        <v>1</v>
      </c>
      <c r="AF65">
        <f>COUNTIF($G66:$H75,H65)</f>
        <v>4</v>
      </c>
      <c r="AI65">
        <f>COUNTIF($B66:$F85, B65)</f>
        <v>3</v>
      </c>
      <c r="AJ65">
        <f>COUNTIF($B66:$F85, C65)</f>
        <v>2</v>
      </c>
      <c r="AK65">
        <f>COUNTIF($B66:$F85, D65)</f>
        <v>5</v>
      </c>
      <c r="AL65">
        <f>COUNTIF($B66:$F85, E65)</f>
        <v>1</v>
      </c>
      <c r="AM65">
        <f>COUNTIF($B66:$F85, F65)</f>
        <v>3</v>
      </c>
      <c r="AN65">
        <f>COUNTIF($G66:$H85,G65)</f>
        <v>2</v>
      </c>
      <c r="AO65">
        <f>COUNTIF($G66:$H85,H65)</f>
        <v>9</v>
      </c>
    </row>
    <row r="66" spans="1:41" x14ac:dyDescent="0.3">
      <c r="A66" s="4">
        <v>45489</v>
      </c>
      <c r="B66">
        <v>2</v>
      </c>
      <c r="C66">
        <v>32</v>
      </c>
      <c r="D66">
        <v>35</v>
      </c>
      <c r="E66">
        <v>36</v>
      </c>
      <c r="F66">
        <v>39</v>
      </c>
      <c r="G66">
        <v>7</v>
      </c>
      <c r="H66">
        <v>8</v>
      </c>
      <c r="J66">
        <f>SQRT(SUM((C66-B66)^2,(D66-C66)^2,(E66-D66)^2,(F66-E66)^2))/4</f>
        <v>7.5787531956120588</v>
      </c>
      <c r="L66">
        <f>SQRT(SUM((B67-B66)^2,(C67-C66)^2,(D67-D66)^2,(E67-E66)^2,(F67-F66)^2))/5</f>
        <v>4.6389654018972806</v>
      </c>
      <c r="N66">
        <f>H66-G66</f>
        <v>1</v>
      </c>
      <c r="P66">
        <f>SQRT(SUM((G67-G66)^2,(H67-H66)^2)/2)</f>
        <v>1.5811388300841898</v>
      </c>
      <c r="Q66">
        <f>COUNTIF($B67:$F71, B66)</f>
        <v>1</v>
      </c>
      <c r="R66">
        <f>COUNTIF($B67:$F71, C66)</f>
        <v>0</v>
      </c>
      <c r="S66">
        <f>COUNTIF($B67:$F71, D66)</f>
        <v>2</v>
      </c>
      <c r="T66">
        <f>COUNTIF($B67:$F71, E66)</f>
        <v>0</v>
      </c>
      <c r="U66">
        <f>COUNTIF($B67:$F71, F66)</f>
        <v>2</v>
      </c>
      <c r="V66">
        <f>COUNTIF($G67:$H71, G66)</f>
        <v>1</v>
      </c>
      <c r="W66">
        <f>COUNTIF($G67:$H71, H66)</f>
        <v>2</v>
      </c>
      <c r="Z66">
        <f>COUNTIF($B67:$F76, B66)</f>
        <v>2</v>
      </c>
      <c r="AA66">
        <f>COUNTIF($B67:$F76, C66)</f>
        <v>1</v>
      </c>
      <c r="AB66">
        <f>COUNTIF($B67:$F76, D66)</f>
        <v>2</v>
      </c>
      <c r="AC66">
        <f>COUNTIF($B67:$F76, E66)</f>
        <v>1</v>
      </c>
      <c r="AD66">
        <f>COUNTIF($B67:$F76, F66)</f>
        <v>2</v>
      </c>
      <c r="AE66">
        <f>COUNTIF($G67:$H76,G66)</f>
        <v>4</v>
      </c>
      <c r="AF66">
        <f>COUNTIF($G67:$H76,H66)</f>
        <v>2</v>
      </c>
      <c r="AI66">
        <f>COUNTIF($B67:$F86, B66)</f>
        <v>3</v>
      </c>
      <c r="AJ66">
        <f>COUNTIF($B67:$F86, C66)</f>
        <v>2</v>
      </c>
      <c r="AK66">
        <f>COUNTIF($B67:$F86, D66)</f>
        <v>5</v>
      </c>
      <c r="AL66">
        <f>COUNTIF($B67:$F86, E66)</f>
        <v>3</v>
      </c>
      <c r="AM66">
        <f>COUNTIF($B67:$F86, F66)</f>
        <v>2</v>
      </c>
      <c r="AN66">
        <f>COUNTIF($G67:$H86,G66)</f>
        <v>8</v>
      </c>
      <c r="AO66">
        <f>COUNTIF($G67:$H86,H66)</f>
        <v>4</v>
      </c>
    </row>
    <row r="67" spans="1:41" x14ac:dyDescent="0.3">
      <c r="A67" s="4">
        <v>45485</v>
      </c>
      <c r="B67">
        <v>12</v>
      </c>
      <c r="C67">
        <v>18</v>
      </c>
      <c r="D67">
        <v>24</v>
      </c>
      <c r="E67">
        <v>25</v>
      </c>
      <c r="F67">
        <v>39</v>
      </c>
      <c r="G67">
        <v>8</v>
      </c>
      <c r="H67">
        <v>10</v>
      </c>
      <c r="J67">
        <f>SQRT(SUM((C67-B67)^2,(D67-C67)^2,(E67-D67)^2,(F67-E67)^2))/4</f>
        <v>4.1003048667141817</v>
      </c>
      <c r="L67">
        <f>SQRT(SUM((B68-B67)^2,(C68-C67)^2,(D68-D67)^2,(E68-E67)^2,(F68-F67)^2))/5</f>
        <v>1.7776388834631178</v>
      </c>
      <c r="N67">
        <f>H67-G67</f>
        <v>2</v>
      </c>
      <c r="P67">
        <f>SQRT(SUM((G68-G67)^2,(H68-H67)^2)/2)</f>
        <v>1</v>
      </c>
      <c r="Q67">
        <f>COUNTIF($B68:$F72, B67)</f>
        <v>0</v>
      </c>
      <c r="R67">
        <f>COUNTIF($B68:$F72, C67)</f>
        <v>1</v>
      </c>
      <c r="S67">
        <f>COUNTIF($B68:$F72, D67)</f>
        <v>0</v>
      </c>
      <c r="T67">
        <f>COUNTIF($B68:$F72, E67)</f>
        <v>0</v>
      </c>
      <c r="U67">
        <f>COUNTIF($B68:$F72, F67)</f>
        <v>1</v>
      </c>
      <c r="V67">
        <f>COUNTIF($G68:$H72, G67)</f>
        <v>1</v>
      </c>
      <c r="W67">
        <f>COUNTIF($G68:$H72, H67)</f>
        <v>1</v>
      </c>
      <c r="Z67">
        <f>COUNTIF($B68:$F77, B67)</f>
        <v>0</v>
      </c>
      <c r="AA67">
        <f>COUNTIF($B68:$F77, C67)</f>
        <v>1</v>
      </c>
      <c r="AB67">
        <f>COUNTIF($B68:$F77, D67)</f>
        <v>1</v>
      </c>
      <c r="AC67">
        <f>COUNTIF($B68:$F77, E67)</f>
        <v>0</v>
      </c>
      <c r="AD67">
        <f>COUNTIF($B68:$F77, F67)</f>
        <v>1</v>
      </c>
      <c r="AE67">
        <f>COUNTIF($G68:$H77,G67)</f>
        <v>2</v>
      </c>
      <c r="AF67">
        <f>COUNTIF($G68:$H77,H67)</f>
        <v>1</v>
      </c>
      <c r="AI67">
        <f>COUNTIF($B68:$F87, B67)</f>
        <v>1</v>
      </c>
      <c r="AJ67">
        <f>COUNTIF($B68:$F87, C67)</f>
        <v>4</v>
      </c>
      <c r="AK67">
        <f>COUNTIF($B68:$F87, D67)</f>
        <v>1</v>
      </c>
      <c r="AL67">
        <f>COUNTIF($B68:$F87, E67)</f>
        <v>0</v>
      </c>
      <c r="AM67">
        <f>COUNTIF($B68:$F87, F67)</f>
        <v>1</v>
      </c>
      <c r="AN67">
        <f>COUNTIF($G68:$H87,G67)</f>
        <v>3</v>
      </c>
      <c r="AO67">
        <f>COUNTIF($G68:$H87,H67)</f>
        <v>2</v>
      </c>
    </row>
    <row r="68" spans="1:41" x14ac:dyDescent="0.3">
      <c r="A68" s="4">
        <v>45482</v>
      </c>
      <c r="B68">
        <v>6</v>
      </c>
      <c r="C68">
        <v>15</v>
      </c>
      <c r="D68">
        <v>19</v>
      </c>
      <c r="E68">
        <v>28</v>
      </c>
      <c r="F68">
        <v>39</v>
      </c>
      <c r="G68">
        <v>7</v>
      </c>
      <c r="H68">
        <v>11</v>
      </c>
      <c r="J68">
        <f>SQRT(SUM((C68-B68)^2,(D68-C68)^2,(E68-D68)^2,(F68-E68)^2))/4</f>
        <v>4.3229041164476456</v>
      </c>
      <c r="L68">
        <f>SQRT(SUM((B69-B68)^2,(C69-C68)^2,(D69-D68)^2,(E69-E68)^2,(F69-F68)^2))/5</f>
        <v>2.8425340807103789</v>
      </c>
      <c r="N68">
        <f>H68-G68</f>
        <v>4</v>
      </c>
      <c r="P68">
        <f>SQRT(SUM((G69-G68)^2,(H69-H68)^2)/2)</f>
        <v>4.2426406871192848</v>
      </c>
      <c r="Q68">
        <f>COUNTIF($B69:$F73, B68)</f>
        <v>0</v>
      </c>
      <c r="R68">
        <f>COUNTIF($B69:$F73, C68)</f>
        <v>0</v>
      </c>
      <c r="S68">
        <f>COUNTIF($B69:$F73, D68)</f>
        <v>0</v>
      </c>
      <c r="T68">
        <f>COUNTIF($B69:$F73, E68)</f>
        <v>0</v>
      </c>
      <c r="U68">
        <f>COUNTIF($B69:$F73, F68)</f>
        <v>0</v>
      </c>
      <c r="V68">
        <f>COUNTIF($G69:$H73, G68)</f>
        <v>1</v>
      </c>
      <c r="W68">
        <f>COUNTIF($G69:$H73, H68)</f>
        <v>1</v>
      </c>
      <c r="Z68">
        <f>COUNTIF($B69:$F78, B68)</f>
        <v>1</v>
      </c>
      <c r="AA68">
        <f>COUNTIF($B69:$F78, C68)</f>
        <v>2</v>
      </c>
      <c r="AB68">
        <f>COUNTIF($B69:$F78, D68)</f>
        <v>0</v>
      </c>
      <c r="AC68">
        <f>COUNTIF($B69:$F78, E68)</f>
        <v>0</v>
      </c>
      <c r="AD68">
        <f>COUNTIF($B69:$F78, F68)</f>
        <v>0</v>
      </c>
      <c r="AE68">
        <f>COUNTIF($G69:$H78,G68)</f>
        <v>3</v>
      </c>
      <c r="AF68">
        <f>COUNTIF($G69:$H78,H68)</f>
        <v>1</v>
      </c>
      <c r="AI68">
        <f>COUNTIF($B69:$F88, B68)</f>
        <v>2</v>
      </c>
      <c r="AJ68">
        <f>COUNTIF($B69:$F88, C68)</f>
        <v>2</v>
      </c>
      <c r="AK68">
        <f>COUNTIF($B69:$F88, D68)</f>
        <v>0</v>
      </c>
      <c r="AL68">
        <f>COUNTIF($B69:$F88, E68)</f>
        <v>2</v>
      </c>
      <c r="AM68">
        <f>COUNTIF($B69:$F88, F68)</f>
        <v>0</v>
      </c>
      <c r="AN68">
        <f>COUNTIF($G69:$H88,G68)</f>
        <v>7</v>
      </c>
      <c r="AO68">
        <f>COUNTIF($G69:$H88,H68)</f>
        <v>2</v>
      </c>
    </row>
    <row r="69" spans="1:41" x14ac:dyDescent="0.3">
      <c r="A69" s="4">
        <v>45478</v>
      </c>
      <c r="B69">
        <v>11</v>
      </c>
      <c r="C69">
        <v>13</v>
      </c>
      <c r="D69">
        <v>29</v>
      </c>
      <c r="E69">
        <v>31</v>
      </c>
      <c r="F69">
        <v>47</v>
      </c>
      <c r="G69">
        <v>1</v>
      </c>
      <c r="H69">
        <v>11</v>
      </c>
      <c r="J69">
        <f>SQRT(SUM((C69-B69)^2,(D69-C69)^2,(E69-D69)^2,(F69-E69)^2))/4</f>
        <v>5.7008771254956896</v>
      </c>
      <c r="L69">
        <f>SQRT(SUM((B70-B69)^2,(C70-C69)^2,(D70-D69)^2,(E70-E69)^2,(F70-F69)^2))/5</f>
        <v>2.5219040425836985</v>
      </c>
      <c r="N69">
        <f>H69-G69</f>
        <v>10</v>
      </c>
      <c r="P69">
        <f>SQRT(SUM((G70-G69)^2,(H70-H69)^2)/2)</f>
        <v>4.1231056256176606</v>
      </c>
      <c r="Q69">
        <f>COUNTIF($B70:$F74, B69)</f>
        <v>2</v>
      </c>
      <c r="R69">
        <f>COUNTIF($B70:$F74, C69)</f>
        <v>0</v>
      </c>
      <c r="S69">
        <f>COUNTIF($B70:$F74, D69)</f>
        <v>0</v>
      </c>
      <c r="T69">
        <f>COUNTIF($B70:$F74, E69)</f>
        <v>0</v>
      </c>
      <c r="U69">
        <f>COUNTIF($B70:$F74, F69)</f>
        <v>0</v>
      </c>
      <c r="V69">
        <f>COUNTIF($G70:$H74, G69)</f>
        <v>2</v>
      </c>
      <c r="W69">
        <f>COUNTIF($G70:$H74, H69)</f>
        <v>0</v>
      </c>
      <c r="Z69">
        <f>COUNTIF($B70:$F79, B69)</f>
        <v>2</v>
      </c>
      <c r="AA69">
        <f>COUNTIF($B70:$F79, C69)</f>
        <v>1</v>
      </c>
      <c r="AB69">
        <f>COUNTIF($B70:$F79, D69)</f>
        <v>0</v>
      </c>
      <c r="AC69">
        <f>COUNTIF($B70:$F79, E69)</f>
        <v>0</v>
      </c>
      <c r="AD69">
        <f>COUNTIF($B70:$F79, F69)</f>
        <v>0</v>
      </c>
      <c r="AE69">
        <f>COUNTIF($G70:$H79,G69)</f>
        <v>3</v>
      </c>
      <c r="AF69">
        <f>COUNTIF($G70:$H79,H69)</f>
        <v>0</v>
      </c>
      <c r="AI69">
        <f>COUNTIF($B70:$F89, B69)</f>
        <v>3</v>
      </c>
      <c r="AJ69">
        <f>COUNTIF($B70:$F89, C69)</f>
        <v>4</v>
      </c>
      <c r="AK69">
        <f>COUNTIF($B70:$F89, D69)</f>
        <v>1</v>
      </c>
      <c r="AL69">
        <f>COUNTIF($B70:$F89, E69)</f>
        <v>1</v>
      </c>
      <c r="AM69">
        <f>COUNTIF($B70:$F89, F69)</f>
        <v>2</v>
      </c>
      <c r="AN69">
        <f>COUNTIF($G70:$H89,G69)</f>
        <v>6</v>
      </c>
      <c r="AO69">
        <f>COUNTIF($G70:$H89,H69)</f>
        <v>1</v>
      </c>
    </row>
    <row r="70" spans="1:41" x14ac:dyDescent="0.3">
      <c r="A70" s="4">
        <v>45475</v>
      </c>
      <c r="B70">
        <v>2</v>
      </c>
      <c r="C70">
        <v>7</v>
      </c>
      <c r="D70">
        <v>34</v>
      </c>
      <c r="E70">
        <v>35</v>
      </c>
      <c r="F70">
        <v>46</v>
      </c>
      <c r="G70">
        <v>6</v>
      </c>
      <c r="H70">
        <v>8</v>
      </c>
      <c r="J70">
        <f>SQRT(SUM((C70-B70)^2,(D70-C70)^2,(E70-D70)^2,(F70-E70)^2))/4</f>
        <v>7.399324293474371</v>
      </c>
      <c r="L70">
        <f>SQRT(SUM((B71-B70)^2,(C71-C70)^2,(D71-D70)^2,(E71-E70)^2,(F71-F70)^2))/5</f>
        <v>5.2573757712379656</v>
      </c>
      <c r="N70">
        <f>H70-G70</f>
        <v>2</v>
      </c>
      <c r="P70">
        <f>SQRT(SUM((G71-G70)^2,(H71-H70)^2)/2)</f>
        <v>3.8078865529319543</v>
      </c>
      <c r="Q70">
        <f>COUNTIF($B71:$F75, B70)</f>
        <v>1</v>
      </c>
      <c r="R70">
        <f>COUNTIF($B71:$F75, C70)</f>
        <v>1</v>
      </c>
      <c r="S70">
        <f>COUNTIF($B71:$F75, D70)</f>
        <v>1</v>
      </c>
      <c r="T70">
        <f>COUNTIF($B71:$F75, E70)</f>
        <v>1</v>
      </c>
      <c r="U70">
        <f>COUNTIF($B71:$F75, F70)</f>
        <v>0</v>
      </c>
      <c r="V70">
        <f>COUNTIF($G71:$H75, G70)</f>
        <v>0</v>
      </c>
      <c r="W70">
        <f>COUNTIF($G71:$H75, H70)</f>
        <v>0</v>
      </c>
      <c r="Z70">
        <f>COUNTIF($B71:$F80, B70)</f>
        <v>1</v>
      </c>
      <c r="AA70">
        <f>COUNTIF($B71:$F80, C70)</f>
        <v>4</v>
      </c>
      <c r="AB70">
        <f>COUNTIF($B71:$F80, D70)</f>
        <v>3</v>
      </c>
      <c r="AC70">
        <f>COUNTIF($B71:$F80, E70)</f>
        <v>2</v>
      </c>
      <c r="AD70">
        <f>COUNTIF($B71:$F80, F70)</f>
        <v>0</v>
      </c>
      <c r="AE70">
        <f>COUNTIF($G71:$H80,G70)</f>
        <v>1</v>
      </c>
      <c r="AF70">
        <f>COUNTIF($G71:$H80,H70)</f>
        <v>2</v>
      </c>
      <c r="AI70">
        <f>COUNTIF($B71:$F90, B70)</f>
        <v>3</v>
      </c>
      <c r="AJ70">
        <f>COUNTIF($B71:$F90, C70)</f>
        <v>4</v>
      </c>
      <c r="AK70">
        <f>COUNTIF($B71:$F90, D70)</f>
        <v>4</v>
      </c>
      <c r="AL70">
        <f>COUNTIF($B71:$F90, E70)</f>
        <v>4</v>
      </c>
      <c r="AM70">
        <f>COUNTIF($B71:$F90, F70)</f>
        <v>1</v>
      </c>
      <c r="AN70">
        <f>COUNTIF($G71:$H90,G70)</f>
        <v>2</v>
      </c>
      <c r="AO70">
        <f>COUNTIF($G71:$H90,H70)</f>
        <v>3</v>
      </c>
    </row>
    <row r="71" spans="1:41" x14ac:dyDescent="0.3">
      <c r="A71" s="4">
        <v>45471</v>
      </c>
      <c r="B71">
        <v>10</v>
      </c>
      <c r="C71">
        <v>16</v>
      </c>
      <c r="D71">
        <v>18</v>
      </c>
      <c r="E71">
        <v>22</v>
      </c>
      <c r="F71">
        <v>35</v>
      </c>
      <c r="G71">
        <v>1</v>
      </c>
      <c r="H71">
        <v>10</v>
      </c>
      <c r="J71">
        <f>SQRT(SUM((C71-B71)^2,(D71-C71)^2,(E71-D71)^2,(F71-E71)^2))/4</f>
        <v>3.75</v>
      </c>
      <c r="L71">
        <f>SQRT(SUM((B72-B71)^2,(C72-C71)^2,(D72-D71)^2,(E72-E71)^2,(F72-F71)^2))/5</f>
        <v>6.6392770690791325</v>
      </c>
      <c r="N71">
        <f>H71-G71</f>
        <v>9</v>
      </c>
      <c r="P71">
        <f>SQRT(SUM((G72-G71)^2,(H72-H71)^2)/2)</f>
        <v>3.5355339059327378</v>
      </c>
      <c r="Q71">
        <f>COUNTIF($B72:$F76, B71)</f>
        <v>0</v>
      </c>
      <c r="R71">
        <f>COUNTIF($B72:$F76, C71)</f>
        <v>2</v>
      </c>
      <c r="S71">
        <f>COUNTIF($B72:$F76, D71)</f>
        <v>0</v>
      </c>
      <c r="T71">
        <f>COUNTIF($B72:$F76, E71)</f>
        <v>0</v>
      </c>
      <c r="U71">
        <f>COUNTIF($B72:$F76, F71)</f>
        <v>0</v>
      </c>
      <c r="V71">
        <f>COUNTIF($G72:$H76, G71)</f>
        <v>2</v>
      </c>
      <c r="W71">
        <f>COUNTIF($G72:$H76, H71)</f>
        <v>0</v>
      </c>
      <c r="Z71">
        <f>COUNTIF($B72:$F81, B71)</f>
        <v>0</v>
      </c>
      <c r="AA71">
        <f>COUNTIF($B72:$F81, C71)</f>
        <v>5</v>
      </c>
      <c r="AB71">
        <f>COUNTIF($B72:$F81, D71)</f>
        <v>2</v>
      </c>
      <c r="AC71">
        <f>COUNTIF($B72:$F81, E71)</f>
        <v>1</v>
      </c>
      <c r="AD71">
        <f>COUNTIF($B72:$F81, F71)</f>
        <v>1</v>
      </c>
      <c r="AE71">
        <f>COUNTIF($G72:$H81,G71)</f>
        <v>3</v>
      </c>
      <c r="AF71">
        <f>COUNTIF($G72:$H81,H71)</f>
        <v>0</v>
      </c>
      <c r="AI71">
        <f>COUNTIF($B72:$F91, B71)</f>
        <v>2</v>
      </c>
      <c r="AJ71">
        <f>COUNTIF($B72:$F91, C71)</f>
        <v>5</v>
      </c>
      <c r="AK71">
        <f>COUNTIF($B72:$F91, D71)</f>
        <v>3</v>
      </c>
      <c r="AL71">
        <f>COUNTIF($B72:$F91, E71)</f>
        <v>2</v>
      </c>
      <c r="AM71">
        <f>COUNTIF($B72:$F91, F71)</f>
        <v>3</v>
      </c>
      <c r="AN71">
        <f>COUNTIF($G72:$H91,G71)</f>
        <v>6</v>
      </c>
      <c r="AO71">
        <f>COUNTIF($G72:$H91,H71)</f>
        <v>2</v>
      </c>
    </row>
    <row r="72" spans="1:41" x14ac:dyDescent="0.3">
      <c r="A72" s="4">
        <v>45468</v>
      </c>
      <c r="B72">
        <v>14</v>
      </c>
      <c r="C72">
        <v>16</v>
      </c>
      <c r="D72">
        <v>37</v>
      </c>
      <c r="E72">
        <v>45</v>
      </c>
      <c r="F72">
        <v>49</v>
      </c>
      <c r="G72">
        <v>5</v>
      </c>
      <c r="H72">
        <v>7</v>
      </c>
      <c r="J72">
        <f>SQRT(SUM((C72-B72)^2,(D72-C72)^2,(E72-D72)^2,(F72-E72)^2))/4</f>
        <v>5.7282196186947996</v>
      </c>
      <c r="L72">
        <f>SQRT(SUM((B73-B72)^2,(C73-C72)^2,(D73-D72)^2,(E73-E72)^2,(F73-F72)^2))/5</f>
        <v>11.567194992737004</v>
      </c>
      <c r="N72">
        <f>H72-G72</f>
        <v>2</v>
      </c>
      <c r="P72">
        <f>SQRT(SUM((G73-G72)^2,(H73-H72)^2)/2)</f>
        <v>3.8078865529319543</v>
      </c>
      <c r="Q72">
        <f>COUNTIF($B73:$F77, B72)</f>
        <v>0</v>
      </c>
      <c r="R72">
        <f>COUNTIF($B73:$F77, C72)</f>
        <v>2</v>
      </c>
      <c r="S72">
        <f>COUNTIF($B73:$F77, D72)</f>
        <v>1</v>
      </c>
      <c r="T72">
        <f>COUNTIF($B73:$F77, E72)</f>
        <v>1</v>
      </c>
      <c r="U72">
        <f>COUNTIF($B73:$F77, F72)</f>
        <v>0</v>
      </c>
      <c r="V72">
        <f>COUNTIF($G73:$H77, G72)</f>
        <v>1</v>
      </c>
      <c r="W72">
        <f>COUNTIF($G73:$H77, H72)</f>
        <v>2</v>
      </c>
      <c r="Z72">
        <f>COUNTIF($B73:$F82, B72)</f>
        <v>2</v>
      </c>
      <c r="AA72">
        <f>COUNTIF($B73:$F82, C72)</f>
        <v>4</v>
      </c>
      <c r="AB72">
        <f>COUNTIF($B73:$F82, D72)</f>
        <v>1</v>
      </c>
      <c r="AC72">
        <f>COUNTIF($B73:$F82, E72)</f>
        <v>1</v>
      </c>
      <c r="AD72">
        <f>COUNTIF($B73:$F82, F72)</f>
        <v>0</v>
      </c>
      <c r="AE72">
        <f>COUNTIF($G73:$H82,G72)</f>
        <v>1</v>
      </c>
      <c r="AF72">
        <f>COUNTIF($G73:$H82,H72)</f>
        <v>5</v>
      </c>
      <c r="AI72">
        <f>COUNTIF($B73:$F92, B72)</f>
        <v>2</v>
      </c>
      <c r="AJ72">
        <f>COUNTIF($B73:$F92, C72)</f>
        <v>4</v>
      </c>
      <c r="AK72">
        <f>COUNTIF($B73:$F92, D72)</f>
        <v>1</v>
      </c>
      <c r="AL72">
        <f>COUNTIF($B73:$F92, E72)</f>
        <v>2</v>
      </c>
      <c r="AM72">
        <f>COUNTIF($B73:$F92, F72)</f>
        <v>2</v>
      </c>
      <c r="AN72">
        <f>COUNTIF($G73:$H92,G72)</f>
        <v>2</v>
      </c>
      <c r="AO72">
        <f>COUNTIF($G73:$H92,H72)</f>
        <v>7</v>
      </c>
    </row>
    <row r="73" spans="1:41" x14ac:dyDescent="0.3">
      <c r="A73" s="4">
        <v>45464</v>
      </c>
      <c r="B73">
        <v>3</v>
      </c>
      <c r="C73">
        <v>4</v>
      </c>
      <c r="D73">
        <v>7</v>
      </c>
      <c r="E73">
        <v>11</v>
      </c>
      <c r="F73">
        <v>17</v>
      </c>
      <c r="G73">
        <v>3</v>
      </c>
      <c r="H73">
        <v>12</v>
      </c>
      <c r="J73">
        <f>SQRT(SUM((C73-B73)^2,(D73-C73)^2,(E73-D73)^2,(F73-E73)^2))/4</f>
        <v>1.9685019685029528</v>
      </c>
      <c r="L73">
        <f>SQRT(SUM((B74-B73)^2,(C74-C73)^2,(D74-D73)^2,(E74-E73)^2,(F74-F73)^2))/5</f>
        <v>8.0374125189640484</v>
      </c>
      <c r="N73">
        <f>H73-G73</f>
        <v>9</v>
      </c>
      <c r="P73">
        <f>SQRT(SUM((G74-G73)^2,(H74-H73)^2)/2)</f>
        <v>1.4142135623730951</v>
      </c>
      <c r="Q73">
        <f>COUNTIF($B74:$F78, B73)</f>
        <v>1</v>
      </c>
      <c r="R73">
        <f>COUNTIF($B74:$F78, C73)</f>
        <v>0</v>
      </c>
      <c r="S73">
        <f>COUNTIF($B74:$F78, D73)</f>
        <v>2</v>
      </c>
      <c r="T73">
        <f>COUNTIF($B74:$F78, E73)</f>
        <v>1</v>
      </c>
      <c r="U73">
        <f>COUNTIF($B74:$F78, F73)</f>
        <v>0</v>
      </c>
      <c r="V73">
        <f>COUNTIF($G74:$H78, G73)</f>
        <v>1</v>
      </c>
      <c r="W73">
        <f>COUNTIF($G74:$H78, H73)</f>
        <v>1</v>
      </c>
      <c r="Z73">
        <f>COUNTIF($B74:$F83, B73)</f>
        <v>1</v>
      </c>
      <c r="AA73">
        <f>COUNTIF($B74:$F83, C73)</f>
        <v>1</v>
      </c>
      <c r="AB73">
        <f>COUNTIF($B74:$F83, D73)</f>
        <v>3</v>
      </c>
      <c r="AC73">
        <f>COUNTIF($B74:$F83, E73)</f>
        <v>2</v>
      </c>
      <c r="AD73">
        <f>COUNTIF($B74:$F83, F73)</f>
        <v>0</v>
      </c>
      <c r="AE73">
        <f>COUNTIF($G74:$H83,G73)</f>
        <v>2</v>
      </c>
      <c r="AF73">
        <f>COUNTIF($G74:$H83,H73)</f>
        <v>1</v>
      </c>
      <c r="AI73">
        <f>COUNTIF($B74:$F93, B73)</f>
        <v>2</v>
      </c>
      <c r="AJ73">
        <f>COUNTIF($B74:$F93, C73)</f>
        <v>1</v>
      </c>
      <c r="AK73">
        <f>COUNTIF($B74:$F93, D73)</f>
        <v>3</v>
      </c>
      <c r="AL73">
        <f>COUNTIF($B74:$F93, E73)</f>
        <v>3</v>
      </c>
      <c r="AM73">
        <f>COUNTIF($B74:$F93, F73)</f>
        <v>1</v>
      </c>
      <c r="AN73">
        <f>COUNTIF($G74:$H93,G73)</f>
        <v>5</v>
      </c>
      <c r="AO73">
        <f>COUNTIF($G74:$H93,H73)</f>
        <v>2</v>
      </c>
    </row>
    <row r="74" spans="1:41" x14ac:dyDescent="0.3">
      <c r="A74" s="4">
        <v>45461</v>
      </c>
      <c r="B74">
        <v>3</v>
      </c>
      <c r="C74">
        <v>11</v>
      </c>
      <c r="D74">
        <v>33</v>
      </c>
      <c r="E74">
        <v>34</v>
      </c>
      <c r="F74">
        <v>36</v>
      </c>
      <c r="G74">
        <v>1</v>
      </c>
      <c r="H74">
        <v>12</v>
      </c>
      <c r="J74">
        <f>SQRT(SUM((C74-B74)^2,(D74-C74)^2,(E74-D74)^2,(F74-E74)^2))/4</f>
        <v>5.8789880081524233</v>
      </c>
      <c r="L74">
        <f>SQRT(SUM((B75-B74)^2,(C75-C74)^2,(D75-D74)^2,(E75-E74)^2,(F75-F74)^2))/5</f>
        <v>4.0496913462633177</v>
      </c>
      <c r="N74">
        <f>H74-G74</f>
        <v>11</v>
      </c>
      <c r="P74">
        <f>SQRT(SUM((G75-G74)^2,(H75-H74)^2)/2)</f>
        <v>3.5355339059327378</v>
      </c>
      <c r="Q74">
        <f>COUNTIF($B75:$F79, B74)</f>
        <v>0</v>
      </c>
      <c r="R74">
        <f>COUNTIF($B75:$F79, C74)</f>
        <v>0</v>
      </c>
      <c r="S74">
        <f>COUNTIF($B75:$F79, D74)</f>
        <v>1</v>
      </c>
      <c r="T74">
        <f>COUNTIF($B75:$F79, E74)</f>
        <v>2</v>
      </c>
      <c r="U74">
        <f>COUNTIF($B75:$F79, F74)</f>
        <v>0</v>
      </c>
      <c r="V74">
        <f>COUNTIF($G75:$H79, G74)</f>
        <v>1</v>
      </c>
      <c r="W74">
        <f>COUNTIF($G75:$H79, H74)</f>
        <v>0</v>
      </c>
      <c r="Z74">
        <f>COUNTIF($B75:$F84, B74)</f>
        <v>0</v>
      </c>
      <c r="AA74">
        <f>COUNTIF($B75:$F84, C74)</f>
        <v>1</v>
      </c>
      <c r="AB74">
        <f>COUNTIF($B75:$F84, D74)</f>
        <v>1</v>
      </c>
      <c r="AC74">
        <f>COUNTIF($B75:$F84, E74)</f>
        <v>3</v>
      </c>
      <c r="AD74">
        <f>COUNTIF($B75:$F84, F74)</f>
        <v>1</v>
      </c>
      <c r="AE74">
        <f>COUNTIF($G75:$H84,G74)</f>
        <v>3</v>
      </c>
      <c r="AF74">
        <f>COUNTIF($G75:$H84,H74)</f>
        <v>0</v>
      </c>
      <c r="AI74">
        <f>COUNTIF($B75:$F94, B74)</f>
        <v>1</v>
      </c>
      <c r="AJ74">
        <f>COUNTIF($B75:$F94, C74)</f>
        <v>2</v>
      </c>
      <c r="AK74">
        <f>COUNTIF($B75:$F94, D74)</f>
        <v>2</v>
      </c>
      <c r="AL74">
        <f>COUNTIF($B75:$F94, E74)</f>
        <v>3</v>
      </c>
      <c r="AM74">
        <f>COUNTIF($B75:$F94, F74)</f>
        <v>2</v>
      </c>
      <c r="AN74">
        <f>COUNTIF($G75:$H94,G74)</f>
        <v>5</v>
      </c>
      <c r="AO74">
        <f>COUNTIF($G75:$H94,H74)</f>
        <v>1</v>
      </c>
    </row>
    <row r="75" spans="1:41" x14ac:dyDescent="0.3">
      <c r="A75" s="4">
        <v>45457</v>
      </c>
      <c r="B75">
        <v>2</v>
      </c>
      <c r="C75">
        <v>13</v>
      </c>
      <c r="D75">
        <v>16</v>
      </c>
      <c r="E75">
        <v>24</v>
      </c>
      <c r="F75">
        <v>32</v>
      </c>
      <c r="G75">
        <v>1</v>
      </c>
      <c r="H75">
        <v>7</v>
      </c>
      <c r="J75">
        <f>SQRT(SUM((C75-B75)^2,(D75-C75)^2,(E75-D75)^2,(F75-E75)^2))/4</f>
        <v>4.0155946010522525</v>
      </c>
      <c r="L75">
        <f>SQRT(SUM((B76-B75)^2,(C76-C75)^2,(D76-D75)^2,(E76-E75)^2,(F76-F75)^2))/5</f>
        <v>6.4807406984078595</v>
      </c>
      <c r="N75">
        <f>H75-G75</f>
        <v>6</v>
      </c>
      <c r="P75">
        <f>SQRT(SUM((G76-G75)^2,(H76-H75)^2)/2)</f>
        <v>4.4721359549995796</v>
      </c>
      <c r="Q75">
        <f>COUNTIF($B76:$F80, B75)</f>
        <v>0</v>
      </c>
      <c r="R75">
        <f>COUNTIF($B76:$F80, C75)</f>
        <v>0</v>
      </c>
      <c r="S75">
        <f>COUNTIF($B76:$F80, D75)</f>
        <v>3</v>
      </c>
      <c r="T75">
        <f>COUNTIF($B76:$F80, E75)</f>
        <v>0</v>
      </c>
      <c r="U75">
        <f>COUNTIF($B76:$F80, F75)</f>
        <v>0</v>
      </c>
      <c r="V75">
        <f>COUNTIF($G76:$H80, G75)</f>
        <v>0</v>
      </c>
      <c r="W75">
        <f>COUNTIF($G76:$H80, H75)</f>
        <v>3</v>
      </c>
      <c r="Z75">
        <f>COUNTIF($B76:$F85, B75)</f>
        <v>1</v>
      </c>
      <c r="AA75">
        <f>COUNTIF($B76:$F85, C75)</f>
        <v>2</v>
      </c>
      <c r="AB75">
        <f>COUNTIF($B76:$F85, D75)</f>
        <v>3</v>
      </c>
      <c r="AC75">
        <f>COUNTIF($B76:$F85, E75)</f>
        <v>0</v>
      </c>
      <c r="AD75">
        <f>COUNTIF($B76:$F85, F75)</f>
        <v>1</v>
      </c>
      <c r="AE75">
        <f>COUNTIF($G76:$H85,G75)</f>
        <v>2</v>
      </c>
      <c r="AF75">
        <f>COUNTIF($G76:$H85,H75)</f>
        <v>5</v>
      </c>
      <c r="AI75">
        <f>COUNTIF($B76:$F95, B75)</f>
        <v>3</v>
      </c>
      <c r="AJ75">
        <f>COUNTIF($B76:$F95, C75)</f>
        <v>4</v>
      </c>
      <c r="AK75">
        <f>COUNTIF($B76:$F95, D75)</f>
        <v>4</v>
      </c>
      <c r="AL75">
        <f>COUNTIF($B76:$F95, E75)</f>
        <v>1</v>
      </c>
      <c r="AM75">
        <f>COUNTIF($B76:$F95, F75)</f>
        <v>2</v>
      </c>
      <c r="AN75">
        <f>COUNTIF($G76:$H95,G75)</f>
        <v>4</v>
      </c>
      <c r="AO75">
        <f>COUNTIF($G76:$H95,H75)</f>
        <v>6</v>
      </c>
    </row>
    <row r="76" spans="1:41" x14ac:dyDescent="0.3">
      <c r="A76" s="4">
        <v>45454</v>
      </c>
      <c r="B76">
        <v>7</v>
      </c>
      <c r="C76">
        <v>15</v>
      </c>
      <c r="D76">
        <v>34</v>
      </c>
      <c r="E76">
        <v>45</v>
      </c>
      <c r="F76">
        <v>48</v>
      </c>
      <c r="G76">
        <v>7</v>
      </c>
      <c r="H76">
        <v>9</v>
      </c>
      <c r="J76">
        <f>SQRT(SUM((C76-B76)^2,(D76-C76)^2,(E76-D76)^2,(F76-E76)^2))/4</f>
        <v>5.8896094946948736</v>
      </c>
      <c r="L76">
        <f>SQRT(SUM((B77-B76)^2,(C77-C76)^2,(D77-D76)^2,(E77-E76)^2,(F77-F76)^2))/5</f>
        <v>4.358898943540674</v>
      </c>
      <c r="N76">
        <f>H76-G76</f>
        <v>2</v>
      </c>
      <c r="P76">
        <f>SQRT(SUM((G77-G76)^2,(H77-H76)^2)/2)</f>
        <v>1.5811388300841898</v>
      </c>
      <c r="Q76">
        <f>COUNTIF($B77:$F81, B76)</f>
        <v>2</v>
      </c>
      <c r="R76">
        <f>COUNTIF($B77:$F81, C76)</f>
        <v>1</v>
      </c>
      <c r="S76">
        <f>COUNTIF($B77:$F81, D76)</f>
        <v>1</v>
      </c>
      <c r="T76">
        <f>COUNTIF($B77:$F81, E76)</f>
        <v>0</v>
      </c>
      <c r="U76">
        <f>COUNTIF($B77:$F81, F76)</f>
        <v>0</v>
      </c>
      <c r="V76">
        <f>COUNTIF($G77:$H81, G76)</f>
        <v>2</v>
      </c>
      <c r="W76">
        <f>COUNTIF($G77:$H81, H76)</f>
        <v>0</v>
      </c>
      <c r="Z76">
        <f>COUNTIF($B77:$F86, B76)</f>
        <v>2</v>
      </c>
      <c r="AA76">
        <f>COUNTIF($B77:$F86, C76)</f>
        <v>1</v>
      </c>
      <c r="AB76">
        <f>COUNTIF($B77:$F86, D76)</f>
        <v>2</v>
      </c>
      <c r="AC76">
        <f>COUNTIF($B77:$F86, E76)</f>
        <v>1</v>
      </c>
      <c r="AD76">
        <f>COUNTIF($B77:$F86, F76)</f>
        <v>2</v>
      </c>
      <c r="AE76">
        <f>COUNTIF($G77:$H86,G76)</f>
        <v>4</v>
      </c>
      <c r="AF76">
        <f>COUNTIF($G77:$H86,H76)</f>
        <v>2</v>
      </c>
      <c r="AI76">
        <f>COUNTIF($B77:$F96, B76)</f>
        <v>2</v>
      </c>
      <c r="AJ76">
        <f>COUNTIF($B77:$F96, C76)</f>
        <v>1</v>
      </c>
      <c r="AK76">
        <f>COUNTIF($B77:$F96, D76)</f>
        <v>2</v>
      </c>
      <c r="AL76">
        <f>COUNTIF($B77:$F96, E76)</f>
        <v>2</v>
      </c>
      <c r="AM76">
        <f>COUNTIF($B77:$F96, F76)</f>
        <v>3</v>
      </c>
      <c r="AN76">
        <f>COUNTIF($G77:$H96,G76)</f>
        <v>5</v>
      </c>
      <c r="AO76">
        <f>COUNTIF($G77:$H96,H76)</f>
        <v>2</v>
      </c>
    </row>
    <row r="77" spans="1:41" x14ac:dyDescent="0.3">
      <c r="A77" s="4">
        <v>45450</v>
      </c>
      <c r="B77">
        <v>15</v>
      </c>
      <c r="C77">
        <v>16</v>
      </c>
      <c r="D77">
        <v>26</v>
      </c>
      <c r="E77">
        <v>30</v>
      </c>
      <c r="F77">
        <v>37</v>
      </c>
      <c r="G77">
        <v>5</v>
      </c>
      <c r="H77">
        <v>8</v>
      </c>
      <c r="J77">
        <f>SQRT(SUM((C77-B77)^2,(D77-C77)^2,(E77-D77)^2,(F77-E77)^2))/4</f>
        <v>3.2210246816812815</v>
      </c>
      <c r="L77">
        <f>SQRT(SUM((B78-B77)^2,(C78-C77)^2,(D78-D77)^2,(E78-E77)^2,(F78-F77)^2))/5</f>
        <v>5.4516052681756042</v>
      </c>
      <c r="N77">
        <f>H77-G77</f>
        <v>3</v>
      </c>
      <c r="P77">
        <f>SQRT(SUM((G78-G77)^2,(H78-H77)^2)/2)</f>
        <v>3.1622776601683795</v>
      </c>
      <c r="Q77">
        <f>COUNTIF($B78:$F82, B77)</f>
        <v>0</v>
      </c>
      <c r="R77">
        <f>COUNTIF($B78:$F82, C77)</f>
        <v>2</v>
      </c>
      <c r="S77">
        <f>COUNTIF($B78:$F82, D77)</f>
        <v>0</v>
      </c>
      <c r="T77">
        <f>COUNTIF($B78:$F82, E77)</f>
        <v>0</v>
      </c>
      <c r="U77">
        <f>COUNTIF($B78:$F82, F77)</f>
        <v>0</v>
      </c>
      <c r="V77">
        <f>COUNTIF($G78:$H82, G77)</f>
        <v>0</v>
      </c>
      <c r="W77">
        <f>COUNTIF($G78:$H82, H77)</f>
        <v>1</v>
      </c>
      <c r="Z77">
        <f>COUNTIF($B78:$F87, B77)</f>
        <v>0</v>
      </c>
      <c r="AA77">
        <f>COUNTIF($B78:$F87, C77)</f>
        <v>2</v>
      </c>
      <c r="AB77">
        <f>COUNTIF($B78:$F87, D77)</f>
        <v>0</v>
      </c>
      <c r="AC77">
        <f>COUNTIF($B78:$F87, E77)</f>
        <v>1</v>
      </c>
      <c r="AD77">
        <f>COUNTIF($B78:$F87, F77)</f>
        <v>0</v>
      </c>
      <c r="AE77">
        <f>COUNTIF($G78:$H87,G77)</f>
        <v>0</v>
      </c>
      <c r="AF77">
        <f>COUNTIF($G78:$H87,H77)</f>
        <v>1</v>
      </c>
      <c r="AI77">
        <f>COUNTIF($B78:$F97, B77)</f>
        <v>0</v>
      </c>
      <c r="AJ77">
        <f>COUNTIF($B78:$F97, C77)</f>
        <v>4</v>
      </c>
      <c r="AK77">
        <f>COUNTIF($B78:$F97, D77)</f>
        <v>2</v>
      </c>
      <c r="AL77">
        <f>COUNTIF($B78:$F97, E77)</f>
        <v>1</v>
      </c>
      <c r="AM77">
        <f>COUNTIF($B78:$F97, F77)</f>
        <v>1</v>
      </c>
      <c r="AN77">
        <f>COUNTIF($G78:$H97,G77)</f>
        <v>2</v>
      </c>
      <c r="AO77">
        <f>COUNTIF($G78:$H97,H77)</f>
        <v>4</v>
      </c>
    </row>
    <row r="78" spans="1:41" x14ac:dyDescent="0.3">
      <c r="A78" s="4">
        <v>45447</v>
      </c>
      <c r="B78">
        <v>6</v>
      </c>
      <c r="C78">
        <v>7</v>
      </c>
      <c r="D78">
        <v>9</v>
      </c>
      <c r="E78">
        <v>14</v>
      </c>
      <c r="F78">
        <v>43</v>
      </c>
      <c r="G78">
        <v>3</v>
      </c>
      <c r="H78">
        <v>4</v>
      </c>
      <c r="J78">
        <f>SQRT(SUM((C78-B78)^2,(D78-C78)^2,(E78-D78)^2,(F78-E78)^2))/4</f>
        <v>7.3781772816868534</v>
      </c>
      <c r="L78">
        <f>SQRT(SUM((B79-B78)^2,(C79-C78)^2,(D79-D78)^2,(E79-E78)^2,(F79-F78)^2))/5</f>
        <v>4.4497190922573981</v>
      </c>
      <c r="N78">
        <f>H78-G78</f>
        <v>1</v>
      </c>
      <c r="P78">
        <f>SQRT(SUM((G79-G78)^2,(H79-H78)^2)/2)</f>
        <v>4</v>
      </c>
      <c r="Q78">
        <f>COUNTIF($B79:$F83, B78)</f>
        <v>0</v>
      </c>
      <c r="R78">
        <f>COUNTIF($B79:$F83, C78)</f>
        <v>1</v>
      </c>
      <c r="S78">
        <f>COUNTIF($B79:$F83, D78)</f>
        <v>1</v>
      </c>
      <c r="T78">
        <f>COUNTIF($B79:$F83, E78)</f>
        <v>1</v>
      </c>
      <c r="U78">
        <f>COUNTIF($B79:$F83, F78)</f>
        <v>0</v>
      </c>
      <c r="V78">
        <f>COUNTIF($G79:$H83, G78)</f>
        <v>1</v>
      </c>
      <c r="W78">
        <f>COUNTIF($G79:$H83, H78)</f>
        <v>0</v>
      </c>
      <c r="Z78">
        <f>COUNTIF($B79:$F88, B78)</f>
        <v>1</v>
      </c>
      <c r="AA78">
        <f>COUNTIF($B79:$F88, C78)</f>
        <v>1</v>
      </c>
      <c r="AB78">
        <f>COUNTIF($B79:$F88, D78)</f>
        <v>2</v>
      </c>
      <c r="AC78">
        <f>COUNTIF($B79:$F88, E78)</f>
        <v>1</v>
      </c>
      <c r="AD78">
        <f>COUNTIF($B79:$F88, F78)</f>
        <v>0</v>
      </c>
      <c r="AE78">
        <f>COUNTIF($G79:$H88,G78)</f>
        <v>2</v>
      </c>
      <c r="AF78">
        <f>COUNTIF($G79:$H88,H78)</f>
        <v>2</v>
      </c>
      <c r="AI78">
        <f>COUNTIF($B79:$F98, B78)</f>
        <v>2</v>
      </c>
      <c r="AJ78">
        <f>COUNTIF($B79:$F98, C78)</f>
        <v>1</v>
      </c>
      <c r="AK78">
        <f>COUNTIF($B79:$F98, D78)</f>
        <v>3</v>
      </c>
      <c r="AL78">
        <f>COUNTIF($B79:$F98, E78)</f>
        <v>2</v>
      </c>
      <c r="AM78">
        <f>COUNTIF($B79:$F98, F78)</f>
        <v>0</v>
      </c>
      <c r="AN78">
        <f>COUNTIF($G79:$H98,G78)</f>
        <v>4</v>
      </c>
      <c r="AO78">
        <f>COUNTIF($G79:$H98,H78)</f>
        <v>3</v>
      </c>
    </row>
    <row r="79" spans="1:41" x14ac:dyDescent="0.3">
      <c r="A79" s="4">
        <v>45443</v>
      </c>
      <c r="B79">
        <v>4</v>
      </c>
      <c r="C79">
        <v>7</v>
      </c>
      <c r="D79">
        <v>16</v>
      </c>
      <c r="E79">
        <v>33</v>
      </c>
      <c r="F79">
        <v>34</v>
      </c>
      <c r="G79">
        <v>7</v>
      </c>
      <c r="H79">
        <v>8</v>
      </c>
      <c r="J79">
        <f>SQRT(SUM((C79-B79)^2,(D79-C79)^2,(E79-D79)^2,(F79-E79)^2))/4</f>
        <v>4.8733971724044816</v>
      </c>
      <c r="L79">
        <f>SQRT(SUM((B80-B79)^2,(C80-C79)^2,(D80-D79)^2,(E80-E79)^2,(F80-F79)^2))/5</f>
        <v>5.2306787322488084</v>
      </c>
      <c r="N79">
        <f>H79-G79</f>
        <v>1</v>
      </c>
      <c r="P79">
        <f>SQRT(SUM((G80-G79)^2,(H80-H79)^2)/2)</f>
        <v>1</v>
      </c>
      <c r="Q79">
        <f>COUNTIF($B80:$F84, B79)</f>
        <v>0</v>
      </c>
      <c r="R79">
        <f>COUNTIF($B80:$F84, C79)</f>
        <v>0</v>
      </c>
      <c r="S79">
        <f>COUNTIF($B80:$F84, D79)</f>
        <v>1</v>
      </c>
      <c r="T79">
        <f>COUNTIF($B80:$F84, E79)</f>
        <v>0</v>
      </c>
      <c r="U79">
        <f>COUNTIF($B80:$F84, F79)</f>
        <v>1</v>
      </c>
      <c r="V79">
        <f>COUNTIF($G80:$H84, G79)</f>
        <v>3</v>
      </c>
      <c r="W79">
        <f>COUNTIF($G80:$H84, H79)</f>
        <v>0</v>
      </c>
      <c r="Z79">
        <f>COUNTIF($B80:$F89, B79)</f>
        <v>0</v>
      </c>
      <c r="AA79">
        <f>COUNTIF($B80:$F89, C79)</f>
        <v>0</v>
      </c>
      <c r="AB79">
        <f>COUNTIF($B80:$F89, D79)</f>
        <v>1</v>
      </c>
      <c r="AC79">
        <f>COUNTIF($B80:$F89, E79)</f>
        <v>1</v>
      </c>
      <c r="AD79">
        <f>COUNTIF($B80:$F89, F79)</f>
        <v>1</v>
      </c>
      <c r="AE79">
        <f>COUNTIF($G80:$H89,G79)</f>
        <v>3</v>
      </c>
      <c r="AF79">
        <f>COUNTIF($G80:$H89,H79)</f>
        <v>1</v>
      </c>
      <c r="AI79">
        <f>COUNTIF($B80:$F99, B79)</f>
        <v>0</v>
      </c>
      <c r="AJ79">
        <f>COUNTIF($B80:$F99, C79)</f>
        <v>0</v>
      </c>
      <c r="AK79">
        <f>COUNTIF($B80:$F99, D79)</f>
        <v>3</v>
      </c>
      <c r="AL79">
        <f>COUNTIF($B80:$F99, E79)</f>
        <v>1</v>
      </c>
      <c r="AM79">
        <f>COUNTIF($B80:$F99, F79)</f>
        <v>1</v>
      </c>
      <c r="AN79">
        <f>COUNTIF($G80:$H99,G79)</f>
        <v>4</v>
      </c>
      <c r="AO79">
        <f>COUNTIF($G80:$H99,H79)</f>
        <v>3</v>
      </c>
    </row>
    <row r="80" spans="1:41" x14ac:dyDescent="0.3">
      <c r="A80" s="4">
        <v>45440</v>
      </c>
      <c r="B80">
        <v>16</v>
      </c>
      <c r="C80">
        <v>18</v>
      </c>
      <c r="D80">
        <v>35</v>
      </c>
      <c r="E80">
        <v>36</v>
      </c>
      <c r="F80">
        <v>41</v>
      </c>
      <c r="G80">
        <v>6</v>
      </c>
      <c r="H80">
        <v>7</v>
      </c>
      <c r="J80">
        <f>SQRT(SUM((C80-B80)^2,(D80-C80)^2,(E80-D80)^2,(F80-E80)^2))/4</f>
        <v>4.4651427748729375</v>
      </c>
      <c r="L80">
        <f>SQRT(SUM((B81-B80)^2,(C81-C80)^2,(D81-D80)^2,(E81-E80)^2,(F81-F80)^2))/5</f>
        <v>5.102940328869229</v>
      </c>
      <c r="N80">
        <f>H80-G80</f>
        <v>1</v>
      </c>
      <c r="P80">
        <f>SQRT(SUM((G81-G80)^2,(H81-H80)^2)/2)</f>
        <v>4.5276925690687087</v>
      </c>
      <c r="Q80">
        <f>COUNTIF($B81:$F85, B80)</f>
        <v>0</v>
      </c>
      <c r="R80">
        <f>COUNTIF($B81:$F85, C80)</f>
        <v>2</v>
      </c>
      <c r="S80">
        <f>COUNTIF($B81:$F85, D80)</f>
        <v>1</v>
      </c>
      <c r="T80">
        <f>COUNTIF($B81:$F85, E80)</f>
        <v>0</v>
      </c>
      <c r="U80">
        <f>COUNTIF($B81:$F85, F80)</f>
        <v>1</v>
      </c>
      <c r="V80">
        <f>COUNTIF($G81:$H85, G80)</f>
        <v>0</v>
      </c>
      <c r="W80">
        <f>COUNTIF($G81:$H85, H80)</f>
        <v>2</v>
      </c>
      <c r="Z80">
        <f>COUNTIF($B81:$F90, B80)</f>
        <v>0</v>
      </c>
      <c r="AA80">
        <f>COUNTIF($B81:$F90, C80)</f>
        <v>2</v>
      </c>
      <c r="AB80">
        <f>COUNTIF($B81:$F90, D80)</f>
        <v>2</v>
      </c>
      <c r="AC80">
        <f>COUNTIF($B81:$F90, E80)</f>
        <v>1</v>
      </c>
      <c r="AD80">
        <f>COUNTIF($B81:$F90, F80)</f>
        <v>2</v>
      </c>
      <c r="AE80">
        <f>COUNTIF($G81:$H90,G80)</f>
        <v>1</v>
      </c>
      <c r="AF80">
        <f>COUNTIF($G81:$H90,H80)</f>
        <v>2</v>
      </c>
      <c r="AI80">
        <f>COUNTIF($B81:$F100, B80)</f>
        <v>3</v>
      </c>
      <c r="AJ80">
        <f>COUNTIF($B81:$F100, C80)</f>
        <v>4</v>
      </c>
      <c r="AK80">
        <f>COUNTIF($B81:$F100, D80)</f>
        <v>4</v>
      </c>
      <c r="AL80">
        <f>COUNTIF($B81:$F100, E80)</f>
        <v>3</v>
      </c>
      <c r="AM80">
        <f>COUNTIF($B81:$F100, F80)</f>
        <v>2</v>
      </c>
      <c r="AN80">
        <f>COUNTIF($G81:$H100,G80)</f>
        <v>2</v>
      </c>
      <c r="AO80">
        <f>COUNTIF($G81:$H100,H80)</f>
        <v>3</v>
      </c>
    </row>
    <row r="81" spans="1:41" x14ac:dyDescent="0.3">
      <c r="A81" s="4">
        <v>45436</v>
      </c>
      <c r="B81">
        <v>9</v>
      </c>
      <c r="C81">
        <v>12</v>
      </c>
      <c r="D81">
        <v>18</v>
      </c>
      <c r="E81">
        <v>22</v>
      </c>
      <c r="F81">
        <v>50</v>
      </c>
      <c r="G81">
        <v>1</v>
      </c>
      <c r="H81">
        <v>3</v>
      </c>
      <c r="J81">
        <f>SQRT(SUM((C81-B81)^2,(D81-C81)^2,(E81-D81)^2,(F81-E81)^2))/4</f>
        <v>7.2672209268743169</v>
      </c>
      <c r="L81">
        <f>SQRT(SUM((B82-B81)^2,(C82-C81)^2,(D82-D81)^2,(E82-E81)^2,(F82-F81)^2))/5</f>
        <v>2.6</v>
      </c>
      <c r="N81">
        <f>H81-G81</f>
        <v>2</v>
      </c>
      <c r="P81">
        <f>SQRT(SUM((G82-G81)^2,(H82-H81)^2)/2)</f>
        <v>6</v>
      </c>
      <c r="Q81">
        <f>COUNTIF($B82:$F86, B81)</f>
        <v>0</v>
      </c>
      <c r="R81">
        <f>COUNTIF($B82:$F86, C81)</f>
        <v>0</v>
      </c>
      <c r="S81">
        <f>COUNTIF($B82:$F86, D81)</f>
        <v>1</v>
      </c>
      <c r="T81">
        <f>COUNTIF($B82:$F86, E81)</f>
        <v>0</v>
      </c>
      <c r="U81">
        <f>COUNTIF($B82:$F86, F81)</f>
        <v>0</v>
      </c>
      <c r="V81">
        <f>COUNTIF($G82:$H86, G81)</f>
        <v>1</v>
      </c>
      <c r="W81">
        <f>COUNTIF($G82:$H86, H81)</f>
        <v>0</v>
      </c>
      <c r="Z81">
        <f>COUNTIF($B82:$F91, B81)</f>
        <v>2</v>
      </c>
      <c r="AA81">
        <f>COUNTIF($B82:$F91, C81)</f>
        <v>0</v>
      </c>
      <c r="AB81">
        <f>COUNTIF($B82:$F91, D81)</f>
        <v>1</v>
      </c>
      <c r="AC81">
        <f>COUNTIF($B82:$F91, E81)</f>
        <v>1</v>
      </c>
      <c r="AD81">
        <f>COUNTIF($B82:$F91, F81)</f>
        <v>0</v>
      </c>
      <c r="AE81">
        <f>COUNTIF($G82:$H91,G81)</f>
        <v>3</v>
      </c>
      <c r="AF81">
        <f>COUNTIF($G82:$H91,H81)</f>
        <v>2</v>
      </c>
      <c r="AI81">
        <f>COUNTIF($B82:$F101, B81)</f>
        <v>2</v>
      </c>
      <c r="AJ81">
        <f>COUNTIF($B82:$F101, C81)</f>
        <v>1</v>
      </c>
      <c r="AK81">
        <f>COUNTIF($B82:$F101, D81)</f>
        <v>3</v>
      </c>
      <c r="AL81">
        <f>COUNTIF($B82:$F101, E81)</f>
        <v>2</v>
      </c>
      <c r="AM81">
        <f>COUNTIF($B82:$F101, F81)</f>
        <v>0</v>
      </c>
      <c r="AN81">
        <f>COUNTIF($G82:$H101,G81)</f>
        <v>5</v>
      </c>
      <c r="AO81">
        <f>COUNTIF($G82:$H101,H81)</f>
        <v>4</v>
      </c>
    </row>
    <row r="82" spans="1:41" x14ac:dyDescent="0.3">
      <c r="A82" s="4">
        <v>45433</v>
      </c>
      <c r="B82">
        <v>11</v>
      </c>
      <c r="C82">
        <v>13</v>
      </c>
      <c r="D82">
        <v>14</v>
      </c>
      <c r="E82">
        <v>34</v>
      </c>
      <c r="F82">
        <v>48</v>
      </c>
      <c r="G82">
        <v>7</v>
      </c>
      <c r="H82">
        <v>9</v>
      </c>
      <c r="J82">
        <f>SQRT(SUM((C82-B82)^2,(D82-C82)^2,(E82-D82)^2,(F82-E82)^2))/4</f>
        <v>6.1288253360656313</v>
      </c>
      <c r="L82">
        <f>SQRT(SUM((B83-B82)^2,(C83-C82)^2,(D83-D82)^2,(E83-E82)^2,(F83-F82)^2))/5</f>
        <v>5.4772255750516612</v>
      </c>
      <c r="N82">
        <f>H82-G82</f>
        <v>2</v>
      </c>
      <c r="P82">
        <f>SQRT(SUM((G83-G82)^2,(H83-H82)^2)/2)</f>
        <v>4.3011626335213133</v>
      </c>
      <c r="Q82">
        <f>COUNTIF($B83:$F87, B82)</f>
        <v>0</v>
      </c>
      <c r="R82">
        <f>COUNTIF($B83:$F87, C82)</f>
        <v>1</v>
      </c>
      <c r="S82">
        <f>COUNTIF($B83:$F87, D82)</f>
        <v>0</v>
      </c>
      <c r="T82">
        <f>COUNTIF($B83:$F87, E82)</f>
        <v>0</v>
      </c>
      <c r="U82">
        <f>COUNTIF($B83:$F87, F82)</f>
        <v>1</v>
      </c>
      <c r="V82">
        <f>COUNTIF($G83:$H87, G82)</f>
        <v>1</v>
      </c>
      <c r="W82">
        <f>COUNTIF($G83:$H87, H82)</f>
        <v>1</v>
      </c>
      <c r="Z82">
        <f>COUNTIF($B83:$F92, B82)</f>
        <v>1</v>
      </c>
      <c r="AA82">
        <f>COUNTIF($B83:$F92, C82)</f>
        <v>2</v>
      </c>
      <c r="AB82">
        <f>COUNTIF($B83:$F92, D82)</f>
        <v>0</v>
      </c>
      <c r="AC82">
        <f>COUNTIF($B83:$F92, E82)</f>
        <v>0</v>
      </c>
      <c r="AD82">
        <f>COUNTIF($B83:$F92, F82)</f>
        <v>1</v>
      </c>
      <c r="AE82">
        <f>COUNTIF($G83:$H92,G82)</f>
        <v>2</v>
      </c>
      <c r="AF82">
        <f>COUNTIF($G83:$H92,H82)</f>
        <v>1</v>
      </c>
      <c r="AI82">
        <f>COUNTIF($B83:$F102, B82)</f>
        <v>2</v>
      </c>
      <c r="AJ82">
        <f>COUNTIF($B83:$F102, C82)</f>
        <v>5</v>
      </c>
      <c r="AK82">
        <f>COUNTIF($B83:$F102, D82)</f>
        <v>1</v>
      </c>
      <c r="AL82">
        <f>COUNTIF($B83:$F102, E82)</f>
        <v>1</v>
      </c>
      <c r="AM82">
        <f>COUNTIF($B83:$F102, F82)</f>
        <v>2</v>
      </c>
      <c r="AN82">
        <f>COUNTIF($G83:$H102,G82)</f>
        <v>2</v>
      </c>
      <c r="AO82">
        <f>COUNTIF($G83:$H102,H82)</f>
        <v>2</v>
      </c>
    </row>
    <row r="83" spans="1:41" x14ac:dyDescent="0.3">
      <c r="A83" s="4">
        <v>45429</v>
      </c>
      <c r="B83">
        <v>18</v>
      </c>
      <c r="C83">
        <v>31</v>
      </c>
      <c r="D83">
        <v>32</v>
      </c>
      <c r="E83">
        <v>41</v>
      </c>
      <c r="F83">
        <v>46</v>
      </c>
      <c r="G83">
        <v>1</v>
      </c>
      <c r="H83">
        <v>10</v>
      </c>
      <c r="J83">
        <f>SQRT(SUM((C83-B83)^2,(D83-C83)^2,(E83-D83)^2,(F83-E83)^2))/4</f>
        <v>4.1533119314590374</v>
      </c>
      <c r="L83">
        <f>SQRT(SUM((B84-B83)^2,(C84-C83)^2,(D84-D83)^2,(E84-E83)^2,(F84-F83)^2))/5</f>
        <v>7.2111025509279782</v>
      </c>
      <c r="N83">
        <f>H83-G83</f>
        <v>9</v>
      </c>
      <c r="P83">
        <f>SQRT(SUM((G84-G83)^2,(H84-H83)^2)/2)</f>
        <v>4.3011626335213133</v>
      </c>
      <c r="Q83">
        <f>COUNTIF($B84:$F88, B83)</f>
        <v>0</v>
      </c>
      <c r="R83">
        <f>COUNTIF($B84:$F88, C83)</f>
        <v>0</v>
      </c>
      <c r="S83">
        <f>COUNTIF($B84:$F88, D83)</f>
        <v>0</v>
      </c>
      <c r="T83">
        <f>COUNTIF($B84:$F88, E83)</f>
        <v>1</v>
      </c>
      <c r="U83">
        <f>COUNTIF($B84:$F88, F83)</f>
        <v>0</v>
      </c>
      <c r="V83">
        <f>COUNTIF($G84:$H88, G83)</f>
        <v>1</v>
      </c>
      <c r="W83">
        <f>COUNTIF($G84:$H88, H83)</f>
        <v>0</v>
      </c>
      <c r="Z83">
        <f>COUNTIF($B84:$F93, B83)</f>
        <v>0</v>
      </c>
      <c r="AA83">
        <f>COUNTIF($B84:$F93, C83)</f>
        <v>1</v>
      </c>
      <c r="AB83">
        <f>COUNTIF($B84:$F93, D83)</f>
        <v>1</v>
      </c>
      <c r="AC83">
        <f>COUNTIF($B84:$F93, E83)</f>
        <v>1</v>
      </c>
      <c r="AD83">
        <f>COUNTIF($B84:$F93, F83)</f>
        <v>2</v>
      </c>
      <c r="AE83">
        <f>COUNTIF($G84:$H93,G83)</f>
        <v>2</v>
      </c>
      <c r="AF83">
        <f>COUNTIF($G84:$H93,H83)</f>
        <v>1</v>
      </c>
      <c r="AI83">
        <f>COUNTIF($B84:$F103, B83)</f>
        <v>2</v>
      </c>
      <c r="AJ83">
        <f>COUNTIF($B84:$F103, C83)</f>
        <v>3</v>
      </c>
      <c r="AK83">
        <f>COUNTIF($B84:$F103, D83)</f>
        <v>3</v>
      </c>
      <c r="AL83">
        <f>COUNTIF($B84:$F103, E83)</f>
        <v>1</v>
      </c>
      <c r="AM83">
        <f>COUNTIF($B84:$F103, F83)</f>
        <v>4</v>
      </c>
      <c r="AN83">
        <f>COUNTIF($G84:$H103,G83)</f>
        <v>4</v>
      </c>
      <c r="AO83">
        <f>COUNTIF($G84:$H103,H83)</f>
        <v>4</v>
      </c>
    </row>
    <row r="84" spans="1:41" x14ac:dyDescent="0.3">
      <c r="A84" s="4">
        <v>45426</v>
      </c>
      <c r="B84">
        <v>2</v>
      </c>
      <c r="C84">
        <v>8</v>
      </c>
      <c r="D84">
        <v>17</v>
      </c>
      <c r="E84">
        <v>28</v>
      </c>
      <c r="F84">
        <v>35</v>
      </c>
      <c r="G84">
        <v>7</v>
      </c>
      <c r="H84">
        <v>9</v>
      </c>
      <c r="J84">
        <f>SQRT(SUM((C84-B84)^2,(D84-C84)^2,(E84-D84)^2,(F84-E84)^2))/4</f>
        <v>4.235268586524354</v>
      </c>
      <c r="L84">
        <f>SQRT(SUM((B85-B84)^2,(C85-C84)^2,(D85-D84)^2,(E85-E84)^2,(F85-F84)^2))/5</f>
        <v>6.6030296076876711</v>
      </c>
      <c r="N84">
        <f>H84-G84</f>
        <v>2</v>
      </c>
      <c r="P84">
        <f>SQRT(SUM((G85-G84)^2,(H85-H84)^2)/2)</f>
        <v>3</v>
      </c>
      <c r="Q84">
        <f>COUNTIF($B85:$F89, B84)</f>
        <v>1</v>
      </c>
      <c r="R84">
        <f>COUNTIF($B85:$F89, C84)</f>
        <v>0</v>
      </c>
      <c r="S84">
        <f>COUNTIF($B85:$F89, D84)</f>
        <v>0</v>
      </c>
      <c r="T84">
        <f>COUNTIF($B85:$F89, E84)</f>
        <v>1</v>
      </c>
      <c r="U84">
        <f>COUNTIF($B85:$F89, F84)</f>
        <v>1</v>
      </c>
      <c r="V84">
        <f>COUNTIF($G85:$H89, G84)</f>
        <v>0</v>
      </c>
      <c r="W84">
        <f>COUNTIF($G85:$H89, H84)</f>
        <v>0</v>
      </c>
      <c r="Z84">
        <f>COUNTIF($B85:$F94, B84)</f>
        <v>2</v>
      </c>
      <c r="AA84">
        <f>COUNTIF($B85:$F94, C84)</f>
        <v>0</v>
      </c>
      <c r="AB84">
        <f>COUNTIF($B85:$F94, D84)</f>
        <v>0</v>
      </c>
      <c r="AC84">
        <f>COUNTIF($B85:$F94, E84)</f>
        <v>1</v>
      </c>
      <c r="AD84">
        <f>COUNTIF($B85:$F94, F84)</f>
        <v>1</v>
      </c>
      <c r="AE84">
        <f>COUNTIF($G85:$H94,G84)</f>
        <v>1</v>
      </c>
      <c r="AF84">
        <f>COUNTIF($G85:$H94,H84)</f>
        <v>0</v>
      </c>
      <c r="AI84">
        <f>COUNTIF($B85:$F104, B84)</f>
        <v>4</v>
      </c>
      <c r="AJ84">
        <f>COUNTIF($B85:$F104, C84)</f>
        <v>2</v>
      </c>
      <c r="AK84">
        <f>COUNTIF($B85:$F104, D84)</f>
        <v>2</v>
      </c>
      <c r="AL84">
        <f>COUNTIF($B85:$F104, E84)</f>
        <v>1</v>
      </c>
      <c r="AM84">
        <f>COUNTIF($B85:$F104, F84)</f>
        <v>3</v>
      </c>
      <c r="AN84">
        <f>COUNTIF($G85:$H104,G84)</f>
        <v>2</v>
      </c>
      <c r="AO84">
        <f>COUNTIF($G85:$H104,H84)</f>
        <v>1</v>
      </c>
    </row>
    <row r="85" spans="1:41" x14ac:dyDescent="0.3">
      <c r="A85" s="4">
        <v>45422</v>
      </c>
      <c r="B85">
        <v>13</v>
      </c>
      <c r="C85">
        <v>28</v>
      </c>
      <c r="D85">
        <v>29</v>
      </c>
      <c r="E85">
        <v>44</v>
      </c>
      <c r="F85">
        <v>48</v>
      </c>
      <c r="G85">
        <v>4</v>
      </c>
      <c r="H85">
        <v>12</v>
      </c>
      <c r="J85">
        <f>SQRT(SUM((C85-B85)^2,(D85-C85)^2,(E85-D85)^2,(F85-E85)^2))/4</f>
        <v>5.4025456962435774</v>
      </c>
      <c r="L85">
        <f>SQRT(SUM((B86-B85)^2,(C86-C85)^2,(D86-D85)^2,(E86-E85)^2,(F86-F85)^2))/5</f>
        <v>5.3103672189407014</v>
      </c>
      <c r="N85">
        <f>H85-G85</f>
        <v>8</v>
      </c>
      <c r="P85">
        <f>SQRT(SUM((G86-G85)^2,(H86-H85)^2)/2)</f>
        <v>1.5811388300841898</v>
      </c>
      <c r="Q85">
        <f>COUNTIF($B86:$F90, B85)</f>
        <v>1</v>
      </c>
      <c r="R85">
        <f>COUNTIF($B86:$F90, C85)</f>
        <v>0</v>
      </c>
      <c r="S85">
        <f>COUNTIF($B86:$F90, D85)</f>
        <v>0</v>
      </c>
      <c r="T85">
        <f>COUNTIF($B86:$F90, E85)</f>
        <v>0</v>
      </c>
      <c r="U85">
        <f>COUNTIF($B86:$F90, F85)</f>
        <v>0</v>
      </c>
      <c r="V85">
        <f>COUNTIF($G86:$H90, G85)</f>
        <v>2</v>
      </c>
      <c r="W85">
        <f>COUNTIF($G86:$H90, H85)</f>
        <v>0</v>
      </c>
      <c r="Z85">
        <f>COUNTIF($B86:$F95, B85)</f>
        <v>2</v>
      </c>
      <c r="AA85">
        <f>COUNTIF($B86:$F95, C85)</f>
        <v>0</v>
      </c>
      <c r="AB85">
        <f>COUNTIF($B86:$F95, D85)</f>
        <v>1</v>
      </c>
      <c r="AC85">
        <f>COUNTIF($B86:$F95, E85)</f>
        <v>1</v>
      </c>
      <c r="AD85">
        <f>COUNTIF($B86:$F95, F85)</f>
        <v>0</v>
      </c>
      <c r="AE85">
        <f>COUNTIF($G86:$H95,G85)</f>
        <v>2</v>
      </c>
      <c r="AF85">
        <f>COUNTIF($G86:$H95,H85)</f>
        <v>0</v>
      </c>
      <c r="AI85">
        <f>COUNTIF($B86:$F105, B85)</f>
        <v>4</v>
      </c>
      <c r="AJ85">
        <f>COUNTIF($B86:$F105, C85)</f>
        <v>0</v>
      </c>
      <c r="AK85">
        <f>COUNTIF($B86:$F105, D85)</f>
        <v>2</v>
      </c>
      <c r="AL85">
        <f>COUNTIF($B86:$F105, E85)</f>
        <v>3</v>
      </c>
      <c r="AM85">
        <f>COUNTIF($B86:$F105, F85)</f>
        <v>1</v>
      </c>
      <c r="AN85">
        <f>COUNTIF($G86:$H105,G85)</f>
        <v>6</v>
      </c>
      <c r="AO85">
        <f>COUNTIF($G86:$H105,H85)</f>
        <v>1</v>
      </c>
    </row>
    <row r="86" spans="1:41" x14ac:dyDescent="0.3">
      <c r="A86" s="4">
        <v>45419</v>
      </c>
      <c r="B86">
        <v>35</v>
      </c>
      <c r="C86">
        <v>36</v>
      </c>
      <c r="D86">
        <v>41</v>
      </c>
      <c r="E86">
        <v>42</v>
      </c>
      <c r="F86">
        <v>45</v>
      </c>
      <c r="G86">
        <v>6</v>
      </c>
      <c r="H86">
        <v>11</v>
      </c>
      <c r="J86">
        <f>SQRT(SUM((C86-B86)^2,(D86-C86)^2,(E86-D86)^2,(F86-E86)^2))/4</f>
        <v>1.5</v>
      </c>
      <c r="L86">
        <f>SQRT(SUM((B87-B86)^2,(C87-C86)^2,(D87-D86)^2,(E87-E86)^2,(F87-F86)^2))/5</f>
        <v>10.374969879474349</v>
      </c>
      <c r="N86">
        <f>H86-G86</f>
        <v>5</v>
      </c>
      <c r="P86">
        <f>SQRT(SUM((G87-G86)^2,(H87-H86)^2)/2)</f>
        <v>5.3851648071345037</v>
      </c>
      <c r="Q86">
        <f>COUNTIF($B87:$F91, B86)</f>
        <v>0</v>
      </c>
      <c r="R86">
        <f>COUNTIF($B87:$F91, C86)</f>
        <v>0</v>
      </c>
      <c r="S86">
        <f>COUNTIF($B87:$F91, D86)</f>
        <v>0</v>
      </c>
      <c r="T86">
        <f>COUNTIF($B87:$F91, E86)</f>
        <v>0</v>
      </c>
      <c r="U86">
        <f>COUNTIF($B87:$F91, F86)</f>
        <v>0</v>
      </c>
      <c r="V86">
        <f>COUNTIF($G87:$H91, G86)</f>
        <v>0</v>
      </c>
      <c r="W86">
        <f>COUNTIF($G87:$H91, H86)</f>
        <v>0</v>
      </c>
      <c r="Z86">
        <f>COUNTIF($B87:$F96, B86)</f>
        <v>1</v>
      </c>
      <c r="AA86">
        <f>COUNTIF($B87:$F96, C86)</f>
        <v>1</v>
      </c>
      <c r="AB86">
        <f>COUNTIF($B87:$F96, D86)</f>
        <v>0</v>
      </c>
      <c r="AC86">
        <f>COUNTIF($B87:$F96, E86)</f>
        <v>0</v>
      </c>
      <c r="AD86">
        <f>COUNTIF($B87:$F96, F86)</f>
        <v>1</v>
      </c>
      <c r="AE86">
        <f>COUNTIF($G87:$H96,G86)</f>
        <v>0</v>
      </c>
      <c r="AF86">
        <f>COUNTIF($G87:$H96,H86)</f>
        <v>2</v>
      </c>
      <c r="AI86">
        <f>COUNTIF($B87:$F106, B86)</f>
        <v>2</v>
      </c>
      <c r="AJ86">
        <f>COUNTIF($B87:$F106, C86)</f>
        <v>3</v>
      </c>
      <c r="AK86">
        <f>COUNTIF($B87:$F106, D86)</f>
        <v>0</v>
      </c>
      <c r="AL86">
        <f>COUNTIF($B87:$F106, E86)</f>
        <v>0</v>
      </c>
      <c r="AM86">
        <f>COUNTIF($B87:$F106, F86)</f>
        <v>1</v>
      </c>
      <c r="AN86">
        <f>COUNTIF($G87:$H106,G86)</f>
        <v>2</v>
      </c>
      <c r="AO86">
        <f>COUNTIF($G87:$H106,H86)</f>
        <v>2</v>
      </c>
    </row>
    <row r="87" spans="1:41" x14ac:dyDescent="0.3">
      <c r="A87" s="4">
        <v>45415</v>
      </c>
      <c r="B87">
        <v>6</v>
      </c>
      <c r="C87">
        <v>9</v>
      </c>
      <c r="D87">
        <v>10</v>
      </c>
      <c r="E87">
        <v>30</v>
      </c>
      <c r="F87">
        <v>49</v>
      </c>
      <c r="G87">
        <v>3</v>
      </c>
      <c r="H87">
        <v>4</v>
      </c>
      <c r="J87">
        <f>SQRT(SUM((C87-B87)^2,(D87-C87)^2,(E87-D87)^2,(F87-E87)^2))/4</f>
        <v>6.9417216884574104</v>
      </c>
      <c r="L87">
        <f>SQRT(SUM((B88-B87)^2,(C88-C87)^2,(D88-D87)^2,(E88-E87)^2,(F88-F87)^2))/5</f>
        <v>4.132795663954365</v>
      </c>
      <c r="N87">
        <f>H87-G87</f>
        <v>1</v>
      </c>
      <c r="P87">
        <f>SQRT(SUM((G88-G87)^2,(H88-H87)^2)/2)</f>
        <v>1.5811388300841898</v>
      </c>
      <c r="Q87">
        <f>COUNTIF($B88:$F92, B87)</f>
        <v>1</v>
      </c>
      <c r="R87">
        <f>COUNTIF($B88:$F92, C87)</f>
        <v>1</v>
      </c>
      <c r="S87">
        <f>COUNTIF($B88:$F92, D87)</f>
        <v>1</v>
      </c>
      <c r="T87">
        <f>COUNTIF($B88:$F92, E87)</f>
        <v>0</v>
      </c>
      <c r="U87">
        <f>COUNTIF($B88:$F92, F87)</f>
        <v>1</v>
      </c>
      <c r="V87">
        <f>COUNTIF($G88:$H92, G87)</f>
        <v>2</v>
      </c>
      <c r="W87">
        <f>COUNTIF($G88:$H92, H87)</f>
        <v>1</v>
      </c>
      <c r="Z87">
        <f>COUNTIF($B88:$F97, B87)</f>
        <v>1</v>
      </c>
      <c r="AA87">
        <f>COUNTIF($B88:$F97, C87)</f>
        <v>1</v>
      </c>
      <c r="AB87">
        <f>COUNTIF($B88:$F97, D87)</f>
        <v>1</v>
      </c>
      <c r="AC87">
        <f>COUNTIF($B88:$F97, E87)</f>
        <v>0</v>
      </c>
      <c r="AD87">
        <f>COUNTIF($B88:$F97, F87)</f>
        <v>2</v>
      </c>
      <c r="AE87">
        <f>COUNTIF($G88:$H97,G87)</f>
        <v>2</v>
      </c>
      <c r="AF87">
        <f>COUNTIF($G88:$H97,H87)</f>
        <v>1</v>
      </c>
      <c r="AI87">
        <f>COUNTIF($B88:$F107, B87)</f>
        <v>1</v>
      </c>
      <c r="AJ87">
        <f>COUNTIF($B88:$F107, C87)</f>
        <v>2</v>
      </c>
      <c r="AK87">
        <f>COUNTIF($B88:$F107, D87)</f>
        <v>1</v>
      </c>
      <c r="AL87">
        <f>COUNTIF($B88:$F107, E87)</f>
        <v>2</v>
      </c>
      <c r="AM87">
        <f>COUNTIF($B88:$F107, F87)</f>
        <v>3</v>
      </c>
      <c r="AN87">
        <f>COUNTIF($G88:$H107,G87)</f>
        <v>4</v>
      </c>
      <c r="AO87">
        <f>COUNTIF($G88:$H107,H87)</f>
        <v>5</v>
      </c>
    </row>
    <row r="88" spans="1:41" x14ac:dyDescent="0.3">
      <c r="A88" s="4">
        <v>45412</v>
      </c>
      <c r="B88">
        <v>13</v>
      </c>
      <c r="C88">
        <v>22</v>
      </c>
      <c r="D88">
        <v>24</v>
      </c>
      <c r="E88">
        <v>33</v>
      </c>
      <c r="F88">
        <v>47</v>
      </c>
      <c r="G88">
        <v>1</v>
      </c>
      <c r="H88">
        <v>5</v>
      </c>
      <c r="J88">
        <f>SQRT(SUM((C88-B88)^2,(D88-C88)^2,(E88-D88)^2,(F88-E88)^2))/4</f>
        <v>4.7565743976101116</v>
      </c>
      <c r="L88">
        <f>SQRT(SUM((B89-B88)^2,(C89-C88)^2,(D89-D88)^2,(E89-E88)^2,(F89-F88)^2))/5</f>
        <v>3.9949968710876353</v>
      </c>
      <c r="N88">
        <f>H88-G88</f>
        <v>4</v>
      </c>
      <c r="P88">
        <f>SQRT(SUM((G89-G88)^2,(H89-H88)^2)/2)</f>
        <v>3</v>
      </c>
      <c r="Q88">
        <f>COUNTIF($B89:$F93, B88)</f>
        <v>0</v>
      </c>
      <c r="R88">
        <f>COUNTIF($B89:$F93, C88)</f>
        <v>1</v>
      </c>
      <c r="S88">
        <f>COUNTIF($B89:$F93, D88)</f>
        <v>0</v>
      </c>
      <c r="T88">
        <f>COUNTIF($B89:$F93, E88)</f>
        <v>0</v>
      </c>
      <c r="U88">
        <f>COUNTIF($B89:$F93, F88)</f>
        <v>1</v>
      </c>
      <c r="V88">
        <f>COUNTIF($G89:$H93, G88)</f>
        <v>1</v>
      </c>
      <c r="W88">
        <f>COUNTIF($G89:$H93, H88)</f>
        <v>0</v>
      </c>
      <c r="Z88">
        <f>COUNTIF($B89:$F98, B88)</f>
        <v>2</v>
      </c>
      <c r="AA88">
        <f>COUNTIF($B89:$F98, C88)</f>
        <v>1</v>
      </c>
      <c r="AB88">
        <f>COUNTIF($B89:$F98, D88)</f>
        <v>0</v>
      </c>
      <c r="AC88">
        <f>COUNTIF($B89:$F98, E88)</f>
        <v>0</v>
      </c>
      <c r="AD88">
        <f>COUNTIF($B89:$F98, F88)</f>
        <v>1</v>
      </c>
      <c r="AE88">
        <f>COUNTIF($G89:$H98,G88)</f>
        <v>2</v>
      </c>
      <c r="AF88">
        <f>COUNTIF($G89:$H98,H88)</f>
        <v>2</v>
      </c>
      <c r="AI88">
        <f>COUNTIF($B89:$F108, B88)</f>
        <v>3</v>
      </c>
      <c r="AJ88">
        <f>COUNTIF($B89:$F108, C88)</f>
        <v>1</v>
      </c>
      <c r="AK88">
        <f>COUNTIF($B89:$F108, D88)</f>
        <v>1</v>
      </c>
      <c r="AL88">
        <f>COUNTIF($B89:$F108, E88)</f>
        <v>0</v>
      </c>
      <c r="AM88">
        <f>COUNTIF($B89:$F108, F88)</f>
        <v>1</v>
      </c>
      <c r="AN88">
        <f>COUNTIF($G89:$H108,G88)</f>
        <v>4</v>
      </c>
      <c r="AO88">
        <f>COUNTIF($G89:$H108,H88)</f>
        <v>4</v>
      </c>
    </row>
    <row r="89" spans="1:41" x14ac:dyDescent="0.3">
      <c r="A89" s="4">
        <v>45408</v>
      </c>
      <c r="B89">
        <v>2</v>
      </c>
      <c r="C89">
        <v>20</v>
      </c>
      <c r="D89">
        <v>39</v>
      </c>
      <c r="E89">
        <v>40</v>
      </c>
      <c r="F89">
        <v>47</v>
      </c>
      <c r="G89">
        <v>4</v>
      </c>
      <c r="H89">
        <v>8</v>
      </c>
      <c r="J89">
        <f>SQRT(SUM((C89-B89)^2,(D89-C89)^2,(E89-D89)^2,(F89-E89)^2))/4</f>
        <v>6.7777208558629791</v>
      </c>
      <c r="L89">
        <f>SQRT(SUM((B90-B89)^2,(C90-C89)^2,(D90-D89)^2,(E90-E89)^2,(F90-F89)^2))/5</f>
        <v>6.2896740774065547</v>
      </c>
      <c r="N89">
        <f>H89-G89</f>
        <v>4</v>
      </c>
      <c r="P89">
        <f>SQRT(SUM((G90-G89)^2,(H90-H89)^2)/2)</f>
        <v>2</v>
      </c>
      <c r="Q89">
        <f>COUNTIF($B90:$F94, B89)</f>
        <v>1</v>
      </c>
      <c r="R89">
        <f>COUNTIF($B90:$F94, C89)</f>
        <v>1</v>
      </c>
      <c r="S89">
        <f>COUNTIF($B90:$F94, D89)</f>
        <v>1</v>
      </c>
      <c r="T89">
        <f>COUNTIF($B90:$F94, E89)</f>
        <v>1</v>
      </c>
      <c r="U89">
        <f>COUNTIF($B90:$F94, F89)</f>
        <v>0</v>
      </c>
      <c r="V89">
        <f>COUNTIF($G90:$H94, G89)</f>
        <v>0</v>
      </c>
      <c r="W89">
        <f>COUNTIF($G90:$H94, H89)</f>
        <v>0</v>
      </c>
      <c r="Z89">
        <f>COUNTIF($B90:$F99, B89)</f>
        <v>2</v>
      </c>
      <c r="AA89">
        <f>COUNTIF($B90:$F99, C89)</f>
        <v>1</v>
      </c>
      <c r="AB89">
        <f>COUNTIF($B90:$F99, D89)</f>
        <v>1</v>
      </c>
      <c r="AC89">
        <f>COUNTIF($B90:$F99, E89)</f>
        <v>1</v>
      </c>
      <c r="AD89">
        <f>COUNTIF($B90:$F99, F89)</f>
        <v>0</v>
      </c>
      <c r="AE89">
        <f>COUNTIF($G90:$H99,G89)</f>
        <v>0</v>
      </c>
      <c r="AF89">
        <f>COUNTIF($G90:$H99,H89)</f>
        <v>2</v>
      </c>
      <c r="AI89">
        <f>COUNTIF($B90:$F109, B89)</f>
        <v>3</v>
      </c>
      <c r="AJ89">
        <f>COUNTIF($B90:$F109, C89)</f>
        <v>4</v>
      </c>
      <c r="AK89">
        <f>COUNTIF($B90:$F109, D89)</f>
        <v>1</v>
      </c>
      <c r="AL89">
        <f>COUNTIF($B90:$F109, E89)</f>
        <v>2</v>
      </c>
      <c r="AM89">
        <f>COUNTIF($B90:$F109, F89)</f>
        <v>0</v>
      </c>
      <c r="AN89">
        <f>COUNTIF($G90:$H109,G89)</f>
        <v>4</v>
      </c>
      <c r="AO89">
        <f>COUNTIF($G90:$H109,H89)</f>
        <v>3</v>
      </c>
    </row>
    <row r="90" spans="1:41" x14ac:dyDescent="0.3">
      <c r="A90" s="4">
        <v>45405</v>
      </c>
      <c r="B90">
        <v>6</v>
      </c>
      <c r="C90">
        <v>9</v>
      </c>
      <c r="D90">
        <v>11</v>
      </c>
      <c r="E90">
        <v>32</v>
      </c>
      <c r="F90">
        <v>49</v>
      </c>
      <c r="G90">
        <v>2</v>
      </c>
      <c r="H90">
        <v>10</v>
      </c>
      <c r="J90">
        <f>SQRT(SUM((C90-B90)^2,(D90-C90)^2,(E90-D90)^2,(F90-E90)^2))/4</f>
        <v>6.8145065852195055</v>
      </c>
      <c r="L90">
        <f>SQRT(SUM((B91-B90)^2,(C91-C90)^2,(D91-D90)^2,(E91-E90)^2,(F91-F90)^2))/5</f>
        <v>6.7260686883200949</v>
      </c>
      <c r="N90">
        <f>H90-G90</f>
        <v>8</v>
      </c>
      <c r="P90">
        <f>SQRT(SUM((G91-G90)^2,(H91-H90)^2)/2)</f>
        <v>5</v>
      </c>
      <c r="Q90">
        <f>COUNTIF($B91:$F95, B90)</f>
        <v>0</v>
      </c>
      <c r="R90">
        <f>COUNTIF($B91:$F95, C90)</f>
        <v>0</v>
      </c>
      <c r="S90">
        <f>COUNTIF($B91:$F95, D90)</f>
        <v>0</v>
      </c>
      <c r="T90">
        <f>COUNTIF($B91:$F95, E90)</f>
        <v>0</v>
      </c>
      <c r="U90">
        <f>COUNTIF($B91:$F95, F90)</f>
        <v>0</v>
      </c>
      <c r="V90">
        <f>COUNTIF($G91:$H95, G90)</f>
        <v>2</v>
      </c>
      <c r="W90">
        <f>COUNTIF($G91:$H95, H90)</f>
        <v>1</v>
      </c>
      <c r="Z90">
        <f>COUNTIF($B91:$F100, B90)</f>
        <v>0</v>
      </c>
      <c r="AA90">
        <f>COUNTIF($B91:$F100, C90)</f>
        <v>0</v>
      </c>
      <c r="AB90">
        <f>COUNTIF($B91:$F100, D90)</f>
        <v>1</v>
      </c>
      <c r="AC90">
        <f>COUNTIF($B91:$F100, E90)</f>
        <v>2</v>
      </c>
      <c r="AD90">
        <f>COUNTIF($B91:$F100, F90)</f>
        <v>1</v>
      </c>
      <c r="AE90">
        <f>COUNTIF($G91:$H100,G90)</f>
        <v>2</v>
      </c>
      <c r="AF90">
        <f>COUNTIF($G91:$H100,H90)</f>
        <v>3</v>
      </c>
      <c r="AI90">
        <f>COUNTIF($B91:$F110, B90)</f>
        <v>0</v>
      </c>
      <c r="AJ90">
        <f>COUNTIF($B91:$F110, C90)</f>
        <v>1</v>
      </c>
      <c r="AK90">
        <f>COUNTIF($B91:$F110, D90)</f>
        <v>2</v>
      </c>
      <c r="AL90">
        <f>COUNTIF($B91:$F110, E90)</f>
        <v>2</v>
      </c>
      <c r="AM90">
        <f>COUNTIF($B91:$F110, F90)</f>
        <v>2</v>
      </c>
      <c r="AN90">
        <f>COUNTIF($G91:$H110,G90)</f>
        <v>4</v>
      </c>
      <c r="AO90">
        <f>COUNTIF($G91:$H110,H90)</f>
        <v>3</v>
      </c>
    </row>
    <row r="91" spans="1:41" x14ac:dyDescent="0.3">
      <c r="A91" s="4">
        <v>45401</v>
      </c>
      <c r="B91">
        <v>10</v>
      </c>
      <c r="C91">
        <v>20</v>
      </c>
      <c r="D91">
        <v>40</v>
      </c>
      <c r="E91">
        <v>44</v>
      </c>
      <c r="F91">
        <v>46</v>
      </c>
      <c r="G91">
        <v>1</v>
      </c>
      <c r="H91">
        <v>3</v>
      </c>
      <c r="J91">
        <f>SQRT(SUM((C91-B91)^2,(D91-C91)^2,(E91-D91)^2,(F91-E91)^2))/4</f>
        <v>5.7008771254956896</v>
      </c>
      <c r="L91">
        <f>SQRT(SUM((B92-B91)^2,(C92-C91)^2,(D92-D91)^2,(E92-E91)^2,(F92-F91)^2))/5</f>
        <v>3.6386810797320508</v>
      </c>
      <c r="N91">
        <f>H91-G91</f>
        <v>2</v>
      </c>
      <c r="P91">
        <f>SQRT(SUM((G92-G91)^2,(H92-H91)^2)/2)</f>
        <v>3.1622776601683795</v>
      </c>
      <c r="Q91">
        <f>COUNTIF($B92:$F96, B91)</f>
        <v>0</v>
      </c>
      <c r="R91">
        <f>COUNTIF($B92:$F96, C91)</f>
        <v>0</v>
      </c>
      <c r="S91">
        <f>COUNTIF($B92:$F96, D91)</f>
        <v>0</v>
      </c>
      <c r="T91">
        <f>COUNTIF($B92:$F96, E91)</f>
        <v>0</v>
      </c>
      <c r="U91">
        <f>COUNTIF($B92:$F96, F91)</f>
        <v>2</v>
      </c>
      <c r="V91">
        <f>COUNTIF($G92:$H96, G91)</f>
        <v>0</v>
      </c>
      <c r="W91">
        <f>COUNTIF($G92:$H96, H91)</f>
        <v>1</v>
      </c>
      <c r="Z91">
        <f>COUNTIF($B92:$F101, B91)</f>
        <v>0</v>
      </c>
      <c r="AA91">
        <f>COUNTIF($B92:$F101, C91)</f>
        <v>1</v>
      </c>
      <c r="AB91">
        <f>COUNTIF($B92:$F101, D91)</f>
        <v>1</v>
      </c>
      <c r="AC91">
        <f>COUNTIF($B92:$F101, E91)</f>
        <v>1</v>
      </c>
      <c r="AD91">
        <f>COUNTIF($B92:$F101, F91)</f>
        <v>2</v>
      </c>
      <c r="AE91">
        <f>COUNTIF($G92:$H101,G91)</f>
        <v>2</v>
      </c>
      <c r="AF91">
        <f>COUNTIF($G92:$H101,H91)</f>
        <v>2</v>
      </c>
      <c r="AI91">
        <f>COUNTIF($B92:$F111, B91)</f>
        <v>0</v>
      </c>
      <c r="AJ91">
        <f>COUNTIF($B92:$F111, C91)</f>
        <v>4</v>
      </c>
      <c r="AK91">
        <f>COUNTIF($B92:$F111, D91)</f>
        <v>1</v>
      </c>
      <c r="AL91">
        <f>COUNTIF($B92:$F111, E91)</f>
        <v>2</v>
      </c>
      <c r="AM91">
        <f>COUNTIF($B92:$F111, F91)</f>
        <v>4</v>
      </c>
      <c r="AN91">
        <f>COUNTIF($G92:$H111,G91)</f>
        <v>4</v>
      </c>
      <c r="AO91">
        <f>COUNTIF($G92:$H111,H91)</f>
        <v>4</v>
      </c>
    </row>
    <row r="92" spans="1:41" x14ac:dyDescent="0.3">
      <c r="A92" s="4">
        <v>45398</v>
      </c>
      <c r="B92">
        <v>22</v>
      </c>
      <c r="C92">
        <v>29</v>
      </c>
      <c r="D92">
        <v>31</v>
      </c>
      <c r="E92">
        <v>39</v>
      </c>
      <c r="F92">
        <v>46</v>
      </c>
      <c r="G92">
        <v>3</v>
      </c>
      <c r="H92">
        <v>7</v>
      </c>
      <c r="J92">
        <f>SQRT(SUM((C92-B92)^2,(D92-C92)^2,(E92-D92)^2,(F92-E92)^2))/4</f>
        <v>3.2210246816812815</v>
      </c>
      <c r="L92">
        <f>SQRT(SUM((B93-B92)^2,(C93-C92)^2,(D93-D92)^2,(E93-E92)^2,(F93-F92)^2))/5</f>
        <v>8.8701747446146744</v>
      </c>
      <c r="N92">
        <f>H92-G92</f>
        <v>4</v>
      </c>
      <c r="P92">
        <f>SQRT(SUM((G93-G92)^2,(H93-H92)^2)/2)</f>
        <v>2.9154759474226504</v>
      </c>
      <c r="Q92">
        <f>COUNTIF($B93:$F97, B92)</f>
        <v>0</v>
      </c>
      <c r="R92">
        <f>COUNTIF($B93:$F97, C92)</f>
        <v>0</v>
      </c>
      <c r="S92">
        <f>COUNTIF($B93:$F97, D92)</f>
        <v>1</v>
      </c>
      <c r="T92">
        <f>COUNTIF($B93:$F97, E92)</f>
        <v>0</v>
      </c>
      <c r="U92">
        <f>COUNTIF($B93:$F97, F92)</f>
        <v>1</v>
      </c>
      <c r="V92">
        <f>COUNTIF($G93:$H97, G92)</f>
        <v>0</v>
      </c>
      <c r="W92">
        <f>COUNTIF($G93:$H97, H92)</f>
        <v>0</v>
      </c>
      <c r="Z92">
        <f>COUNTIF($B93:$F102, B92)</f>
        <v>0</v>
      </c>
      <c r="AA92">
        <f>COUNTIF($B93:$F102, C92)</f>
        <v>1</v>
      </c>
      <c r="AB92">
        <f>COUNTIF($B93:$F102, D92)</f>
        <v>2</v>
      </c>
      <c r="AC92">
        <f>COUNTIF($B93:$F102, E92)</f>
        <v>0</v>
      </c>
      <c r="AD92">
        <f>COUNTIF($B93:$F102, F92)</f>
        <v>2</v>
      </c>
      <c r="AE92">
        <f>COUNTIF($G93:$H102,G92)</f>
        <v>1</v>
      </c>
      <c r="AF92">
        <f>COUNTIF($G93:$H102,H92)</f>
        <v>0</v>
      </c>
      <c r="AI92">
        <f>COUNTIF($B93:$F112, B92)</f>
        <v>0</v>
      </c>
      <c r="AJ92">
        <f>COUNTIF($B93:$F112, C92)</f>
        <v>1</v>
      </c>
      <c r="AK92">
        <f>COUNTIF($B93:$F112, D92)</f>
        <v>3</v>
      </c>
      <c r="AL92">
        <f>COUNTIF($B93:$F112, E92)</f>
        <v>0</v>
      </c>
      <c r="AM92">
        <f>COUNTIF($B93:$F112, F92)</f>
        <v>3</v>
      </c>
      <c r="AN92">
        <f>COUNTIF($G93:$H112,G92)</f>
        <v>3</v>
      </c>
      <c r="AO92">
        <f>COUNTIF($G93:$H112,H92)</f>
        <v>2</v>
      </c>
    </row>
    <row r="93" spans="1:41" x14ac:dyDescent="0.3">
      <c r="A93" s="4">
        <v>45394</v>
      </c>
      <c r="B93">
        <v>2</v>
      </c>
      <c r="C93">
        <v>3</v>
      </c>
      <c r="D93">
        <v>12</v>
      </c>
      <c r="E93">
        <v>16</v>
      </c>
      <c r="F93">
        <v>45</v>
      </c>
      <c r="G93">
        <v>2</v>
      </c>
      <c r="H93">
        <v>11</v>
      </c>
      <c r="J93">
        <f>SQRT(SUM((C93-B93)^2,(D93-C93)^2,(E93-D93)^2,(F93-E93)^2))/4</f>
        <v>7.6607767230222814</v>
      </c>
      <c r="L93">
        <f>SQRT(SUM((B94-B93)^2,(C94-C93)^2,(D94-D93)^2,(E94-E93)^2,(F94-F93)^2))/5</f>
        <v>6.3466526610489726</v>
      </c>
      <c r="N93">
        <f>H93-G93</f>
        <v>9</v>
      </c>
      <c r="P93">
        <f>SQRT(SUM((G94-G93)^2,(H94-H93)^2)/2)</f>
        <v>0.70710678118654757</v>
      </c>
      <c r="Q93">
        <f>COUNTIF($B94:$F98, B93)</f>
        <v>1</v>
      </c>
      <c r="R93">
        <f>COUNTIF($B94:$F98, C93)</f>
        <v>0</v>
      </c>
      <c r="S93">
        <f>COUNTIF($B94:$F98, D93)</f>
        <v>0</v>
      </c>
      <c r="T93">
        <f>COUNTIF($B94:$F98, E93)</f>
        <v>1</v>
      </c>
      <c r="U93">
        <f>COUNTIF($B94:$F98, F93)</f>
        <v>0</v>
      </c>
      <c r="V93">
        <f>COUNTIF($G94:$H98, G93)</f>
        <v>1</v>
      </c>
      <c r="W93">
        <f>COUNTIF($G94:$H98, H93)</f>
        <v>1</v>
      </c>
      <c r="Z93">
        <f>COUNTIF($B94:$F103, B93)</f>
        <v>1</v>
      </c>
      <c r="AA93">
        <f>COUNTIF($B94:$F103, C93)</f>
        <v>0</v>
      </c>
      <c r="AB93">
        <f>COUNTIF($B94:$F103, D93)</f>
        <v>1</v>
      </c>
      <c r="AC93">
        <f>COUNTIF($B94:$F103, E93)</f>
        <v>3</v>
      </c>
      <c r="AD93">
        <f>COUNTIF($B94:$F103, F93)</f>
        <v>0</v>
      </c>
      <c r="AE93">
        <f>COUNTIF($G94:$H103,G93)</f>
        <v>1</v>
      </c>
      <c r="AF93">
        <f>COUNTIF($G94:$H103,H93)</f>
        <v>1</v>
      </c>
      <c r="AI93">
        <f>COUNTIF($B94:$F113, B93)</f>
        <v>3</v>
      </c>
      <c r="AJ93">
        <f>COUNTIF($B94:$F113, C93)</f>
        <v>1</v>
      </c>
      <c r="AK93">
        <f>COUNTIF($B94:$F113, D93)</f>
        <v>2</v>
      </c>
      <c r="AL93">
        <f>COUNTIF($B94:$F113, E93)</f>
        <v>3</v>
      </c>
      <c r="AM93">
        <f>COUNTIF($B94:$F113, F93)</f>
        <v>2</v>
      </c>
      <c r="AN93">
        <f>COUNTIF($G94:$H113,G93)</f>
        <v>3</v>
      </c>
      <c r="AO93">
        <f>COUNTIF($G94:$H113,H93)</f>
        <v>2</v>
      </c>
    </row>
    <row r="94" spans="1:41" x14ac:dyDescent="0.3">
      <c r="A94" s="4">
        <v>45391</v>
      </c>
      <c r="B94">
        <v>19</v>
      </c>
      <c r="C94">
        <v>23</v>
      </c>
      <c r="D94">
        <v>26</v>
      </c>
      <c r="E94">
        <v>27</v>
      </c>
      <c r="F94">
        <v>46</v>
      </c>
      <c r="G94">
        <v>2</v>
      </c>
      <c r="H94">
        <v>10</v>
      </c>
      <c r="J94">
        <f>SQRT(SUM((C94-B94)^2,(D94-C94)^2,(E94-D94)^2,(F94-E94)^2))/4</f>
        <v>4.9180788932265003</v>
      </c>
      <c r="L94">
        <f>SQRT(SUM((B95-B94)^2,(C95-C94)^2,(D95-D94)^2,(E95-E94)^2,(F95-F94)^2))/5</f>
        <v>2.8705400188814645</v>
      </c>
      <c r="N94">
        <f>H94-G94</f>
        <v>8</v>
      </c>
      <c r="P94">
        <f>SQRT(SUM((G95-G94)^2,(H95-H94)^2)/2)</f>
        <v>4.3011626335213133</v>
      </c>
      <c r="Q94">
        <f>COUNTIF($B95:$F99, B94)</f>
        <v>0</v>
      </c>
      <c r="R94">
        <f>COUNTIF($B95:$F99, C94)</f>
        <v>2</v>
      </c>
      <c r="S94">
        <f>COUNTIF($B95:$F99, D94)</f>
        <v>2</v>
      </c>
      <c r="T94">
        <f>COUNTIF($B95:$F99, E94)</f>
        <v>0</v>
      </c>
      <c r="U94">
        <f>COUNTIF($B95:$F99, F94)</f>
        <v>0</v>
      </c>
      <c r="V94">
        <f>COUNTIF($G95:$H99, G94)</f>
        <v>0</v>
      </c>
      <c r="W94">
        <f>COUNTIF($G95:$H99, H94)</f>
        <v>2</v>
      </c>
      <c r="Z94">
        <f>COUNTIF($B95:$F104, B94)</f>
        <v>1</v>
      </c>
      <c r="AA94">
        <f>COUNTIF($B95:$F104, C94)</f>
        <v>3</v>
      </c>
      <c r="AB94">
        <f>COUNTIF($B95:$F104, D94)</f>
        <v>2</v>
      </c>
      <c r="AC94">
        <f>COUNTIF($B95:$F104, E94)</f>
        <v>0</v>
      </c>
      <c r="AD94">
        <f>COUNTIF($B95:$F104, F94)</f>
        <v>1</v>
      </c>
      <c r="AE94">
        <f>COUNTIF($G95:$H104,G94)</f>
        <v>0</v>
      </c>
      <c r="AF94">
        <f>COUNTIF($G95:$H104,H94)</f>
        <v>2</v>
      </c>
      <c r="AI94">
        <f>COUNTIF($B95:$F114, B94)</f>
        <v>3</v>
      </c>
      <c r="AJ94">
        <f>COUNTIF($B95:$F114, C94)</f>
        <v>6</v>
      </c>
      <c r="AK94">
        <f>COUNTIF($B95:$F114, D94)</f>
        <v>3</v>
      </c>
      <c r="AL94">
        <f>COUNTIF($B95:$F114, E94)</f>
        <v>3</v>
      </c>
      <c r="AM94">
        <f>COUNTIF($B95:$F114, F94)</f>
        <v>2</v>
      </c>
      <c r="AN94">
        <f>COUNTIF($G95:$H114,G94)</f>
        <v>2</v>
      </c>
      <c r="AO94">
        <f>COUNTIF($G95:$H114,H94)</f>
        <v>2</v>
      </c>
    </row>
    <row r="95" spans="1:41" x14ac:dyDescent="0.3">
      <c r="A95" s="4">
        <v>45387</v>
      </c>
      <c r="B95">
        <v>13</v>
      </c>
      <c r="C95">
        <v>18</v>
      </c>
      <c r="D95">
        <v>26</v>
      </c>
      <c r="E95">
        <v>35</v>
      </c>
      <c r="F95">
        <v>37</v>
      </c>
      <c r="G95">
        <v>8</v>
      </c>
      <c r="H95">
        <v>11</v>
      </c>
      <c r="J95">
        <f>SQRT(SUM((C95-B95)^2,(D95-C95)^2,(E95-D95)^2,(F95-E95)^2))/4</f>
        <v>3.2977264895682299</v>
      </c>
      <c r="L95">
        <f>SQRT(SUM((B96-B95)^2,(C96-C95)^2,(D96-D95)^2,(E96-E95)^2,(F96-F95)^2))/5</f>
        <v>3.5552777669262356</v>
      </c>
      <c r="N95">
        <f>H95-G95</f>
        <v>3</v>
      </c>
      <c r="P95">
        <f>SQRT(SUM((G96-G95)^2,(H96-H95)^2)/2)</f>
        <v>3</v>
      </c>
      <c r="Q95">
        <f>COUNTIF($B96:$F100, B95)</f>
        <v>1</v>
      </c>
      <c r="R95">
        <f>COUNTIF($B96:$F100, C95)</f>
        <v>1</v>
      </c>
      <c r="S95">
        <f>COUNTIF($B96:$F100, D95)</f>
        <v>1</v>
      </c>
      <c r="T95">
        <f>COUNTIF($B96:$F100, E95)</f>
        <v>1</v>
      </c>
      <c r="U95">
        <f>COUNTIF($B96:$F100, F95)</f>
        <v>0</v>
      </c>
      <c r="V95">
        <f>COUNTIF($G96:$H100, G95)</f>
        <v>1</v>
      </c>
      <c r="W95">
        <f>COUNTIF($G96:$H100, H95)</f>
        <v>0</v>
      </c>
      <c r="Z95">
        <f>COUNTIF($B96:$F105, B95)</f>
        <v>2</v>
      </c>
      <c r="AA95">
        <f>COUNTIF($B96:$F105, C95)</f>
        <v>1</v>
      </c>
      <c r="AB95">
        <f>COUNTIF($B96:$F105, D95)</f>
        <v>1</v>
      </c>
      <c r="AC95">
        <f>COUNTIF($B96:$F105, E95)</f>
        <v>1</v>
      </c>
      <c r="AD95">
        <f>COUNTIF($B96:$F105, F95)</f>
        <v>0</v>
      </c>
      <c r="AE95">
        <f>COUNTIF($G96:$H105,G95)</f>
        <v>2</v>
      </c>
      <c r="AF95">
        <f>COUNTIF($G96:$H105,H95)</f>
        <v>0</v>
      </c>
      <c r="AI95">
        <f>COUNTIF($B96:$F115, B95)</f>
        <v>5</v>
      </c>
      <c r="AJ95">
        <f>COUNTIF($B96:$F115, C95)</f>
        <v>2</v>
      </c>
      <c r="AK95">
        <f>COUNTIF($B96:$F115, D95)</f>
        <v>2</v>
      </c>
      <c r="AL95">
        <f>COUNTIF($B96:$F115, E95)</f>
        <v>2</v>
      </c>
      <c r="AM95">
        <f>COUNTIF($B96:$F115, F95)</f>
        <v>2</v>
      </c>
      <c r="AN95">
        <f>COUNTIF($G96:$H115,G95)</f>
        <v>2</v>
      </c>
      <c r="AO95">
        <f>COUNTIF($G96:$H115,H95)</f>
        <v>1</v>
      </c>
    </row>
    <row r="96" spans="1:41" x14ac:dyDescent="0.3">
      <c r="A96" s="4">
        <v>45384</v>
      </c>
      <c r="B96">
        <v>1</v>
      </c>
      <c r="C96">
        <v>23</v>
      </c>
      <c r="D96">
        <v>31</v>
      </c>
      <c r="E96">
        <v>36</v>
      </c>
      <c r="F96">
        <v>48</v>
      </c>
      <c r="G96">
        <v>5</v>
      </c>
      <c r="H96">
        <v>8</v>
      </c>
      <c r="J96">
        <f>SQRT(SUM((C96-B96)^2,(D96-C96)^2,(E96-D96)^2,(F96-E96)^2))/4</f>
        <v>6.6942139194979422</v>
      </c>
      <c r="L96">
        <f>SQRT(SUM((B97-B96)^2,(C97-C96)^2,(D97-D96)^2,(E97-E96)^2,(F97-F96)^2))/5</f>
        <v>3.3346664001066131</v>
      </c>
      <c r="N96">
        <f>H96-G96</f>
        <v>3</v>
      </c>
      <c r="P96">
        <f>SQRT(SUM((G97-G96)^2,(H97-H96)^2)/2)</f>
        <v>3.1622776601683795</v>
      </c>
      <c r="Q96">
        <f>COUNTIF($B97:$F101, B96)</f>
        <v>1</v>
      </c>
      <c r="R96">
        <f>COUNTIF($B97:$F101, C96)</f>
        <v>1</v>
      </c>
      <c r="S96">
        <f>COUNTIF($B97:$F101, D96)</f>
        <v>1</v>
      </c>
      <c r="T96">
        <f>COUNTIF($B97:$F101, E96)</f>
        <v>1</v>
      </c>
      <c r="U96">
        <f>COUNTIF($B97:$F101, F96)</f>
        <v>0</v>
      </c>
      <c r="V96">
        <f>COUNTIF($G97:$H101, G96)</f>
        <v>2</v>
      </c>
      <c r="W96">
        <f>COUNTIF($G97:$H101, H96)</f>
        <v>0</v>
      </c>
      <c r="Z96">
        <f>COUNTIF($B97:$F106, B96)</f>
        <v>1</v>
      </c>
      <c r="AA96">
        <f>COUNTIF($B97:$F106, C96)</f>
        <v>2</v>
      </c>
      <c r="AB96">
        <f>COUNTIF($B97:$F106, D96)</f>
        <v>1</v>
      </c>
      <c r="AC96">
        <f>COUNTIF($B97:$F106, E96)</f>
        <v>2</v>
      </c>
      <c r="AD96">
        <f>COUNTIF($B97:$F106, F96)</f>
        <v>0</v>
      </c>
      <c r="AE96">
        <f>COUNTIF($G97:$H106,G96)</f>
        <v>3</v>
      </c>
      <c r="AF96">
        <f>COUNTIF($G97:$H106,H96)</f>
        <v>1</v>
      </c>
      <c r="AI96">
        <f>COUNTIF($B97:$F116, B96)</f>
        <v>1</v>
      </c>
      <c r="AJ96">
        <f>COUNTIF($B97:$F116, C96)</f>
        <v>6</v>
      </c>
      <c r="AK96">
        <f>COUNTIF($B97:$F116, D96)</f>
        <v>2</v>
      </c>
      <c r="AL96">
        <f>COUNTIF($B97:$F116, E96)</f>
        <v>2</v>
      </c>
      <c r="AM96">
        <f>COUNTIF($B97:$F116, F96)</f>
        <v>2</v>
      </c>
      <c r="AN96">
        <f>COUNTIF($G97:$H116,G96)</f>
        <v>6</v>
      </c>
      <c r="AO96">
        <f>COUNTIF($G97:$H116,H96)</f>
        <v>1</v>
      </c>
    </row>
    <row r="97" spans="1:41" x14ac:dyDescent="0.3">
      <c r="A97" s="4">
        <v>45380</v>
      </c>
      <c r="B97">
        <v>16</v>
      </c>
      <c r="C97">
        <v>17</v>
      </c>
      <c r="D97">
        <v>35</v>
      </c>
      <c r="E97">
        <v>36</v>
      </c>
      <c r="F97">
        <v>49</v>
      </c>
      <c r="G97">
        <v>1</v>
      </c>
      <c r="H97">
        <v>10</v>
      </c>
      <c r="J97">
        <f>SQRT(SUM((C97-B97)^2,(D97-C97)^2,(E97-D97)^2,(F97-E97)^2))/4</f>
        <v>5.5621488653217472</v>
      </c>
      <c r="L97">
        <f>SQRT(SUM((B98-B97)^2,(C98-C97)^2,(D98-D97)^2,(E98-E97)^2,(F98-F97)^2))/5</f>
        <v>6.7911707385398588</v>
      </c>
      <c r="N97">
        <f>H97-G97</f>
        <v>9</v>
      </c>
      <c r="P97">
        <f>SQRT(SUM((G98-G97)^2,(H98-H97)^2)/2)</f>
        <v>4</v>
      </c>
      <c r="Q97">
        <f>COUNTIF($B98:$F102, B97)</f>
        <v>1</v>
      </c>
      <c r="R97">
        <f>COUNTIF($B98:$F102, C97)</f>
        <v>0</v>
      </c>
      <c r="S97">
        <f>COUNTIF($B98:$F102, D97)</f>
        <v>0</v>
      </c>
      <c r="T97">
        <f>COUNTIF($B98:$F102, E97)</f>
        <v>0</v>
      </c>
      <c r="U97">
        <f>COUNTIF($B98:$F102, F97)</f>
        <v>0</v>
      </c>
      <c r="V97">
        <f>COUNTIF($G98:$H102, G97)</f>
        <v>1</v>
      </c>
      <c r="W97">
        <f>COUNTIF($G98:$H102, H97)</f>
        <v>1</v>
      </c>
      <c r="Z97">
        <f>COUNTIF($B98:$F107, B97)</f>
        <v>2</v>
      </c>
      <c r="AA97">
        <f>COUNTIF($B98:$F107, C97)</f>
        <v>1</v>
      </c>
      <c r="AB97">
        <f>COUNTIF($B98:$F107, D97)</f>
        <v>0</v>
      </c>
      <c r="AC97">
        <f>COUNTIF($B98:$F107, E97)</f>
        <v>1</v>
      </c>
      <c r="AD97">
        <f>COUNTIF($B98:$F107, F97)</f>
        <v>1</v>
      </c>
      <c r="AE97">
        <f>COUNTIF($G98:$H107,G97)</f>
        <v>2</v>
      </c>
      <c r="AF97">
        <f>COUNTIF($G98:$H107,H97)</f>
        <v>1</v>
      </c>
      <c r="AI97">
        <f>COUNTIF($B98:$F117, B97)</f>
        <v>2</v>
      </c>
      <c r="AJ97">
        <f>COUNTIF($B98:$F117, C97)</f>
        <v>2</v>
      </c>
      <c r="AK97">
        <f>COUNTIF($B98:$F117, D97)</f>
        <v>1</v>
      </c>
      <c r="AL97">
        <f>COUNTIF($B98:$F117, E97)</f>
        <v>1</v>
      </c>
      <c r="AM97">
        <f>COUNTIF($B98:$F117, F97)</f>
        <v>1</v>
      </c>
      <c r="AN97">
        <f>COUNTIF($G98:$H117,G97)</f>
        <v>3</v>
      </c>
      <c r="AO97">
        <f>COUNTIF($G98:$H117,H97)</f>
        <v>1</v>
      </c>
    </row>
    <row r="98" spans="1:41" x14ac:dyDescent="0.3">
      <c r="A98" s="4">
        <v>45377</v>
      </c>
      <c r="B98">
        <v>2</v>
      </c>
      <c r="C98">
        <v>13</v>
      </c>
      <c r="D98">
        <v>14</v>
      </c>
      <c r="E98">
        <v>26</v>
      </c>
      <c r="F98">
        <v>29</v>
      </c>
      <c r="G98">
        <v>5</v>
      </c>
      <c r="H98">
        <v>6</v>
      </c>
      <c r="J98">
        <f>SQRT(SUM((C98-B98)^2,(D98-C98)^2,(E98-D98)^2,(F98-E98)^2))/4</f>
        <v>4.1457809879442502</v>
      </c>
      <c r="L98">
        <f>SQRT(SUM((B99-B98)^2,(C99-C98)^2,(D99-D98)^2,(E99-E98)^2,(F99-F98)^2))/5</f>
        <v>3.9089640571384132</v>
      </c>
      <c r="N98">
        <f>H98-G98</f>
        <v>1</v>
      </c>
      <c r="P98">
        <f>SQRT(SUM((G99-G98)^2,(H99-H98)^2)/2)</f>
        <v>4</v>
      </c>
      <c r="Q98">
        <f>COUNTIF($B99:$F103, B98)</f>
        <v>0</v>
      </c>
      <c r="R98">
        <f>COUNTIF($B99:$F103, C98)</f>
        <v>1</v>
      </c>
      <c r="S98">
        <f>COUNTIF($B99:$F103, D98)</f>
        <v>0</v>
      </c>
      <c r="T98">
        <f>COUNTIF($B99:$F103, E98)</f>
        <v>0</v>
      </c>
      <c r="U98">
        <f>COUNTIF($B99:$F103, F98)</f>
        <v>0</v>
      </c>
      <c r="V98">
        <f>COUNTIF($G99:$H103, G98)</f>
        <v>1</v>
      </c>
      <c r="W98">
        <f>COUNTIF($G99:$H103, H98)</f>
        <v>0</v>
      </c>
      <c r="Z98">
        <f>COUNTIF($B99:$F108, B98)</f>
        <v>1</v>
      </c>
      <c r="AA98">
        <f>COUNTIF($B99:$F108, C98)</f>
        <v>1</v>
      </c>
      <c r="AB98">
        <f>COUNTIF($B99:$F108, D98)</f>
        <v>0</v>
      </c>
      <c r="AC98">
        <f>COUNTIF($B99:$F108, E98)</f>
        <v>0</v>
      </c>
      <c r="AD98">
        <f>COUNTIF($B99:$F108, F98)</f>
        <v>0</v>
      </c>
      <c r="AE98">
        <f>COUNTIF($G99:$H108,G98)</f>
        <v>2</v>
      </c>
      <c r="AF98">
        <f>COUNTIF($G99:$H108,H98)</f>
        <v>1</v>
      </c>
      <c r="AI98">
        <f>COUNTIF($B99:$F118, B98)</f>
        <v>2</v>
      </c>
      <c r="AJ98">
        <f>COUNTIF($B99:$F118, C98)</f>
        <v>4</v>
      </c>
      <c r="AK98">
        <f>COUNTIF($B99:$F118, D98)</f>
        <v>2</v>
      </c>
      <c r="AL98">
        <f>COUNTIF($B99:$F118, E98)</f>
        <v>1</v>
      </c>
      <c r="AM98">
        <f>COUNTIF($B99:$F118, F98)</f>
        <v>0</v>
      </c>
      <c r="AN98">
        <f>COUNTIF($G99:$H118,G98)</f>
        <v>5</v>
      </c>
      <c r="AO98">
        <f>COUNTIF($G99:$H118,H98)</f>
        <v>2</v>
      </c>
    </row>
    <row r="99" spans="1:41" x14ac:dyDescent="0.3">
      <c r="A99" s="4">
        <v>45373</v>
      </c>
      <c r="B99">
        <v>8</v>
      </c>
      <c r="C99">
        <v>11</v>
      </c>
      <c r="D99">
        <v>23</v>
      </c>
      <c r="E99">
        <v>32</v>
      </c>
      <c r="F99">
        <v>44</v>
      </c>
      <c r="G99">
        <v>9</v>
      </c>
      <c r="H99">
        <v>10</v>
      </c>
      <c r="J99">
        <f>SQRT(SUM((C99-B99)^2,(D99-C99)^2,(E99-D99)^2,(F99-E99)^2))/4</f>
        <v>4.8605555238058953</v>
      </c>
      <c r="L99">
        <f>SQRT(SUM((B100-B99)^2,(C100-C99)^2,(D100-D99)^2,(E100-E99)^2,(F100-F99)^2))/5</f>
        <v>3.6823905279043934</v>
      </c>
      <c r="N99">
        <f>H99-G99</f>
        <v>1</v>
      </c>
      <c r="P99">
        <f>SQRT(SUM((G100-G99)^2,(H100-H99)^2)/2)</f>
        <v>7.5166481891864541</v>
      </c>
      <c r="Q99">
        <f>COUNTIF($B100:$F104, B99)</f>
        <v>1</v>
      </c>
      <c r="R99">
        <f>COUNTIF($B100:$F104, C99)</f>
        <v>1</v>
      </c>
      <c r="S99">
        <f>COUNTIF($B100:$F104, D99)</f>
        <v>1</v>
      </c>
      <c r="T99">
        <f>COUNTIF($B100:$F104, E99)</f>
        <v>1</v>
      </c>
      <c r="U99">
        <f>COUNTIF($B100:$F104, F99)</f>
        <v>1</v>
      </c>
      <c r="V99">
        <f>COUNTIF($G100:$H104, G99)</f>
        <v>0</v>
      </c>
      <c r="W99">
        <f>COUNTIF($G100:$H104, H99)</f>
        <v>0</v>
      </c>
      <c r="Z99">
        <f>COUNTIF($B100:$F109, B99)</f>
        <v>2</v>
      </c>
      <c r="AA99">
        <f>COUNTIF($B100:$F109, C99)</f>
        <v>1</v>
      </c>
      <c r="AB99">
        <f>COUNTIF($B100:$F109, D99)</f>
        <v>2</v>
      </c>
      <c r="AC99">
        <f>COUNTIF($B100:$F109, E99)</f>
        <v>1</v>
      </c>
      <c r="AD99">
        <f>COUNTIF($B100:$F109, F99)</f>
        <v>1</v>
      </c>
      <c r="AE99">
        <f>COUNTIF($G100:$H109,G99)</f>
        <v>0</v>
      </c>
      <c r="AF99">
        <f>COUNTIF($G100:$H109,H99)</f>
        <v>0</v>
      </c>
      <c r="AI99">
        <f>COUNTIF($B100:$F119, B99)</f>
        <v>3</v>
      </c>
      <c r="AJ99">
        <f>COUNTIF($B100:$F119, C99)</f>
        <v>1</v>
      </c>
      <c r="AK99">
        <f>COUNTIF($B100:$F119, D99)</f>
        <v>5</v>
      </c>
      <c r="AL99">
        <f>COUNTIF($B100:$F119, E99)</f>
        <v>2</v>
      </c>
      <c r="AM99">
        <f>COUNTIF($B100:$F119, F99)</f>
        <v>2</v>
      </c>
      <c r="AN99">
        <f>COUNTIF($G100:$H119,G99)</f>
        <v>5</v>
      </c>
      <c r="AO99">
        <f>COUNTIF($G100:$H119,H99)</f>
        <v>0</v>
      </c>
    </row>
    <row r="100" spans="1:41" x14ac:dyDescent="0.3">
      <c r="A100" s="4">
        <v>45370</v>
      </c>
      <c r="B100">
        <v>7</v>
      </c>
      <c r="C100">
        <v>16</v>
      </c>
      <c r="D100">
        <v>18</v>
      </c>
      <c r="E100">
        <v>20</v>
      </c>
      <c r="F100">
        <v>32</v>
      </c>
      <c r="G100">
        <v>1</v>
      </c>
      <c r="H100">
        <v>3</v>
      </c>
      <c r="J100">
        <f>SQRT(SUM((C100-B100)^2,(D100-C100)^2,(E100-D100)^2,(F100-E100)^2))/4</f>
        <v>3.8160843806184368</v>
      </c>
      <c r="L100">
        <f>SQRT(SUM((B101-B100)^2,(C101-C100)^2,(D101-D100)^2,(E101-E100)^2,(F101-F100)^2))/5</f>
        <v>4.9355850717012268</v>
      </c>
      <c r="N100">
        <f>H100-G100</f>
        <v>2</v>
      </c>
      <c r="P100">
        <f>SQRT(SUM((G101-G100)^2,(H101-H100)^2)/2)</f>
        <v>2.5495097567963922</v>
      </c>
      <c r="Q100">
        <f>COUNTIF($B101:$F105, B100)</f>
        <v>1</v>
      </c>
      <c r="R100">
        <f>COUNTIF($B101:$F105, C100)</f>
        <v>1</v>
      </c>
      <c r="S100">
        <f>COUNTIF($B101:$F105, D100)</f>
        <v>0</v>
      </c>
      <c r="T100">
        <f>COUNTIF($B101:$F105, E100)</f>
        <v>1</v>
      </c>
      <c r="U100">
        <f>COUNTIF($B101:$F105, F100)</f>
        <v>0</v>
      </c>
      <c r="V100">
        <f>COUNTIF($G101:$H105, G100)</f>
        <v>0</v>
      </c>
      <c r="W100">
        <f>COUNTIF($G101:$H105, H100)</f>
        <v>1</v>
      </c>
      <c r="Z100">
        <f>COUNTIF($B101:$F110, B100)</f>
        <v>1</v>
      </c>
      <c r="AA100">
        <f>COUNTIF($B101:$F110, C100)</f>
        <v>1</v>
      </c>
      <c r="AB100">
        <f>COUNTIF($B101:$F110, D100)</f>
        <v>1</v>
      </c>
      <c r="AC100">
        <f>COUNTIF($B101:$F110, E100)</f>
        <v>3</v>
      </c>
      <c r="AD100">
        <f>COUNTIF($B101:$F110, F100)</f>
        <v>0</v>
      </c>
      <c r="AE100">
        <f>COUNTIF($G101:$H110,G100)</f>
        <v>2</v>
      </c>
      <c r="AF100">
        <f>COUNTIF($G101:$H110,H100)</f>
        <v>2</v>
      </c>
      <c r="AI100">
        <f>COUNTIF($B101:$F120, B100)</f>
        <v>2</v>
      </c>
      <c r="AJ100">
        <f>COUNTIF($B101:$F120, C100)</f>
        <v>2</v>
      </c>
      <c r="AK100">
        <f>COUNTIF($B101:$F120, D100)</f>
        <v>3</v>
      </c>
      <c r="AL100">
        <f>COUNTIF($B101:$F120, E100)</f>
        <v>4</v>
      </c>
      <c r="AM100">
        <f>COUNTIF($B101:$F120, F100)</f>
        <v>1</v>
      </c>
      <c r="AN100">
        <f>COUNTIF($G101:$H120,G100)</f>
        <v>3</v>
      </c>
      <c r="AO100">
        <f>COUNTIF($G101:$H120,H100)</f>
        <v>4</v>
      </c>
    </row>
    <row r="101" spans="1:41" x14ac:dyDescent="0.3">
      <c r="A101" s="4">
        <v>45366</v>
      </c>
      <c r="B101">
        <v>1</v>
      </c>
      <c r="C101">
        <v>4</v>
      </c>
      <c r="D101">
        <v>31</v>
      </c>
      <c r="E101">
        <v>34</v>
      </c>
      <c r="F101">
        <v>40</v>
      </c>
      <c r="G101">
        <v>4</v>
      </c>
      <c r="H101">
        <v>5</v>
      </c>
      <c r="J101">
        <f>SQRT(SUM((C101-B101)^2,(D101-C101)^2,(E101-D101)^2,(F101-E101)^2))/4</f>
        <v>6.9955342898166109</v>
      </c>
      <c r="L101">
        <f>SQRT(SUM((B102-B101)^2,(C102-C101)^2,(D102-D101)^2,(E102-E101)^2,(F102-F101)^2))/5</f>
        <v>4.1085277168348275</v>
      </c>
      <c r="N101">
        <f>H101-G101</f>
        <v>1</v>
      </c>
      <c r="P101">
        <f>SQRT(SUM((G102-G101)^2,(H102-H101)^2)/2)</f>
        <v>4.9497474683058327</v>
      </c>
      <c r="Q101">
        <f>COUNTIF($B102:$F106, B101)</f>
        <v>0</v>
      </c>
      <c r="R101">
        <f>COUNTIF($B102:$F106, C101)</f>
        <v>2</v>
      </c>
      <c r="S101">
        <f>COUNTIF($B102:$F106, D101)</f>
        <v>0</v>
      </c>
      <c r="T101">
        <f>COUNTIF($B102:$F106, E101)</f>
        <v>1</v>
      </c>
      <c r="U101">
        <f>COUNTIF($B102:$F106, F101)</f>
        <v>0</v>
      </c>
      <c r="V101">
        <f>COUNTIF($G102:$H106, G101)</f>
        <v>3</v>
      </c>
      <c r="W101">
        <f>COUNTIF($G102:$H106, H101)</f>
        <v>1</v>
      </c>
      <c r="Z101">
        <f>COUNTIF($B102:$F111, B101)</f>
        <v>0</v>
      </c>
      <c r="AA101">
        <f>COUNTIF($B102:$F111, C101)</f>
        <v>2</v>
      </c>
      <c r="AB101">
        <f>COUNTIF($B102:$F111, D101)</f>
        <v>1</v>
      </c>
      <c r="AC101">
        <f>COUNTIF($B102:$F111, E101)</f>
        <v>1</v>
      </c>
      <c r="AD101">
        <f>COUNTIF($B102:$F111, F101)</f>
        <v>0</v>
      </c>
      <c r="AE101">
        <f>COUNTIF($G102:$H111,G101)</f>
        <v>4</v>
      </c>
      <c r="AF101">
        <f>COUNTIF($G102:$H111,H101)</f>
        <v>1</v>
      </c>
      <c r="AI101">
        <f>COUNTIF($B102:$F121, B101)</f>
        <v>0</v>
      </c>
      <c r="AJ101">
        <f>COUNTIF($B102:$F121, C101)</f>
        <v>3</v>
      </c>
      <c r="AK101">
        <f>COUNTIF($B102:$F121, D101)</f>
        <v>1</v>
      </c>
      <c r="AL101">
        <f>COUNTIF($B102:$F121, E101)</f>
        <v>1</v>
      </c>
      <c r="AM101">
        <f>COUNTIF($B102:$F121, F101)</f>
        <v>1</v>
      </c>
      <c r="AN101">
        <f>COUNTIF($G102:$H121,G101)</f>
        <v>4</v>
      </c>
      <c r="AO101">
        <f>COUNTIF($G102:$H121,H101)</f>
        <v>4</v>
      </c>
    </row>
    <row r="102" spans="1:41" x14ac:dyDescent="0.3">
      <c r="A102" s="4">
        <v>45363</v>
      </c>
      <c r="B102">
        <v>13</v>
      </c>
      <c r="C102">
        <v>19</v>
      </c>
      <c r="D102">
        <v>30</v>
      </c>
      <c r="E102">
        <v>38</v>
      </c>
      <c r="F102">
        <v>46</v>
      </c>
      <c r="G102">
        <v>4</v>
      </c>
      <c r="H102">
        <v>12</v>
      </c>
      <c r="J102">
        <f>SQRT(SUM((C102-B102)^2,(D102-C102)^2,(E102-D102)^2,(F102-E102)^2))/4</f>
        <v>4.2204857540335334</v>
      </c>
      <c r="L102">
        <f>SQRT(SUM((B103-B102)^2,(C103-C102)^2,(D103-D102)^2,(E103-E102)^2,(F103-F102)^2))/5</f>
        <v>6.0033324079214534</v>
      </c>
      <c r="N102">
        <f>H102-G102</f>
        <v>8</v>
      </c>
      <c r="P102">
        <f>SQRT(SUM((G103-G102)^2,(H103-H102)^2)/2)</f>
        <v>3.5355339059327378</v>
      </c>
      <c r="Q102">
        <f>COUNTIF($B103:$F107, B102)</f>
        <v>0</v>
      </c>
      <c r="R102">
        <f>COUNTIF($B103:$F107, C102)</f>
        <v>1</v>
      </c>
      <c r="S102">
        <f>COUNTIF($B103:$F107, D102)</f>
        <v>1</v>
      </c>
      <c r="T102">
        <f>COUNTIF($B103:$F107, E102)</f>
        <v>0</v>
      </c>
      <c r="U102">
        <f>COUNTIF($B103:$F107, F102)</f>
        <v>0</v>
      </c>
      <c r="V102">
        <f>COUNTIF($G103:$H107, G102)</f>
        <v>2</v>
      </c>
      <c r="W102">
        <f>COUNTIF($G103:$H107, H102)</f>
        <v>1</v>
      </c>
      <c r="Z102">
        <f>COUNTIF($B103:$F112, B102)</f>
        <v>2</v>
      </c>
      <c r="AA102">
        <f>COUNTIF($B103:$F112, C102)</f>
        <v>1</v>
      </c>
      <c r="AB102">
        <f>COUNTIF($B103:$F112, D102)</f>
        <v>1</v>
      </c>
      <c r="AC102">
        <f>COUNTIF($B103:$F112, E102)</f>
        <v>0</v>
      </c>
      <c r="AD102">
        <f>COUNTIF($B103:$F112, F102)</f>
        <v>1</v>
      </c>
      <c r="AE102">
        <f>COUNTIF($G103:$H112,G102)</f>
        <v>3</v>
      </c>
      <c r="AF102">
        <f>COUNTIF($G103:$H112,H102)</f>
        <v>2</v>
      </c>
      <c r="AI102">
        <f>COUNTIF($B103:$F122, B102)</f>
        <v>3</v>
      </c>
      <c r="AJ102">
        <f>COUNTIF($B103:$F122, C102)</f>
        <v>3</v>
      </c>
      <c r="AK102">
        <f>COUNTIF($B103:$F122, D102)</f>
        <v>2</v>
      </c>
      <c r="AL102">
        <f>COUNTIF($B103:$F122, E102)</f>
        <v>0</v>
      </c>
      <c r="AM102">
        <f>COUNTIF($B103:$F122, F102)</f>
        <v>2</v>
      </c>
      <c r="AN102">
        <f>COUNTIF($G103:$H122,G102)</f>
        <v>3</v>
      </c>
      <c r="AO102">
        <f>COUNTIF($G103:$H122,H102)</f>
        <v>8</v>
      </c>
    </row>
    <row r="103" spans="1:41" x14ac:dyDescent="0.3">
      <c r="A103" s="4">
        <v>45359</v>
      </c>
      <c r="B103">
        <v>8</v>
      </c>
      <c r="C103">
        <v>11</v>
      </c>
      <c r="D103">
        <v>12</v>
      </c>
      <c r="E103">
        <v>16</v>
      </c>
      <c r="F103">
        <v>44</v>
      </c>
      <c r="G103">
        <v>4</v>
      </c>
      <c r="H103">
        <v>7</v>
      </c>
      <c r="J103">
        <f>SQRT(SUM((C103-B103)^2,(D103-C103)^2,(E103-D103)^2,(F103-E103)^2))/4</f>
        <v>7.1151247353788536</v>
      </c>
      <c r="L103">
        <f>SQRT(SUM((B104-B103)^2,(C104-C103)^2,(D104-D103)^2,(E104-E103)^2,(F104-F103)^2))/5</f>
        <v>2.7568097504180442</v>
      </c>
      <c r="N103">
        <f>H103-G103</f>
        <v>3</v>
      </c>
      <c r="P103">
        <f>SQRT(SUM((G104-G103)^2,(H104-H103)^2)/2)</f>
        <v>1</v>
      </c>
      <c r="Q103">
        <f>COUNTIF($B104:$F108, B103)</f>
        <v>0</v>
      </c>
      <c r="R103">
        <f>COUNTIF($B104:$F108, C103)</f>
        <v>0</v>
      </c>
      <c r="S103">
        <f>COUNTIF($B104:$F108, D103)</f>
        <v>1</v>
      </c>
      <c r="T103">
        <f>COUNTIF($B104:$F108, E103)</f>
        <v>0</v>
      </c>
      <c r="U103">
        <f>COUNTIF($B104:$F108, F103)</f>
        <v>0</v>
      </c>
      <c r="V103">
        <f>COUNTIF($G104:$H108, G103)</f>
        <v>1</v>
      </c>
      <c r="W103">
        <f>COUNTIF($G104:$H108, H103)</f>
        <v>1</v>
      </c>
      <c r="Z103">
        <f>COUNTIF($B104:$F113, B103)</f>
        <v>1</v>
      </c>
      <c r="AA103">
        <f>COUNTIF($B104:$F113, C103)</f>
        <v>0</v>
      </c>
      <c r="AB103">
        <f>COUNTIF($B104:$F113, D103)</f>
        <v>1</v>
      </c>
      <c r="AC103">
        <f>COUNTIF($B104:$F113, E103)</f>
        <v>0</v>
      </c>
      <c r="AD103">
        <f>COUNTIF($B104:$F113, F103)</f>
        <v>0</v>
      </c>
      <c r="AE103">
        <f>COUNTIF($G104:$H113,G103)</f>
        <v>2</v>
      </c>
      <c r="AF103">
        <f>COUNTIF($G104:$H113,H103)</f>
        <v>1</v>
      </c>
      <c r="AI103">
        <f>COUNTIF($B104:$F123, B103)</f>
        <v>2</v>
      </c>
      <c r="AJ103">
        <f>COUNTIF($B104:$F123, C103)</f>
        <v>0</v>
      </c>
      <c r="AK103">
        <f>COUNTIF($B104:$F123, D103)</f>
        <v>2</v>
      </c>
      <c r="AL103">
        <f>COUNTIF($B104:$F123, E103)</f>
        <v>1</v>
      </c>
      <c r="AM103">
        <f>COUNTIF($B104:$F123, F103)</f>
        <v>1</v>
      </c>
      <c r="AN103">
        <f>COUNTIF($G104:$H123,G103)</f>
        <v>2</v>
      </c>
      <c r="AO103">
        <f>COUNTIF($G104:$H123,H103)</f>
        <v>2</v>
      </c>
    </row>
    <row r="104" spans="1:41" x14ac:dyDescent="0.3">
      <c r="A104" s="4">
        <v>45356</v>
      </c>
      <c r="B104">
        <v>2</v>
      </c>
      <c r="C104">
        <v>15</v>
      </c>
      <c r="D104">
        <v>17</v>
      </c>
      <c r="E104">
        <v>23</v>
      </c>
      <c r="F104">
        <v>36</v>
      </c>
      <c r="G104">
        <v>3</v>
      </c>
      <c r="H104">
        <v>8</v>
      </c>
      <c r="J104">
        <f>SQRT(SUM((C104-B104)^2,(D104-C104)^2,(E104-D104)^2,(F104-E104)^2))/4</f>
        <v>4.8605555238058953</v>
      </c>
      <c r="L104">
        <f>SQRT(SUM((B105-B104)^2,(C105-C104)^2,(D105-D104)^2,(E105-E104)^2,(F105-F104)^2))/5</f>
        <v>1.8439088914585775</v>
      </c>
      <c r="N104">
        <f>H104-G104</f>
        <v>5</v>
      </c>
      <c r="P104">
        <f>SQRT(SUM((G105-G104)^2,(H105-H104)^2)/2)</f>
        <v>2.9154759474226504</v>
      </c>
      <c r="Q104">
        <f>COUNTIF($B105:$F109, B104)</f>
        <v>0</v>
      </c>
      <c r="R104">
        <f>COUNTIF($B105:$F109, C104)</f>
        <v>0</v>
      </c>
      <c r="S104">
        <f>COUNTIF($B105:$F109, D104)</f>
        <v>0</v>
      </c>
      <c r="T104">
        <f>COUNTIF($B105:$F109, E104)</f>
        <v>1</v>
      </c>
      <c r="U104">
        <f>COUNTIF($B105:$F109, F104)</f>
        <v>0</v>
      </c>
      <c r="V104">
        <f>COUNTIF($G105:$H109, G104)</f>
        <v>1</v>
      </c>
      <c r="W104">
        <f>COUNTIF($G105:$H109, H104)</f>
        <v>0</v>
      </c>
      <c r="Z104">
        <f>COUNTIF($B105:$F114, B104)</f>
        <v>1</v>
      </c>
      <c r="AA104">
        <f>COUNTIF($B105:$F114, C104)</f>
        <v>0</v>
      </c>
      <c r="AB104">
        <f>COUNTIF($B105:$F114, D104)</f>
        <v>1</v>
      </c>
      <c r="AC104">
        <f>COUNTIF($B105:$F114, E104)</f>
        <v>3</v>
      </c>
      <c r="AD104">
        <f>COUNTIF($B105:$F114, F104)</f>
        <v>0</v>
      </c>
      <c r="AE104">
        <f>COUNTIF($G105:$H114,G104)</f>
        <v>1</v>
      </c>
      <c r="AF104">
        <f>COUNTIF($G105:$H114,H104)</f>
        <v>0</v>
      </c>
      <c r="AI104">
        <f>COUNTIF($B105:$F124, B104)</f>
        <v>3</v>
      </c>
      <c r="AJ104">
        <f>COUNTIF($B105:$F124, C104)</f>
        <v>1</v>
      </c>
      <c r="AK104">
        <f>COUNTIF($B105:$F124, D104)</f>
        <v>2</v>
      </c>
      <c r="AL104">
        <f>COUNTIF($B105:$F124, E104)</f>
        <v>4</v>
      </c>
      <c r="AM104">
        <f>COUNTIF($B105:$F124, F104)</f>
        <v>1</v>
      </c>
      <c r="AN104">
        <f>COUNTIF($G105:$H124,G104)</f>
        <v>4</v>
      </c>
      <c r="AO104">
        <f>COUNTIF($G105:$H124,H104)</f>
        <v>2</v>
      </c>
    </row>
    <row r="105" spans="1:41" x14ac:dyDescent="0.3">
      <c r="A105" s="4">
        <v>45352</v>
      </c>
      <c r="B105">
        <v>4</v>
      </c>
      <c r="C105">
        <v>7</v>
      </c>
      <c r="D105">
        <v>19</v>
      </c>
      <c r="E105">
        <v>20</v>
      </c>
      <c r="F105">
        <v>34</v>
      </c>
      <c r="G105">
        <v>2</v>
      </c>
      <c r="H105">
        <v>4</v>
      </c>
      <c r="J105">
        <f>SQRT(SUM((C105-B105)^2,(D105-C105)^2,(E105-D105)^2,(F105-E105)^2))/4</f>
        <v>4.677071733467427</v>
      </c>
      <c r="L105">
        <f>SQRT(SUM((B106-B105)^2,(C106-C105)^2,(D106-D105)^2,(E106-E105)^2,(F106-F105)^2))/5</f>
        <v>3.8470768123342687</v>
      </c>
      <c r="N105">
        <f>H105-G105</f>
        <v>2</v>
      </c>
      <c r="P105">
        <f>SQRT(SUM((G106-G105)^2,(H106-H105)^2)/2)</f>
        <v>2.5495097567963922</v>
      </c>
      <c r="Q105">
        <f>COUNTIF($B106:$F110, B105)</f>
        <v>1</v>
      </c>
      <c r="R105">
        <f>COUNTIF($B106:$F110, C105)</f>
        <v>0</v>
      </c>
      <c r="S105">
        <f>COUNTIF($B106:$F110, D105)</f>
        <v>0</v>
      </c>
      <c r="T105">
        <f>COUNTIF($B106:$F110, E105)</f>
        <v>2</v>
      </c>
      <c r="U105">
        <f>COUNTIF($B106:$F110, F105)</f>
        <v>0</v>
      </c>
      <c r="V105">
        <f>COUNTIF($G106:$H110, G105)</f>
        <v>1</v>
      </c>
      <c r="W105">
        <f>COUNTIF($G106:$H110, H105)</f>
        <v>1</v>
      </c>
      <c r="Z105">
        <f>COUNTIF($B106:$F115, B105)</f>
        <v>1</v>
      </c>
      <c r="AA105">
        <f>COUNTIF($B106:$F115, C105)</f>
        <v>1</v>
      </c>
      <c r="AB105">
        <f>COUNTIF($B106:$F115, D105)</f>
        <v>2</v>
      </c>
      <c r="AC105">
        <f>COUNTIF($B106:$F115, E105)</f>
        <v>3</v>
      </c>
      <c r="AD105">
        <f>COUNTIF($B106:$F115, F105)</f>
        <v>0</v>
      </c>
      <c r="AE105">
        <f>COUNTIF($G106:$H115,G105)</f>
        <v>1</v>
      </c>
      <c r="AF105">
        <f>COUNTIF($G106:$H115,H105)</f>
        <v>1</v>
      </c>
      <c r="AI105">
        <f>COUNTIF($B106:$F125, B105)</f>
        <v>2</v>
      </c>
      <c r="AJ105">
        <f>COUNTIF($B106:$F125, C105)</f>
        <v>3</v>
      </c>
      <c r="AK105">
        <f>COUNTIF($B106:$F125, D105)</f>
        <v>3</v>
      </c>
      <c r="AL105">
        <f>COUNTIF($B106:$F125, E105)</f>
        <v>3</v>
      </c>
      <c r="AM105">
        <f>COUNTIF($B106:$F125, F105)</f>
        <v>1</v>
      </c>
      <c r="AN105">
        <f>COUNTIF($G106:$H125,G105)</f>
        <v>1</v>
      </c>
      <c r="AO105">
        <f>COUNTIF($G106:$H125,H105)</f>
        <v>2</v>
      </c>
    </row>
    <row r="106" spans="1:41" x14ac:dyDescent="0.3">
      <c r="A106" s="4">
        <v>45349</v>
      </c>
      <c r="B106">
        <v>3</v>
      </c>
      <c r="C106">
        <v>4</v>
      </c>
      <c r="D106">
        <v>9</v>
      </c>
      <c r="E106">
        <v>12</v>
      </c>
      <c r="F106">
        <v>20</v>
      </c>
      <c r="G106">
        <v>5</v>
      </c>
      <c r="H106">
        <v>6</v>
      </c>
      <c r="J106">
        <f>SQRT(SUM((C106-B106)^2,(D106-C106)^2,(E106-D106)^2,(F106-E106)^2))/4</f>
        <v>2.4874685927665499</v>
      </c>
      <c r="L106">
        <f>SQRT(SUM((B107-B106)^2,(C107-C106)^2,(D107-D106)^2,(E107-E106)^2,(F107-F106)^2))/5</f>
        <v>9.9919967974374373</v>
      </c>
      <c r="N106">
        <f>H106-G106</f>
        <v>1</v>
      </c>
      <c r="P106">
        <f>SQRT(SUM((G107-G106)^2,(H107-H106)^2)/2)</f>
        <v>5.0990195135927845</v>
      </c>
      <c r="Q106">
        <f>COUNTIF($B107:$F111, B106)</f>
        <v>0</v>
      </c>
      <c r="R106">
        <f>COUNTIF($B107:$F111, C106)</f>
        <v>0</v>
      </c>
      <c r="S106">
        <f>COUNTIF($B107:$F111, D106)</f>
        <v>0</v>
      </c>
      <c r="T106">
        <f>COUNTIF($B107:$F111, E106)</f>
        <v>0</v>
      </c>
      <c r="U106">
        <f>COUNTIF($B107:$F111, F106)</f>
        <v>1</v>
      </c>
      <c r="V106">
        <f>COUNTIF($G107:$H111, G106)</f>
        <v>0</v>
      </c>
      <c r="W106">
        <f>COUNTIF($G107:$H111, H106)</f>
        <v>0</v>
      </c>
      <c r="Z106">
        <f>COUNTIF($B107:$F116, B106)</f>
        <v>0</v>
      </c>
      <c r="AA106">
        <f>COUNTIF($B107:$F116, C106)</f>
        <v>0</v>
      </c>
      <c r="AB106">
        <f>COUNTIF($B107:$F116, D106)</f>
        <v>0</v>
      </c>
      <c r="AC106">
        <f>COUNTIF($B107:$F116, E106)</f>
        <v>0</v>
      </c>
      <c r="AD106">
        <f>COUNTIF($B107:$F116, F106)</f>
        <v>2</v>
      </c>
      <c r="AE106">
        <f>COUNTIF($G107:$H116,G106)</f>
        <v>3</v>
      </c>
      <c r="AF106">
        <f>COUNTIF($G107:$H116,H106)</f>
        <v>1</v>
      </c>
      <c r="AI106">
        <f>COUNTIF($B107:$F126, B106)</f>
        <v>1</v>
      </c>
      <c r="AJ106">
        <f>COUNTIF($B107:$F126, C106)</f>
        <v>1</v>
      </c>
      <c r="AK106">
        <f>COUNTIF($B107:$F126, D106)</f>
        <v>1</v>
      </c>
      <c r="AL106">
        <f>COUNTIF($B107:$F126, E106)</f>
        <v>1</v>
      </c>
      <c r="AM106">
        <f>COUNTIF($B107:$F126, F106)</f>
        <v>3</v>
      </c>
      <c r="AN106">
        <f>COUNTIF($G107:$H126,G106)</f>
        <v>3</v>
      </c>
      <c r="AO106">
        <f>COUNTIF($G107:$H126,H106)</f>
        <v>2</v>
      </c>
    </row>
    <row r="107" spans="1:41" x14ac:dyDescent="0.3">
      <c r="A107" s="4">
        <v>45345</v>
      </c>
      <c r="B107">
        <v>24</v>
      </c>
      <c r="C107">
        <v>27</v>
      </c>
      <c r="D107">
        <v>28</v>
      </c>
      <c r="E107">
        <v>30</v>
      </c>
      <c r="F107">
        <v>49</v>
      </c>
      <c r="G107">
        <v>1</v>
      </c>
      <c r="H107">
        <v>12</v>
      </c>
      <c r="J107">
        <f>SQRT(SUM((C107-B107)^2,(D107-C107)^2,(E107-D107)^2,(F107-E107)^2))/4</f>
        <v>4.8412291827592711</v>
      </c>
      <c r="L107">
        <f>SQRT(SUM((B108-B107)^2,(C108-C107)^2,(D108-D107)^2,(E108-E107)^2,(F108-F107)^2))/5</f>
        <v>3.117691453623979</v>
      </c>
      <c r="N107">
        <f>H107-G107</f>
        <v>11</v>
      </c>
      <c r="P107">
        <f>SQRT(SUM((G108-G107)^2,(H108-H107)^2)/2)</f>
        <v>3.8078865529319543</v>
      </c>
      <c r="Q107">
        <f>COUNTIF($B108:$F112, B107)</f>
        <v>2</v>
      </c>
      <c r="R107">
        <f>COUNTIF($B108:$F112, C107)</f>
        <v>0</v>
      </c>
      <c r="S107">
        <f>COUNTIF($B108:$F112, D107)</f>
        <v>1</v>
      </c>
      <c r="T107">
        <f>COUNTIF($B108:$F112, E107)</f>
        <v>0</v>
      </c>
      <c r="U107">
        <f>COUNTIF($B108:$F112, F107)</f>
        <v>0</v>
      </c>
      <c r="V107">
        <f>COUNTIF($G108:$H112, G107)</f>
        <v>1</v>
      </c>
      <c r="W107">
        <f>COUNTIF($G108:$H112, H107)</f>
        <v>1</v>
      </c>
      <c r="Z107">
        <f>COUNTIF($B108:$F117, B107)</f>
        <v>2</v>
      </c>
      <c r="AA107">
        <f>COUNTIF($B108:$F117, C107)</f>
        <v>3</v>
      </c>
      <c r="AB107">
        <f>COUNTIF($B108:$F117, D107)</f>
        <v>2</v>
      </c>
      <c r="AC107">
        <f>COUNTIF($B108:$F117, E107)</f>
        <v>1</v>
      </c>
      <c r="AD107">
        <f>COUNTIF($B108:$F117, F107)</f>
        <v>0</v>
      </c>
      <c r="AE107">
        <f>COUNTIF($G108:$H117,G107)</f>
        <v>1</v>
      </c>
      <c r="AF107">
        <f>COUNTIF($G108:$H117,H107)</f>
        <v>4</v>
      </c>
      <c r="AI107">
        <f>COUNTIF($B108:$F127, B107)</f>
        <v>2</v>
      </c>
      <c r="AJ107">
        <f>COUNTIF($B108:$F127, C107)</f>
        <v>4</v>
      </c>
      <c r="AK107">
        <f>COUNTIF($B108:$F127, D107)</f>
        <v>2</v>
      </c>
      <c r="AL107">
        <f>COUNTIF($B108:$F127, E107)</f>
        <v>2</v>
      </c>
      <c r="AM107">
        <f>COUNTIF($B108:$F127, F107)</f>
        <v>3</v>
      </c>
      <c r="AN107">
        <f>COUNTIF($G108:$H127,G107)</f>
        <v>2</v>
      </c>
      <c r="AO107">
        <f>COUNTIF($G108:$H127,H107)</f>
        <v>9</v>
      </c>
    </row>
    <row r="108" spans="1:41" x14ac:dyDescent="0.3">
      <c r="A108" s="4">
        <v>45342</v>
      </c>
      <c r="B108">
        <v>23</v>
      </c>
      <c r="C108">
        <v>31</v>
      </c>
      <c r="D108">
        <v>37</v>
      </c>
      <c r="E108">
        <v>42</v>
      </c>
      <c r="F108">
        <v>48</v>
      </c>
      <c r="G108">
        <v>3</v>
      </c>
      <c r="H108">
        <v>7</v>
      </c>
      <c r="J108">
        <f>SQRT(SUM((C108-B108)^2,(D108-C108)^2,(E108-D108)^2,(F108-E108)^2))/4</f>
        <v>3.1721443851123801</v>
      </c>
      <c r="L108">
        <f>SQRT(SUM((B109-B108)^2,(C109-C108)^2,(D109-D108)^2,(E109-E108)^2,(F109-F108)^2))/5</f>
        <v>8.6856203002433858</v>
      </c>
      <c r="N108">
        <f>H108-G108</f>
        <v>4</v>
      </c>
      <c r="P108">
        <f>SQRT(SUM((G109-G108)^2,(H109-H108)^2)/2)</f>
        <v>3.8078865529319543</v>
      </c>
      <c r="Q108">
        <f>COUNTIF($B109:$F113, B108)</f>
        <v>2</v>
      </c>
      <c r="R108">
        <f>COUNTIF($B109:$F113, C108)</f>
        <v>0</v>
      </c>
      <c r="S108">
        <f>COUNTIF($B109:$F113, D108)</f>
        <v>1</v>
      </c>
      <c r="T108">
        <f>COUNTIF($B109:$F113, E108)</f>
        <v>1</v>
      </c>
      <c r="U108">
        <f>COUNTIF($B109:$F113, F108)</f>
        <v>0</v>
      </c>
      <c r="V108">
        <f>COUNTIF($G109:$H113, G108)</f>
        <v>0</v>
      </c>
      <c r="W108">
        <f>COUNTIF($G109:$H113, H108)</f>
        <v>0</v>
      </c>
      <c r="Z108">
        <f>COUNTIF($B109:$F118, B108)</f>
        <v>3</v>
      </c>
      <c r="AA108">
        <f>COUNTIF($B109:$F118, C108)</f>
        <v>0</v>
      </c>
      <c r="AB108">
        <f>COUNTIF($B109:$F118, D108)</f>
        <v>1</v>
      </c>
      <c r="AC108">
        <f>COUNTIF($B109:$F118, E108)</f>
        <v>2</v>
      </c>
      <c r="AD108">
        <f>COUNTIF($B109:$F118, F108)</f>
        <v>2</v>
      </c>
      <c r="AE108">
        <f>COUNTIF($G109:$H118,G108)</f>
        <v>1</v>
      </c>
      <c r="AF108">
        <f>COUNTIF($G109:$H118,H108)</f>
        <v>1</v>
      </c>
      <c r="AI108">
        <f>COUNTIF($B109:$F128, B108)</f>
        <v>3</v>
      </c>
      <c r="AJ108">
        <f>COUNTIF($B109:$F128, C108)</f>
        <v>0</v>
      </c>
      <c r="AK108">
        <f>COUNTIF($B109:$F128, D108)</f>
        <v>4</v>
      </c>
      <c r="AL108">
        <f>COUNTIF($B109:$F128, E108)</f>
        <v>2</v>
      </c>
      <c r="AM108">
        <f>COUNTIF($B109:$F128, F108)</f>
        <v>3</v>
      </c>
      <c r="AN108">
        <f>COUNTIF($G109:$H128,G108)</f>
        <v>3</v>
      </c>
      <c r="AO108">
        <f>COUNTIF($G109:$H128,H108)</f>
        <v>1</v>
      </c>
    </row>
    <row r="109" spans="1:41" x14ac:dyDescent="0.3">
      <c r="A109" s="4">
        <v>45338</v>
      </c>
      <c r="B109">
        <v>8</v>
      </c>
      <c r="C109">
        <v>13</v>
      </c>
      <c r="D109">
        <v>14</v>
      </c>
      <c r="E109">
        <v>24</v>
      </c>
      <c r="F109">
        <v>26</v>
      </c>
      <c r="G109">
        <v>1</v>
      </c>
      <c r="H109">
        <v>2</v>
      </c>
      <c r="J109">
        <f>SQRT(SUM((C109-B109)^2,(D109-C109)^2,(E109-D109)^2,(F109-E109)^2))/4</f>
        <v>2.8504385627478448</v>
      </c>
      <c r="L109">
        <f>SQRT(SUM((B110-B109)^2,(C110-C109)^2,(D110-D109)^2,(E110-E109)^2,(F110-F109)^2))/5</f>
        <v>4.349712634186309</v>
      </c>
      <c r="N109">
        <f>H109-G109</f>
        <v>1</v>
      </c>
      <c r="P109">
        <f>SQRT(SUM((G110-G109)^2,(H110-H109)^2)/2)</f>
        <v>5.3851648071345037</v>
      </c>
      <c r="Q109">
        <f>COUNTIF($B110:$F114, B109)</f>
        <v>0</v>
      </c>
      <c r="R109">
        <f>COUNTIF($B110:$F114, C109)</f>
        <v>2</v>
      </c>
      <c r="S109">
        <f>COUNTIF($B110:$F114, D109)</f>
        <v>0</v>
      </c>
      <c r="T109">
        <f>COUNTIF($B110:$F114, E109)</f>
        <v>1</v>
      </c>
      <c r="U109">
        <f>COUNTIF($B110:$F114, F109)</f>
        <v>0</v>
      </c>
      <c r="V109">
        <f>COUNTIF($G110:$H114, G109)</f>
        <v>0</v>
      </c>
      <c r="W109">
        <f>COUNTIF($G110:$H114, H109)</f>
        <v>0</v>
      </c>
      <c r="Z109">
        <f>COUNTIF($B110:$F119, B109)</f>
        <v>1</v>
      </c>
      <c r="AA109">
        <f>COUNTIF($B110:$F119, C109)</f>
        <v>2</v>
      </c>
      <c r="AB109">
        <f>COUNTIF($B110:$F119, D109)</f>
        <v>1</v>
      </c>
      <c r="AC109">
        <f>COUNTIF($B110:$F119, E109)</f>
        <v>1</v>
      </c>
      <c r="AD109">
        <f>COUNTIF($B110:$F119, F109)</f>
        <v>0</v>
      </c>
      <c r="AE109">
        <f>COUNTIF($G110:$H119,G109)</f>
        <v>0</v>
      </c>
      <c r="AF109">
        <f>COUNTIF($G110:$H119,H109)</f>
        <v>0</v>
      </c>
      <c r="AI109">
        <f>COUNTIF($B110:$F129, B109)</f>
        <v>2</v>
      </c>
      <c r="AJ109">
        <f>COUNTIF($B110:$F129, C109)</f>
        <v>3</v>
      </c>
      <c r="AK109">
        <f>COUNTIF($B110:$F129, D109)</f>
        <v>2</v>
      </c>
      <c r="AL109">
        <f>COUNTIF($B110:$F129, E109)</f>
        <v>1</v>
      </c>
      <c r="AM109">
        <f>COUNTIF($B110:$F129, F109)</f>
        <v>0</v>
      </c>
      <c r="AN109">
        <f>COUNTIF($G110:$H129,G109)</f>
        <v>1</v>
      </c>
      <c r="AO109">
        <f>COUNTIF($G110:$H129,H109)</f>
        <v>1</v>
      </c>
    </row>
    <row r="110" spans="1:41" x14ac:dyDescent="0.3">
      <c r="A110" s="4">
        <v>45335</v>
      </c>
      <c r="B110">
        <v>13</v>
      </c>
      <c r="C110">
        <v>17</v>
      </c>
      <c r="D110">
        <v>18</v>
      </c>
      <c r="E110">
        <v>20</v>
      </c>
      <c r="F110">
        <v>46</v>
      </c>
      <c r="G110">
        <v>4</v>
      </c>
      <c r="H110">
        <v>9</v>
      </c>
      <c r="J110">
        <f>SQRT(SUM((C110-B110)^2,(D110-C110)^2,(E110-D110)^2,(F110-E110)^2))/4</f>
        <v>6.6001893912220426</v>
      </c>
      <c r="L110">
        <f>SQRT(SUM((B111-B110)^2,(C111-C110)^2,(D111-D110)^2,(E111-E110)^2,(F111-F110)^2))/5</f>
        <v>5.396295025292817</v>
      </c>
      <c r="N110">
        <f>H110-G110</f>
        <v>5</v>
      </c>
      <c r="P110">
        <f>SQRT(SUM((G111-G110)^2,(H111-H110)^2)/2)</f>
        <v>4.1231056256176606</v>
      </c>
      <c r="Q110">
        <f>COUNTIF($B111:$F115, B110)</f>
        <v>1</v>
      </c>
      <c r="R110">
        <f>COUNTIF($B111:$F115, C110)</f>
        <v>0</v>
      </c>
      <c r="S110">
        <f>COUNTIF($B111:$F115, D110)</f>
        <v>0</v>
      </c>
      <c r="T110">
        <f>COUNTIF($B111:$F115, E110)</f>
        <v>1</v>
      </c>
      <c r="U110">
        <f>COUNTIF($B111:$F115, F110)</f>
        <v>0</v>
      </c>
      <c r="V110">
        <f>COUNTIF($G111:$H115, G110)</f>
        <v>0</v>
      </c>
      <c r="W110">
        <f>COUNTIF($G111:$H115, H110)</f>
        <v>3</v>
      </c>
      <c r="Z110">
        <f>COUNTIF($B111:$F120, B110)</f>
        <v>1</v>
      </c>
      <c r="AA110">
        <f>COUNTIF($B111:$F120, C110)</f>
        <v>1</v>
      </c>
      <c r="AB110">
        <f>COUNTIF($B111:$F120, D110)</f>
        <v>2</v>
      </c>
      <c r="AC110">
        <f>COUNTIF($B111:$F120, E110)</f>
        <v>1</v>
      </c>
      <c r="AD110">
        <f>COUNTIF($B111:$F120, F110)</f>
        <v>0</v>
      </c>
      <c r="AE110">
        <f>COUNTIF($G111:$H120,G110)</f>
        <v>0</v>
      </c>
      <c r="AF110">
        <f>COUNTIF($G111:$H120,H110)</f>
        <v>4</v>
      </c>
      <c r="AI110">
        <f>COUNTIF($B111:$F130, B110)</f>
        <v>2</v>
      </c>
      <c r="AJ110">
        <f>COUNTIF($B111:$F130, C110)</f>
        <v>2</v>
      </c>
      <c r="AK110">
        <f>COUNTIF($B111:$F130, D110)</f>
        <v>4</v>
      </c>
      <c r="AL110">
        <f>COUNTIF($B111:$F130, E110)</f>
        <v>3</v>
      </c>
      <c r="AM110">
        <f>COUNTIF($B111:$F130, F110)</f>
        <v>1</v>
      </c>
      <c r="AN110">
        <f>COUNTIF($G111:$H130,G110)</f>
        <v>2</v>
      </c>
      <c r="AO110">
        <f>COUNTIF($G111:$H130,H110)</f>
        <v>9</v>
      </c>
    </row>
    <row r="111" spans="1:41" x14ac:dyDescent="0.3">
      <c r="A111" s="4">
        <v>45331</v>
      </c>
      <c r="B111">
        <v>23</v>
      </c>
      <c r="C111">
        <v>24</v>
      </c>
      <c r="D111">
        <v>35</v>
      </c>
      <c r="E111">
        <v>37</v>
      </c>
      <c r="F111">
        <v>45</v>
      </c>
      <c r="G111">
        <v>9</v>
      </c>
      <c r="H111">
        <v>12</v>
      </c>
      <c r="J111">
        <f>SQRT(SUM((C111-B111)^2,(D111-C111)^2,(E111-D111)^2,(F111-E111)^2))/4</f>
        <v>3.4460121880225554</v>
      </c>
      <c r="L111">
        <f>SQRT(SUM((B112-B111)^2,(C112-C111)^2,(D112-D111)^2,(E112-E111)^2,(F112-F111)^2))/5</f>
        <v>6.3466526610489726</v>
      </c>
      <c r="N111">
        <f>H111-G111</f>
        <v>3</v>
      </c>
      <c r="P111">
        <f>SQRT(SUM((G112-G111)^2,(H112-H111)^2)/2)</f>
        <v>2.9154759474226504</v>
      </c>
      <c r="Q111">
        <f>COUNTIF($B112:$F116, B111)</f>
        <v>2</v>
      </c>
      <c r="R111">
        <f>COUNTIF($B112:$F116, C111)</f>
        <v>0</v>
      </c>
      <c r="S111">
        <f>COUNTIF($B112:$F116, D111)</f>
        <v>0</v>
      </c>
      <c r="T111">
        <f>COUNTIF($B112:$F116, E111)</f>
        <v>0</v>
      </c>
      <c r="U111">
        <f>COUNTIF($B112:$F116, F111)</f>
        <v>1</v>
      </c>
      <c r="V111">
        <f>COUNTIF($G112:$H116, G111)</f>
        <v>2</v>
      </c>
      <c r="W111">
        <f>COUNTIF($G112:$H116, H111)</f>
        <v>2</v>
      </c>
      <c r="Z111">
        <f>COUNTIF($B112:$F121, B111)</f>
        <v>2</v>
      </c>
      <c r="AA111">
        <f>COUNTIF($B112:$F121, C111)</f>
        <v>0</v>
      </c>
      <c r="AB111">
        <f>COUNTIF($B112:$F121, D111)</f>
        <v>0</v>
      </c>
      <c r="AC111">
        <f>COUNTIF($B112:$F121, E111)</f>
        <v>0</v>
      </c>
      <c r="AD111">
        <f>COUNTIF($B112:$F121, F111)</f>
        <v>3</v>
      </c>
      <c r="AE111">
        <f>COUNTIF($G112:$H121,G111)</f>
        <v>3</v>
      </c>
      <c r="AF111">
        <f>COUNTIF($G112:$H121,H111)</f>
        <v>5</v>
      </c>
      <c r="AI111">
        <f>COUNTIF($B112:$F131, B111)</f>
        <v>2</v>
      </c>
      <c r="AJ111">
        <f>COUNTIF($B112:$F131, C111)</f>
        <v>1</v>
      </c>
      <c r="AK111">
        <f>COUNTIF($B112:$F131, D111)</f>
        <v>1</v>
      </c>
      <c r="AL111">
        <f>COUNTIF($B112:$F131, E111)</f>
        <v>3</v>
      </c>
      <c r="AM111">
        <f>COUNTIF($B112:$F131, F111)</f>
        <v>4</v>
      </c>
      <c r="AN111">
        <f>COUNTIF($G112:$H131,G111)</f>
        <v>9</v>
      </c>
      <c r="AO111">
        <f>COUNTIF($G112:$H131,H111)</f>
        <v>10</v>
      </c>
    </row>
    <row r="112" spans="1:41" x14ac:dyDescent="0.3">
      <c r="A112" s="4">
        <v>45328</v>
      </c>
      <c r="B112">
        <v>2</v>
      </c>
      <c r="C112">
        <v>7</v>
      </c>
      <c r="D112">
        <v>21</v>
      </c>
      <c r="E112">
        <v>28</v>
      </c>
      <c r="F112">
        <v>45</v>
      </c>
      <c r="G112">
        <v>5</v>
      </c>
      <c r="H112">
        <v>11</v>
      </c>
      <c r="J112">
        <f>SQRT(SUM((C112-B112)^2,(D112-C112)^2,(E112-D112)^2,(F112-E112)^2))/4</f>
        <v>5.9107952087684446</v>
      </c>
      <c r="L112">
        <f>SQRT(SUM((B113-B112)^2,(C113-C112)^2,(D113-D112)^2,(E113-E112)^2,(F113-F112)^2))/5</f>
        <v>3.4871191548325391</v>
      </c>
      <c r="N112">
        <f>H112-G112</f>
        <v>6</v>
      </c>
      <c r="P112">
        <f>SQRT(SUM((G113-G112)^2,(H113-H112)^2)/2)</f>
        <v>1.4142135623730951</v>
      </c>
      <c r="Q112">
        <f>COUNTIF($B113:$F117, B112)</f>
        <v>0</v>
      </c>
      <c r="R112">
        <f>COUNTIF($B113:$F117, C112)</f>
        <v>0</v>
      </c>
      <c r="S112">
        <f>COUNTIF($B113:$F117, D112)</f>
        <v>0</v>
      </c>
      <c r="T112">
        <f>COUNTIF($B113:$F117, E112)</f>
        <v>1</v>
      </c>
      <c r="U112">
        <f>COUNTIF($B113:$F117, F112)</f>
        <v>0</v>
      </c>
      <c r="V112">
        <f>COUNTIF($G113:$H117, G112)</f>
        <v>2</v>
      </c>
      <c r="W112">
        <f>COUNTIF($G113:$H117, H112)</f>
        <v>0</v>
      </c>
      <c r="Z112">
        <f>COUNTIF($B113:$F122, B112)</f>
        <v>1</v>
      </c>
      <c r="AA112">
        <f>COUNTIF($B113:$F122, C112)</f>
        <v>2</v>
      </c>
      <c r="AB112">
        <f>COUNTIF($B113:$F122, D112)</f>
        <v>1</v>
      </c>
      <c r="AC112">
        <f>COUNTIF($B113:$F122, E112)</f>
        <v>1</v>
      </c>
      <c r="AD112">
        <f>COUNTIF($B113:$F122, F112)</f>
        <v>2</v>
      </c>
      <c r="AE112">
        <f>COUNTIF($G113:$H122,G112)</f>
        <v>2</v>
      </c>
      <c r="AF112">
        <f>COUNTIF($G113:$H122,H112)</f>
        <v>0</v>
      </c>
      <c r="AI112">
        <f>COUNTIF($B113:$F132, B112)</f>
        <v>3</v>
      </c>
      <c r="AJ112">
        <f>COUNTIF($B113:$F132, C112)</f>
        <v>2</v>
      </c>
      <c r="AK112">
        <f>COUNTIF($B113:$F132, D112)</f>
        <v>1</v>
      </c>
      <c r="AL112">
        <f>COUNTIF($B113:$F132, E112)</f>
        <v>2</v>
      </c>
      <c r="AM112">
        <f>COUNTIF($B113:$F132, F112)</f>
        <v>3</v>
      </c>
      <c r="AN112">
        <f>COUNTIF($G113:$H132,G112)</f>
        <v>4</v>
      </c>
      <c r="AO112">
        <f>COUNTIF($G113:$H132,H112)</f>
        <v>0</v>
      </c>
    </row>
    <row r="113" spans="1:41" x14ac:dyDescent="0.3">
      <c r="A113" s="4">
        <v>45324</v>
      </c>
      <c r="B113">
        <v>13</v>
      </c>
      <c r="C113">
        <v>20</v>
      </c>
      <c r="D113">
        <v>23</v>
      </c>
      <c r="E113">
        <v>27</v>
      </c>
      <c r="F113">
        <v>42</v>
      </c>
      <c r="G113">
        <v>5</v>
      </c>
      <c r="H113">
        <v>9</v>
      </c>
      <c r="J113">
        <f>SQRT(SUM((C113-B113)^2,(D113-C113)^2,(E113-D113)^2,(F113-E113)^2))/4</f>
        <v>4.3229041164476456</v>
      </c>
      <c r="L113">
        <f>SQRT(SUM((B114-B113)^2,(C114-C113)^2,(D114-D113)^2,(E114-E113)^2,(F114-F113)^2))/5</f>
        <v>3.6</v>
      </c>
      <c r="N113">
        <f>H113-G113</f>
        <v>4</v>
      </c>
      <c r="P113">
        <f>SQRT(SUM((G114-G113)^2,(H114-H113)^2)/2)</f>
        <v>2.1213203435596424</v>
      </c>
      <c r="Q113">
        <f>COUNTIF($B114:$F118, B113)</f>
        <v>0</v>
      </c>
      <c r="R113">
        <f>COUNTIF($B114:$F118, C113)</f>
        <v>0</v>
      </c>
      <c r="S113">
        <f>COUNTIF($B114:$F118, D113)</f>
        <v>1</v>
      </c>
      <c r="T113">
        <f>COUNTIF($B114:$F118, E113)</f>
        <v>2</v>
      </c>
      <c r="U113">
        <f>COUNTIF($B114:$F118, F113)</f>
        <v>1</v>
      </c>
      <c r="V113">
        <f>COUNTIF($G114:$H118, G113)</f>
        <v>1</v>
      </c>
      <c r="W113">
        <f>COUNTIF($G114:$H118, H113)</f>
        <v>1</v>
      </c>
      <c r="Z113">
        <f>COUNTIF($B114:$F123, B113)</f>
        <v>0</v>
      </c>
      <c r="AA113">
        <f>COUNTIF($B114:$F123, C113)</f>
        <v>0</v>
      </c>
      <c r="AB113">
        <f>COUNTIF($B114:$F123, D113)</f>
        <v>1</v>
      </c>
      <c r="AC113">
        <f>COUNTIF($B114:$F123, E113)</f>
        <v>2</v>
      </c>
      <c r="AD113">
        <f>COUNTIF($B114:$F123, F113)</f>
        <v>1</v>
      </c>
      <c r="AE113">
        <f>COUNTIF($G114:$H123,G113)</f>
        <v>1</v>
      </c>
      <c r="AF113">
        <f>COUNTIF($G114:$H123,H113)</f>
        <v>3</v>
      </c>
      <c r="AI113">
        <f>COUNTIF($B114:$F133, B113)</f>
        <v>1</v>
      </c>
      <c r="AJ113">
        <f>COUNTIF($B114:$F133, C113)</f>
        <v>3</v>
      </c>
      <c r="AK113">
        <f>COUNTIF($B114:$F133, D113)</f>
        <v>1</v>
      </c>
      <c r="AL113">
        <f>COUNTIF($B114:$F133, E113)</f>
        <v>4</v>
      </c>
      <c r="AM113">
        <f>COUNTIF($B114:$F133, F113)</f>
        <v>2</v>
      </c>
      <c r="AN113">
        <f>COUNTIF($G114:$H133,G113)</f>
        <v>3</v>
      </c>
      <c r="AO113">
        <f>COUNTIF($G114:$H133,H113)</f>
        <v>8</v>
      </c>
    </row>
    <row r="114" spans="1:41" x14ac:dyDescent="0.3">
      <c r="A114" s="4">
        <v>45321</v>
      </c>
      <c r="B114">
        <v>5</v>
      </c>
      <c r="C114">
        <v>10</v>
      </c>
      <c r="D114">
        <v>19</v>
      </c>
      <c r="E114">
        <v>27</v>
      </c>
      <c r="F114">
        <v>30</v>
      </c>
      <c r="G114">
        <v>5</v>
      </c>
      <c r="H114">
        <v>6</v>
      </c>
      <c r="J114">
        <f>SQRT(SUM((C114-B114)^2,(D114-C114)^2,(E114-D114)^2,(F114-E114)^2))/4</f>
        <v>3.344772040064913</v>
      </c>
      <c r="L114">
        <f>SQRT(SUM((B115-B114)^2,(C115-C114)^2,(D115-D114)^2,(E115-E114)^2,(F115-F114)^2))/5</f>
        <v>4.8948953002081668</v>
      </c>
      <c r="N114">
        <f>H114-G114</f>
        <v>1</v>
      </c>
      <c r="P114">
        <f>SQRT(SUM((G115-G114)^2,(H115-H114)^2)/2)</f>
        <v>5.0990195135927845</v>
      </c>
      <c r="Q114">
        <f>COUNTIF($B115:$F119, B114)</f>
        <v>0</v>
      </c>
      <c r="R114">
        <f>COUNTIF($B115:$F119, C114)</f>
        <v>1</v>
      </c>
      <c r="S114">
        <f>COUNTIF($B115:$F119, D114)</f>
        <v>1</v>
      </c>
      <c r="T114">
        <f>COUNTIF($B115:$F119, E114)</f>
        <v>1</v>
      </c>
      <c r="U114">
        <f>COUNTIF($B115:$F119, F114)</f>
        <v>0</v>
      </c>
      <c r="V114">
        <f>COUNTIF($G115:$H119, G114)</f>
        <v>0</v>
      </c>
      <c r="W114">
        <f>COUNTIF($G115:$H119, H114)</f>
        <v>0</v>
      </c>
      <c r="Z114">
        <f>COUNTIF($B115:$F124, B114)</f>
        <v>0</v>
      </c>
      <c r="AA114">
        <f>COUNTIF($B115:$F124, C114)</f>
        <v>1</v>
      </c>
      <c r="AB114">
        <f>COUNTIF($B115:$F124, D114)</f>
        <v>2</v>
      </c>
      <c r="AC114">
        <f>COUNTIF($B115:$F124, E114)</f>
        <v>2</v>
      </c>
      <c r="AD114">
        <f>COUNTIF($B115:$F124, F114)</f>
        <v>1</v>
      </c>
      <c r="AE114">
        <f>COUNTIF($G115:$H124,G114)</f>
        <v>0</v>
      </c>
      <c r="AF114">
        <f>COUNTIF($G115:$H124,H114)</f>
        <v>1</v>
      </c>
      <c r="AI114">
        <f>COUNTIF($B115:$F134, B114)</f>
        <v>0</v>
      </c>
      <c r="AJ114">
        <f>COUNTIF($B115:$F134, C114)</f>
        <v>3</v>
      </c>
      <c r="AK114">
        <f>COUNTIF($B115:$F134, D114)</f>
        <v>3</v>
      </c>
      <c r="AL114">
        <f>COUNTIF($B115:$F134, E114)</f>
        <v>3</v>
      </c>
      <c r="AM114">
        <f>COUNTIF($B115:$F134, F114)</f>
        <v>2</v>
      </c>
      <c r="AN114">
        <f>COUNTIF($G115:$H134,G114)</f>
        <v>2</v>
      </c>
      <c r="AO114">
        <f>COUNTIF($G115:$H134,H114)</f>
        <v>1</v>
      </c>
    </row>
    <row r="115" spans="1:41" x14ac:dyDescent="0.3">
      <c r="A115" s="4">
        <v>45317</v>
      </c>
      <c r="B115">
        <v>8</v>
      </c>
      <c r="C115">
        <v>19</v>
      </c>
      <c r="D115">
        <v>32</v>
      </c>
      <c r="E115">
        <v>41</v>
      </c>
      <c r="F115">
        <v>42</v>
      </c>
      <c r="G115">
        <v>9</v>
      </c>
      <c r="H115">
        <v>12</v>
      </c>
      <c r="J115">
        <f>SQRT(SUM((C115-B115)^2,(D115-C115)^2,(E115-D115)^2,(F115-E115)^2))/4</f>
        <v>4.8218253804964775</v>
      </c>
      <c r="L115">
        <f>SQRT(SUM((B116-B115)^2,(C116-C115)^2,(D116-D115)^2,(E116-E115)^2,(F116-F115)^2))/5</f>
        <v>2.9257477676655586</v>
      </c>
      <c r="N115">
        <f>H115-G115</f>
        <v>3</v>
      </c>
      <c r="P115">
        <f>SQRT(SUM((G116-G115)^2,(H116-H115)^2)/2)</f>
        <v>4.2426406871192848</v>
      </c>
      <c r="Q115">
        <f>COUNTIF($B116:$F120, B115)</f>
        <v>0</v>
      </c>
      <c r="R115">
        <f>COUNTIF($B116:$F120, C115)</f>
        <v>0</v>
      </c>
      <c r="S115">
        <f>COUNTIF($B116:$F120, D115)</f>
        <v>0</v>
      </c>
      <c r="T115">
        <f>COUNTIF($B116:$F120, E115)</f>
        <v>0</v>
      </c>
      <c r="U115">
        <f>COUNTIF($B116:$F120, F115)</f>
        <v>0</v>
      </c>
      <c r="V115">
        <f>COUNTIF($G116:$H120, G115)</f>
        <v>1</v>
      </c>
      <c r="W115">
        <f>COUNTIF($G116:$H120, H115)</f>
        <v>4</v>
      </c>
      <c r="Z115">
        <f>COUNTIF($B116:$F125, B115)</f>
        <v>1</v>
      </c>
      <c r="AA115">
        <f>COUNTIF($B116:$F125, C115)</f>
        <v>1</v>
      </c>
      <c r="AB115">
        <f>COUNTIF($B116:$F125, D115)</f>
        <v>0</v>
      </c>
      <c r="AC115">
        <f>COUNTIF($B116:$F125, E115)</f>
        <v>0</v>
      </c>
      <c r="AD115">
        <f>COUNTIF($B116:$F125, F115)</f>
        <v>0</v>
      </c>
      <c r="AE115">
        <f>COUNTIF($G116:$H125,G115)</f>
        <v>3</v>
      </c>
      <c r="AF115">
        <f>COUNTIF($G116:$H125,H115)</f>
        <v>6</v>
      </c>
      <c r="AI115">
        <f>COUNTIF($B116:$F135, B115)</f>
        <v>1</v>
      </c>
      <c r="AJ115">
        <f>COUNTIF($B116:$F135, C115)</f>
        <v>2</v>
      </c>
      <c r="AK115">
        <f>COUNTIF($B116:$F135, D115)</f>
        <v>0</v>
      </c>
      <c r="AL115">
        <f>COUNTIF($B116:$F135, E115)</f>
        <v>1</v>
      </c>
      <c r="AM115">
        <f>COUNTIF($B116:$F135, F115)</f>
        <v>1</v>
      </c>
      <c r="AN115">
        <f>COUNTIF($G116:$H135,G115)</f>
        <v>7</v>
      </c>
      <c r="AO115">
        <f>COUNTIF($G116:$H135,H115)</f>
        <v>9</v>
      </c>
    </row>
    <row r="116" spans="1:41" x14ac:dyDescent="0.3">
      <c r="A116" s="4">
        <v>45314</v>
      </c>
      <c r="B116">
        <v>14</v>
      </c>
      <c r="C116">
        <v>23</v>
      </c>
      <c r="D116">
        <v>39</v>
      </c>
      <c r="E116">
        <v>48</v>
      </c>
      <c r="F116">
        <v>50</v>
      </c>
      <c r="G116">
        <v>3</v>
      </c>
      <c r="H116">
        <v>12</v>
      </c>
      <c r="J116">
        <f>SQRT(SUM((C116-B116)^2,(D116-C116)^2,(E116-D116)^2,(F116-E116)^2))/4</f>
        <v>5.1356596460435346</v>
      </c>
      <c r="L116">
        <f>SQRT(SUM((B117-B116)^2,(C117-C116)^2,(D117-D116)^2,(E117-E116)^2,(F117-F116)^2))/5</f>
        <v>2.9597297173897483</v>
      </c>
      <c r="N116">
        <f>H116-G116</f>
        <v>9</v>
      </c>
      <c r="P116">
        <f>SQRT(SUM((G117-G116)^2,(H117-H116)^2)/2)</f>
        <v>2.8284271247461903</v>
      </c>
      <c r="Q116">
        <f>COUNTIF($B117:$F121, B116)</f>
        <v>0</v>
      </c>
      <c r="R116">
        <f>COUNTIF($B117:$F121, C116)</f>
        <v>0</v>
      </c>
      <c r="S116">
        <f>COUNTIF($B117:$F121, D116)</f>
        <v>2</v>
      </c>
      <c r="T116">
        <f>COUNTIF($B117:$F121, E116)</f>
        <v>1</v>
      </c>
      <c r="U116">
        <f>COUNTIF($B117:$F121, F116)</f>
        <v>2</v>
      </c>
      <c r="V116">
        <f>COUNTIF($G117:$H121, G116)</f>
        <v>2</v>
      </c>
      <c r="W116">
        <f>COUNTIF($G117:$H121, H116)</f>
        <v>3</v>
      </c>
      <c r="Z116">
        <f>COUNTIF($B117:$F126, B116)</f>
        <v>1</v>
      </c>
      <c r="AA116">
        <f>COUNTIF($B117:$F126, C116)</f>
        <v>0</v>
      </c>
      <c r="AB116">
        <f>COUNTIF($B117:$F126, D116)</f>
        <v>2</v>
      </c>
      <c r="AC116">
        <f>COUNTIF($B117:$F126, E116)</f>
        <v>1</v>
      </c>
      <c r="AD116">
        <f>COUNTIF($B117:$F126, F116)</f>
        <v>2</v>
      </c>
      <c r="AE116">
        <f>COUNTIF($G117:$H126,G116)</f>
        <v>2</v>
      </c>
      <c r="AF116">
        <f>COUNTIF($G117:$H126,H116)</f>
        <v>6</v>
      </c>
      <c r="AI116">
        <f>COUNTIF($B117:$F136, B116)</f>
        <v>2</v>
      </c>
      <c r="AJ116">
        <f>COUNTIF($B117:$F136, C116)</f>
        <v>0</v>
      </c>
      <c r="AK116">
        <f>COUNTIF($B117:$F136, D116)</f>
        <v>4</v>
      </c>
      <c r="AL116">
        <f>COUNTIF($B117:$F136, E116)</f>
        <v>4</v>
      </c>
      <c r="AM116">
        <f>COUNTIF($B117:$F136, F116)</f>
        <v>6</v>
      </c>
      <c r="AN116">
        <f>COUNTIF($G117:$H136,G116)</f>
        <v>4</v>
      </c>
      <c r="AO116">
        <f>COUNTIF($G117:$H136,H116)</f>
        <v>8</v>
      </c>
    </row>
    <row r="117" spans="1:41" x14ac:dyDescent="0.3">
      <c r="A117" s="4">
        <v>45310</v>
      </c>
      <c r="B117">
        <v>27</v>
      </c>
      <c r="C117">
        <v>28</v>
      </c>
      <c r="D117">
        <v>44</v>
      </c>
      <c r="E117">
        <v>48</v>
      </c>
      <c r="F117">
        <v>50</v>
      </c>
      <c r="G117">
        <v>7</v>
      </c>
      <c r="H117">
        <v>12</v>
      </c>
      <c r="J117">
        <f>SQRT(SUM((C117-B117)^2,(D117-C117)^2,(E117-D117)^2,(F117-E117)^2))/4</f>
        <v>4.1608292442733097</v>
      </c>
      <c r="L117">
        <f>SQRT(SUM((B118-B117)^2,(C118-C117)^2,(D118-D117)^2,(E118-E117)^2,(F118-F117)^2))/5</f>
        <v>6.8352029962540239</v>
      </c>
      <c r="N117">
        <f>H117-G117</f>
        <v>5</v>
      </c>
      <c r="P117">
        <f>SQRT(SUM((G118-G117)^2,(H118-H117)^2)/2)</f>
        <v>0.70710678118654757</v>
      </c>
      <c r="Q117">
        <f>COUNTIF($B118:$F122, B117)</f>
        <v>0</v>
      </c>
      <c r="R117">
        <f>COUNTIF($B118:$F122, C117)</f>
        <v>0</v>
      </c>
      <c r="S117">
        <f>COUNTIF($B118:$F122, D117)</f>
        <v>0</v>
      </c>
      <c r="T117">
        <f>COUNTIF($B118:$F122, E117)</f>
        <v>0</v>
      </c>
      <c r="U117">
        <f>COUNTIF($B118:$F122, F117)</f>
        <v>1</v>
      </c>
      <c r="V117">
        <f>COUNTIF($G118:$H122, G117)</f>
        <v>0</v>
      </c>
      <c r="W117">
        <f>COUNTIF($G118:$H122, H117)</f>
        <v>3</v>
      </c>
      <c r="Z117">
        <f>COUNTIF($B118:$F127, B117)</f>
        <v>1</v>
      </c>
      <c r="AA117">
        <f>COUNTIF($B118:$F127, C117)</f>
        <v>0</v>
      </c>
      <c r="AB117">
        <f>COUNTIF($B118:$F127, D117)</f>
        <v>1</v>
      </c>
      <c r="AC117">
        <f>COUNTIF($B118:$F127, E117)</f>
        <v>1</v>
      </c>
      <c r="AD117">
        <f>COUNTIF($B118:$F127, F117)</f>
        <v>1</v>
      </c>
      <c r="AE117">
        <f>COUNTIF($G118:$H127,G117)</f>
        <v>0</v>
      </c>
      <c r="AF117">
        <f>COUNTIF($G118:$H127,H117)</f>
        <v>5</v>
      </c>
      <c r="AI117">
        <f>COUNTIF($B118:$F137, B117)</f>
        <v>2</v>
      </c>
      <c r="AJ117">
        <f>COUNTIF($B118:$F137, C117)</f>
        <v>1</v>
      </c>
      <c r="AK117">
        <f>COUNTIF($B118:$F137, D117)</f>
        <v>3</v>
      </c>
      <c r="AL117">
        <f>COUNTIF($B118:$F137, E117)</f>
        <v>3</v>
      </c>
      <c r="AM117">
        <f>COUNTIF($B118:$F137, F117)</f>
        <v>5</v>
      </c>
      <c r="AN117">
        <f>COUNTIF($G118:$H137,G117)</f>
        <v>3</v>
      </c>
      <c r="AO117">
        <f>COUNTIF($G118:$H137,H117)</f>
        <v>8</v>
      </c>
    </row>
    <row r="118" spans="1:41" x14ac:dyDescent="0.3">
      <c r="A118" s="4">
        <v>45307</v>
      </c>
      <c r="B118">
        <v>10</v>
      </c>
      <c r="C118">
        <v>18</v>
      </c>
      <c r="D118">
        <v>21</v>
      </c>
      <c r="E118">
        <v>33</v>
      </c>
      <c r="F118">
        <v>45</v>
      </c>
      <c r="G118">
        <v>8</v>
      </c>
      <c r="H118">
        <v>12</v>
      </c>
      <c r="J118">
        <f>SQRT(SUM((C118-B118)^2,(D118-C118)^2,(E118-D118)^2,(F118-E118)^2))/4</f>
        <v>4.75</v>
      </c>
      <c r="L118">
        <f>SQRT(SUM((B119-B118)^2,(C119-C118)^2,(D119-D118)^2,(E119-E118)^2,(F119-F118)^2))/5</f>
        <v>2.8705400188814645</v>
      </c>
      <c r="N118">
        <f>H118-G118</f>
        <v>4</v>
      </c>
      <c r="P118">
        <f>SQRT(SUM((G119-G118)^2,(H119-H118)^2)/2)</f>
        <v>0.70710678118654757</v>
      </c>
      <c r="Q118">
        <f>COUNTIF($B119:$F123, B118)</f>
        <v>0</v>
      </c>
      <c r="R118">
        <f>COUNTIF($B119:$F123, C118)</f>
        <v>3</v>
      </c>
      <c r="S118">
        <f>COUNTIF($B119:$F123, D118)</f>
        <v>0</v>
      </c>
      <c r="T118">
        <f>COUNTIF($B119:$F123, E118)</f>
        <v>0</v>
      </c>
      <c r="U118">
        <f>COUNTIF($B119:$F123, F118)</f>
        <v>1</v>
      </c>
      <c r="V118">
        <f>COUNTIF($G119:$H123, G118)</f>
        <v>1</v>
      </c>
      <c r="W118">
        <f>COUNTIF($G119:$H123, H118)</f>
        <v>2</v>
      </c>
      <c r="Z118">
        <f>COUNTIF($B119:$F128, B118)</f>
        <v>1</v>
      </c>
      <c r="AA118">
        <f>COUNTIF($B119:$F128, C118)</f>
        <v>3</v>
      </c>
      <c r="AB118">
        <f>COUNTIF($B119:$F128, D118)</f>
        <v>0</v>
      </c>
      <c r="AC118">
        <f>COUNTIF($B119:$F128, E118)</f>
        <v>0</v>
      </c>
      <c r="AD118">
        <f>COUNTIF($B119:$F128, F118)</f>
        <v>2</v>
      </c>
      <c r="AE118">
        <f>COUNTIF($G119:$H128,G118)</f>
        <v>1</v>
      </c>
      <c r="AF118">
        <f>COUNTIF($G119:$H128,H118)</f>
        <v>5</v>
      </c>
      <c r="AI118">
        <f>COUNTIF($B119:$F138, B118)</f>
        <v>4</v>
      </c>
      <c r="AJ118">
        <f>COUNTIF($B119:$F138, C118)</f>
        <v>3</v>
      </c>
      <c r="AK118">
        <f>COUNTIF($B119:$F138, D118)</f>
        <v>1</v>
      </c>
      <c r="AL118">
        <f>COUNTIF($B119:$F138, E118)</f>
        <v>1</v>
      </c>
      <c r="AM118">
        <f>COUNTIF($B119:$F138, F118)</f>
        <v>2</v>
      </c>
      <c r="AN118">
        <f>COUNTIF($G119:$H138,G118)</f>
        <v>3</v>
      </c>
      <c r="AO118">
        <f>COUNTIF($G119:$H138,H118)</f>
        <v>7</v>
      </c>
    </row>
    <row r="119" spans="1:41" x14ac:dyDescent="0.3">
      <c r="A119" s="4">
        <v>45303</v>
      </c>
      <c r="B119">
        <v>16</v>
      </c>
      <c r="C119">
        <v>17</v>
      </c>
      <c r="D119">
        <v>18</v>
      </c>
      <c r="E119">
        <v>45</v>
      </c>
      <c r="F119">
        <v>49</v>
      </c>
      <c r="G119">
        <v>9</v>
      </c>
      <c r="H119">
        <v>12</v>
      </c>
      <c r="J119">
        <f>SQRT(SUM((C119-B119)^2,(D119-C119)^2,(E119-D119)^2,(F119-E119)^2))/4</f>
        <v>6.8328251843582244</v>
      </c>
      <c r="L119">
        <f>SQRT(SUM((B120-B119)^2,(C120-C119)^2,(D120-D119)^2,(E120-E119)^2,(F120-F119)^2))/5</f>
        <v>4.0644802865803147</v>
      </c>
      <c r="N119">
        <f>H119-G119</f>
        <v>3</v>
      </c>
      <c r="P119">
        <f>SQRT(SUM((G120-G119)^2,(H120-H119)^2)/2)</f>
        <v>8.5146931829632013</v>
      </c>
      <c r="Q119">
        <f>COUNTIF($B120:$F124, B119)</f>
        <v>0</v>
      </c>
      <c r="R119">
        <f>COUNTIF($B120:$F124, C119)</f>
        <v>0</v>
      </c>
      <c r="S119">
        <f>COUNTIF($B120:$F124, D119)</f>
        <v>2</v>
      </c>
      <c r="T119">
        <f>COUNTIF($B120:$F124, E119)</f>
        <v>0</v>
      </c>
      <c r="U119">
        <f>COUNTIF($B120:$F124, F119)</f>
        <v>1</v>
      </c>
      <c r="V119">
        <f>COUNTIF($G120:$H124, G119)</f>
        <v>2</v>
      </c>
      <c r="W119">
        <f>COUNTIF($G120:$H124, H119)</f>
        <v>1</v>
      </c>
      <c r="Z119">
        <f>COUNTIF($B120:$F129, B119)</f>
        <v>0</v>
      </c>
      <c r="AA119">
        <f>COUNTIF($B120:$F129, C119)</f>
        <v>1</v>
      </c>
      <c r="AB119">
        <f>COUNTIF($B120:$F129, D119)</f>
        <v>2</v>
      </c>
      <c r="AC119">
        <f>COUNTIF($B120:$F129, E119)</f>
        <v>1</v>
      </c>
      <c r="AD119">
        <f>COUNTIF($B120:$F129, F119)</f>
        <v>2</v>
      </c>
      <c r="AE119">
        <f>COUNTIF($G120:$H129,G119)</f>
        <v>4</v>
      </c>
      <c r="AF119">
        <f>COUNTIF($G120:$H129,H119)</f>
        <v>4</v>
      </c>
      <c r="AI119">
        <f>COUNTIF($B120:$F139, B119)</f>
        <v>2</v>
      </c>
      <c r="AJ119">
        <f>COUNTIF($B120:$F139, C119)</f>
        <v>1</v>
      </c>
      <c r="AK119">
        <f>COUNTIF($B120:$F139, D119)</f>
        <v>2</v>
      </c>
      <c r="AL119">
        <f>COUNTIF($B120:$F139, E119)</f>
        <v>1</v>
      </c>
      <c r="AM119">
        <f>COUNTIF($B120:$F139, F119)</f>
        <v>2</v>
      </c>
      <c r="AN119">
        <f>COUNTIF($G120:$H139,G119)</f>
        <v>7</v>
      </c>
      <c r="AO119">
        <f>COUNTIF($G120:$H139,H119)</f>
        <v>6</v>
      </c>
    </row>
    <row r="120" spans="1:41" x14ac:dyDescent="0.3">
      <c r="A120" s="4">
        <v>45300</v>
      </c>
      <c r="B120">
        <v>2</v>
      </c>
      <c r="C120">
        <v>9</v>
      </c>
      <c r="D120">
        <v>12</v>
      </c>
      <c r="E120">
        <v>39</v>
      </c>
      <c r="F120">
        <v>40</v>
      </c>
      <c r="G120">
        <v>1</v>
      </c>
      <c r="H120">
        <v>3</v>
      </c>
      <c r="J120">
        <f>SQRT(SUM((C120-B120)^2,(D120-C120)^2,(E120-D120)^2,(F120-E120)^2))/4</f>
        <v>7.0178344238090995</v>
      </c>
      <c r="L120">
        <f>SQRT(SUM((B121-B120)^2,(C121-C120)^2,(D121-D120)^2,(E121-E120)^2,(F121-F120)^2))/5</f>
        <v>2.4</v>
      </c>
      <c r="N120">
        <f>H120-G120</f>
        <v>2</v>
      </c>
      <c r="P120">
        <f>SQRT(SUM((G121-G120)^2,(H121-H120)^2)/2)</f>
        <v>3.8078865529319543</v>
      </c>
      <c r="Q120">
        <f>COUNTIF($B121:$F125, B120)</f>
        <v>1</v>
      </c>
      <c r="R120">
        <f>COUNTIF($B121:$F125, C120)</f>
        <v>0</v>
      </c>
      <c r="S120">
        <f>COUNTIF($B121:$F125, D120)</f>
        <v>0</v>
      </c>
      <c r="T120">
        <f>COUNTIF($B121:$F125, E120)</f>
        <v>1</v>
      </c>
      <c r="U120">
        <f>COUNTIF($B121:$F125, F120)</f>
        <v>0</v>
      </c>
      <c r="V120">
        <f>COUNTIF($G121:$H125, G120)</f>
        <v>0</v>
      </c>
      <c r="W120">
        <f>COUNTIF($G121:$H125, H120)</f>
        <v>1</v>
      </c>
      <c r="Z120">
        <f>COUNTIF($B121:$F130, B120)</f>
        <v>2</v>
      </c>
      <c r="AA120">
        <f>COUNTIF($B121:$F130, C120)</f>
        <v>0</v>
      </c>
      <c r="AB120">
        <f>COUNTIF($B121:$F130, D120)</f>
        <v>0</v>
      </c>
      <c r="AC120">
        <f>COUNTIF($B121:$F130, E120)</f>
        <v>2</v>
      </c>
      <c r="AD120">
        <f>COUNTIF($B121:$F130, F120)</f>
        <v>0</v>
      </c>
      <c r="AE120">
        <f>COUNTIF($G121:$H130,G120)</f>
        <v>0</v>
      </c>
      <c r="AF120">
        <f>COUNTIF($G121:$H130,H120)</f>
        <v>1</v>
      </c>
      <c r="AI120">
        <f>COUNTIF($B121:$F140, B120)</f>
        <v>3</v>
      </c>
      <c r="AJ120">
        <f>COUNTIF($B121:$F140, C120)</f>
        <v>0</v>
      </c>
      <c r="AK120">
        <f>COUNTIF($B121:$F140, D120)</f>
        <v>1</v>
      </c>
      <c r="AL120">
        <f>COUNTIF($B121:$F140, E120)</f>
        <v>5</v>
      </c>
      <c r="AM120">
        <f>COUNTIF($B121:$F140, F120)</f>
        <v>1</v>
      </c>
      <c r="AN120">
        <f>COUNTIF($G121:$H140,G120)</f>
        <v>1</v>
      </c>
      <c r="AO120">
        <f>COUNTIF($G121:$H140,H120)</f>
        <v>3</v>
      </c>
    </row>
    <row r="121" spans="1:41" x14ac:dyDescent="0.3">
      <c r="A121" s="4">
        <v>45296</v>
      </c>
      <c r="B121">
        <v>4</v>
      </c>
      <c r="C121">
        <v>7</v>
      </c>
      <c r="D121">
        <v>18</v>
      </c>
      <c r="E121">
        <v>39</v>
      </c>
      <c r="F121">
        <v>50</v>
      </c>
      <c r="G121">
        <v>3</v>
      </c>
      <c r="H121">
        <v>8</v>
      </c>
      <c r="J121">
        <f>SQRT(SUM((C121-B121)^2,(D121-C121)^2,(E121-D121)^2,(F121-E121)^2))/4</f>
        <v>6.5764732189829527</v>
      </c>
      <c r="L121">
        <f>SQRT(SUM((B122-B121)^2,(C122-C121)^2,(D122-D121)^2,(E122-E121)^2,(F122-F121)^2))/5</f>
        <v>2.2181073012818837</v>
      </c>
      <c r="N121">
        <f>H121-G121</f>
        <v>5</v>
      </c>
      <c r="P121">
        <f>SQRT(SUM((G122-G121)^2,(H122-H121)^2)/2)</f>
        <v>5.7008771254956896</v>
      </c>
      <c r="Q121">
        <f>COUNTIF($B122:$F126, B121)</f>
        <v>0</v>
      </c>
      <c r="R121">
        <f>COUNTIF($B122:$F126, C121)</f>
        <v>1</v>
      </c>
      <c r="S121">
        <f>COUNTIF($B122:$F126, D121)</f>
        <v>1</v>
      </c>
      <c r="T121">
        <f>COUNTIF($B122:$F126, E121)</f>
        <v>0</v>
      </c>
      <c r="U121">
        <f>COUNTIF($B122:$F126, F121)</f>
        <v>0</v>
      </c>
      <c r="V121">
        <f>COUNTIF($G122:$H126, G121)</f>
        <v>0</v>
      </c>
      <c r="W121">
        <f>COUNTIF($G122:$H126, H121)</f>
        <v>0</v>
      </c>
      <c r="Z121">
        <f>COUNTIF($B122:$F131, B121)</f>
        <v>2</v>
      </c>
      <c r="AA121">
        <f>COUNTIF($B122:$F131, C121)</f>
        <v>1</v>
      </c>
      <c r="AB121">
        <f>COUNTIF($B122:$F131, D121)</f>
        <v>1</v>
      </c>
      <c r="AC121">
        <f>COUNTIF($B122:$F131, E121)</f>
        <v>1</v>
      </c>
      <c r="AD121">
        <f>COUNTIF($B122:$F131, F121)</f>
        <v>2</v>
      </c>
      <c r="AE121">
        <f>COUNTIF($G122:$H131,G121)</f>
        <v>0</v>
      </c>
      <c r="AF121">
        <f>COUNTIF($G122:$H131,H121)</f>
        <v>1</v>
      </c>
      <c r="AI121">
        <f>COUNTIF($B122:$F141, B121)</f>
        <v>2</v>
      </c>
      <c r="AJ121">
        <f>COUNTIF($B122:$F141, C121)</f>
        <v>2</v>
      </c>
      <c r="AK121">
        <f>COUNTIF($B122:$F141, D121)</f>
        <v>1</v>
      </c>
      <c r="AL121">
        <f>COUNTIF($B122:$F141, E121)</f>
        <v>4</v>
      </c>
      <c r="AM121">
        <f>COUNTIF($B122:$F141, F121)</f>
        <v>5</v>
      </c>
      <c r="AN121">
        <f>COUNTIF($G122:$H141,G121)</f>
        <v>3</v>
      </c>
      <c r="AO121">
        <f>COUNTIF($G122:$H141,H121)</f>
        <v>3</v>
      </c>
    </row>
    <row r="122" spans="1:41" x14ac:dyDescent="0.3">
      <c r="A122" s="4">
        <v>45293</v>
      </c>
      <c r="B122">
        <v>7</v>
      </c>
      <c r="C122">
        <v>15</v>
      </c>
      <c r="D122">
        <v>18</v>
      </c>
      <c r="E122">
        <v>46</v>
      </c>
      <c r="F122">
        <v>49</v>
      </c>
      <c r="G122">
        <v>10</v>
      </c>
      <c r="H122">
        <v>12</v>
      </c>
      <c r="J122">
        <f>SQRT(SUM((C122-B122)^2,(D122-C122)^2,(E122-D122)^2,(F122-E122)^2))/4</f>
        <v>7.3569694847810805</v>
      </c>
      <c r="L122">
        <f>SQRT(SUM((B123-B122)^2,(C123-C122)^2,(D123-D122)^2,(E123-E122)^2,(F123-F122)^2))/5</f>
        <v>4.0693979898751609</v>
      </c>
      <c r="N122">
        <f>H122-G122</f>
        <v>2</v>
      </c>
      <c r="P122">
        <f>SQRT(SUM((G123-G122)^2,(H123-H122)^2)/2)</f>
        <v>3.5355339059327378</v>
      </c>
      <c r="Q122">
        <f>COUNTIF($B123:$F127, B122)</f>
        <v>0</v>
      </c>
      <c r="R122">
        <f>COUNTIF($B123:$F127, C122)</f>
        <v>0</v>
      </c>
      <c r="S122">
        <f>COUNTIF($B123:$F127, D122)</f>
        <v>0</v>
      </c>
      <c r="T122">
        <f>COUNTIF($B123:$F127, E122)</f>
        <v>0</v>
      </c>
      <c r="U122">
        <f>COUNTIF($B123:$F127, F122)</f>
        <v>1</v>
      </c>
      <c r="V122">
        <f>COUNTIF($G123:$H127, G122)</f>
        <v>1</v>
      </c>
      <c r="W122">
        <f>COUNTIF($G123:$H127, H122)</f>
        <v>2</v>
      </c>
      <c r="Z122">
        <f>COUNTIF($B123:$F132, B122)</f>
        <v>0</v>
      </c>
      <c r="AA122">
        <f>COUNTIF($B123:$F132, C122)</f>
        <v>0</v>
      </c>
      <c r="AB122">
        <f>COUNTIF($B123:$F132, D122)</f>
        <v>0</v>
      </c>
      <c r="AC122">
        <f>COUNTIF($B123:$F132, E122)</f>
        <v>0</v>
      </c>
      <c r="AD122">
        <f>COUNTIF($B123:$F132, F122)</f>
        <v>1</v>
      </c>
      <c r="AE122">
        <f>COUNTIF($G123:$H132,G122)</f>
        <v>1</v>
      </c>
      <c r="AF122">
        <f>COUNTIF($G123:$H132,H122)</f>
        <v>4</v>
      </c>
      <c r="AI122">
        <f>COUNTIF($B123:$F142, B122)</f>
        <v>1</v>
      </c>
      <c r="AJ122">
        <f>COUNTIF($B123:$F142, C122)</f>
        <v>1</v>
      </c>
      <c r="AK122">
        <f>COUNTIF($B123:$F142, D122)</f>
        <v>1</v>
      </c>
      <c r="AL122">
        <f>COUNTIF($B123:$F142, E122)</f>
        <v>2</v>
      </c>
      <c r="AM122">
        <f>COUNTIF($B123:$F142, F122)</f>
        <v>2</v>
      </c>
      <c r="AN122">
        <f>COUNTIF($G123:$H142,G122)</f>
        <v>3</v>
      </c>
      <c r="AO122">
        <f>COUNTIF($G123:$H142,H122)</f>
        <v>5</v>
      </c>
    </row>
    <row r="123" spans="1:41" x14ac:dyDescent="0.3">
      <c r="A123" s="4">
        <v>45289</v>
      </c>
      <c r="B123">
        <v>2</v>
      </c>
      <c r="C123">
        <v>3</v>
      </c>
      <c r="D123">
        <v>19</v>
      </c>
      <c r="E123">
        <v>36</v>
      </c>
      <c r="F123">
        <v>37</v>
      </c>
      <c r="G123">
        <v>6</v>
      </c>
      <c r="H123">
        <v>9</v>
      </c>
      <c r="J123">
        <f>SQRT(SUM((C123-B123)^2,(D123-C123)^2,(E123-D123)^2,(F123-E123)^2))/4</f>
        <v>5.8470077817632502</v>
      </c>
      <c r="L123">
        <f>SQRT(SUM((B124-B123)^2,(C124-C123)^2,(D124-D123)^2,(E124-E123)^2,(F124-F123)^2))/5</f>
        <v>5.7758116312774606</v>
      </c>
      <c r="N123">
        <f>H123-G123</f>
        <v>3</v>
      </c>
      <c r="P123">
        <f>SQRT(SUM((G124-G123)^2,(H124-H123)^2)/2)</f>
        <v>2.2360679774997898</v>
      </c>
      <c r="Q123">
        <f>COUNTIF($B124:$F128, B123)</f>
        <v>1</v>
      </c>
      <c r="R123">
        <f>COUNTIF($B124:$F128, C123)</f>
        <v>0</v>
      </c>
      <c r="S123">
        <f>COUNTIF($B124:$F128, D123)</f>
        <v>0</v>
      </c>
      <c r="T123">
        <f>COUNTIF($B124:$F128, E123)</f>
        <v>0</v>
      </c>
      <c r="U123">
        <f>COUNTIF($B124:$F128, F123)</f>
        <v>2</v>
      </c>
      <c r="V123">
        <f>COUNTIF($G124:$H128, G123)</f>
        <v>0</v>
      </c>
      <c r="W123">
        <f>COUNTIF($G124:$H128, H123)</f>
        <v>3</v>
      </c>
      <c r="Z123">
        <f>COUNTIF($B124:$F133, B123)</f>
        <v>1</v>
      </c>
      <c r="AA123">
        <f>COUNTIF($B124:$F133, C123)</f>
        <v>0</v>
      </c>
      <c r="AB123">
        <f>COUNTIF($B124:$F133, D123)</f>
        <v>0</v>
      </c>
      <c r="AC123">
        <f>COUNTIF($B124:$F133, E123)</f>
        <v>0</v>
      </c>
      <c r="AD123">
        <f>COUNTIF($B124:$F133, F123)</f>
        <v>2</v>
      </c>
      <c r="AE123">
        <f>COUNTIF($G124:$H133,G123)</f>
        <v>0</v>
      </c>
      <c r="AF123">
        <f>COUNTIF($G124:$H133,H123)</f>
        <v>5</v>
      </c>
      <c r="AI123">
        <f>COUNTIF($B124:$F143, B123)</f>
        <v>3</v>
      </c>
      <c r="AJ123">
        <f>COUNTIF($B124:$F143, C123)</f>
        <v>0</v>
      </c>
      <c r="AK123">
        <f>COUNTIF($B124:$F143, D123)</f>
        <v>1</v>
      </c>
      <c r="AL123">
        <f>COUNTIF($B124:$F143, E123)</f>
        <v>1</v>
      </c>
      <c r="AM123">
        <f>COUNTIF($B124:$F143, F123)</f>
        <v>2</v>
      </c>
      <c r="AN123">
        <f>COUNTIF($G124:$H143,G123)</f>
        <v>1</v>
      </c>
      <c r="AO123">
        <f>COUNTIF($G124:$H143,H123)</f>
        <v>7</v>
      </c>
    </row>
    <row r="124" spans="1:41" x14ac:dyDescent="0.3">
      <c r="A124" s="4">
        <v>45286</v>
      </c>
      <c r="B124">
        <v>8</v>
      </c>
      <c r="C124">
        <v>27</v>
      </c>
      <c r="D124">
        <v>30</v>
      </c>
      <c r="E124">
        <v>35</v>
      </c>
      <c r="F124">
        <v>47</v>
      </c>
      <c r="G124">
        <v>9</v>
      </c>
      <c r="H124">
        <v>10</v>
      </c>
      <c r="J124">
        <f>SQRT(SUM((C124-B124)^2,(D124-C124)^2,(E124-D124)^2,(F124-E124)^2))/4</f>
        <v>5.8040933831219501</v>
      </c>
      <c r="L124">
        <f>SQRT(SUM((B125-B124)^2,(C125-C124)^2,(D125-D124)^2,(E125-E124)^2,(F125-F124)^2))/5</f>
        <v>3.3105890714493698</v>
      </c>
      <c r="N124">
        <f>H124-G124</f>
        <v>1</v>
      </c>
      <c r="P124">
        <f>SQRT(SUM((G125-G124)^2,(H125-H124)^2)/2)</f>
        <v>3.8078865529319543</v>
      </c>
      <c r="Q124">
        <f>COUNTIF($B125:$F129, B124)</f>
        <v>0</v>
      </c>
      <c r="R124">
        <f>COUNTIF($B125:$F129, C124)</f>
        <v>0</v>
      </c>
      <c r="S124">
        <f>COUNTIF($B125:$F129, D124)</f>
        <v>1</v>
      </c>
      <c r="T124">
        <f>COUNTIF($B125:$F129, E124)</f>
        <v>0</v>
      </c>
      <c r="U124">
        <f>COUNTIF($B125:$F129, F124)</f>
        <v>0</v>
      </c>
      <c r="V124">
        <f>COUNTIF($G125:$H129, G124)</f>
        <v>2</v>
      </c>
      <c r="W124">
        <f>COUNTIF($G125:$H129, H124)</f>
        <v>0</v>
      </c>
      <c r="Z124">
        <f>COUNTIF($B125:$F134, B124)</f>
        <v>0</v>
      </c>
      <c r="AA124">
        <f>COUNTIF($B125:$F134, C124)</f>
        <v>1</v>
      </c>
      <c r="AB124">
        <f>COUNTIF($B125:$F134, D124)</f>
        <v>1</v>
      </c>
      <c r="AC124">
        <f>COUNTIF($B125:$F134, E124)</f>
        <v>0</v>
      </c>
      <c r="AD124">
        <f>COUNTIF($B125:$F134, F124)</f>
        <v>1</v>
      </c>
      <c r="AE124">
        <f>COUNTIF($G125:$H134,G124)</f>
        <v>4</v>
      </c>
      <c r="AF124">
        <f>COUNTIF($G125:$H134,H124)</f>
        <v>0</v>
      </c>
      <c r="AI124">
        <f>COUNTIF($B125:$F144, B124)</f>
        <v>3</v>
      </c>
      <c r="AJ124">
        <f>COUNTIF($B125:$F144, C124)</f>
        <v>1</v>
      </c>
      <c r="AK124">
        <f>COUNTIF($B125:$F144, D124)</f>
        <v>3</v>
      </c>
      <c r="AL124">
        <f>COUNTIF($B125:$F144, E124)</f>
        <v>2</v>
      </c>
      <c r="AM124">
        <f>COUNTIF($B125:$F144, F124)</f>
        <v>2</v>
      </c>
      <c r="AN124">
        <f>COUNTIF($G125:$H144,G124)</f>
        <v>6</v>
      </c>
      <c r="AO124">
        <f>COUNTIF($G125:$H144,H124)</f>
        <v>2</v>
      </c>
    </row>
    <row r="125" spans="1:41" x14ac:dyDescent="0.3">
      <c r="A125" s="4">
        <v>45282</v>
      </c>
      <c r="B125">
        <v>6</v>
      </c>
      <c r="C125">
        <v>14</v>
      </c>
      <c r="D125">
        <v>34</v>
      </c>
      <c r="E125">
        <v>44</v>
      </c>
      <c r="F125">
        <v>49</v>
      </c>
      <c r="G125">
        <v>4</v>
      </c>
      <c r="H125">
        <v>12</v>
      </c>
      <c r="J125">
        <f>SQRT(SUM((C125-B125)^2,(D125-C125)^2,(E125-D125)^2,(F125-E125)^2))/4</f>
        <v>6.0673305497557983</v>
      </c>
      <c r="L125">
        <f>SQRT(SUM((B126-B125)^2,(C126-C125)^2,(D126-D125)^2,(E126-E125)^2,(F126-F125)^2))/5</f>
        <v>2.1725560982400429</v>
      </c>
      <c r="N125">
        <f>H125-G125</f>
        <v>8</v>
      </c>
      <c r="P125">
        <f>SQRT(SUM((G126-G125)^2,(H126-H125)^2)/2)</f>
        <v>1.4142135623730951</v>
      </c>
      <c r="Q125">
        <f>COUNTIF($B126:$F130, B125)</f>
        <v>2</v>
      </c>
      <c r="R125">
        <f>COUNTIF($B126:$F130, C125)</f>
        <v>0</v>
      </c>
      <c r="S125">
        <f>COUNTIF($B126:$F130, D125)</f>
        <v>0</v>
      </c>
      <c r="T125">
        <f>COUNTIF($B126:$F130, E125)</f>
        <v>0</v>
      </c>
      <c r="U125">
        <f>COUNTIF($B126:$F130, F125)</f>
        <v>0</v>
      </c>
      <c r="V125">
        <f>COUNTIF($G126:$H130, G125)</f>
        <v>1</v>
      </c>
      <c r="W125">
        <f>COUNTIF($G126:$H130, H125)</f>
        <v>2</v>
      </c>
      <c r="Z125">
        <f>COUNTIF($B126:$F135, B125)</f>
        <v>2</v>
      </c>
      <c r="AA125">
        <f>COUNTIF($B126:$F135, C125)</f>
        <v>1</v>
      </c>
      <c r="AB125">
        <f>COUNTIF($B126:$F135, D125)</f>
        <v>1</v>
      </c>
      <c r="AC125">
        <f>COUNTIF($B126:$F135, E125)</f>
        <v>1</v>
      </c>
      <c r="AD125">
        <f>COUNTIF($B126:$F135, F125)</f>
        <v>0</v>
      </c>
      <c r="AE125">
        <f>COUNTIF($G126:$H135,G125)</f>
        <v>1</v>
      </c>
      <c r="AF125">
        <f>COUNTIF($G126:$H135,H125)</f>
        <v>3</v>
      </c>
      <c r="AI125">
        <f>COUNTIF($B126:$F145, B125)</f>
        <v>2</v>
      </c>
      <c r="AJ125">
        <f>COUNTIF($B126:$F145, C125)</f>
        <v>1</v>
      </c>
      <c r="AK125">
        <f>COUNTIF($B126:$F145, D125)</f>
        <v>2</v>
      </c>
      <c r="AL125">
        <f>COUNTIF($B126:$F145, E125)</f>
        <v>2</v>
      </c>
      <c r="AM125">
        <f>COUNTIF($B126:$F145, F125)</f>
        <v>1</v>
      </c>
      <c r="AN125">
        <f>COUNTIF($G126:$H145,G125)</f>
        <v>4</v>
      </c>
      <c r="AO125">
        <f>COUNTIF($G126:$H145,H125)</f>
        <v>4</v>
      </c>
    </row>
    <row r="126" spans="1:41" x14ac:dyDescent="0.3">
      <c r="A126" s="4">
        <v>45279</v>
      </c>
      <c r="B126">
        <v>10</v>
      </c>
      <c r="C126">
        <v>20</v>
      </c>
      <c r="D126">
        <v>41</v>
      </c>
      <c r="E126">
        <v>43</v>
      </c>
      <c r="F126">
        <v>45</v>
      </c>
      <c r="G126">
        <v>2</v>
      </c>
      <c r="H126">
        <v>12</v>
      </c>
      <c r="J126">
        <f>SQRT(SUM((C126-B126)^2,(D126-C126)^2,(E126-D126)^2,(F126-E126)^2))/4</f>
        <v>5.8576872569299905</v>
      </c>
      <c r="L126">
        <f>SQRT(SUM((B127-B126)^2,(C127-C126)^2,(D127-D126)^2,(E127-E126)^2,(F127-F126)^2))/5</f>
        <v>2.5534290669607409</v>
      </c>
      <c r="N126">
        <f>H126-G126</f>
        <v>10</v>
      </c>
      <c r="P126">
        <f>SQRT(SUM((G127-G126)^2,(H127-H126)^2)/2)</f>
        <v>3</v>
      </c>
      <c r="Q126">
        <f>COUNTIF($B127:$F131, B126)</f>
        <v>1</v>
      </c>
      <c r="R126">
        <f>COUNTIF($B127:$F131, C126)</f>
        <v>1</v>
      </c>
      <c r="S126">
        <f>COUNTIF($B127:$F131, D126)</f>
        <v>0</v>
      </c>
      <c r="T126">
        <f>COUNTIF($B127:$F131, E126)</f>
        <v>1</v>
      </c>
      <c r="U126">
        <f>COUNTIF($B127:$F131, F126)</f>
        <v>0</v>
      </c>
      <c r="V126">
        <f>COUNTIF($G127:$H131, G126)</f>
        <v>0</v>
      </c>
      <c r="W126">
        <f>COUNTIF($G127:$H131, H126)</f>
        <v>2</v>
      </c>
      <c r="Z126">
        <f>COUNTIF($B127:$F136, B126)</f>
        <v>1</v>
      </c>
      <c r="AA126">
        <f>COUNTIF($B127:$F136, C126)</f>
        <v>2</v>
      </c>
      <c r="AB126">
        <f>COUNTIF($B127:$F136, D126)</f>
        <v>0</v>
      </c>
      <c r="AC126">
        <f>COUNTIF($B127:$F136, E126)</f>
        <v>1</v>
      </c>
      <c r="AD126">
        <f>COUNTIF($B127:$F136, F126)</f>
        <v>0</v>
      </c>
      <c r="AE126">
        <f>COUNTIF($G127:$H136,G126)</f>
        <v>2</v>
      </c>
      <c r="AF126">
        <f>COUNTIF($G127:$H136,H126)</f>
        <v>2</v>
      </c>
      <c r="AI126">
        <f>COUNTIF($B127:$F146, B126)</f>
        <v>4</v>
      </c>
      <c r="AJ126">
        <f>COUNTIF($B127:$F146, C126)</f>
        <v>6</v>
      </c>
      <c r="AK126">
        <f>COUNTIF($B127:$F146, D126)</f>
        <v>1</v>
      </c>
      <c r="AL126">
        <f>COUNTIF($B127:$F146, E126)</f>
        <v>2</v>
      </c>
      <c r="AM126">
        <f>COUNTIF($B127:$F146, F126)</f>
        <v>1</v>
      </c>
      <c r="AN126">
        <f>COUNTIF($G127:$H146,G126)</f>
        <v>5</v>
      </c>
      <c r="AO126">
        <f>COUNTIF($G127:$H146,H126)</f>
        <v>3</v>
      </c>
    </row>
    <row r="127" spans="1:41" x14ac:dyDescent="0.3">
      <c r="A127" s="4">
        <v>45275</v>
      </c>
      <c r="B127">
        <v>2</v>
      </c>
      <c r="C127">
        <v>13</v>
      </c>
      <c r="D127">
        <v>37</v>
      </c>
      <c r="E127">
        <v>38</v>
      </c>
      <c r="F127">
        <v>48</v>
      </c>
      <c r="G127">
        <v>5</v>
      </c>
      <c r="H127">
        <v>9</v>
      </c>
      <c r="J127">
        <f>SQRT(SUM((C127-B127)^2,(D127-C127)^2,(E127-D127)^2,(F127-E127)^2))/4</f>
        <v>7.0622234459127675</v>
      </c>
      <c r="L127">
        <f>SQRT(SUM((B128-B127)^2,(C128-C127)^2,(D128-D127)^2,(E128-E127)^2,(F128-F127)^2))/5</f>
        <v>3.2680269276736382</v>
      </c>
      <c r="N127">
        <f>H127-G127</f>
        <v>4</v>
      </c>
      <c r="P127">
        <f>SQRT(SUM((G128-G127)^2,(H128-H127)^2)/2)</f>
        <v>3.5355339059327378</v>
      </c>
      <c r="Q127">
        <f>COUNTIF($B128:$F132, B127)</f>
        <v>0</v>
      </c>
      <c r="R127">
        <f>COUNTIF($B128:$F132, C127)</f>
        <v>0</v>
      </c>
      <c r="S127">
        <f>COUNTIF($B128:$F132, D127)</f>
        <v>1</v>
      </c>
      <c r="T127">
        <f>COUNTIF($B128:$F132, E127)</f>
        <v>1</v>
      </c>
      <c r="U127">
        <f>COUNTIF($B128:$F132, F127)</f>
        <v>1</v>
      </c>
      <c r="V127">
        <f>COUNTIF($G128:$H132, G127)</f>
        <v>1</v>
      </c>
      <c r="W127">
        <f>COUNTIF($G128:$H132, H127)</f>
        <v>3</v>
      </c>
      <c r="Z127">
        <f>COUNTIF($B128:$F137, B127)</f>
        <v>1</v>
      </c>
      <c r="AA127">
        <f>COUNTIF($B128:$F137, C127)</f>
        <v>1</v>
      </c>
      <c r="AB127">
        <f>COUNTIF($B128:$F137, D127)</f>
        <v>1</v>
      </c>
      <c r="AC127">
        <f>COUNTIF($B128:$F137, E127)</f>
        <v>2</v>
      </c>
      <c r="AD127">
        <f>COUNTIF($B128:$F137, F127)</f>
        <v>2</v>
      </c>
      <c r="AE127">
        <f>COUNTIF($G128:$H137,G127)</f>
        <v>2</v>
      </c>
      <c r="AF127">
        <f>COUNTIF($G128:$H137,H127)</f>
        <v>3</v>
      </c>
      <c r="AI127">
        <f>COUNTIF($B128:$F147, B127)</f>
        <v>2</v>
      </c>
      <c r="AJ127">
        <f>COUNTIF($B128:$F147, C127)</f>
        <v>1</v>
      </c>
      <c r="AK127">
        <f>COUNTIF($B128:$F147, D127)</f>
        <v>1</v>
      </c>
      <c r="AL127">
        <f>COUNTIF($B128:$F147, E127)</f>
        <v>2</v>
      </c>
      <c r="AM127">
        <f>COUNTIF($B128:$F147, F127)</f>
        <v>3</v>
      </c>
      <c r="AN127">
        <f>COUNTIF($G128:$H147,G127)</f>
        <v>4</v>
      </c>
      <c r="AO127">
        <f>COUNTIF($G128:$H147,H127)</f>
        <v>7</v>
      </c>
    </row>
    <row r="128" spans="1:41" x14ac:dyDescent="0.3">
      <c r="A128" s="4">
        <v>45272</v>
      </c>
      <c r="B128">
        <v>6</v>
      </c>
      <c r="C128">
        <v>28</v>
      </c>
      <c r="D128">
        <v>37</v>
      </c>
      <c r="E128">
        <v>39</v>
      </c>
      <c r="F128">
        <v>43</v>
      </c>
      <c r="G128">
        <v>9</v>
      </c>
      <c r="H128">
        <v>12</v>
      </c>
      <c r="J128">
        <f>SQRT(SUM((C128-B128)^2,(D128-C128)^2,(E128-D128)^2,(F128-E128)^2))/4</f>
        <v>6.0466933112239118</v>
      </c>
      <c r="L128">
        <f>SQRT(SUM((B129-B128)^2,(C129-C128)^2,(D129-D128)^2,(E129-E128)^2,(F129-F128)^2))/5</f>
        <v>3.3466401061363023</v>
      </c>
      <c r="N128">
        <f>H128-G128</f>
        <v>3</v>
      </c>
      <c r="P128">
        <f>SQRT(SUM((G129-G128)^2,(H129-H128)^2)/2)</f>
        <v>4.5276925690687087</v>
      </c>
      <c r="Q128">
        <f>COUNTIF($B129:$F133, B128)</f>
        <v>1</v>
      </c>
      <c r="R128">
        <f>COUNTIF($B129:$F133, C128)</f>
        <v>0</v>
      </c>
      <c r="S128">
        <f>COUNTIF($B129:$F133, D128)</f>
        <v>0</v>
      </c>
      <c r="T128">
        <f>COUNTIF($B129:$F133, E128)</f>
        <v>1</v>
      </c>
      <c r="U128">
        <f>COUNTIF($B129:$F133, F128)</f>
        <v>0</v>
      </c>
      <c r="V128">
        <f>COUNTIF($G129:$H133, G128)</f>
        <v>2</v>
      </c>
      <c r="W128">
        <f>COUNTIF($G129:$H133, H128)</f>
        <v>1</v>
      </c>
      <c r="Z128">
        <f>COUNTIF($B129:$F138, B128)</f>
        <v>1</v>
      </c>
      <c r="AA128">
        <f>COUNTIF($B129:$F138, C128)</f>
        <v>0</v>
      </c>
      <c r="AB128">
        <f>COUNTIF($B129:$F138, D128)</f>
        <v>0</v>
      </c>
      <c r="AC128">
        <f>COUNTIF($B129:$F138, E128)</f>
        <v>2</v>
      </c>
      <c r="AD128">
        <f>COUNTIF($B129:$F138, F128)</f>
        <v>0</v>
      </c>
      <c r="AE128">
        <f>COUNTIF($G129:$H138,G128)</f>
        <v>2</v>
      </c>
      <c r="AF128">
        <f>COUNTIF($G129:$H138,H128)</f>
        <v>2</v>
      </c>
      <c r="AI128">
        <f>COUNTIF($B129:$F148, B128)</f>
        <v>2</v>
      </c>
      <c r="AJ128">
        <f>COUNTIF($B129:$F148, C128)</f>
        <v>2</v>
      </c>
      <c r="AK128">
        <f>COUNTIF($B129:$F148, D128)</f>
        <v>0</v>
      </c>
      <c r="AL128">
        <f>COUNTIF($B129:$F148, E128)</f>
        <v>3</v>
      </c>
      <c r="AM128">
        <f>COUNTIF($B129:$F148, F128)</f>
        <v>2</v>
      </c>
      <c r="AN128">
        <f>COUNTIF($G129:$H148,G128)</f>
        <v>6</v>
      </c>
      <c r="AO128">
        <f>COUNTIF($G129:$H148,H128)</f>
        <v>2</v>
      </c>
    </row>
    <row r="129" spans="1:41" x14ac:dyDescent="0.3">
      <c r="A129" s="4">
        <v>45268</v>
      </c>
      <c r="B129">
        <v>17</v>
      </c>
      <c r="C129">
        <v>30</v>
      </c>
      <c r="D129">
        <v>42</v>
      </c>
      <c r="E129">
        <v>48</v>
      </c>
      <c r="F129">
        <v>50</v>
      </c>
      <c r="G129">
        <v>4</v>
      </c>
      <c r="H129">
        <v>8</v>
      </c>
      <c r="J129">
        <f>SQRT(SUM((C129-B129)^2,(D129-C129)^2,(E129-D129)^2,(F129-E129)^2))/4</f>
        <v>4.6970735570139839</v>
      </c>
      <c r="L129">
        <f>SQRT(SUM((B130-B129)^2,(C130-C129)^2,(D130-D129)^2,(E130-E129)^2,(F130-F129)^2))/5</f>
        <v>9.8590060350929907</v>
      </c>
      <c r="N129">
        <f>H129-G129</f>
        <v>4</v>
      </c>
      <c r="P129">
        <f>SQRT(SUM((G130-G129)^2,(H130-H129)^2)/2)</f>
        <v>1</v>
      </c>
      <c r="Q129">
        <f>COUNTIF($B130:$F134, B129)</f>
        <v>0</v>
      </c>
      <c r="R129">
        <f>COUNTIF($B130:$F134, C129)</f>
        <v>0</v>
      </c>
      <c r="S129">
        <f>COUNTIF($B130:$F134, D129)</f>
        <v>0</v>
      </c>
      <c r="T129">
        <f>COUNTIF($B130:$F134, E129)</f>
        <v>1</v>
      </c>
      <c r="U129">
        <f>COUNTIF($B130:$F134, F129)</f>
        <v>1</v>
      </c>
      <c r="V129">
        <f>COUNTIF($G130:$H134, G129)</f>
        <v>0</v>
      </c>
      <c r="W129">
        <f>COUNTIF($G130:$H134, H129)</f>
        <v>1</v>
      </c>
      <c r="Z129">
        <f>COUNTIF($B130:$F139, B129)</f>
        <v>0</v>
      </c>
      <c r="AA129">
        <f>COUNTIF($B130:$F139, C129)</f>
        <v>2</v>
      </c>
      <c r="AB129">
        <f>COUNTIF($B130:$F139, D129)</f>
        <v>1</v>
      </c>
      <c r="AC129">
        <f>COUNTIF($B130:$F139, E129)</f>
        <v>1</v>
      </c>
      <c r="AD129">
        <f>COUNTIF($B130:$F139, F129)</f>
        <v>3</v>
      </c>
      <c r="AE129">
        <f>COUNTIF($G130:$H139,G129)</f>
        <v>1</v>
      </c>
      <c r="AF129">
        <f>COUNTIF($G130:$H139,H129)</f>
        <v>1</v>
      </c>
      <c r="AI129">
        <f>COUNTIF($B130:$F149, B129)</f>
        <v>1</v>
      </c>
      <c r="AJ129">
        <f>COUNTIF($B130:$F149, C129)</f>
        <v>2</v>
      </c>
      <c r="AK129">
        <f>COUNTIF($B130:$F149, D129)</f>
        <v>1</v>
      </c>
      <c r="AL129">
        <f>COUNTIF($B130:$F149, E129)</f>
        <v>2</v>
      </c>
      <c r="AM129">
        <f>COUNTIF($B130:$F149, F129)</f>
        <v>4</v>
      </c>
      <c r="AN129">
        <f>COUNTIF($G130:$H149,G129)</f>
        <v>4</v>
      </c>
      <c r="AO129">
        <f>COUNTIF($G130:$H149,H129)</f>
        <v>2</v>
      </c>
    </row>
    <row r="130" spans="1:41" x14ac:dyDescent="0.3">
      <c r="A130" s="4">
        <v>45265</v>
      </c>
      <c r="B130">
        <v>4</v>
      </c>
      <c r="C130">
        <v>6</v>
      </c>
      <c r="D130">
        <v>20</v>
      </c>
      <c r="E130">
        <v>24</v>
      </c>
      <c r="F130">
        <v>25</v>
      </c>
      <c r="G130">
        <v>5</v>
      </c>
      <c r="H130">
        <v>9</v>
      </c>
      <c r="J130">
        <f>SQRT(SUM((C130-B130)^2,(D130-C130)^2,(E130-D130)^2,(F130-E130)^2))/4</f>
        <v>3.6827299656640586</v>
      </c>
      <c r="L130">
        <f>SQRT(SUM((B131-B130)^2,(C131-C130)^2,(D131-D130)^2,(E131-E130)^2,(F131-F130)^2))/5</f>
        <v>5.9093146810776629</v>
      </c>
      <c r="N130">
        <f>H130-G130</f>
        <v>4</v>
      </c>
      <c r="P130">
        <f>SQRT(SUM((G131-G130)^2,(H131-H130)^2)/2)</f>
        <v>3.5355339059327378</v>
      </c>
      <c r="Q130">
        <f>COUNTIF($B131:$F135, B130)</f>
        <v>1</v>
      </c>
      <c r="R130">
        <f>COUNTIF($B131:$F135, C130)</f>
        <v>0</v>
      </c>
      <c r="S130">
        <f>COUNTIF($B131:$F135, D130)</f>
        <v>1</v>
      </c>
      <c r="T130">
        <f>COUNTIF($B131:$F135, E130)</f>
        <v>1</v>
      </c>
      <c r="U130">
        <f>COUNTIF($B131:$F135, F130)</f>
        <v>0</v>
      </c>
      <c r="V130">
        <f>COUNTIF($G131:$H135, G130)</f>
        <v>0</v>
      </c>
      <c r="W130">
        <f>COUNTIF($G131:$H135, H130)</f>
        <v>1</v>
      </c>
      <c r="Z130">
        <f>COUNTIF($B131:$F140, B130)</f>
        <v>1</v>
      </c>
      <c r="AA130">
        <f>COUNTIF($B131:$F140, C130)</f>
        <v>0</v>
      </c>
      <c r="AB130">
        <f>COUNTIF($B131:$F140, D130)</f>
        <v>2</v>
      </c>
      <c r="AC130">
        <f>COUNTIF($B131:$F140, E130)</f>
        <v>1</v>
      </c>
      <c r="AD130">
        <f>COUNTIF($B131:$F140, F130)</f>
        <v>0</v>
      </c>
      <c r="AE130">
        <f>COUNTIF($G131:$H140,G130)</f>
        <v>2</v>
      </c>
      <c r="AF130">
        <f>COUNTIF($G131:$H140,H130)</f>
        <v>2</v>
      </c>
      <c r="AI130">
        <f>COUNTIF($B131:$F150, B130)</f>
        <v>1</v>
      </c>
      <c r="AJ130">
        <f>COUNTIF($B131:$F150, C130)</f>
        <v>2</v>
      </c>
      <c r="AK130">
        <f>COUNTIF($B131:$F150, D130)</f>
        <v>6</v>
      </c>
      <c r="AL130">
        <f>COUNTIF($B131:$F150, E130)</f>
        <v>2</v>
      </c>
      <c r="AM130">
        <f>COUNTIF($B131:$F150, F130)</f>
        <v>0</v>
      </c>
      <c r="AN130">
        <f>COUNTIF($G131:$H150,G130)</f>
        <v>5</v>
      </c>
      <c r="AO130">
        <f>COUNTIF($G131:$H150,H130)</f>
        <v>5</v>
      </c>
    </row>
    <row r="131" spans="1:41" x14ac:dyDescent="0.3">
      <c r="A131" s="4">
        <v>45261</v>
      </c>
      <c r="B131">
        <v>4</v>
      </c>
      <c r="C131">
        <v>10</v>
      </c>
      <c r="D131">
        <v>14</v>
      </c>
      <c r="E131">
        <v>38</v>
      </c>
      <c r="F131">
        <v>50</v>
      </c>
      <c r="G131">
        <v>9</v>
      </c>
      <c r="H131">
        <v>12</v>
      </c>
      <c r="J131">
        <f>SQRT(SUM((C131-B131)^2,(D131-C131)^2,(E131-D131)^2,(F131-E131)^2))/4</f>
        <v>6.946221994724902</v>
      </c>
      <c r="L131">
        <f>SQRT(SUM((B132-B131)^2,(C132-C131)^2,(D132-D131)^2,(E132-E131)^2,(F132-F131)^2))/5</f>
        <v>3.6331804249169899</v>
      </c>
      <c r="N131">
        <f>H131-G131</f>
        <v>3</v>
      </c>
      <c r="P131">
        <f>SQRT(SUM((G132-G131)^2,(H132-H131)^2)/2)</f>
        <v>3.1622776601683795</v>
      </c>
      <c r="Q131">
        <f>COUNTIF($B132:$F136, B131)</f>
        <v>0</v>
      </c>
      <c r="R131">
        <f>COUNTIF($B132:$F136, C131)</f>
        <v>0</v>
      </c>
      <c r="S131">
        <f>COUNTIF($B132:$F136, D131)</f>
        <v>0</v>
      </c>
      <c r="T131">
        <f>COUNTIF($B132:$F136, E131)</f>
        <v>0</v>
      </c>
      <c r="U131">
        <f>COUNTIF($B132:$F136, F131)</f>
        <v>2</v>
      </c>
      <c r="V131">
        <f>COUNTIF($G132:$H136, G131)</f>
        <v>0</v>
      </c>
      <c r="W131">
        <f>COUNTIF($G132:$H136, H131)</f>
        <v>0</v>
      </c>
      <c r="Z131">
        <f>COUNTIF($B132:$F141, B131)</f>
        <v>0</v>
      </c>
      <c r="AA131">
        <f>COUNTIF($B132:$F141, C131)</f>
        <v>2</v>
      </c>
      <c r="AB131">
        <f>COUNTIF($B132:$F141, D131)</f>
        <v>0</v>
      </c>
      <c r="AC131">
        <f>COUNTIF($B132:$F141, E131)</f>
        <v>1</v>
      </c>
      <c r="AD131">
        <f>COUNTIF($B132:$F141, F131)</f>
        <v>3</v>
      </c>
      <c r="AE131">
        <f>COUNTIF($G132:$H141,G131)</f>
        <v>1</v>
      </c>
      <c r="AF131">
        <f>COUNTIF($G132:$H141,H131)</f>
        <v>1</v>
      </c>
      <c r="AI131">
        <f>COUNTIF($B132:$F151, B131)</f>
        <v>0</v>
      </c>
      <c r="AJ131">
        <f>COUNTIF($B132:$F151, C131)</f>
        <v>3</v>
      </c>
      <c r="AK131">
        <f>COUNTIF($B132:$F151, D131)</f>
        <v>1</v>
      </c>
      <c r="AL131">
        <f>COUNTIF($B132:$F151, E131)</f>
        <v>1</v>
      </c>
      <c r="AM131">
        <f>COUNTIF($B132:$F151, F131)</f>
        <v>3</v>
      </c>
      <c r="AN131">
        <f>COUNTIF($G132:$H151,G131)</f>
        <v>4</v>
      </c>
      <c r="AO131">
        <f>COUNTIF($G132:$H151,H131)</f>
        <v>1</v>
      </c>
    </row>
    <row r="132" spans="1:41" x14ac:dyDescent="0.3">
      <c r="A132" s="4">
        <v>45258</v>
      </c>
      <c r="B132">
        <v>12</v>
      </c>
      <c r="C132">
        <v>16</v>
      </c>
      <c r="D132">
        <v>27</v>
      </c>
      <c r="E132">
        <v>33</v>
      </c>
      <c r="F132">
        <v>44</v>
      </c>
      <c r="G132">
        <v>7</v>
      </c>
      <c r="H132">
        <v>8</v>
      </c>
      <c r="J132">
        <f>SQRT(SUM((C132-B132)^2,(D132-C132)^2,(E132-D132)^2,(F132-E132)^2))/4</f>
        <v>4.286607049870562</v>
      </c>
      <c r="L132">
        <f>SQRT(SUM((B133-B132)^2,(C133-C132)^2,(D133-D132)^2,(E133-E132)^2,(F133-F132)^2))/5</f>
        <v>1.8</v>
      </c>
      <c r="N132">
        <f>H132-G132</f>
        <v>1</v>
      </c>
      <c r="P132">
        <f>SQRT(SUM((G133-G132)^2,(H133-H132)^2)/2)</f>
        <v>4.3011626335213133</v>
      </c>
      <c r="Q132">
        <f>COUNTIF($B133:$F137, B132)</f>
        <v>0</v>
      </c>
      <c r="R132">
        <f>COUNTIF($B133:$F137, C132)</f>
        <v>1</v>
      </c>
      <c r="S132">
        <f>COUNTIF($B133:$F137, D132)</f>
        <v>0</v>
      </c>
      <c r="T132">
        <f>COUNTIF($B133:$F137, E132)</f>
        <v>0</v>
      </c>
      <c r="U132">
        <f>COUNTIF($B133:$F137, F132)</f>
        <v>1</v>
      </c>
      <c r="V132">
        <f>COUNTIF($G133:$H137, G132)</f>
        <v>2</v>
      </c>
      <c r="W132">
        <f>COUNTIF($G133:$H137, H132)</f>
        <v>0</v>
      </c>
      <c r="Z132">
        <f>COUNTIF($B133:$F142, B132)</f>
        <v>0</v>
      </c>
      <c r="AA132">
        <f>COUNTIF($B133:$F142, C132)</f>
        <v>2</v>
      </c>
      <c r="AB132">
        <f>COUNTIF($B133:$F142, D132)</f>
        <v>0</v>
      </c>
      <c r="AC132">
        <f>COUNTIF($B133:$F142, E132)</f>
        <v>1</v>
      </c>
      <c r="AD132">
        <f>COUNTIF($B133:$F142, F132)</f>
        <v>1</v>
      </c>
      <c r="AE132">
        <f>COUNTIF($G133:$H142,G132)</f>
        <v>2</v>
      </c>
      <c r="AF132">
        <f>COUNTIF($G133:$H142,H132)</f>
        <v>1</v>
      </c>
      <c r="AI132">
        <f>COUNTIF($B133:$F152, B132)</f>
        <v>0</v>
      </c>
      <c r="AJ132">
        <f>COUNTIF($B133:$F152, C132)</f>
        <v>2</v>
      </c>
      <c r="AK132">
        <f>COUNTIF($B133:$F152, D132)</f>
        <v>0</v>
      </c>
      <c r="AL132">
        <f>COUNTIF($B133:$F152, E132)</f>
        <v>2</v>
      </c>
      <c r="AM132">
        <f>COUNTIF($B133:$F152, F132)</f>
        <v>1</v>
      </c>
      <c r="AN132">
        <f>COUNTIF($G133:$H152,G132)</f>
        <v>4</v>
      </c>
      <c r="AO132">
        <f>COUNTIF($G133:$H152,H132)</f>
        <v>2</v>
      </c>
    </row>
    <row r="133" spans="1:41" x14ac:dyDescent="0.3">
      <c r="A133" s="4">
        <v>45254</v>
      </c>
      <c r="B133">
        <v>15</v>
      </c>
      <c r="C133">
        <v>20</v>
      </c>
      <c r="D133">
        <v>29</v>
      </c>
      <c r="E133">
        <v>39</v>
      </c>
      <c r="F133">
        <v>48</v>
      </c>
      <c r="G133">
        <v>1</v>
      </c>
      <c r="H133">
        <v>7</v>
      </c>
      <c r="J133">
        <f>SQRT(SUM((C133-B133)^2,(D133-C133)^2,(E133-D133)^2,(F133-E133)^2))/4</f>
        <v>4.235268586524354</v>
      </c>
      <c r="L133">
        <f>SQRT(SUM((B134-B133)^2,(C134-C133)^2,(D134-D133)^2,(E134-E133)^2,(F134-F133)^2))/5</f>
        <v>2.6229754097208002</v>
      </c>
      <c r="N133">
        <f>H133-G133</f>
        <v>6</v>
      </c>
      <c r="P133">
        <f>SQRT(SUM((G134-G133)^2,(H134-H133)^2)/2)</f>
        <v>2.9154759474226504</v>
      </c>
      <c r="Q133">
        <f>COUNTIF($B134:$F138, B133)</f>
        <v>0</v>
      </c>
      <c r="R133">
        <f>COUNTIF($B134:$F138, C133)</f>
        <v>0</v>
      </c>
      <c r="S133">
        <f>COUNTIF($B134:$F138, D133)</f>
        <v>1</v>
      </c>
      <c r="T133">
        <f>COUNTIF($B134:$F138, E133)</f>
        <v>1</v>
      </c>
      <c r="U133">
        <f>COUNTIF($B134:$F138, F133)</f>
        <v>0</v>
      </c>
      <c r="V133">
        <f>COUNTIF($G134:$H138, G133)</f>
        <v>0</v>
      </c>
      <c r="W133">
        <f>COUNTIF($G134:$H138, H133)</f>
        <v>1</v>
      </c>
      <c r="Z133">
        <f>COUNTIF($B134:$F143, B133)</f>
        <v>0</v>
      </c>
      <c r="AA133">
        <f>COUNTIF($B134:$F143, C133)</f>
        <v>2</v>
      </c>
      <c r="AB133">
        <f>COUNTIF($B134:$F143, D133)</f>
        <v>2</v>
      </c>
      <c r="AC133">
        <f>COUNTIF($B134:$F143, E133)</f>
        <v>2</v>
      </c>
      <c r="AD133">
        <f>COUNTIF($B134:$F143, F133)</f>
        <v>1</v>
      </c>
      <c r="AE133">
        <f>COUNTIF($G134:$H143,G133)</f>
        <v>1</v>
      </c>
      <c r="AF133">
        <f>COUNTIF($G134:$H143,H133)</f>
        <v>1</v>
      </c>
      <c r="AI133">
        <f>COUNTIF($B134:$F153, B133)</f>
        <v>1</v>
      </c>
      <c r="AJ133">
        <f>COUNTIF($B134:$F153, C133)</f>
        <v>5</v>
      </c>
      <c r="AK133">
        <f>COUNTIF($B134:$F153, D133)</f>
        <v>3</v>
      </c>
      <c r="AL133">
        <f>COUNTIF($B134:$F153, E133)</f>
        <v>2</v>
      </c>
      <c r="AM133">
        <f>COUNTIF($B134:$F153, F133)</f>
        <v>2</v>
      </c>
      <c r="AN133">
        <f>COUNTIF($G134:$H153,G133)</f>
        <v>1</v>
      </c>
      <c r="AO133">
        <f>COUNTIF($G134:$H153,H133)</f>
        <v>3</v>
      </c>
    </row>
    <row r="134" spans="1:41" x14ac:dyDescent="0.3">
      <c r="A134" s="4">
        <v>45251</v>
      </c>
      <c r="B134">
        <v>19</v>
      </c>
      <c r="C134">
        <v>29</v>
      </c>
      <c r="D134">
        <v>34</v>
      </c>
      <c r="E134">
        <v>46</v>
      </c>
      <c r="F134">
        <v>47</v>
      </c>
      <c r="G134">
        <v>2</v>
      </c>
      <c r="H134">
        <v>3</v>
      </c>
      <c r="J134">
        <f>SQRT(SUM((C134-B134)^2,(D134-C134)^2,(E134-D134)^2,(F134-E134)^2))/4</f>
        <v>4.1079191812887457</v>
      </c>
      <c r="L134">
        <f>SQRT(SUM((B135-B134)^2,(C135-C134)^2,(D135-D134)^2,(E135-E134)^2,(F135-F134)^2))/5</f>
        <v>3.9344631145812001</v>
      </c>
      <c r="N134">
        <f>H134-G134</f>
        <v>1</v>
      </c>
      <c r="P134">
        <f>SQRT(SUM((G135-G134)^2,(H135-H134)^2)/2)</f>
        <v>2.8284271247461903</v>
      </c>
      <c r="Q134">
        <f>COUNTIF($B135:$F139, B134)</f>
        <v>0</v>
      </c>
      <c r="R134">
        <f>COUNTIF($B135:$F139, C134)</f>
        <v>0</v>
      </c>
      <c r="S134">
        <f>COUNTIF($B135:$F139, D134)</f>
        <v>0</v>
      </c>
      <c r="T134">
        <f>COUNTIF($B135:$F139, E134)</f>
        <v>1</v>
      </c>
      <c r="U134">
        <f>COUNTIF($B135:$F139, F134)</f>
        <v>1</v>
      </c>
      <c r="V134">
        <f>COUNTIF($G135:$H139, G134)</f>
        <v>2</v>
      </c>
      <c r="W134">
        <f>COUNTIF($G135:$H139, H134)</f>
        <v>1</v>
      </c>
      <c r="Z134">
        <f>COUNTIF($B135:$F144, B134)</f>
        <v>0</v>
      </c>
      <c r="AA134">
        <f>COUNTIF($B135:$F144, C134)</f>
        <v>1</v>
      </c>
      <c r="AB134">
        <f>COUNTIF($B135:$F144, D134)</f>
        <v>1</v>
      </c>
      <c r="AC134">
        <f>COUNTIF($B135:$F144, E134)</f>
        <v>1</v>
      </c>
      <c r="AD134">
        <f>COUNTIF($B135:$F144, F134)</f>
        <v>1</v>
      </c>
      <c r="AE134">
        <f>COUNTIF($G135:$H144,G134)</f>
        <v>3</v>
      </c>
      <c r="AF134">
        <f>COUNTIF($G135:$H144,H134)</f>
        <v>3</v>
      </c>
      <c r="AI134">
        <f>COUNTIF($B135:$F154, B134)</f>
        <v>1</v>
      </c>
      <c r="AJ134">
        <f>COUNTIF($B135:$F154, C134)</f>
        <v>2</v>
      </c>
      <c r="AK134">
        <f>COUNTIF($B135:$F154, D134)</f>
        <v>3</v>
      </c>
      <c r="AL134">
        <f>COUNTIF($B135:$F154, E134)</f>
        <v>1</v>
      </c>
      <c r="AM134">
        <f>COUNTIF($B135:$F154, F134)</f>
        <v>1</v>
      </c>
      <c r="AN134">
        <f>COUNTIF($G135:$H154,G134)</f>
        <v>8</v>
      </c>
      <c r="AO134">
        <f>COUNTIF($G135:$H154,H134)</f>
        <v>4</v>
      </c>
    </row>
    <row r="135" spans="1:41" x14ac:dyDescent="0.3">
      <c r="A135" s="4">
        <v>45247</v>
      </c>
      <c r="B135">
        <v>2</v>
      </c>
      <c r="C135">
        <v>24</v>
      </c>
      <c r="D135">
        <v>26</v>
      </c>
      <c r="E135">
        <v>46</v>
      </c>
      <c r="F135">
        <v>50</v>
      </c>
      <c r="G135">
        <v>2</v>
      </c>
      <c r="H135">
        <v>7</v>
      </c>
      <c r="J135">
        <f>SQRT(SUM((C135-B135)^2,(D135-C135)^2,(E135-D135)^2,(F135-E135)^2))/4</f>
        <v>7.5166481891864541</v>
      </c>
      <c r="L135">
        <f>SQRT(SUM((B136-B135)^2,(C136-C135)^2,(D136-D135)^2,(E136-E135)^2,(F136-F135)^2))/5</f>
        <v>3.4</v>
      </c>
      <c r="N135">
        <f>H135-G135</f>
        <v>5</v>
      </c>
      <c r="P135">
        <f>SQRT(SUM((G136-G135)^2,(H136-H135)^2)/2)</f>
        <v>1.5811388300841898</v>
      </c>
      <c r="Q135">
        <f>COUNTIF($B136:$F140, B135)</f>
        <v>0</v>
      </c>
      <c r="R135">
        <f>COUNTIF($B136:$F140, C135)</f>
        <v>0</v>
      </c>
      <c r="S135">
        <f>COUNTIF($B136:$F140, D135)</f>
        <v>0</v>
      </c>
      <c r="T135">
        <f>COUNTIF($B136:$F140, E135)</f>
        <v>0</v>
      </c>
      <c r="U135">
        <f>COUNTIF($B136:$F140, F135)</f>
        <v>2</v>
      </c>
      <c r="V135">
        <f>COUNTIF($G136:$H140, G135)</f>
        <v>2</v>
      </c>
      <c r="W135">
        <f>COUNTIF($G136:$H140, H135)</f>
        <v>0</v>
      </c>
      <c r="Z135">
        <f>COUNTIF($B136:$F145, B135)</f>
        <v>1</v>
      </c>
      <c r="AA135">
        <f>COUNTIF($B136:$F145, C135)</f>
        <v>0</v>
      </c>
      <c r="AB135">
        <f>COUNTIF($B136:$F145, D135)</f>
        <v>1</v>
      </c>
      <c r="AC135">
        <f>COUNTIF($B136:$F145, E135)</f>
        <v>0</v>
      </c>
      <c r="AD135">
        <f>COUNTIF($B136:$F145, F135)</f>
        <v>2</v>
      </c>
      <c r="AE135">
        <f>COUNTIF($G136:$H145,G135)</f>
        <v>3</v>
      </c>
      <c r="AF135">
        <f>COUNTIF($G136:$H145,H135)</f>
        <v>0</v>
      </c>
      <c r="AI135">
        <f>COUNTIF($B136:$F155, B135)</f>
        <v>2</v>
      </c>
      <c r="AJ135">
        <f>COUNTIF($B136:$F155, C135)</f>
        <v>2</v>
      </c>
      <c r="AK135">
        <f>COUNTIF($B136:$F155, D135)</f>
        <v>2</v>
      </c>
      <c r="AL135">
        <f>COUNTIF($B136:$F155, E135)</f>
        <v>0</v>
      </c>
      <c r="AM135">
        <f>COUNTIF($B136:$F155, F135)</f>
        <v>2</v>
      </c>
      <c r="AN135">
        <f>COUNTIF($G136:$H155,G135)</f>
        <v>7</v>
      </c>
      <c r="AO135">
        <f>COUNTIF($G136:$H155,H135)</f>
        <v>2</v>
      </c>
    </row>
    <row r="136" spans="1:41" x14ac:dyDescent="0.3">
      <c r="A136" s="4">
        <v>45244</v>
      </c>
      <c r="B136">
        <v>13</v>
      </c>
      <c r="C136">
        <v>16</v>
      </c>
      <c r="D136">
        <v>36</v>
      </c>
      <c r="E136">
        <v>44</v>
      </c>
      <c r="F136">
        <v>50</v>
      </c>
      <c r="G136">
        <v>3</v>
      </c>
      <c r="H136">
        <v>5</v>
      </c>
      <c r="J136">
        <f>SQRT(SUM((C136-B136)^2,(D136-C136)^2,(E136-D136)^2,(F136-E136)^2))/4</f>
        <v>5.6402570863392389</v>
      </c>
      <c r="L136">
        <f>SQRT(SUM((B137-B136)^2,(C137-C136)^2,(D137-D136)^2,(E137-E136)^2,(F137-F136)^2))/5</f>
        <v>2.6076809620810595</v>
      </c>
      <c r="N136">
        <f>H136-G136</f>
        <v>2</v>
      </c>
      <c r="P136">
        <f>SQRT(SUM((G137-G136)^2,(H137-H136)^2)/2)</f>
        <v>5</v>
      </c>
      <c r="Q136">
        <f>COUNTIF($B137:$F141, B136)</f>
        <v>0</v>
      </c>
      <c r="R136">
        <f>COUNTIF($B137:$F141, C136)</f>
        <v>0</v>
      </c>
      <c r="S136">
        <f>COUNTIF($B137:$F141, D136)</f>
        <v>0</v>
      </c>
      <c r="T136">
        <f>COUNTIF($B137:$F141, E136)</f>
        <v>0</v>
      </c>
      <c r="U136">
        <f>COUNTIF($B137:$F141, F136)</f>
        <v>1</v>
      </c>
      <c r="V136">
        <f>COUNTIF($G137:$H141, G136)</f>
        <v>1</v>
      </c>
      <c r="W136">
        <f>COUNTIF($G137:$H141, H136)</f>
        <v>1</v>
      </c>
      <c r="Z136">
        <f>COUNTIF($B137:$F146, B136)</f>
        <v>0</v>
      </c>
      <c r="AA136">
        <f>COUNTIF($B137:$F146, C136)</f>
        <v>1</v>
      </c>
      <c r="AB136">
        <f>COUNTIF($B137:$F146, D136)</f>
        <v>0</v>
      </c>
      <c r="AC136">
        <f>COUNTIF($B137:$F146, E136)</f>
        <v>0</v>
      </c>
      <c r="AD136">
        <f>COUNTIF($B137:$F146, F136)</f>
        <v>1</v>
      </c>
      <c r="AE136">
        <f>COUNTIF($G137:$H146,G136)</f>
        <v>3</v>
      </c>
      <c r="AF136">
        <f>COUNTIF($G137:$H146,H136)</f>
        <v>2</v>
      </c>
      <c r="AI136">
        <f>COUNTIF($B137:$F156, B136)</f>
        <v>1</v>
      </c>
      <c r="AJ136">
        <f>COUNTIF($B137:$F156, C136)</f>
        <v>1</v>
      </c>
      <c r="AK136">
        <f>COUNTIF($B137:$F156, D136)</f>
        <v>1</v>
      </c>
      <c r="AL136">
        <f>COUNTIF($B137:$F156, E136)</f>
        <v>0</v>
      </c>
      <c r="AM136">
        <f>COUNTIF($B137:$F156, F136)</f>
        <v>1</v>
      </c>
      <c r="AN136">
        <f>COUNTIF($G137:$H156,G136)</f>
        <v>4</v>
      </c>
      <c r="AO136">
        <f>COUNTIF($G137:$H156,H136)</f>
        <v>6</v>
      </c>
    </row>
    <row r="137" spans="1:41" x14ac:dyDescent="0.3">
      <c r="A137" s="4">
        <v>45240</v>
      </c>
      <c r="B137">
        <v>10</v>
      </c>
      <c r="C137">
        <v>21</v>
      </c>
      <c r="D137">
        <v>30</v>
      </c>
      <c r="E137">
        <v>38</v>
      </c>
      <c r="F137">
        <v>42</v>
      </c>
      <c r="G137">
        <v>2</v>
      </c>
      <c r="H137">
        <v>12</v>
      </c>
      <c r="J137">
        <f>SQRT(SUM((C137-B137)^2,(D137-C137)^2,(E137-D137)^2,(F137-E137)^2))/4</f>
        <v>4.1982139059366661</v>
      </c>
      <c r="L137">
        <f>SQRT(SUM((B138-B137)^2,(C138-C137)^2,(D138-D137)^2,(E138-E137)^2,(F138-F137)^2))/5</f>
        <v>4.7286361670147556</v>
      </c>
      <c r="N137">
        <f>H137-G137</f>
        <v>10</v>
      </c>
      <c r="P137">
        <f>SQRT(SUM((G138-G137)^2,(H138-H137)^2)/2)</f>
        <v>2</v>
      </c>
      <c r="Q137">
        <f>COUNTIF($B138:$F142, B137)</f>
        <v>1</v>
      </c>
      <c r="R137">
        <f>COUNTIF($B138:$F142, C137)</f>
        <v>1</v>
      </c>
      <c r="S137">
        <f>COUNTIF($B138:$F142, D137)</f>
        <v>1</v>
      </c>
      <c r="T137">
        <f>COUNTIF($B138:$F142, E137)</f>
        <v>0</v>
      </c>
      <c r="U137">
        <f>COUNTIF($B138:$F142, F137)</f>
        <v>0</v>
      </c>
      <c r="V137">
        <f>COUNTIF($G138:$H142, G137)</f>
        <v>1</v>
      </c>
      <c r="W137">
        <f>COUNTIF($G138:$H142, H137)</f>
        <v>0</v>
      </c>
      <c r="Z137">
        <f>COUNTIF($B138:$F147, B137)</f>
        <v>2</v>
      </c>
      <c r="AA137">
        <f>COUNTIF($B138:$F147, C137)</f>
        <v>3</v>
      </c>
      <c r="AB137">
        <f>COUNTIF($B138:$F147, D137)</f>
        <v>1</v>
      </c>
      <c r="AC137">
        <f>COUNTIF($B138:$F147, E137)</f>
        <v>0</v>
      </c>
      <c r="AD137">
        <f>COUNTIF($B138:$F147, F137)</f>
        <v>0</v>
      </c>
      <c r="AE137">
        <f>COUNTIF($G138:$H147,G137)</f>
        <v>3</v>
      </c>
      <c r="AF137">
        <f>COUNTIF($G138:$H147,H137)</f>
        <v>0</v>
      </c>
      <c r="AI137">
        <f>COUNTIF($B138:$F157, B137)</f>
        <v>4</v>
      </c>
      <c r="AJ137">
        <f>COUNTIF($B138:$F157, C137)</f>
        <v>6</v>
      </c>
      <c r="AK137">
        <f>COUNTIF($B138:$F157, D137)</f>
        <v>1</v>
      </c>
      <c r="AL137">
        <f>COUNTIF($B138:$F157, E137)</f>
        <v>0</v>
      </c>
      <c r="AM137">
        <f>COUNTIF($B138:$F157, F137)</f>
        <v>2</v>
      </c>
      <c r="AN137">
        <f>COUNTIF($G138:$H157,G137)</f>
        <v>6</v>
      </c>
      <c r="AO137">
        <f>COUNTIF($G138:$H157,H137)</f>
        <v>1</v>
      </c>
    </row>
    <row r="138" spans="1:41" x14ac:dyDescent="0.3">
      <c r="A138" s="4">
        <v>45237</v>
      </c>
      <c r="B138">
        <v>8</v>
      </c>
      <c r="C138">
        <v>10</v>
      </c>
      <c r="D138">
        <v>11</v>
      </c>
      <c r="E138">
        <v>30</v>
      </c>
      <c r="F138">
        <v>39</v>
      </c>
      <c r="G138">
        <v>4</v>
      </c>
      <c r="H138">
        <v>10</v>
      </c>
      <c r="J138">
        <f>SQRT(SUM((C138-B138)^2,(D138-C138)^2,(E138-D138)^2,(F138-E138)^2))/4</f>
        <v>5.2855936279664935</v>
      </c>
      <c r="L138">
        <f>SQRT(SUM((B139-B138)^2,(C139-C138)^2,(D139-D138)^2,(E139-E138)^2,(F139-F138)^2))/5</f>
        <v>5.1613951602255757</v>
      </c>
      <c r="N138">
        <f>H138-G138</f>
        <v>6</v>
      </c>
      <c r="P138">
        <f>SQRT(SUM((G139-G138)^2,(H139-H138)^2)/2)</f>
        <v>1</v>
      </c>
      <c r="Q138">
        <f>COUNTIF($B139:$F143, B138)</f>
        <v>2</v>
      </c>
      <c r="R138">
        <f>COUNTIF($B139:$F143, C138)</f>
        <v>0</v>
      </c>
      <c r="S138">
        <f>COUNTIF($B139:$F143, D138)</f>
        <v>0</v>
      </c>
      <c r="T138">
        <f>COUNTIF($B139:$F143, E138)</f>
        <v>0</v>
      </c>
      <c r="U138">
        <f>COUNTIF($B139:$F143, F138)</f>
        <v>1</v>
      </c>
      <c r="V138">
        <f>COUNTIF($G139:$H143, G138)</f>
        <v>0</v>
      </c>
      <c r="W138">
        <f>COUNTIF($G139:$H143, H138)</f>
        <v>1</v>
      </c>
      <c r="Z138">
        <f>COUNTIF($B139:$F148, B138)</f>
        <v>2</v>
      </c>
      <c r="AA138">
        <f>COUNTIF($B139:$F148, C138)</f>
        <v>1</v>
      </c>
      <c r="AB138">
        <f>COUNTIF($B139:$F148, D138)</f>
        <v>0</v>
      </c>
      <c r="AC138">
        <f>COUNTIF($B139:$F148, E138)</f>
        <v>0</v>
      </c>
      <c r="AD138">
        <f>COUNTIF($B139:$F148, F138)</f>
        <v>1</v>
      </c>
      <c r="AE138">
        <f>COUNTIF($G139:$H148,G138)</f>
        <v>3</v>
      </c>
      <c r="AF138">
        <f>COUNTIF($G139:$H148,H138)</f>
        <v>1</v>
      </c>
      <c r="AI138">
        <f>COUNTIF($B139:$F158, B138)</f>
        <v>2</v>
      </c>
      <c r="AJ138">
        <f>COUNTIF($B139:$F158, C138)</f>
        <v>3</v>
      </c>
      <c r="AK138">
        <f>COUNTIF($B139:$F158, D138)</f>
        <v>1</v>
      </c>
      <c r="AL138">
        <f>COUNTIF($B139:$F158, E138)</f>
        <v>0</v>
      </c>
      <c r="AM138">
        <f>COUNTIF($B139:$F158, F138)</f>
        <v>1</v>
      </c>
      <c r="AN138">
        <f>COUNTIF($G139:$H158,G138)</f>
        <v>4</v>
      </c>
      <c r="AO138">
        <f>COUNTIF($G139:$H158,H138)</f>
        <v>2</v>
      </c>
    </row>
    <row r="139" spans="1:41" x14ac:dyDescent="0.3">
      <c r="A139" s="4">
        <v>45233</v>
      </c>
      <c r="B139">
        <v>8</v>
      </c>
      <c r="C139">
        <v>21</v>
      </c>
      <c r="D139">
        <v>31</v>
      </c>
      <c r="E139">
        <v>39</v>
      </c>
      <c r="F139">
        <v>47</v>
      </c>
      <c r="G139">
        <v>5</v>
      </c>
      <c r="H139">
        <v>9</v>
      </c>
      <c r="J139">
        <f>SQRT(SUM((C139-B139)^2,(D139-C139)^2,(E139-D139)^2,(F139-E139)^2))/4</f>
        <v>4.9812147112928189</v>
      </c>
      <c r="L139">
        <f>SQRT(SUM((B140-B139)^2,(C140-C139)^2,(D140-D139)^2,(E140-E139)^2,(F140-F139)^2))/5</f>
        <v>3.666060555964672</v>
      </c>
      <c r="N139">
        <f>H139-G139</f>
        <v>4</v>
      </c>
      <c r="P139">
        <f>SQRT(SUM((G140-G139)^2,(H140-H139)^2)/2)</f>
        <v>2.2360679774997898</v>
      </c>
      <c r="Q139">
        <f>COUNTIF($B140:$F144, B139)</f>
        <v>1</v>
      </c>
      <c r="R139">
        <f>COUNTIF($B140:$F144, C139)</f>
        <v>0</v>
      </c>
      <c r="S139">
        <f>COUNTIF($B140:$F144, D139)</f>
        <v>1</v>
      </c>
      <c r="T139">
        <f>COUNTIF($B140:$F144, E139)</f>
        <v>0</v>
      </c>
      <c r="U139">
        <f>COUNTIF($B140:$F144, F139)</f>
        <v>0</v>
      </c>
      <c r="V139">
        <f>COUNTIF($G140:$H144, G139)</f>
        <v>1</v>
      </c>
      <c r="W139">
        <f>COUNTIF($G140:$H144, H139)</f>
        <v>1</v>
      </c>
      <c r="Z139">
        <f>COUNTIF($B140:$F149, B139)</f>
        <v>1</v>
      </c>
      <c r="AA139">
        <f>COUNTIF($B140:$F149, C139)</f>
        <v>3</v>
      </c>
      <c r="AB139">
        <f>COUNTIF($B140:$F149, D139)</f>
        <v>2</v>
      </c>
      <c r="AC139">
        <f>COUNTIF($B140:$F149, E139)</f>
        <v>0</v>
      </c>
      <c r="AD139">
        <f>COUNTIF($B140:$F149, F139)</f>
        <v>0</v>
      </c>
      <c r="AE139">
        <f>COUNTIF($G140:$H149,G139)</f>
        <v>2</v>
      </c>
      <c r="AF139">
        <f>COUNTIF($G140:$H149,H139)</f>
        <v>3</v>
      </c>
      <c r="AI139">
        <f>COUNTIF($B140:$F159, B139)</f>
        <v>1</v>
      </c>
      <c r="AJ139">
        <f>COUNTIF($B140:$F159, C139)</f>
        <v>6</v>
      </c>
      <c r="AK139">
        <f>COUNTIF($B140:$F159, D139)</f>
        <v>3</v>
      </c>
      <c r="AL139">
        <f>COUNTIF($B140:$F159, E139)</f>
        <v>0</v>
      </c>
      <c r="AM139">
        <f>COUNTIF($B140:$F159, F139)</f>
        <v>0</v>
      </c>
      <c r="AN139">
        <f>COUNTIF($G140:$H159,G139)</f>
        <v>7</v>
      </c>
      <c r="AO139">
        <f>COUNTIF($G140:$H159,H139)</f>
        <v>3</v>
      </c>
    </row>
    <row r="140" spans="1:41" x14ac:dyDescent="0.3">
      <c r="A140" s="4">
        <v>45230</v>
      </c>
      <c r="B140">
        <v>5</v>
      </c>
      <c r="C140">
        <v>7</v>
      </c>
      <c r="D140">
        <v>20</v>
      </c>
      <c r="E140">
        <v>40</v>
      </c>
      <c r="F140">
        <v>50</v>
      </c>
      <c r="G140">
        <v>2</v>
      </c>
      <c r="H140">
        <v>10</v>
      </c>
      <c r="J140">
        <f>SQRT(SUM((C140-B140)^2,(D140-C140)^2,(E140-D140)^2,(F140-E140)^2))/4</f>
        <v>6.4855608855364233</v>
      </c>
      <c r="L140">
        <f>SQRT(SUM((B141-B140)^2,(C141-C140)^2,(D141-D140)^2,(E141-E140)^2,(F141-F140)^2))/5</f>
        <v>7.8536615664287437</v>
      </c>
      <c r="N140">
        <f>H140-G140</f>
        <v>8</v>
      </c>
      <c r="P140">
        <f>SQRT(SUM((G141-G140)^2,(H141-H140)^2)/2)</f>
        <v>1.5811388300841898</v>
      </c>
      <c r="Q140">
        <f>COUNTIF($B141:$F145, B140)</f>
        <v>0</v>
      </c>
      <c r="R140">
        <f>COUNTIF($B141:$F145, C140)</f>
        <v>0</v>
      </c>
      <c r="S140">
        <f>COUNTIF($B141:$F145, D140)</f>
        <v>2</v>
      </c>
      <c r="T140">
        <f>COUNTIF($B141:$F145, E140)</f>
        <v>3</v>
      </c>
      <c r="U140">
        <f>COUNTIF($B141:$F145, F140)</f>
        <v>0</v>
      </c>
      <c r="V140">
        <f>COUNTIF($G141:$H145, G140)</f>
        <v>1</v>
      </c>
      <c r="W140">
        <f>COUNTIF($G141:$H145, H140)</f>
        <v>0</v>
      </c>
      <c r="Z140">
        <f>COUNTIF($B141:$F150, B140)</f>
        <v>0</v>
      </c>
      <c r="AA140">
        <f>COUNTIF($B141:$F150, C140)</f>
        <v>0</v>
      </c>
      <c r="AB140">
        <f>COUNTIF($B141:$F150, D140)</f>
        <v>4</v>
      </c>
      <c r="AC140">
        <f>COUNTIF($B141:$F150, E140)</f>
        <v>3</v>
      </c>
      <c r="AD140">
        <f>COUNTIF($B141:$F150, F140)</f>
        <v>0</v>
      </c>
      <c r="AE140">
        <f>COUNTIF($G141:$H150,G140)</f>
        <v>3</v>
      </c>
      <c r="AF140">
        <f>COUNTIF($G141:$H150,H140)</f>
        <v>0</v>
      </c>
      <c r="AI140">
        <f>COUNTIF($B141:$F160, B140)</f>
        <v>2</v>
      </c>
      <c r="AJ140">
        <f>COUNTIF($B141:$F160, C140)</f>
        <v>1</v>
      </c>
      <c r="AK140">
        <f>COUNTIF($B141:$F160, D140)</f>
        <v>5</v>
      </c>
      <c r="AL140">
        <f>COUNTIF($B141:$F160, E140)</f>
        <v>6</v>
      </c>
      <c r="AM140">
        <f>COUNTIF($B141:$F160, F140)</f>
        <v>0</v>
      </c>
      <c r="AN140">
        <f>COUNTIF($G141:$H160,G140)</f>
        <v>5</v>
      </c>
      <c r="AO140">
        <f>COUNTIF($G141:$H160,H140)</f>
        <v>2</v>
      </c>
    </row>
    <row r="141" spans="1:41" x14ac:dyDescent="0.3">
      <c r="A141" s="4">
        <v>45226</v>
      </c>
      <c r="B141">
        <v>29</v>
      </c>
      <c r="C141">
        <v>33</v>
      </c>
      <c r="D141">
        <v>35</v>
      </c>
      <c r="E141">
        <v>48</v>
      </c>
      <c r="F141">
        <v>49</v>
      </c>
      <c r="G141">
        <v>3</v>
      </c>
      <c r="H141">
        <v>8</v>
      </c>
      <c r="J141">
        <f>SQRT(SUM((C141-B141)^2,(D141-C141)^2,(E141-D141)^2,(F141-E141)^2))/4</f>
        <v>3.4460121880225554</v>
      </c>
      <c r="L141">
        <f>SQRT(SUM((B142-B141)^2,(C142-C141)^2,(D142-D141)^2,(E142-E141)^2,(F142-F141)^2))/5</f>
        <v>7.8307087801807569</v>
      </c>
      <c r="N141">
        <f>H141-G141</f>
        <v>5</v>
      </c>
      <c r="P141">
        <f>SQRT(SUM((G142-G141)^2,(H142-H141)^2)/2)</f>
        <v>2.2360679774997898</v>
      </c>
      <c r="Q141">
        <f>COUNTIF($B142:$F146, B141)</f>
        <v>0</v>
      </c>
      <c r="R141">
        <f>COUNTIF($B142:$F146, C141)</f>
        <v>1</v>
      </c>
      <c r="S141">
        <f>COUNTIF($B142:$F146, D141)</f>
        <v>1</v>
      </c>
      <c r="T141">
        <f>COUNTIF($B142:$F146, E141)</f>
        <v>0</v>
      </c>
      <c r="U141">
        <f>COUNTIF($B142:$F146, F141)</f>
        <v>0</v>
      </c>
      <c r="V141">
        <f>COUNTIF($G142:$H146, G141)</f>
        <v>2</v>
      </c>
      <c r="W141">
        <f>COUNTIF($G142:$H146, H141)</f>
        <v>0</v>
      </c>
      <c r="Z141">
        <f>COUNTIF($B142:$F151, B141)</f>
        <v>1</v>
      </c>
      <c r="AA141">
        <f>COUNTIF($B142:$F151, C141)</f>
        <v>1</v>
      </c>
      <c r="AB141">
        <f>COUNTIF($B142:$F151, D141)</f>
        <v>2</v>
      </c>
      <c r="AC141">
        <f>COUNTIF($B142:$F151, E141)</f>
        <v>0</v>
      </c>
      <c r="AD141">
        <f>COUNTIF($B142:$F151, F141)</f>
        <v>0</v>
      </c>
      <c r="AE141">
        <f>COUNTIF($G142:$H151,G141)</f>
        <v>2</v>
      </c>
      <c r="AF141">
        <f>COUNTIF($G142:$H151,H141)</f>
        <v>1</v>
      </c>
      <c r="AI141">
        <f>COUNTIF($B142:$F161, B141)</f>
        <v>1</v>
      </c>
      <c r="AJ141">
        <f>COUNTIF($B142:$F161, C141)</f>
        <v>2</v>
      </c>
      <c r="AK141">
        <f>COUNTIF($B142:$F161, D141)</f>
        <v>4</v>
      </c>
      <c r="AL141">
        <f>COUNTIF($B142:$F161, E141)</f>
        <v>2</v>
      </c>
      <c r="AM141">
        <f>COUNTIF($B142:$F161, F141)</f>
        <v>1</v>
      </c>
      <c r="AN141">
        <f>COUNTIF($G142:$H161,G141)</f>
        <v>3</v>
      </c>
      <c r="AO141">
        <f>COUNTIF($G142:$H161,H141)</f>
        <v>3</v>
      </c>
    </row>
    <row r="142" spans="1:41" x14ac:dyDescent="0.3">
      <c r="A142" s="4">
        <v>45223</v>
      </c>
      <c r="B142">
        <v>8</v>
      </c>
      <c r="C142">
        <v>16</v>
      </c>
      <c r="D142">
        <v>18</v>
      </c>
      <c r="E142">
        <v>31</v>
      </c>
      <c r="F142">
        <v>34</v>
      </c>
      <c r="G142">
        <v>6</v>
      </c>
      <c r="H142">
        <v>9</v>
      </c>
      <c r="J142">
        <f>SQRT(SUM((C142-B142)^2,(D142-C142)^2,(E142-D142)^2,(F142-E142)^2))/4</f>
        <v>3.9210967853395307</v>
      </c>
      <c r="L142">
        <f>SQRT(SUM((B143-B142)^2,(C143-C142)^2,(D143-D142)^2,(E143-E142)^2,(F143-F142)^2))/5</f>
        <v>3.7629775444453557</v>
      </c>
      <c r="N142">
        <f>H142-G142</f>
        <v>3</v>
      </c>
      <c r="P142">
        <f>SQRT(SUM((G143-G142)^2,(H143-H142)^2)/2)</f>
        <v>4.5276925690687087</v>
      </c>
      <c r="Q142">
        <f>COUNTIF($B143:$F147, B142)</f>
        <v>0</v>
      </c>
      <c r="R142">
        <f>COUNTIF($B143:$F147, C142)</f>
        <v>0</v>
      </c>
      <c r="S142">
        <f>COUNTIF($B143:$F147, D142)</f>
        <v>1</v>
      </c>
      <c r="T142">
        <f>COUNTIF($B143:$F147, E142)</f>
        <v>1</v>
      </c>
      <c r="U142">
        <f>COUNTIF($B143:$F147, F142)</f>
        <v>1</v>
      </c>
      <c r="V142">
        <f>COUNTIF($G143:$H147, G142)</f>
        <v>0</v>
      </c>
      <c r="W142">
        <f>COUNTIF($G143:$H147, H142)</f>
        <v>2</v>
      </c>
      <c r="Z142">
        <f>COUNTIF($B143:$F152, B142)</f>
        <v>0</v>
      </c>
      <c r="AA142">
        <f>COUNTIF($B143:$F152, C142)</f>
        <v>0</v>
      </c>
      <c r="AB142">
        <f>COUNTIF($B143:$F152, D142)</f>
        <v>1</v>
      </c>
      <c r="AC142">
        <f>COUNTIF($B143:$F152, E142)</f>
        <v>2</v>
      </c>
      <c r="AD142">
        <f>COUNTIF($B143:$F152, F142)</f>
        <v>2</v>
      </c>
      <c r="AE142">
        <f>COUNTIF($G143:$H152,G142)</f>
        <v>0</v>
      </c>
      <c r="AF142">
        <f>COUNTIF($G143:$H152,H142)</f>
        <v>2</v>
      </c>
      <c r="AI142">
        <f>COUNTIF($B143:$F162, B142)</f>
        <v>0</v>
      </c>
      <c r="AJ142">
        <f>COUNTIF($B143:$F162, C142)</f>
        <v>1</v>
      </c>
      <c r="AK142">
        <f>COUNTIF($B143:$F162, D142)</f>
        <v>1</v>
      </c>
      <c r="AL142">
        <f>COUNTIF($B143:$F162, E142)</f>
        <v>2</v>
      </c>
      <c r="AM142">
        <f>COUNTIF($B143:$F162, F142)</f>
        <v>3</v>
      </c>
      <c r="AN142">
        <f>COUNTIF($G143:$H162,G142)</f>
        <v>3</v>
      </c>
      <c r="AO142">
        <f>COUNTIF($G143:$H162,H142)</f>
        <v>3</v>
      </c>
    </row>
    <row r="143" spans="1:41" x14ac:dyDescent="0.3">
      <c r="A143" s="4">
        <v>45219</v>
      </c>
      <c r="B143">
        <v>2</v>
      </c>
      <c r="C143">
        <v>20</v>
      </c>
      <c r="D143">
        <v>28</v>
      </c>
      <c r="E143">
        <v>40</v>
      </c>
      <c r="F143">
        <v>45</v>
      </c>
      <c r="G143">
        <v>1</v>
      </c>
      <c r="H143">
        <v>5</v>
      </c>
      <c r="J143">
        <f>SQRT(SUM((C143-B143)^2,(D143-C143)^2,(E143-D143)^2,(F143-E143)^2))/4</f>
        <v>5.9002118606029734</v>
      </c>
      <c r="L143">
        <f>SQRT(SUM((B144-B143)^2,(C144-C143)^2,(D144-D143)^2,(E144-E143)^2,(F144-F143)^2))/5</f>
        <v>2.7349588662354689</v>
      </c>
      <c r="N143">
        <f>H143-G143</f>
        <v>4</v>
      </c>
      <c r="P143">
        <f>SQRT(SUM((G144-G143)^2,(H144-H143)^2)/2)</f>
        <v>1.5811388300841898</v>
      </c>
      <c r="Q143">
        <f>COUNTIF($B144:$F148, B143)</f>
        <v>0</v>
      </c>
      <c r="R143">
        <f>COUNTIF($B144:$F148, C143)</f>
        <v>3</v>
      </c>
      <c r="S143">
        <f>COUNTIF($B144:$F148, D143)</f>
        <v>1</v>
      </c>
      <c r="T143">
        <f>COUNTIF($B144:$F148, E143)</f>
        <v>2</v>
      </c>
      <c r="U143">
        <f>COUNTIF($B144:$F148, F143)</f>
        <v>1</v>
      </c>
      <c r="V143">
        <f>COUNTIF($G144:$H148, G143)</f>
        <v>0</v>
      </c>
      <c r="W143">
        <f>COUNTIF($G144:$H148, H143)</f>
        <v>1</v>
      </c>
      <c r="Z143">
        <f>COUNTIF($B144:$F153, B143)</f>
        <v>1</v>
      </c>
      <c r="AA143">
        <f>COUNTIF($B144:$F153, C143)</f>
        <v>3</v>
      </c>
      <c r="AB143">
        <f>COUNTIF($B144:$F153, D143)</f>
        <v>1</v>
      </c>
      <c r="AC143">
        <f>COUNTIF($B144:$F153, E143)</f>
        <v>2</v>
      </c>
      <c r="AD143">
        <f>COUNTIF($B144:$F153, F143)</f>
        <v>2</v>
      </c>
      <c r="AE143">
        <f>COUNTIF($G144:$H153,G143)</f>
        <v>0</v>
      </c>
      <c r="AF143">
        <f>COUNTIF($G144:$H153,H143)</f>
        <v>4</v>
      </c>
      <c r="AI143">
        <f>COUNTIF($B144:$F163, B143)</f>
        <v>2</v>
      </c>
      <c r="AJ143">
        <f>COUNTIF($B144:$F163, C143)</f>
        <v>4</v>
      </c>
      <c r="AK143">
        <f>COUNTIF($B144:$F163, D143)</f>
        <v>1</v>
      </c>
      <c r="AL143">
        <f>COUNTIF($B144:$F163, E143)</f>
        <v>5</v>
      </c>
      <c r="AM143">
        <f>COUNTIF($B144:$F163, F143)</f>
        <v>2</v>
      </c>
      <c r="AN143">
        <f>COUNTIF($G144:$H163,G143)</f>
        <v>0</v>
      </c>
      <c r="AO143">
        <f>COUNTIF($G144:$H163,H143)</f>
        <v>7</v>
      </c>
    </row>
    <row r="144" spans="1:41" x14ac:dyDescent="0.3">
      <c r="A144" s="4">
        <v>45216</v>
      </c>
      <c r="B144">
        <v>10</v>
      </c>
      <c r="C144">
        <v>17</v>
      </c>
      <c r="D144">
        <v>20</v>
      </c>
      <c r="E144">
        <v>35</v>
      </c>
      <c r="F144">
        <v>40</v>
      </c>
      <c r="G144">
        <v>3</v>
      </c>
      <c r="H144">
        <v>4</v>
      </c>
      <c r="J144">
        <f>SQRT(SUM((C144-B144)^2,(D144-C144)^2,(E144-D144)^2,(F144-E144)^2))/4</f>
        <v>4.3874821936960613</v>
      </c>
      <c r="L144">
        <f>SQRT(SUM((B145-B144)^2,(C145-C144)^2,(D145-D144)^2,(E145-E144)^2,(F145-F144)^2))/5</f>
        <v>3.417601498127012</v>
      </c>
      <c r="N144">
        <f>H144-G144</f>
        <v>1</v>
      </c>
      <c r="P144">
        <f>SQRT(SUM((G145-G144)^2,(H145-H144)^2)/2)</f>
        <v>0.70710678118654757</v>
      </c>
      <c r="Q144">
        <f>COUNTIF($B145:$F149, B144)</f>
        <v>0</v>
      </c>
      <c r="R144">
        <f>COUNTIF($B145:$F149, C144)</f>
        <v>0</v>
      </c>
      <c r="S144">
        <f>COUNTIF($B145:$F149, D144)</f>
        <v>2</v>
      </c>
      <c r="T144">
        <f>COUNTIF($B145:$F149, E144)</f>
        <v>0</v>
      </c>
      <c r="U144">
        <f>COUNTIF($B145:$F149, F144)</f>
        <v>1</v>
      </c>
      <c r="V144">
        <f>COUNTIF($G145:$H149, G144)</f>
        <v>1</v>
      </c>
      <c r="W144">
        <f>COUNTIF($G145:$H149, H144)</f>
        <v>2</v>
      </c>
      <c r="Z144">
        <f>COUNTIF($B145:$F154, B144)</f>
        <v>1</v>
      </c>
      <c r="AA144">
        <f>COUNTIF($B145:$F154, C144)</f>
        <v>0</v>
      </c>
      <c r="AB144">
        <f>COUNTIF($B145:$F154, D144)</f>
        <v>2</v>
      </c>
      <c r="AC144">
        <f>COUNTIF($B145:$F154, E144)</f>
        <v>1</v>
      </c>
      <c r="AD144">
        <f>COUNTIF($B145:$F154, F144)</f>
        <v>2</v>
      </c>
      <c r="AE144">
        <f>COUNTIF($G145:$H154,G144)</f>
        <v>1</v>
      </c>
      <c r="AF144">
        <f>COUNTIF($G145:$H154,H144)</f>
        <v>2</v>
      </c>
      <c r="AI144">
        <f>COUNTIF($B145:$F164, B144)</f>
        <v>3</v>
      </c>
      <c r="AJ144">
        <f>COUNTIF($B145:$F164, C144)</f>
        <v>1</v>
      </c>
      <c r="AK144">
        <f>COUNTIF($B145:$F164, D144)</f>
        <v>3</v>
      </c>
      <c r="AL144">
        <f>COUNTIF($B145:$F164, E144)</f>
        <v>4</v>
      </c>
      <c r="AM144">
        <f>COUNTIF($B145:$F164, F144)</f>
        <v>5</v>
      </c>
      <c r="AN144">
        <f>COUNTIF($G145:$H164,G144)</f>
        <v>4</v>
      </c>
      <c r="AO144">
        <f>COUNTIF($G145:$H164,H144)</f>
        <v>3</v>
      </c>
    </row>
    <row r="145" spans="1:41" x14ac:dyDescent="0.3">
      <c r="A145" s="4">
        <v>45212</v>
      </c>
      <c r="B145">
        <v>21</v>
      </c>
      <c r="C145">
        <v>26</v>
      </c>
      <c r="D145">
        <v>28</v>
      </c>
      <c r="E145">
        <v>40</v>
      </c>
      <c r="F145">
        <v>41</v>
      </c>
      <c r="G145">
        <v>2</v>
      </c>
      <c r="H145">
        <v>4</v>
      </c>
      <c r="J145">
        <f>SQRT(SUM((C145-B145)^2,(D145-C145)^2,(E145-D145)^2,(F145-E145)^2))/4</f>
        <v>3.2977264895682299</v>
      </c>
      <c r="L145">
        <f>SQRT(SUM((B146-B145)^2,(C146-C145)^2,(D146-D145)^2,(E146-E145)^2,(F146-F145)^2))/5</f>
        <v>2.3151673805580453</v>
      </c>
      <c r="N145">
        <f>H145-G145</f>
        <v>2</v>
      </c>
      <c r="P145">
        <f>SQRT(SUM((G146-G145)^2,(H146-H145)^2)/2)</f>
        <v>3.6055512754639891</v>
      </c>
      <c r="Q145">
        <f>COUNTIF($B146:$F150, B145)</f>
        <v>2</v>
      </c>
      <c r="R145">
        <f>COUNTIF($B146:$F150, C145)</f>
        <v>0</v>
      </c>
      <c r="S145">
        <f>COUNTIF($B146:$F150, D145)</f>
        <v>0</v>
      </c>
      <c r="T145">
        <f>COUNTIF($B146:$F150, E145)</f>
        <v>0</v>
      </c>
      <c r="U145">
        <f>COUNTIF($B146:$F150, F145)</f>
        <v>0</v>
      </c>
      <c r="V145">
        <f>COUNTIF($G146:$H150, G145)</f>
        <v>2</v>
      </c>
      <c r="W145">
        <f>COUNTIF($G146:$H150, H145)</f>
        <v>1</v>
      </c>
      <c r="Z145">
        <f>COUNTIF($B146:$F155, B145)</f>
        <v>4</v>
      </c>
      <c r="AA145">
        <f>COUNTIF($B146:$F155, C145)</f>
        <v>1</v>
      </c>
      <c r="AB145">
        <f>COUNTIF($B146:$F155, D145)</f>
        <v>0</v>
      </c>
      <c r="AC145">
        <f>COUNTIF($B146:$F155, E145)</f>
        <v>1</v>
      </c>
      <c r="AD145">
        <f>COUNTIF($B146:$F155, F145)</f>
        <v>1</v>
      </c>
      <c r="AE145">
        <f>COUNTIF($G146:$H155,G145)</f>
        <v>4</v>
      </c>
      <c r="AF145">
        <f>COUNTIF($G146:$H155,H145)</f>
        <v>2</v>
      </c>
      <c r="AI145">
        <f>COUNTIF($B146:$F165, B145)</f>
        <v>5</v>
      </c>
      <c r="AJ145">
        <f>COUNTIF($B146:$F165, C145)</f>
        <v>1</v>
      </c>
      <c r="AK145">
        <f>COUNTIF($B146:$F165, D145)</f>
        <v>0</v>
      </c>
      <c r="AL145">
        <f>COUNTIF($B146:$F165, E145)</f>
        <v>4</v>
      </c>
      <c r="AM145">
        <f>COUNTIF($B146:$F165, F145)</f>
        <v>2</v>
      </c>
      <c r="AN145">
        <f>COUNTIF($G146:$H165,G145)</f>
        <v>4</v>
      </c>
      <c r="AO145">
        <f>COUNTIF($G146:$H165,H145)</f>
        <v>2</v>
      </c>
    </row>
    <row r="146" spans="1:41" x14ac:dyDescent="0.3">
      <c r="A146" s="4">
        <v>45209</v>
      </c>
      <c r="B146">
        <v>18</v>
      </c>
      <c r="C146">
        <v>20</v>
      </c>
      <c r="D146">
        <v>22</v>
      </c>
      <c r="E146">
        <v>33</v>
      </c>
      <c r="F146">
        <v>43</v>
      </c>
      <c r="G146">
        <v>3</v>
      </c>
      <c r="H146">
        <v>9</v>
      </c>
      <c r="J146">
        <f>SQRT(SUM((C146-B146)^2,(D146-C146)^2,(E146-D146)^2,(F146-E146)^2))/4</f>
        <v>3.7831864876053891</v>
      </c>
      <c r="L146">
        <f>SQRT(SUM((B147-B146)^2,(C147-C146)^2,(D147-D146)^2,(E147-E146)^2,(F147-F146)^2))/5</f>
        <v>2.6229754097208002</v>
      </c>
      <c r="N146">
        <f>H146-G146</f>
        <v>6</v>
      </c>
      <c r="P146">
        <f>SQRT(SUM((G147-G146)^2,(H147-H146)^2)/2)</f>
        <v>0.70710678118654757</v>
      </c>
      <c r="Q146">
        <f>COUNTIF($B147:$F151, B146)</f>
        <v>0</v>
      </c>
      <c r="R146">
        <f>COUNTIF($B147:$F151, C146)</f>
        <v>1</v>
      </c>
      <c r="S146">
        <f>COUNTIF($B147:$F151, D146)</f>
        <v>1</v>
      </c>
      <c r="T146">
        <f>COUNTIF($B147:$F151, E146)</f>
        <v>0</v>
      </c>
      <c r="U146">
        <f>COUNTIF($B147:$F151, F146)</f>
        <v>1</v>
      </c>
      <c r="V146">
        <f>COUNTIF($G147:$H151, G146)</f>
        <v>0</v>
      </c>
      <c r="W146">
        <f>COUNTIF($G147:$H151, H146)</f>
        <v>1</v>
      </c>
      <c r="Z146">
        <f>COUNTIF($B147:$F156, B146)</f>
        <v>0</v>
      </c>
      <c r="AA146">
        <f>COUNTIF($B147:$F156, C146)</f>
        <v>2</v>
      </c>
      <c r="AB146">
        <f>COUNTIF($B147:$F156, D146)</f>
        <v>1</v>
      </c>
      <c r="AC146">
        <f>COUNTIF($B147:$F156, E146)</f>
        <v>1</v>
      </c>
      <c r="AD146">
        <f>COUNTIF($B147:$F156, F146)</f>
        <v>1</v>
      </c>
      <c r="AE146">
        <f>COUNTIF($G147:$H156,G146)</f>
        <v>1</v>
      </c>
      <c r="AF146">
        <f>COUNTIF($G147:$H156,H146)</f>
        <v>1</v>
      </c>
      <c r="AI146">
        <f>COUNTIF($B147:$F166, B146)</f>
        <v>0</v>
      </c>
      <c r="AJ146">
        <f>COUNTIF($B147:$F166, C146)</f>
        <v>3</v>
      </c>
      <c r="AK146">
        <f>COUNTIF($B147:$F166, D146)</f>
        <v>1</v>
      </c>
      <c r="AL146">
        <f>COUNTIF($B147:$F166, E146)</f>
        <v>2</v>
      </c>
      <c r="AM146">
        <f>COUNTIF($B147:$F166, F146)</f>
        <v>3</v>
      </c>
      <c r="AN146">
        <f>COUNTIF($G147:$H166,G146)</f>
        <v>4</v>
      </c>
      <c r="AO146">
        <f>COUNTIF($G147:$H166,H146)</f>
        <v>2</v>
      </c>
    </row>
    <row r="147" spans="1:41" x14ac:dyDescent="0.3">
      <c r="A147" s="4">
        <v>45205</v>
      </c>
      <c r="B147">
        <v>21</v>
      </c>
      <c r="C147">
        <v>29</v>
      </c>
      <c r="D147">
        <v>31</v>
      </c>
      <c r="E147">
        <v>34</v>
      </c>
      <c r="F147">
        <v>43</v>
      </c>
      <c r="G147">
        <v>2</v>
      </c>
      <c r="H147">
        <v>9</v>
      </c>
      <c r="J147">
        <f>SQRT(SUM((C147-B147)^2,(D147-C147)^2,(E147-D147)^2,(F147-E147)^2))/4</f>
        <v>3.1424512724941338</v>
      </c>
      <c r="L147">
        <f>SQRT(SUM((B148-B147)^2,(C148-C147)^2,(D148-D147)^2,(E148-E147)^2,(F148-F147)^2))/5</f>
        <v>4.4317039612320679</v>
      </c>
      <c r="N147">
        <f>H147-G147</f>
        <v>7</v>
      </c>
      <c r="P147">
        <f>SQRT(SUM((G148-G147)^2,(H148-H147)^2)/2)</f>
        <v>3.1622776601683795</v>
      </c>
      <c r="Q147">
        <f>COUNTIF($B148:$F152, B147)</f>
        <v>1</v>
      </c>
      <c r="R147">
        <f>COUNTIF($B148:$F152, C147)</f>
        <v>0</v>
      </c>
      <c r="S147">
        <f>COUNTIF($B148:$F152, D147)</f>
        <v>1</v>
      </c>
      <c r="T147">
        <f>COUNTIF($B148:$F152, E147)</f>
        <v>1</v>
      </c>
      <c r="U147">
        <f>COUNTIF($B148:$F152, F147)</f>
        <v>0</v>
      </c>
      <c r="V147">
        <f>COUNTIF($G148:$H152, G147)</f>
        <v>2</v>
      </c>
      <c r="W147">
        <f>COUNTIF($G148:$H152, H147)</f>
        <v>0</v>
      </c>
      <c r="Z147">
        <f>COUNTIF($B148:$F157, B147)</f>
        <v>3</v>
      </c>
      <c r="AA147">
        <f>COUNTIF($B148:$F157, C147)</f>
        <v>0</v>
      </c>
      <c r="AB147">
        <f>COUNTIF($B148:$F157, D147)</f>
        <v>1</v>
      </c>
      <c r="AC147">
        <f>COUNTIF($B148:$F157, E147)</f>
        <v>1</v>
      </c>
      <c r="AD147">
        <f>COUNTIF($B148:$F157, F147)</f>
        <v>1</v>
      </c>
      <c r="AE147">
        <f>COUNTIF($G148:$H157,G147)</f>
        <v>3</v>
      </c>
      <c r="AF147">
        <f>COUNTIF($G148:$H157,H147)</f>
        <v>0</v>
      </c>
      <c r="AI147">
        <f>COUNTIF($B148:$F167, B147)</f>
        <v>4</v>
      </c>
      <c r="AJ147">
        <f>COUNTIF($B148:$F167, C147)</f>
        <v>0</v>
      </c>
      <c r="AK147">
        <f>COUNTIF($B148:$F167, D147)</f>
        <v>2</v>
      </c>
      <c r="AL147">
        <f>COUNTIF($B148:$F167, E147)</f>
        <v>4</v>
      </c>
      <c r="AM147">
        <f>COUNTIF($B148:$F167, F147)</f>
        <v>2</v>
      </c>
      <c r="AN147">
        <f>COUNTIF($G148:$H167,G147)</f>
        <v>3</v>
      </c>
      <c r="AO147">
        <f>COUNTIF($G148:$H167,H147)</f>
        <v>2</v>
      </c>
    </row>
    <row r="148" spans="1:41" x14ac:dyDescent="0.3">
      <c r="A148" s="4">
        <v>45202</v>
      </c>
      <c r="B148">
        <v>6</v>
      </c>
      <c r="C148">
        <v>20</v>
      </c>
      <c r="D148">
        <v>22</v>
      </c>
      <c r="E148">
        <v>24</v>
      </c>
      <c r="F148">
        <v>45</v>
      </c>
      <c r="G148">
        <v>4</v>
      </c>
      <c r="H148">
        <v>5</v>
      </c>
      <c r="J148">
        <f>SQRT(SUM((C148-B148)^2,(D148-C148)^2,(E148-D148)^2,(F148-E148)^2))/4</f>
        <v>6.3492125496001472</v>
      </c>
      <c r="L148">
        <f>SQRT(SUM((B149-B148)^2,(C149-C148)^2,(D149-D148)^2,(E149-E148)^2,(F149-F148)^2))/5</f>
        <v>3.7363083384538811</v>
      </c>
      <c r="N148">
        <f>H148-G148</f>
        <v>1</v>
      </c>
      <c r="P148">
        <f>SQRT(SUM((G149-G148)^2,(H149-H148)^2)/2)</f>
        <v>2</v>
      </c>
      <c r="Q148">
        <f>COUNTIF($B149:$F153, B148)</f>
        <v>1</v>
      </c>
      <c r="R148">
        <f>COUNTIF($B149:$F153, C148)</f>
        <v>0</v>
      </c>
      <c r="S148">
        <f>COUNTIF($B149:$F153, D148)</f>
        <v>0</v>
      </c>
      <c r="T148">
        <f>COUNTIF($B149:$F153, E148)</f>
        <v>1</v>
      </c>
      <c r="U148">
        <f>COUNTIF($B149:$F153, F148)</f>
        <v>1</v>
      </c>
      <c r="V148">
        <f>COUNTIF($G149:$H153, G148)</f>
        <v>0</v>
      </c>
      <c r="W148">
        <f>COUNTIF($G149:$H153, H148)</f>
        <v>3</v>
      </c>
      <c r="Z148">
        <f>COUNTIF($B149:$F158, B148)</f>
        <v>1</v>
      </c>
      <c r="AA148">
        <f>COUNTIF($B149:$F158, C148)</f>
        <v>1</v>
      </c>
      <c r="AB148">
        <f>COUNTIF($B149:$F158, D148)</f>
        <v>0</v>
      </c>
      <c r="AC148">
        <f>COUNTIF($B149:$F158, E148)</f>
        <v>2</v>
      </c>
      <c r="AD148">
        <f>COUNTIF($B149:$F158, F148)</f>
        <v>1</v>
      </c>
      <c r="AE148">
        <f>COUNTIF($G149:$H158,G148)</f>
        <v>1</v>
      </c>
      <c r="AF148">
        <f>COUNTIF($G149:$H158,H148)</f>
        <v>4</v>
      </c>
      <c r="AI148">
        <f>COUNTIF($B149:$F168, B148)</f>
        <v>2</v>
      </c>
      <c r="AJ148">
        <f>COUNTIF($B149:$F168, C148)</f>
        <v>2</v>
      </c>
      <c r="AK148">
        <f>COUNTIF($B149:$F168, D148)</f>
        <v>0</v>
      </c>
      <c r="AL148">
        <f>COUNTIF($B149:$F168, E148)</f>
        <v>2</v>
      </c>
      <c r="AM148">
        <f>COUNTIF($B149:$F168, F148)</f>
        <v>2</v>
      </c>
      <c r="AN148">
        <f>COUNTIF($G149:$H168,G148)</f>
        <v>1</v>
      </c>
      <c r="AO148">
        <f>COUNTIF($G149:$H168,H148)</f>
        <v>6</v>
      </c>
    </row>
    <row r="149" spans="1:41" x14ac:dyDescent="0.3">
      <c r="A149" s="4">
        <v>45198</v>
      </c>
      <c r="B149">
        <v>9</v>
      </c>
      <c r="C149">
        <v>11</v>
      </c>
      <c r="D149">
        <v>13</v>
      </c>
      <c r="E149">
        <v>21</v>
      </c>
      <c r="F149">
        <v>32</v>
      </c>
      <c r="G149">
        <v>2</v>
      </c>
      <c r="H149">
        <v>7</v>
      </c>
      <c r="J149">
        <f>SQRT(SUM((C149-B149)^2,(D149-C149)^2,(E149-D149)^2,(F149-E149)^2))/4</f>
        <v>3.473110997362451</v>
      </c>
      <c r="L149">
        <f>SQRT(SUM((B150-B149)^2,(C150-C149)^2,(D150-D149)^2,(E150-E149)^2,(F150-F149)^2))/5</f>
        <v>2.5298221281347035</v>
      </c>
      <c r="N149">
        <f>H149-G149</f>
        <v>5</v>
      </c>
      <c r="P149">
        <f>SQRT(SUM((G150-G149)^2,(H150-H149)^2)/2)</f>
        <v>2.1213203435596424</v>
      </c>
      <c r="Q149">
        <f>COUNTIF($B150:$F154, B149)</f>
        <v>0</v>
      </c>
      <c r="R149">
        <f>COUNTIF($B150:$F154, C149)</f>
        <v>0</v>
      </c>
      <c r="S149">
        <f>COUNTIF($B150:$F154, D149)</f>
        <v>0</v>
      </c>
      <c r="T149">
        <f>COUNTIF($B150:$F154, E149)</f>
        <v>1</v>
      </c>
      <c r="U149">
        <f>COUNTIF($B150:$F154, F149)</f>
        <v>0</v>
      </c>
      <c r="V149">
        <f>COUNTIF($G150:$H154, G149)</f>
        <v>2</v>
      </c>
      <c r="W149">
        <f>COUNTIF($G150:$H154, H149)</f>
        <v>1</v>
      </c>
      <c r="Z149">
        <f>COUNTIF($B150:$F159, B149)</f>
        <v>0</v>
      </c>
      <c r="AA149">
        <f>COUNTIF($B150:$F159, C149)</f>
        <v>0</v>
      </c>
      <c r="AB149">
        <f>COUNTIF($B150:$F159, D149)</f>
        <v>0</v>
      </c>
      <c r="AC149">
        <f>COUNTIF($B150:$F159, E149)</f>
        <v>3</v>
      </c>
      <c r="AD149">
        <f>COUNTIF($B150:$F159, F149)</f>
        <v>1</v>
      </c>
      <c r="AE149">
        <f>COUNTIF($G150:$H159,G149)</f>
        <v>2</v>
      </c>
      <c r="AF149">
        <f>COUNTIF($G150:$H159,H149)</f>
        <v>1</v>
      </c>
      <c r="AI149">
        <f>COUNTIF($B150:$F169, B149)</f>
        <v>3</v>
      </c>
      <c r="AJ149">
        <f>COUNTIF($B150:$F169, C149)</f>
        <v>1</v>
      </c>
      <c r="AK149">
        <f>COUNTIF($B150:$F169, D149)</f>
        <v>1</v>
      </c>
      <c r="AL149">
        <f>COUNTIF($B150:$F169, E149)</f>
        <v>3</v>
      </c>
      <c r="AM149">
        <f>COUNTIF($B150:$F169, F149)</f>
        <v>4</v>
      </c>
      <c r="AN149">
        <f>COUNTIF($G150:$H169,G149)</f>
        <v>2</v>
      </c>
      <c r="AO149">
        <f>COUNTIF($G150:$H169,H149)</f>
        <v>4</v>
      </c>
    </row>
    <row r="150" spans="1:41" x14ac:dyDescent="0.3">
      <c r="A150" s="4">
        <v>45195</v>
      </c>
      <c r="B150">
        <v>2</v>
      </c>
      <c r="C150">
        <v>6</v>
      </c>
      <c r="D150">
        <v>14</v>
      </c>
      <c r="E150">
        <v>19</v>
      </c>
      <c r="F150">
        <v>23</v>
      </c>
      <c r="G150">
        <v>5</v>
      </c>
      <c r="H150">
        <v>7</v>
      </c>
      <c r="J150">
        <f>SQRT(SUM((C150-B150)^2,(D150-C150)^2,(E150-D150)^2,(F150-E150)^2))/4</f>
        <v>2.75</v>
      </c>
      <c r="L150">
        <f>SQRT(SUM((B151-B150)^2,(C151-C150)^2,(D151-D150)^2,(E151-E150)^2,(F151-F150)^2))/5</f>
        <v>5.5099909255823638</v>
      </c>
      <c r="N150">
        <f>H150-G150</f>
        <v>2</v>
      </c>
      <c r="P150">
        <f>SQRT(SUM((G151-G150)^2,(H151-H150)^2)/2)</f>
        <v>0.70710678118654757</v>
      </c>
      <c r="Q150">
        <f>COUNTIF($B151:$F155, B150)</f>
        <v>0</v>
      </c>
      <c r="R150">
        <f>COUNTIF($B151:$F155, C150)</f>
        <v>0</v>
      </c>
      <c r="S150">
        <f>COUNTIF($B151:$F155, D150)</f>
        <v>2</v>
      </c>
      <c r="T150">
        <f>COUNTIF($B151:$F155, E150)</f>
        <v>0</v>
      </c>
      <c r="U150">
        <f>COUNTIF($B151:$F155, F150)</f>
        <v>1</v>
      </c>
      <c r="V150">
        <f>COUNTIF($G151:$H155, G150)</f>
        <v>2</v>
      </c>
      <c r="W150">
        <f>COUNTIF($G151:$H155, H150)</f>
        <v>0</v>
      </c>
      <c r="Z150">
        <f>COUNTIF($B151:$F160, B150)</f>
        <v>1</v>
      </c>
      <c r="AA150">
        <f>COUNTIF($B151:$F160, C150)</f>
        <v>0</v>
      </c>
      <c r="AB150">
        <f>COUNTIF($B151:$F160, D150)</f>
        <v>2</v>
      </c>
      <c r="AC150">
        <f>COUNTIF($B151:$F160, E150)</f>
        <v>0</v>
      </c>
      <c r="AD150">
        <f>COUNTIF($B151:$F160, F150)</f>
        <v>3</v>
      </c>
      <c r="AE150">
        <f>COUNTIF($G151:$H160,G150)</f>
        <v>4</v>
      </c>
      <c r="AF150">
        <f>COUNTIF($G151:$H160,H150)</f>
        <v>1</v>
      </c>
      <c r="AI150">
        <f>COUNTIF($B151:$F170, B150)</f>
        <v>1</v>
      </c>
      <c r="AJ150">
        <f>COUNTIF($B151:$F170, C150)</f>
        <v>1</v>
      </c>
      <c r="AK150">
        <f>COUNTIF($B151:$F170, D150)</f>
        <v>2</v>
      </c>
      <c r="AL150">
        <f>COUNTIF($B151:$F170, E150)</f>
        <v>0</v>
      </c>
      <c r="AM150">
        <f>COUNTIF($B151:$F170, F150)</f>
        <v>4</v>
      </c>
      <c r="AN150">
        <f>COUNTIF($G151:$H170,G150)</f>
        <v>5</v>
      </c>
      <c r="AO150">
        <f>COUNTIF($G151:$H170,H150)</f>
        <v>3</v>
      </c>
    </row>
    <row r="151" spans="1:41" x14ac:dyDescent="0.3">
      <c r="A151" s="4">
        <v>45191</v>
      </c>
      <c r="B151">
        <v>3</v>
      </c>
      <c r="C151">
        <v>23</v>
      </c>
      <c r="D151">
        <v>24</v>
      </c>
      <c r="E151">
        <v>34</v>
      </c>
      <c r="F151">
        <v>35</v>
      </c>
      <c r="G151">
        <v>5</v>
      </c>
      <c r="H151">
        <v>8</v>
      </c>
      <c r="J151">
        <f>SQRT(SUM((C151-B151)^2,(D151-C151)^2,(E151-D151)^2,(F151-E151)^2))/4</f>
        <v>5.6013391256020197</v>
      </c>
      <c r="L151">
        <f>SQRT(SUM((B152-B151)^2,(C152-C151)^2,(D152-D151)^2,(E152-E151)^2,(F152-F151)^2))/5</f>
        <v>3.2249030993194197</v>
      </c>
      <c r="N151">
        <f>H151-G151</f>
        <v>3</v>
      </c>
      <c r="P151">
        <f>SQRT(SUM((G152-G151)^2,(H152-H151)^2)/2)</f>
        <v>3</v>
      </c>
      <c r="Q151">
        <f>COUNTIF($B152:$F156, B151)</f>
        <v>0</v>
      </c>
      <c r="R151">
        <f>COUNTIF($B152:$F156, C151)</f>
        <v>0</v>
      </c>
      <c r="S151">
        <f>COUNTIF($B152:$F156, D151)</f>
        <v>1</v>
      </c>
      <c r="T151">
        <f>COUNTIF($B152:$F156, E151)</f>
        <v>0</v>
      </c>
      <c r="U151">
        <f>COUNTIF($B152:$F156, F151)</f>
        <v>0</v>
      </c>
      <c r="V151">
        <f>COUNTIF($G152:$H156, G151)</f>
        <v>1</v>
      </c>
      <c r="W151">
        <f>COUNTIF($G152:$H156, H151)</f>
        <v>1</v>
      </c>
      <c r="Z151">
        <f>COUNTIF($B152:$F161, B151)</f>
        <v>0</v>
      </c>
      <c r="AA151">
        <f>COUNTIF($B152:$F161, C151)</f>
        <v>3</v>
      </c>
      <c r="AB151">
        <f>COUNTIF($B152:$F161, D151)</f>
        <v>1</v>
      </c>
      <c r="AC151">
        <f>COUNTIF($B152:$F161, E151)</f>
        <v>1</v>
      </c>
      <c r="AD151">
        <f>COUNTIF($B152:$F161, F151)</f>
        <v>2</v>
      </c>
      <c r="AE151">
        <f>COUNTIF($G152:$H161,G151)</f>
        <v>3</v>
      </c>
      <c r="AF151">
        <f>COUNTIF($G152:$H161,H151)</f>
        <v>2</v>
      </c>
      <c r="AI151">
        <f>COUNTIF($B152:$F171, B151)</f>
        <v>1</v>
      </c>
      <c r="AJ151">
        <f>COUNTIF($B152:$F171, C151)</f>
        <v>3</v>
      </c>
      <c r="AK151">
        <f>COUNTIF($B152:$F171, D151)</f>
        <v>1</v>
      </c>
      <c r="AL151">
        <f>COUNTIF($B152:$F171, E151)</f>
        <v>4</v>
      </c>
      <c r="AM151">
        <f>COUNTIF($B152:$F171, F151)</f>
        <v>7</v>
      </c>
      <c r="AN151">
        <f>COUNTIF($G152:$H171,G151)</f>
        <v>5</v>
      </c>
      <c r="AO151">
        <f>COUNTIF($G152:$H171,H151)</f>
        <v>2</v>
      </c>
    </row>
    <row r="152" spans="1:41" x14ac:dyDescent="0.3">
      <c r="A152" s="4">
        <v>45188</v>
      </c>
      <c r="B152">
        <v>10</v>
      </c>
      <c r="C152">
        <v>15</v>
      </c>
      <c r="D152">
        <v>31</v>
      </c>
      <c r="E152">
        <v>41</v>
      </c>
      <c r="F152">
        <v>42</v>
      </c>
      <c r="G152">
        <v>2</v>
      </c>
      <c r="H152">
        <v>5</v>
      </c>
      <c r="J152">
        <f>SQRT(SUM((C152-B152)^2,(D152-C152)^2,(E152-D152)^2,(F152-E152)^2))/4</f>
        <v>4.8862050714230163</v>
      </c>
      <c r="L152">
        <f>SQRT(SUM((B153-B152)^2,(C153-C152)^2,(D153-D152)^2,(E153-E152)^2,(F153-F152)^2))/5</f>
        <v>2.5059928172283334</v>
      </c>
      <c r="N152">
        <f>H152-G152</f>
        <v>3</v>
      </c>
      <c r="P152">
        <f>SQRT(SUM((G153-G152)^2,(H153-H152)^2)/2)</f>
        <v>6</v>
      </c>
      <c r="Q152">
        <f>COUNTIF($B153:$F157, B152)</f>
        <v>1</v>
      </c>
      <c r="R152">
        <f>COUNTIF($B153:$F157, C152)</f>
        <v>0</v>
      </c>
      <c r="S152">
        <f>COUNTIF($B153:$F157, D152)</f>
        <v>0</v>
      </c>
      <c r="T152">
        <f>COUNTIF($B153:$F157, E152)</f>
        <v>1</v>
      </c>
      <c r="U152">
        <f>COUNTIF($B153:$F157, F152)</f>
        <v>1</v>
      </c>
      <c r="V152">
        <f>COUNTIF($G153:$H157, G152)</f>
        <v>1</v>
      </c>
      <c r="W152">
        <f>COUNTIF($G153:$H157, H152)</f>
        <v>1</v>
      </c>
      <c r="Z152">
        <f>COUNTIF($B153:$F162, B152)</f>
        <v>1</v>
      </c>
      <c r="AA152">
        <f>COUNTIF($B153:$F162, C152)</f>
        <v>0</v>
      </c>
      <c r="AB152">
        <f>COUNTIF($B153:$F162, D152)</f>
        <v>0</v>
      </c>
      <c r="AC152">
        <f>COUNTIF($B153:$F162, E152)</f>
        <v>1</v>
      </c>
      <c r="AD152">
        <f>COUNTIF($B153:$F162, F152)</f>
        <v>1</v>
      </c>
      <c r="AE152">
        <f>COUNTIF($G153:$H162,G152)</f>
        <v>1</v>
      </c>
      <c r="AF152">
        <f>COUNTIF($G153:$H162,H152)</f>
        <v>2</v>
      </c>
      <c r="AI152">
        <f>COUNTIF($B153:$F172, B152)</f>
        <v>2</v>
      </c>
      <c r="AJ152">
        <f>COUNTIF($B153:$F172, C152)</f>
        <v>1</v>
      </c>
      <c r="AK152">
        <f>COUNTIF($B153:$F172, D152)</f>
        <v>2</v>
      </c>
      <c r="AL152">
        <f>COUNTIF($B153:$F172, E152)</f>
        <v>1</v>
      </c>
      <c r="AM152">
        <f>COUNTIF($B153:$F172, F152)</f>
        <v>2</v>
      </c>
      <c r="AN152">
        <f>COUNTIF($G153:$H172,G152)</f>
        <v>1</v>
      </c>
      <c r="AO152">
        <f>COUNTIF($G153:$H172,H152)</f>
        <v>4</v>
      </c>
    </row>
    <row r="153" spans="1:41" x14ac:dyDescent="0.3">
      <c r="A153" s="4">
        <v>45184</v>
      </c>
      <c r="B153">
        <v>12</v>
      </c>
      <c r="C153">
        <v>14</v>
      </c>
      <c r="D153">
        <v>21</v>
      </c>
      <c r="E153">
        <v>45</v>
      </c>
      <c r="F153">
        <v>48</v>
      </c>
      <c r="G153">
        <v>8</v>
      </c>
      <c r="H153">
        <v>11</v>
      </c>
      <c r="J153">
        <f>SQRT(SUM((C153-B153)^2,(D153-C153)^2,(E153-D153)^2,(F153-E153)^2))/4</f>
        <v>6.3146654701575446</v>
      </c>
      <c r="L153">
        <f>SQRT(SUM((B154-B153)^2,(C154-C153)^2,(D154-D153)^2,(E154-E153)^2,(F154-F153)^2))/5</f>
        <v>3.660601043544625</v>
      </c>
      <c r="N153">
        <f>H153-G153</f>
        <v>3</v>
      </c>
      <c r="P153">
        <f>SQRT(SUM((G154-G153)^2,(H154-H153)^2)/2)</f>
        <v>4.2426406871192848</v>
      </c>
      <c r="Q153">
        <f>COUNTIF($B154:$F158, B153)</f>
        <v>0</v>
      </c>
      <c r="R153">
        <f>COUNTIF($B154:$F158, C153)</f>
        <v>1</v>
      </c>
      <c r="S153">
        <f>COUNTIF($B154:$F158, D153)</f>
        <v>2</v>
      </c>
      <c r="T153">
        <f>COUNTIF($B154:$F158, E153)</f>
        <v>0</v>
      </c>
      <c r="U153">
        <f>COUNTIF($B154:$F158, F153)</f>
        <v>1</v>
      </c>
      <c r="V153">
        <f>COUNTIF($G154:$H158, G153)</f>
        <v>1</v>
      </c>
      <c r="W153">
        <f>COUNTIF($G154:$H158, H153)</f>
        <v>2</v>
      </c>
      <c r="Z153">
        <f>COUNTIF($B154:$F163, B153)</f>
        <v>0</v>
      </c>
      <c r="AA153">
        <f>COUNTIF($B154:$F163, C153)</f>
        <v>1</v>
      </c>
      <c r="AB153">
        <f>COUNTIF($B154:$F163, D153)</f>
        <v>2</v>
      </c>
      <c r="AC153">
        <f>COUNTIF($B154:$F163, E153)</f>
        <v>0</v>
      </c>
      <c r="AD153">
        <f>COUNTIF($B154:$F163, F153)</f>
        <v>1</v>
      </c>
      <c r="AE153">
        <f>COUNTIF($G154:$H163,G153)</f>
        <v>1</v>
      </c>
      <c r="AF153">
        <f>COUNTIF($G154:$H163,H153)</f>
        <v>2</v>
      </c>
      <c r="AI153">
        <f>COUNTIF($B154:$F173, B153)</f>
        <v>2</v>
      </c>
      <c r="AJ153">
        <f>COUNTIF($B154:$F173, C153)</f>
        <v>1</v>
      </c>
      <c r="AK153">
        <f>COUNTIF($B154:$F173, D153)</f>
        <v>2</v>
      </c>
      <c r="AL153">
        <f>COUNTIF($B154:$F173, E153)</f>
        <v>2</v>
      </c>
      <c r="AM153">
        <f>COUNTIF($B154:$F173, F153)</f>
        <v>4</v>
      </c>
      <c r="AN153">
        <f>COUNTIF($G154:$H173,G153)</f>
        <v>2</v>
      </c>
      <c r="AO153">
        <f>COUNTIF($G154:$H173,H153)</f>
        <v>3</v>
      </c>
    </row>
    <row r="154" spans="1:41" x14ac:dyDescent="0.3">
      <c r="A154" s="4">
        <v>45181</v>
      </c>
      <c r="B154">
        <v>5</v>
      </c>
      <c r="C154">
        <v>14</v>
      </c>
      <c r="D154">
        <v>36</v>
      </c>
      <c r="E154">
        <v>40</v>
      </c>
      <c r="F154">
        <v>42</v>
      </c>
      <c r="G154">
        <v>2</v>
      </c>
      <c r="H154">
        <v>11</v>
      </c>
      <c r="J154">
        <f>SQRT(SUM((C154-B154)^2,(D154-C154)^2,(E154-D154)^2,(F154-E154)^2))/4</f>
        <v>6.0466933112239118</v>
      </c>
      <c r="L154">
        <f>SQRT(SUM((B155-B154)^2,(C155-C154)^2,(D155-D154)^2,(E155-E154)^2,(F155-F154)^2))/5</f>
        <v>4.7455242070818695</v>
      </c>
      <c r="N154">
        <f>H154-G154</f>
        <v>9</v>
      </c>
      <c r="P154">
        <f>SQRT(SUM((G155-G154)^2,(H155-H154)^2)/2)</f>
        <v>5</v>
      </c>
      <c r="Q154">
        <f>COUNTIF($B155:$F159, B154)</f>
        <v>1</v>
      </c>
      <c r="R154">
        <f>COUNTIF($B155:$F159, C154)</f>
        <v>0</v>
      </c>
      <c r="S154">
        <f>COUNTIF($B155:$F159, D154)</f>
        <v>0</v>
      </c>
      <c r="T154">
        <f>COUNTIF($B155:$F159, E154)</f>
        <v>1</v>
      </c>
      <c r="U154">
        <f>COUNTIF($B155:$F159, F154)</f>
        <v>0</v>
      </c>
      <c r="V154">
        <f>COUNTIF($G155:$H159, G154)</f>
        <v>0</v>
      </c>
      <c r="W154">
        <f>COUNTIF($G155:$H159, H154)</f>
        <v>1</v>
      </c>
      <c r="Z154">
        <f>COUNTIF($B155:$F164, B154)</f>
        <v>2</v>
      </c>
      <c r="AA154">
        <f>COUNTIF($B155:$F164, C154)</f>
        <v>0</v>
      </c>
      <c r="AB154">
        <f>COUNTIF($B155:$F164, D154)</f>
        <v>0</v>
      </c>
      <c r="AC154">
        <f>COUNTIF($B155:$F164, E154)</f>
        <v>3</v>
      </c>
      <c r="AD154">
        <f>COUNTIF($B155:$F164, F154)</f>
        <v>0</v>
      </c>
      <c r="AE154">
        <f>COUNTIF($G155:$H164,G154)</f>
        <v>0</v>
      </c>
      <c r="AF154">
        <f>COUNTIF($G155:$H164,H154)</f>
        <v>1</v>
      </c>
      <c r="AI154">
        <f>COUNTIF($B155:$F174, B154)</f>
        <v>4</v>
      </c>
      <c r="AJ154">
        <f>COUNTIF($B155:$F174, C154)</f>
        <v>1</v>
      </c>
      <c r="AK154">
        <f>COUNTIF($B155:$F174, D154)</f>
        <v>2</v>
      </c>
      <c r="AL154">
        <f>COUNTIF($B155:$F174, E154)</f>
        <v>4</v>
      </c>
      <c r="AM154">
        <f>COUNTIF($B155:$F174, F154)</f>
        <v>1</v>
      </c>
      <c r="AN154">
        <f>COUNTIF($G155:$H174,G154)</f>
        <v>1</v>
      </c>
      <c r="AO154">
        <f>COUNTIF($G155:$H174,H154)</f>
        <v>2</v>
      </c>
    </row>
    <row r="155" spans="1:41" x14ac:dyDescent="0.3">
      <c r="A155" s="4">
        <v>45177</v>
      </c>
      <c r="B155">
        <v>10</v>
      </c>
      <c r="C155">
        <v>20</v>
      </c>
      <c r="D155">
        <v>21</v>
      </c>
      <c r="E155">
        <v>26</v>
      </c>
      <c r="F155">
        <v>33</v>
      </c>
      <c r="G155">
        <v>3</v>
      </c>
      <c r="H155">
        <v>4</v>
      </c>
      <c r="J155">
        <f>SQRT(SUM((C155-B155)^2,(D155-C155)^2,(E155-D155)^2,(F155-E155)^2))/4</f>
        <v>3.3071891388307382</v>
      </c>
      <c r="L155">
        <f>SQRT(SUM((B156-B155)^2,(C156-C155)^2,(D156-D155)^2,(E156-E155)^2,(F156-F155)^2))/5</f>
        <v>5.3254107822777392</v>
      </c>
      <c r="N155">
        <f>H155-G155</f>
        <v>1</v>
      </c>
      <c r="P155">
        <f>SQRT(SUM((G156-G155)^2,(H156-H155)^2)/2)</f>
        <v>7.5166481891864541</v>
      </c>
      <c r="Q155">
        <f>COUNTIF($B156:$F160, B155)</f>
        <v>0</v>
      </c>
      <c r="R155">
        <f>COUNTIF($B156:$F160, C155)</f>
        <v>0</v>
      </c>
      <c r="S155">
        <f>COUNTIF($B156:$F160, D155)</f>
        <v>1</v>
      </c>
      <c r="T155">
        <f>COUNTIF($B156:$F160, E155)</f>
        <v>0</v>
      </c>
      <c r="U155">
        <f>COUNTIF($B156:$F160, F155)</f>
        <v>0</v>
      </c>
      <c r="V155">
        <f>COUNTIF($G156:$H160, G155)</f>
        <v>0</v>
      </c>
      <c r="W155">
        <f>COUNTIF($G156:$H160, H155)</f>
        <v>0</v>
      </c>
      <c r="Z155">
        <f>COUNTIF($B156:$F165, B155)</f>
        <v>1</v>
      </c>
      <c r="AA155">
        <f>COUNTIF($B156:$F165, C155)</f>
        <v>1</v>
      </c>
      <c r="AB155">
        <f>COUNTIF($B156:$F165, D155)</f>
        <v>1</v>
      </c>
      <c r="AC155">
        <f>COUNTIF($B156:$F165, E155)</f>
        <v>0</v>
      </c>
      <c r="AD155">
        <f>COUNTIF($B156:$F165, F155)</f>
        <v>1</v>
      </c>
      <c r="AE155">
        <f>COUNTIF($G156:$H165,G155)</f>
        <v>3</v>
      </c>
      <c r="AF155">
        <f>COUNTIF($G156:$H165,H155)</f>
        <v>0</v>
      </c>
      <c r="AI155">
        <f>COUNTIF($B156:$F175, B155)</f>
        <v>1</v>
      </c>
      <c r="AJ155">
        <f>COUNTIF($B156:$F175, C155)</f>
        <v>1</v>
      </c>
      <c r="AK155">
        <f>COUNTIF($B156:$F175, D155)</f>
        <v>1</v>
      </c>
      <c r="AL155">
        <f>COUNTIF($B156:$F175, E155)</f>
        <v>0</v>
      </c>
      <c r="AM155">
        <f>COUNTIF($B156:$F175, F155)</f>
        <v>3</v>
      </c>
      <c r="AN155">
        <f>COUNTIF($G156:$H175,G155)</f>
        <v>3</v>
      </c>
      <c r="AO155">
        <f>COUNTIF($G156:$H175,H155)</f>
        <v>2</v>
      </c>
    </row>
    <row r="156" spans="1:41" x14ac:dyDescent="0.3">
      <c r="A156" s="4">
        <v>45174</v>
      </c>
      <c r="B156">
        <v>1</v>
      </c>
      <c r="C156">
        <v>7</v>
      </c>
      <c r="D156">
        <v>24</v>
      </c>
      <c r="E156">
        <v>41</v>
      </c>
      <c r="F156">
        <v>48</v>
      </c>
      <c r="G156">
        <v>10</v>
      </c>
      <c r="H156">
        <v>12</v>
      </c>
      <c r="J156">
        <f>SQRT(SUM((C156-B156)^2,(D156-C156)^2,(E156-D156)^2,(F156-E156)^2))/4</f>
        <v>6.4371965947918666</v>
      </c>
      <c r="L156">
        <f>SQRT(SUM((B157-B156)^2,(C157-C156)^2,(D157-D156)^2,(E157-E156)^2,(F157-F156)^2))/5</f>
        <v>2.6457513110645907</v>
      </c>
      <c r="N156">
        <f>H156-G156</f>
        <v>2</v>
      </c>
      <c r="P156">
        <f>SQRT(SUM((G157-G156)^2,(H157-H156)^2)/2)</f>
        <v>5.5226805085936306</v>
      </c>
      <c r="Q156">
        <f>COUNTIF($B157:$F161, B156)</f>
        <v>0</v>
      </c>
      <c r="R156">
        <f>COUNTIF($B157:$F161, C156)</f>
        <v>0</v>
      </c>
      <c r="S156">
        <f>COUNTIF($B157:$F161, D156)</f>
        <v>0</v>
      </c>
      <c r="T156">
        <f>COUNTIF($B157:$F161, E156)</f>
        <v>0</v>
      </c>
      <c r="U156">
        <f>COUNTIF($B157:$F161, F156)</f>
        <v>0</v>
      </c>
      <c r="V156">
        <f>COUNTIF($G157:$H161, G156)</f>
        <v>1</v>
      </c>
      <c r="W156">
        <f>COUNTIF($G157:$H161, H156)</f>
        <v>1</v>
      </c>
      <c r="Z156">
        <f>COUNTIF($B157:$F166, B156)</f>
        <v>0</v>
      </c>
      <c r="AA156">
        <f>COUNTIF($B157:$F166, C156)</f>
        <v>0</v>
      </c>
      <c r="AB156">
        <f>COUNTIF($B157:$F166, D156)</f>
        <v>0</v>
      </c>
      <c r="AC156">
        <f>COUNTIF($B157:$F166, E156)</f>
        <v>0</v>
      </c>
      <c r="AD156">
        <f>COUNTIF($B157:$F166, F156)</f>
        <v>1</v>
      </c>
      <c r="AE156">
        <f>COUNTIF($G157:$H166,G156)</f>
        <v>2</v>
      </c>
      <c r="AF156">
        <f>COUNTIF($G157:$H166,H156)</f>
        <v>1</v>
      </c>
      <c r="AI156">
        <f>COUNTIF($B157:$F176, B156)</f>
        <v>1</v>
      </c>
      <c r="AJ156">
        <f>COUNTIF($B157:$F176, C156)</f>
        <v>3</v>
      </c>
      <c r="AK156">
        <f>COUNTIF($B157:$F176, D156)</f>
        <v>0</v>
      </c>
      <c r="AL156">
        <f>COUNTIF($B157:$F176, E156)</f>
        <v>0</v>
      </c>
      <c r="AM156">
        <f>COUNTIF($B157:$F176, F156)</f>
        <v>3</v>
      </c>
      <c r="AN156">
        <f>COUNTIF($G157:$H176,G156)</f>
        <v>4</v>
      </c>
      <c r="AO156">
        <f>COUNTIF($G157:$H176,H156)</f>
        <v>2</v>
      </c>
    </row>
    <row r="157" spans="1:41" x14ac:dyDescent="0.3">
      <c r="A157" s="4">
        <v>45170</v>
      </c>
      <c r="B157">
        <v>4</v>
      </c>
      <c r="C157">
        <v>5</v>
      </c>
      <c r="D157">
        <v>35</v>
      </c>
      <c r="E157">
        <v>37</v>
      </c>
      <c r="F157">
        <v>43</v>
      </c>
      <c r="G157">
        <v>5</v>
      </c>
      <c r="H157">
        <v>6</v>
      </c>
      <c r="J157">
        <f>SQRT(SUM((C157-B157)^2,(D157-C157)^2,(E157-D157)^2,(F157-E157)^2))/4</f>
        <v>7.6689308250889834</v>
      </c>
      <c r="L157">
        <f>SQRT(SUM((B158-B157)^2,(C158-C157)^2,(D158-D157)^2,(E158-E157)^2,(F158-F157)^2))/5</f>
        <v>5.1652686280579827</v>
      </c>
      <c r="N157">
        <f>H157-G157</f>
        <v>1</v>
      </c>
      <c r="P157">
        <f>SQRT(SUM((G158-G157)^2,(H158-H157)^2)/2)</f>
        <v>4.1231056256176606</v>
      </c>
      <c r="Q157">
        <f>COUNTIF($B158:$F162, B157)</f>
        <v>0</v>
      </c>
      <c r="R157">
        <f>COUNTIF($B158:$F162, C157)</f>
        <v>1</v>
      </c>
      <c r="S157">
        <f>COUNTIF($B158:$F162, D157)</f>
        <v>1</v>
      </c>
      <c r="T157">
        <f>COUNTIF($B158:$F162, E157)</f>
        <v>0</v>
      </c>
      <c r="U157">
        <f>COUNTIF($B158:$F162, F157)</f>
        <v>1</v>
      </c>
      <c r="V157">
        <f>COUNTIF($G158:$H162, G157)</f>
        <v>1</v>
      </c>
      <c r="W157">
        <f>COUNTIF($G158:$H162, H157)</f>
        <v>2</v>
      </c>
      <c r="Z157">
        <f>COUNTIF($B158:$F167, B157)</f>
        <v>1</v>
      </c>
      <c r="AA157">
        <f>COUNTIF($B158:$F167, C157)</f>
        <v>1</v>
      </c>
      <c r="AB157">
        <f>COUNTIF($B158:$F167, D157)</f>
        <v>3</v>
      </c>
      <c r="AC157">
        <f>COUNTIF($B158:$F167, E157)</f>
        <v>0</v>
      </c>
      <c r="AD157">
        <f>COUNTIF($B158:$F167, F157)</f>
        <v>1</v>
      </c>
      <c r="AE157">
        <f>COUNTIF($G158:$H167,G157)</f>
        <v>2</v>
      </c>
      <c r="AF157">
        <f>COUNTIF($G158:$H167,H157)</f>
        <v>4</v>
      </c>
      <c r="AI157">
        <f>COUNTIF($B158:$F177, B157)</f>
        <v>2</v>
      </c>
      <c r="AJ157">
        <f>COUNTIF($B158:$F177, C157)</f>
        <v>3</v>
      </c>
      <c r="AK157">
        <f>COUNTIF($B158:$F177, D157)</f>
        <v>6</v>
      </c>
      <c r="AL157">
        <f>COUNTIF($B158:$F177, E157)</f>
        <v>1</v>
      </c>
      <c r="AM157">
        <f>COUNTIF($B158:$F177, F157)</f>
        <v>1</v>
      </c>
      <c r="AN157">
        <f>COUNTIF($G158:$H177,G157)</f>
        <v>3</v>
      </c>
      <c r="AO157">
        <f>COUNTIF($G158:$H177,H157)</f>
        <v>6</v>
      </c>
    </row>
    <row r="158" spans="1:41" x14ac:dyDescent="0.3">
      <c r="A158" s="4">
        <v>45167</v>
      </c>
      <c r="B158">
        <v>21</v>
      </c>
      <c r="C158">
        <v>23</v>
      </c>
      <c r="D158">
        <v>32</v>
      </c>
      <c r="E158">
        <v>40</v>
      </c>
      <c r="F158">
        <v>49</v>
      </c>
      <c r="G158">
        <v>8</v>
      </c>
      <c r="H158">
        <v>11</v>
      </c>
      <c r="J158">
        <f>SQRT(SUM((C158-B158)^2,(D158-C158)^2,(E158-D158)^2,(F158-E158)^2))/4</f>
        <v>3.7914377220257753</v>
      </c>
      <c r="L158">
        <f>SQRT(SUM((B159-B158)^2,(C159-C158)^2,(D159-D158)^2,(E159-E158)^2,(F159-F158)^2))/5</f>
        <v>2.1447610589527217</v>
      </c>
      <c r="N158">
        <f>H158-G158</f>
        <v>3</v>
      </c>
      <c r="P158">
        <f>SQRT(SUM((G159-G158)^2,(H159-H158)^2)/2)</f>
        <v>2.2360679774997898</v>
      </c>
      <c r="Q158">
        <f>COUNTIF($B159:$F163, B158)</f>
        <v>0</v>
      </c>
      <c r="R158">
        <f>COUNTIF($B159:$F163, C158)</f>
        <v>2</v>
      </c>
      <c r="S158">
        <f>COUNTIF($B159:$F163, D158)</f>
        <v>2</v>
      </c>
      <c r="T158">
        <f>COUNTIF($B159:$F163, E158)</f>
        <v>1</v>
      </c>
      <c r="U158">
        <f>COUNTIF($B159:$F163, F158)</f>
        <v>0</v>
      </c>
      <c r="V158">
        <f>COUNTIF($G159:$H163, G158)</f>
        <v>0</v>
      </c>
      <c r="W158">
        <f>COUNTIF($G159:$H163, H158)</f>
        <v>0</v>
      </c>
      <c r="Z158">
        <f>COUNTIF($B159:$F168, B158)</f>
        <v>0</v>
      </c>
      <c r="AA158">
        <f>COUNTIF($B159:$F168, C158)</f>
        <v>2</v>
      </c>
      <c r="AB158">
        <f>COUNTIF($B159:$F168, D158)</f>
        <v>3</v>
      </c>
      <c r="AC158">
        <f>COUNTIF($B159:$F168, E158)</f>
        <v>3</v>
      </c>
      <c r="AD158">
        <f>COUNTIF($B159:$F168, F158)</f>
        <v>0</v>
      </c>
      <c r="AE158">
        <f>COUNTIF($G159:$H168,G158)</f>
        <v>0</v>
      </c>
      <c r="AF158">
        <f>COUNTIF($G159:$H168,H158)</f>
        <v>1</v>
      </c>
      <c r="AI158">
        <f>COUNTIF($B159:$F178, B158)</f>
        <v>0</v>
      </c>
      <c r="AJ158">
        <f>COUNTIF($B159:$F178, C158)</f>
        <v>4</v>
      </c>
      <c r="AK158">
        <f>COUNTIF($B159:$F178, D158)</f>
        <v>4</v>
      </c>
      <c r="AL158">
        <f>COUNTIF($B159:$F178, E158)</f>
        <v>3</v>
      </c>
      <c r="AM158">
        <f>COUNTIF($B159:$F178, F158)</f>
        <v>0</v>
      </c>
      <c r="AN158">
        <f>COUNTIF($G159:$H178,G158)</f>
        <v>2</v>
      </c>
      <c r="AO158">
        <f>COUNTIF($G159:$H178,H158)</f>
        <v>2</v>
      </c>
    </row>
    <row r="159" spans="1:41" x14ac:dyDescent="0.3">
      <c r="A159" s="4">
        <v>45163</v>
      </c>
      <c r="B159">
        <v>16</v>
      </c>
      <c r="C159">
        <v>17</v>
      </c>
      <c r="D159">
        <v>34</v>
      </c>
      <c r="E159">
        <v>35</v>
      </c>
      <c r="F159">
        <v>44</v>
      </c>
      <c r="G159">
        <v>5</v>
      </c>
      <c r="H159">
        <v>10</v>
      </c>
      <c r="J159">
        <f>SQRT(SUM((C159-B159)^2,(D159-C159)^2,(E159-D159)^2,(F159-E159)^2))/4</f>
        <v>4.8218253804964775</v>
      </c>
      <c r="L159">
        <f>SQRT(SUM((B160-B159)^2,(C160-C159)^2,(D160-D159)^2,(E160-E159)^2,(F160-F159)^2))/5</f>
        <v>4.029888335921977</v>
      </c>
      <c r="N159">
        <f>H159-G159</f>
        <v>5</v>
      </c>
      <c r="P159">
        <f>SQRT(SUM((G160-G159)^2,(H160-H159)^2)/2)</f>
        <v>2.2360679774997898</v>
      </c>
      <c r="Q159">
        <f>COUNTIF($B160:$F164, B159)</f>
        <v>0</v>
      </c>
      <c r="R159">
        <f>COUNTIF($B160:$F164, C159)</f>
        <v>0</v>
      </c>
      <c r="S159">
        <f>COUNTIF($B160:$F164, D159)</f>
        <v>1</v>
      </c>
      <c r="T159">
        <f>COUNTIF($B160:$F164, E159)</f>
        <v>1</v>
      </c>
      <c r="U159">
        <f>COUNTIF($B160:$F164, F159)</f>
        <v>1</v>
      </c>
      <c r="V159">
        <f>COUNTIF($G160:$H164, G159)</f>
        <v>1</v>
      </c>
      <c r="W159">
        <f>COUNTIF($G160:$H164, H159)</f>
        <v>1</v>
      </c>
      <c r="Z159">
        <f>COUNTIF($B160:$F169, B159)</f>
        <v>0</v>
      </c>
      <c r="AA159">
        <f>COUNTIF($B160:$F169, C159)</f>
        <v>0</v>
      </c>
      <c r="AB159">
        <f>COUNTIF($B160:$F169, D159)</f>
        <v>2</v>
      </c>
      <c r="AC159">
        <f>COUNTIF($B160:$F169, E159)</f>
        <v>3</v>
      </c>
      <c r="AD159">
        <f>COUNTIF($B160:$F169, F159)</f>
        <v>2</v>
      </c>
      <c r="AE159">
        <f>COUNTIF($G160:$H169,G159)</f>
        <v>1</v>
      </c>
      <c r="AF159">
        <f>COUNTIF($G160:$H169,H159)</f>
        <v>2</v>
      </c>
      <c r="AI159">
        <f>COUNTIF($B160:$F179, B159)</f>
        <v>0</v>
      </c>
      <c r="AJ159">
        <f>COUNTIF($B160:$F179, C159)</f>
        <v>3</v>
      </c>
      <c r="AK159">
        <f>COUNTIF($B160:$F179, D159)</f>
        <v>4</v>
      </c>
      <c r="AL159">
        <f>COUNTIF($B160:$F179, E159)</f>
        <v>6</v>
      </c>
      <c r="AM159">
        <f>COUNTIF($B160:$F179, F159)</f>
        <v>5</v>
      </c>
      <c r="AN159">
        <f>COUNTIF($G160:$H179,G159)</f>
        <v>3</v>
      </c>
      <c r="AO159">
        <f>COUNTIF($G160:$H179,H159)</f>
        <v>4</v>
      </c>
    </row>
    <row r="160" spans="1:41" x14ac:dyDescent="0.3">
      <c r="A160" s="4">
        <v>45160</v>
      </c>
      <c r="B160">
        <v>2</v>
      </c>
      <c r="C160">
        <v>9</v>
      </c>
      <c r="D160">
        <v>23</v>
      </c>
      <c r="E160">
        <v>32</v>
      </c>
      <c r="F160">
        <v>40</v>
      </c>
      <c r="G160">
        <v>6</v>
      </c>
      <c r="H160">
        <v>7</v>
      </c>
      <c r="J160">
        <f>SQRT(SUM((C160-B160)^2,(D160-C160)^2,(E160-D160)^2,(F160-E160)^2))/4</f>
        <v>4.9371044145328744</v>
      </c>
      <c r="L160">
        <f>SQRT(SUM((B161-B160)^2,(C161-C160)^2,(D161-D160)^2,(E161-E160)^2,(F161-F160)^2))/5</f>
        <v>6.1286213784178249</v>
      </c>
      <c r="N160">
        <f>H160-G160</f>
        <v>1</v>
      </c>
      <c r="P160">
        <f>SQRT(SUM((G161-G160)^2,(H161-H160)^2)/2)</f>
        <v>4.1231056256176606</v>
      </c>
      <c r="Q160">
        <f>COUNTIF($B161:$F165, B160)</f>
        <v>0</v>
      </c>
      <c r="R160">
        <f>COUNTIF($B161:$F165, C160)</f>
        <v>2</v>
      </c>
      <c r="S160">
        <f>COUNTIF($B161:$F165, D160)</f>
        <v>1</v>
      </c>
      <c r="T160">
        <f>COUNTIF($B161:$F165, E160)</f>
        <v>1</v>
      </c>
      <c r="U160">
        <f>COUNTIF($B161:$F165, F160)</f>
        <v>1</v>
      </c>
      <c r="V160">
        <f>COUNTIF($G161:$H165, G160)</f>
        <v>2</v>
      </c>
      <c r="W160">
        <f>COUNTIF($G161:$H165, H160)</f>
        <v>0</v>
      </c>
      <c r="Z160">
        <f>COUNTIF($B161:$F170, B160)</f>
        <v>0</v>
      </c>
      <c r="AA160">
        <f>COUNTIF($B161:$F170, C160)</f>
        <v>2</v>
      </c>
      <c r="AB160">
        <f>COUNTIF($B161:$F170, D160)</f>
        <v>1</v>
      </c>
      <c r="AC160">
        <f>COUNTIF($B161:$F170, E160)</f>
        <v>2</v>
      </c>
      <c r="AD160">
        <f>COUNTIF($B161:$F170, F160)</f>
        <v>2</v>
      </c>
      <c r="AE160">
        <f>COUNTIF($G161:$H170,G160)</f>
        <v>4</v>
      </c>
      <c r="AF160">
        <f>COUNTIF($G161:$H170,H160)</f>
        <v>2</v>
      </c>
      <c r="AI160">
        <f>COUNTIF($B161:$F180, B160)</f>
        <v>2</v>
      </c>
      <c r="AJ160">
        <f>COUNTIF($B161:$F180, C160)</f>
        <v>2</v>
      </c>
      <c r="AK160">
        <f>COUNTIF($B161:$F180, D160)</f>
        <v>3</v>
      </c>
      <c r="AL160">
        <f>COUNTIF($B161:$F180, E160)</f>
        <v>3</v>
      </c>
      <c r="AM160">
        <f>COUNTIF($B161:$F180, F160)</f>
        <v>2</v>
      </c>
      <c r="AN160">
        <f>COUNTIF($G161:$H180,G160)</f>
        <v>7</v>
      </c>
      <c r="AO160">
        <f>COUNTIF($G161:$H180,H160)</f>
        <v>4</v>
      </c>
    </row>
    <row r="161" spans="1:41" x14ac:dyDescent="0.3">
      <c r="A161" s="4">
        <v>45156</v>
      </c>
      <c r="B161">
        <v>23</v>
      </c>
      <c r="C161">
        <v>25</v>
      </c>
      <c r="D161">
        <v>30</v>
      </c>
      <c r="E161">
        <v>44</v>
      </c>
      <c r="F161">
        <v>47</v>
      </c>
      <c r="G161">
        <v>9</v>
      </c>
      <c r="H161">
        <v>12</v>
      </c>
      <c r="J161">
        <f>SQRT(SUM((C161-B161)^2,(D161-C161)^2,(E161-D161)^2,(F161-E161)^2))/4</f>
        <v>3.8242646351945888</v>
      </c>
      <c r="L161">
        <f>SQRT(SUM((B162-B161)^2,(C162-C161)^2,(D162-D161)^2,(E162-E161)^2,(F162-F161)^2))/5</f>
        <v>7.4859869088851614</v>
      </c>
      <c r="N161">
        <f>H161-G161</f>
        <v>3</v>
      </c>
      <c r="P161">
        <f>SQRT(SUM((G162-G161)^2,(H162-H161)^2)/2)</f>
        <v>2.5495097567963922</v>
      </c>
      <c r="Q161">
        <f>COUNTIF($B162:$F166, B161)</f>
        <v>0</v>
      </c>
      <c r="R161">
        <f>COUNTIF($B162:$F166, C161)</f>
        <v>1</v>
      </c>
      <c r="S161">
        <f>COUNTIF($B162:$F166, D161)</f>
        <v>0</v>
      </c>
      <c r="T161">
        <f>COUNTIF($B162:$F166, E161)</f>
        <v>1</v>
      </c>
      <c r="U161">
        <f>COUNTIF($B162:$F166, F161)</f>
        <v>0</v>
      </c>
      <c r="V161">
        <f>COUNTIF($G162:$H166, G161)</f>
        <v>0</v>
      </c>
      <c r="W161">
        <f>COUNTIF($G162:$H166, H161)</f>
        <v>0</v>
      </c>
      <c r="Z161">
        <f>COUNTIF($B162:$F171, B161)</f>
        <v>0</v>
      </c>
      <c r="AA161">
        <f>COUNTIF($B162:$F171, C161)</f>
        <v>1</v>
      </c>
      <c r="AB161">
        <f>COUNTIF($B162:$F171, D161)</f>
        <v>0</v>
      </c>
      <c r="AC161">
        <f>COUNTIF($B162:$F171, E161)</f>
        <v>1</v>
      </c>
      <c r="AD161">
        <f>COUNTIF($B162:$F171, F161)</f>
        <v>0</v>
      </c>
      <c r="AE161">
        <f>COUNTIF($G162:$H171,G161)</f>
        <v>2</v>
      </c>
      <c r="AF161">
        <f>COUNTIF($G162:$H171,H161)</f>
        <v>1</v>
      </c>
      <c r="AI161">
        <f>COUNTIF($B162:$F181, B161)</f>
        <v>2</v>
      </c>
      <c r="AJ161">
        <f>COUNTIF($B162:$F181, C161)</f>
        <v>2</v>
      </c>
      <c r="AK161">
        <f>COUNTIF($B162:$F181, D161)</f>
        <v>0</v>
      </c>
      <c r="AL161">
        <f>COUNTIF($B162:$F181, E161)</f>
        <v>4</v>
      </c>
      <c r="AM161">
        <f>COUNTIF($B162:$F181, F161)</f>
        <v>0</v>
      </c>
      <c r="AN161">
        <f>COUNTIF($G162:$H181,G161)</f>
        <v>4</v>
      </c>
      <c r="AO161">
        <f>COUNTIF($G162:$H181,H161)</f>
        <v>2</v>
      </c>
    </row>
    <row r="162" spans="1:41" x14ac:dyDescent="0.3">
      <c r="A162" s="4">
        <v>45153</v>
      </c>
      <c r="B162">
        <v>3</v>
      </c>
      <c r="C162">
        <v>5</v>
      </c>
      <c r="D162">
        <v>9</v>
      </c>
      <c r="E162">
        <v>32</v>
      </c>
      <c r="F162">
        <v>43</v>
      </c>
      <c r="G162">
        <v>6</v>
      </c>
      <c r="H162">
        <v>10</v>
      </c>
      <c r="J162">
        <f>SQRT(SUM((C162-B162)^2,(D162-C162)^2,(E162-D162)^2,(F162-E162)^2))/4</f>
        <v>6.4710895527723924</v>
      </c>
      <c r="L162">
        <f>SQRT(SUM((B163-B162)^2,(C163-C162)^2,(D163-D162)^2,(E163-E162)^2,(F163-F162)^2))/5</f>
        <v>4.219004621945798</v>
      </c>
      <c r="N162">
        <f>H162-G162</f>
        <v>4</v>
      </c>
      <c r="P162">
        <f>SQRT(SUM((G163-G162)^2,(H163-H162)^2)/2)</f>
        <v>4.1231056256176606</v>
      </c>
      <c r="Q162">
        <f>COUNTIF($B163:$F167, B162)</f>
        <v>0</v>
      </c>
      <c r="R162">
        <f>COUNTIF($B163:$F167, C162)</f>
        <v>0</v>
      </c>
      <c r="S162">
        <f>COUNTIF($B163:$F167, D162)</f>
        <v>1</v>
      </c>
      <c r="T162">
        <f>COUNTIF($B163:$F167, E162)</f>
        <v>1</v>
      </c>
      <c r="U162">
        <f>COUNTIF($B163:$F167, F162)</f>
        <v>0</v>
      </c>
      <c r="V162">
        <f>COUNTIF($G163:$H167, G162)</f>
        <v>2</v>
      </c>
      <c r="W162">
        <f>COUNTIF($G163:$H167, H162)</f>
        <v>0</v>
      </c>
      <c r="Z162">
        <f>COUNTIF($B163:$F172, B162)</f>
        <v>0</v>
      </c>
      <c r="AA162">
        <f>COUNTIF($B163:$F172, C162)</f>
        <v>2</v>
      </c>
      <c r="AB162">
        <f>COUNTIF($B163:$F172, D162)</f>
        <v>1</v>
      </c>
      <c r="AC162">
        <f>COUNTIF($B163:$F172, E162)</f>
        <v>1</v>
      </c>
      <c r="AD162">
        <f>COUNTIF($B163:$F172, F162)</f>
        <v>0</v>
      </c>
      <c r="AE162">
        <f>COUNTIF($G163:$H172,G162)</f>
        <v>4</v>
      </c>
      <c r="AF162">
        <f>COUNTIF($G163:$H172,H162)</f>
        <v>1</v>
      </c>
      <c r="AI162">
        <f>COUNTIF($B163:$F182, B162)</f>
        <v>1</v>
      </c>
      <c r="AJ162">
        <f>COUNTIF($B163:$F182, C162)</f>
        <v>2</v>
      </c>
      <c r="AK162">
        <f>COUNTIF($B163:$F182, D162)</f>
        <v>1</v>
      </c>
      <c r="AL162">
        <f>COUNTIF($B163:$F182, E162)</f>
        <v>3</v>
      </c>
      <c r="AM162">
        <f>COUNTIF($B163:$F182, F162)</f>
        <v>0</v>
      </c>
      <c r="AN162">
        <f>COUNTIF($G163:$H182,G162)</f>
        <v>6</v>
      </c>
      <c r="AO162">
        <f>COUNTIF($G163:$H182,H162)</f>
        <v>4</v>
      </c>
    </row>
    <row r="163" spans="1:41" x14ac:dyDescent="0.3">
      <c r="A163" s="4">
        <v>45149</v>
      </c>
      <c r="B163">
        <v>4</v>
      </c>
      <c r="C163">
        <v>6</v>
      </c>
      <c r="D163">
        <v>10</v>
      </c>
      <c r="E163">
        <v>13</v>
      </c>
      <c r="F163">
        <v>34</v>
      </c>
      <c r="G163">
        <v>3</v>
      </c>
      <c r="H163">
        <v>5</v>
      </c>
      <c r="J163">
        <f>SQRT(SUM((C163-B163)^2,(D163-C163)^2,(E163-D163)^2,(F163-E163)^2))/4</f>
        <v>5.4198708471697001</v>
      </c>
      <c r="L163">
        <f>SQRT(SUM((B164-B163)^2,(C164-C163)^2,(D164-D163)^2,(E164-E163)^2,(F164-F163)^2))/5</f>
        <v>6.5543878432695761</v>
      </c>
      <c r="N163">
        <f>H163-G163</f>
        <v>2</v>
      </c>
      <c r="P163">
        <f>SQRT(SUM((G164-G163)^2,(H164-H163)^2)/2)</f>
        <v>0.70710678118654757</v>
      </c>
      <c r="Q163">
        <f>COUNTIF($B164:$F168, B163)</f>
        <v>0</v>
      </c>
      <c r="R163">
        <f>COUNTIF($B164:$F168, C163)</f>
        <v>0</v>
      </c>
      <c r="S163">
        <f>COUNTIF($B164:$F168, D163)</f>
        <v>0</v>
      </c>
      <c r="T163">
        <f>COUNTIF($B164:$F168, E163)</f>
        <v>0</v>
      </c>
      <c r="U163">
        <f>COUNTIF($B164:$F168, F163)</f>
        <v>1</v>
      </c>
      <c r="V163">
        <f>COUNTIF($G164:$H168, G163)</f>
        <v>2</v>
      </c>
      <c r="W163">
        <f>COUNTIF($G164:$H168, H163)</f>
        <v>0</v>
      </c>
      <c r="Z163">
        <f>COUNTIF($B164:$F173, B163)</f>
        <v>1</v>
      </c>
      <c r="AA163">
        <f>COUNTIF($B164:$F173, C163)</f>
        <v>0</v>
      </c>
      <c r="AB163">
        <f>COUNTIF($B164:$F173, D163)</f>
        <v>0</v>
      </c>
      <c r="AC163">
        <f>COUNTIF($B164:$F173, E163)</f>
        <v>0</v>
      </c>
      <c r="AD163">
        <f>COUNTIF($B164:$F173, F163)</f>
        <v>2</v>
      </c>
      <c r="AE163">
        <f>COUNTIF($G164:$H173,G163)</f>
        <v>2</v>
      </c>
      <c r="AF163">
        <f>COUNTIF($G164:$H173,H163)</f>
        <v>1</v>
      </c>
      <c r="AI163">
        <f>COUNTIF($B164:$F183, B163)</f>
        <v>1</v>
      </c>
      <c r="AJ163">
        <f>COUNTIF($B164:$F183, C163)</f>
        <v>1</v>
      </c>
      <c r="AK163">
        <f>COUNTIF($B164:$F183, D163)</f>
        <v>0</v>
      </c>
      <c r="AL163">
        <f>COUNTIF($B164:$F183, E163)</f>
        <v>1</v>
      </c>
      <c r="AM163">
        <f>COUNTIF($B164:$F183, F163)</f>
        <v>3</v>
      </c>
      <c r="AN163">
        <f>COUNTIF($G164:$H183,G163)</f>
        <v>2</v>
      </c>
      <c r="AO163">
        <f>COUNTIF($G164:$H183,H163)</f>
        <v>3</v>
      </c>
    </row>
    <row r="164" spans="1:41" x14ac:dyDescent="0.3">
      <c r="A164" s="4">
        <v>45146</v>
      </c>
      <c r="B164">
        <v>8</v>
      </c>
      <c r="C164">
        <v>9</v>
      </c>
      <c r="D164">
        <v>33</v>
      </c>
      <c r="E164">
        <v>35</v>
      </c>
      <c r="F164">
        <v>40</v>
      </c>
      <c r="G164">
        <v>3</v>
      </c>
      <c r="H164">
        <v>6</v>
      </c>
      <c r="J164">
        <f>SQRT(SUM((C164-B164)^2,(D164-C164)^2,(E164-D164)^2,(F164-E164)^2))/4</f>
        <v>6.1542668125455853</v>
      </c>
      <c r="L164">
        <f>SQRT(SUM((B165-B164)^2,(C165-C164)^2,(D165-D164)^2,(E165-E164)^2,(F165-F164)^2))/5</f>
        <v>3.5721142198983502</v>
      </c>
      <c r="N164">
        <f>H164-G164</f>
        <v>3</v>
      </c>
      <c r="P164">
        <f>SQRT(SUM((G165-G164)^2,(H165-H164)^2)/2)</f>
        <v>2.5495097567963922</v>
      </c>
      <c r="Q164">
        <f>COUNTIF($B165:$F169, B164)</f>
        <v>0</v>
      </c>
      <c r="R164">
        <f>COUNTIF($B165:$F169, C164)</f>
        <v>0</v>
      </c>
      <c r="S164">
        <f>COUNTIF($B165:$F169, D164)</f>
        <v>2</v>
      </c>
      <c r="T164">
        <f>COUNTIF($B165:$F169, E164)</f>
        <v>2</v>
      </c>
      <c r="U164">
        <f>COUNTIF($B165:$F169, F164)</f>
        <v>1</v>
      </c>
      <c r="V164">
        <f>COUNTIF($G165:$H169, G164)</f>
        <v>1</v>
      </c>
      <c r="W164">
        <f>COUNTIF($G165:$H169, H164)</f>
        <v>2</v>
      </c>
      <c r="Z164">
        <f>COUNTIF($B165:$F174, B164)</f>
        <v>1</v>
      </c>
      <c r="AA164">
        <f>COUNTIF($B165:$F174, C164)</f>
        <v>0</v>
      </c>
      <c r="AB164">
        <f>COUNTIF($B165:$F174, D164)</f>
        <v>2</v>
      </c>
      <c r="AC164">
        <f>COUNTIF($B165:$F174, E164)</f>
        <v>4</v>
      </c>
      <c r="AD164">
        <f>COUNTIF($B165:$F174, F164)</f>
        <v>1</v>
      </c>
      <c r="AE164">
        <f>COUNTIF($G165:$H174,G164)</f>
        <v>1</v>
      </c>
      <c r="AF164">
        <f>COUNTIF($G165:$H174,H164)</f>
        <v>3</v>
      </c>
      <c r="AI164">
        <f>COUNTIF($B165:$F184, B164)</f>
        <v>1</v>
      </c>
      <c r="AJ164">
        <f>COUNTIF($B165:$F184, C164)</f>
        <v>0</v>
      </c>
      <c r="AK164">
        <f>COUNTIF($B165:$F184, D164)</f>
        <v>4</v>
      </c>
      <c r="AL164">
        <f>COUNTIF($B165:$F184, E164)</f>
        <v>5</v>
      </c>
      <c r="AM164">
        <f>COUNTIF($B165:$F184, F164)</f>
        <v>1</v>
      </c>
      <c r="AN164">
        <f>COUNTIF($G165:$H184,G164)</f>
        <v>1</v>
      </c>
      <c r="AO164">
        <f>COUNTIF($G165:$H184,H164)</f>
        <v>5</v>
      </c>
    </row>
    <row r="165" spans="1:41" x14ac:dyDescent="0.3">
      <c r="A165" s="4">
        <v>45142</v>
      </c>
      <c r="B165">
        <v>15</v>
      </c>
      <c r="C165">
        <v>20</v>
      </c>
      <c r="D165">
        <v>31</v>
      </c>
      <c r="E165">
        <v>44</v>
      </c>
      <c r="F165">
        <v>48</v>
      </c>
      <c r="G165">
        <v>1</v>
      </c>
      <c r="H165">
        <v>3</v>
      </c>
      <c r="J165">
        <f>SQRT(SUM((C165-B165)^2,(D165-C165)^2,(E165-D165)^2,(F165-E165)^2))/4</f>
        <v>4.5483513496650634</v>
      </c>
      <c r="L165">
        <f>SQRT(SUM((B166-B165)^2,(C166-C165)^2,(D166-D165)^2,(E166-E165)^2,(F166-F165)^2))/5</f>
        <v>2.7568097504180442</v>
      </c>
      <c r="N165">
        <f>H165-G165</f>
        <v>2</v>
      </c>
      <c r="P165">
        <f>SQRT(SUM((G166-G165)^2,(H166-H165)^2)/2)</f>
        <v>7.0710678118654755</v>
      </c>
      <c r="Q165">
        <f>COUNTIF($B166:$F170, B165)</f>
        <v>0</v>
      </c>
      <c r="R165">
        <f>COUNTIF($B166:$F170, C165)</f>
        <v>0</v>
      </c>
      <c r="S165">
        <f>COUNTIF($B166:$F170, D165)</f>
        <v>1</v>
      </c>
      <c r="T165">
        <f>COUNTIF($B166:$F170, E165)</f>
        <v>0</v>
      </c>
      <c r="U165">
        <f>COUNTIF($B166:$F170, F165)</f>
        <v>0</v>
      </c>
      <c r="V165">
        <f>COUNTIF($G166:$H170, G165)</f>
        <v>1</v>
      </c>
      <c r="W165">
        <f>COUNTIF($G166:$H170, H165)</f>
        <v>0</v>
      </c>
      <c r="Z165">
        <f>COUNTIF($B166:$F175, B165)</f>
        <v>0</v>
      </c>
      <c r="AA165">
        <f>COUNTIF($B166:$F175, C165)</f>
        <v>0</v>
      </c>
      <c r="AB165">
        <f>COUNTIF($B166:$F175, D165)</f>
        <v>1</v>
      </c>
      <c r="AC165">
        <f>COUNTIF($B166:$F175, E165)</f>
        <v>1</v>
      </c>
      <c r="AD165">
        <f>COUNTIF($B166:$F175, F165)</f>
        <v>2</v>
      </c>
      <c r="AE165">
        <f>COUNTIF($G166:$H175,G165)</f>
        <v>1</v>
      </c>
      <c r="AF165">
        <f>COUNTIF($G166:$H175,H165)</f>
        <v>0</v>
      </c>
      <c r="AI165">
        <f>COUNTIF($B166:$F185, B165)</f>
        <v>3</v>
      </c>
      <c r="AJ165">
        <f>COUNTIF($B166:$F185, C165)</f>
        <v>0</v>
      </c>
      <c r="AK165">
        <f>COUNTIF($B166:$F185, D165)</f>
        <v>1</v>
      </c>
      <c r="AL165">
        <f>COUNTIF($B166:$F185, E165)</f>
        <v>3</v>
      </c>
      <c r="AM165">
        <f>COUNTIF($B166:$F185, F165)</f>
        <v>2</v>
      </c>
      <c r="AN165">
        <f>COUNTIF($G166:$H185,G165)</f>
        <v>3</v>
      </c>
      <c r="AO165">
        <f>COUNTIF($G166:$H185,H165)</f>
        <v>0</v>
      </c>
    </row>
    <row r="166" spans="1:41" x14ac:dyDescent="0.3">
      <c r="A166" s="4">
        <v>45139</v>
      </c>
      <c r="B166">
        <v>25</v>
      </c>
      <c r="C166">
        <v>27</v>
      </c>
      <c r="D166">
        <v>35</v>
      </c>
      <c r="E166">
        <v>40</v>
      </c>
      <c r="F166">
        <v>45</v>
      </c>
      <c r="G166">
        <v>7</v>
      </c>
      <c r="H166">
        <v>11</v>
      </c>
      <c r="J166">
        <f>SQRT(SUM((C166-B166)^2,(D166-C166)^2,(E166-D166)^2,(F166-E166)^2))/4</f>
        <v>2.7156951228000539</v>
      </c>
      <c r="L166">
        <f>SQRT(SUM((B167-B166)^2,(C167-C166)^2,(D167-D166)^2,(E167-E166)^2,(F167-F166)^2))/5</f>
        <v>4.1856899072912697</v>
      </c>
      <c r="N166">
        <f>H166-G166</f>
        <v>4</v>
      </c>
      <c r="P166">
        <f>SQRT(SUM((G167-G166)^2,(H167-H166)^2)/2)</f>
        <v>1.5811388300841898</v>
      </c>
      <c r="Q166">
        <f>COUNTIF($B167:$F171, B166)</f>
        <v>0</v>
      </c>
      <c r="R166">
        <f>COUNTIF($B167:$F171, C166)</f>
        <v>1</v>
      </c>
      <c r="S166">
        <f>COUNTIF($B167:$F171, D166)</f>
        <v>3</v>
      </c>
      <c r="T166">
        <f>COUNTIF($B167:$F171, E166)</f>
        <v>0</v>
      </c>
      <c r="U166">
        <f>COUNTIF($B167:$F171, F166)</f>
        <v>1</v>
      </c>
      <c r="V166">
        <f>COUNTIF($G167:$H171, G166)</f>
        <v>1</v>
      </c>
      <c r="W166">
        <f>COUNTIF($G167:$H171, H166)</f>
        <v>0</v>
      </c>
      <c r="Z166">
        <f>COUNTIF($B167:$F176, B166)</f>
        <v>1</v>
      </c>
      <c r="AA166">
        <f>COUNTIF($B167:$F176, C166)</f>
        <v>2</v>
      </c>
      <c r="AB166">
        <f>COUNTIF($B167:$F176, D166)</f>
        <v>3</v>
      </c>
      <c r="AC166">
        <f>COUNTIF($B167:$F176, E166)</f>
        <v>0</v>
      </c>
      <c r="AD166">
        <f>COUNTIF($B167:$F176, F166)</f>
        <v>1</v>
      </c>
      <c r="AE166">
        <f>COUNTIF($G167:$H176,G166)</f>
        <v>3</v>
      </c>
      <c r="AF166">
        <f>COUNTIF($G167:$H176,H166)</f>
        <v>0</v>
      </c>
      <c r="AI166">
        <f>COUNTIF($B167:$F186, B166)</f>
        <v>3</v>
      </c>
      <c r="AJ166">
        <f>COUNTIF($B167:$F186, C166)</f>
        <v>3</v>
      </c>
      <c r="AK166">
        <f>COUNTIF($B167:$F186, D166)</f>
        <v>4</v>
      </c>
      <c r="AL166">
        <f>COUNTIF($B167:$F186, E166)</f>
        <v>0</v>
      </c>
      <c r="AM166">
        <f>COUNTIF($B167:$F186, F166)</f>
        <v>1</v>
      </c>
      <c r="AN166">
        <f>COUNTIF($G167:$H186,G166)</f>
        <v>4</v>
      </c>
      <c r="AO166">
        <f>COUNTIF($G167:$H186,H166)</f>
        <v>5</v>
      </c>
    </row>
    <row r="167" spans="1:41" x14ac:dyDescent="0.3">
      <c r="A167" s="4">
        <v>45135</v>
      </c>
      <c r="B167">
        <v>7</v>
      </c>
      <c r="C167">
        <v>32</v>
      </c>
      <c r="D167">
        <v>33</v>
      </c>
      <c r="E167">
        <v>34</v>
      </c>
      <c r="F167">
        <v>38</v>
      </c>
      <c r="G167">
        <v>6</v>
      </c>
      <c r="H167">
        <v>9</v>
      </c>
      <c r="J167">
        <f>SQRT(SUM((C167-B167)^2,(D167-C167)^2,(E167-D167)^2,(F167-E167)^2))/4</f>
        <v>6.3393611665529832</v>
      </c>
      <c r="L167">
        <f>SQRT(SUM((B168-B167)^2,(C168-C167)^2,(D168-D167)^2,(E168-E167)^2,(F168-F167)^2))/5</f>
        <v>6.8205571619919736</v>
      </c>
      <c r="N167">
        <f>H167-G167</f>
        <v>3</v>
      </c>
      <c r="P167">
        <f>SQRT(SUM((G168-G167)^2,(H168-H167)^2)/2)</f>
        <v>2.1213203435596424</v>
      </c>
      <c r="Q167">
        <f>COUNTIF($B168:$F172, B167)</f>
        <v>2</v>
      </c>
      <c r="R167">
        <f>COUNTIF($B168:$F172, C167)</f>
        <v>0</v>
      </c>
      <c r="S167">
        <f>COUNTIF($B168:$F172, D167)</f>
        <v>1</v>
      </c>
      <c r="T167">
        <f>COUNTIF($B168:$F172, E167)</f>
        <v>1</v>
      </c>
      <c r="U167">
        <f>COUNTIF($B168:$F172, F167)</f>
        <v>0</v>
      </c>
      <c r="V167">
        <f>COUNTIF($G168:$H172, G167)</f>
        <v>2</v>
      </c>
      <c r="W167">
        <f>COUNTIF($G168:$H172, H167)</f>
        <v>2</v>
      </c>
      <c r="Z167">
        <f>COUNTIF($B168:$F177, B167)</f>
        <v>2</v>
      </c>
      <c r="AA167">
        <f>COUNTIF($B168:$F177, C167)</f>
        <v>0</v>
      </c>
      <c r="AB167">
        <f>COUNTIF($B168:$F177, D167)</f>
        <v>2</v>
      </c>
      <c r="AC167">
        <f>COUNTIF($B168:$F177, E167)</f>
        <v>1</v>
      </c>
      <c r="AD167">
        <f>COUNTIF($B168:$F177, F167)</f>
        <v>1</v>
      </c>
      <c r="AE167">
        <f>COUNTIF($G168:$H177,G167)</f>
        <v>2</v>
      </c>
      <c r="AF167">
        <f>COUNTIF($G168:$H177,H167)</f>
        <v>2</v>
      </c>
      <c r="AI167">
        <f>COUNTIF($B168:$F187, B167)</f>
        <v>3</v>
      </c>
      <c r="AJ167">
        <f>COUNTIF($B168:$F187, C167)</f>
        <v>3</v>
      </c>
      <c r="AK167">
        <f>COUNTIF($B168:$F187, D167)</f>
        <v>3</v>
      </c>
      <c r="AL167">
        <f>COUNTIF($B168:$F187, E167)</f>
        <v>4</v>
      </c>
      <c r="AM167">
        <f>COUNTIF($B168:$F187, F167)</f>
        <v>2</v>
      </c>
      <c r="AN167">
        <f>COUNTIF($G168:$H187,G167)</f>
        <v>4</v>
      </c>
      <c r="AO167">
        <f>COUNTIF($G168:$H187,H167)</f>
        <v>4</v>
      </c>
    </row>
    <row r="168" spans="1:41" x14ac:dyDescent="0.3">
      <c r="A168" s="4">
        <v>45132</v>
      </c>
      <c r="B168">
        <v>5</v>
      </c>
      <c r="C168">
        <v>7</v>
      </c>
      <c r="D168">
        <v>11</v>
      </c>
      <c r="E168">
        <v>27</v>
      </c>
      <c r="F168">
        <v>37</v>
      </c>
      <c r="G168">
        <v>6</v>
      </c>
      <c r="H168">
        <v>12</v>
      </c>
      <c r="J168">
        <f>SQRT(SUM((C168-B168)^2,(D168-C168)^2,(E168-D168)^2,(F168-E168)^2))/4</f>
        <v>4.8476798574163293</v>
      </c>
      <c r="L168">
        <f>SQRT(SUM((B169-B168)^2,(C169-C168)^2,(D169-D168)^2,(E169-E168)^2,(F169-F168)^2))/5</f>
        <v>6.7201190465645766</v>
      </c>
      <c r="N168">
        <f>H168-G168</f>
        <v>6</v>
      </c>
      <c r="P168">
        <f>SQRT(SUM((G169-G168)^2,(H169-H168)^2)/2)</f>
        <v>1.5811388300841898</v>
      </c>
      <c r="Q168">
        <f>COUNTIF($B169:$F173, B168)</f>
        <v>1</v>
      </c>
      <c r="R168">
        <f>COUNTIF($B169:$F173, C168)</f>
        <v>1</v>
      </c>
      <c r="S168">
        <f>COUNTIF($B169:$F173, D168)</f>
        <v>2</v>
      </c>
      <c r="T168">
        <f>COUNTIF($B169:$F173, E168)</f>
        <v>0</v>
      </c>
      <c r="U168">
        <f>COUNTIF($B169:$F173, F168)</f>
        <v>0</v>
      </c>
      <c r="V168">
        <f>COUNTIF($G169:$H173, G168)</f>
        <v>1</v>
      </c>
      <c r="W168">
        <f>COUNTIF($G169:$H173, H168)</f>
        <v>0</v>
      </c>
      <c r="Z168">
        <f>COUNTIF($B169:$F178, B168)</f>
        <v>1</v>
      </c>
      <c r="AA168">
        <f>COUNTIF($B169:$F178, C168)</f>
        <v>1</v>
      </c>
      <c r="AB168">
        <f>COUNTIF($B169:$F178, D168)</f>
        <v>4</v>
      </c>
      <c r="AC168">
        <f>COUNTIF($B169:$F178, E168)</f>
        <v>1</v>
      </c>
      <c r="AD168">
        <f>COUNTIF($B169:$F178, F168)</f>
        <v>0</v>
      </c>
      <c r="AE168">
        <f>COUNTIF($G169:$H178,G168)</f>
        <v>2</v>
      </c>
      <c r="AF168">
        <f>COUNTIF($G169:$H178,H168)</f>
        <v>0</v>
      </c>
      <c r="AI168">
        <f>COUNTIF($B169:$F188, B168)</f>
        <v>2</v>
      </c>
      <c r="AJ168">
        <f>COUNTIF($B169:$F188, C168)</f>
        <v>2</v>
      </c>
      <c r="AK168">
        <f>COUNTIF($B169:$F188, D168)</f>
        <v>4</v>
      </c>
      <c r="AL168">
        <f>COUNTIF($B169:$F188, E168)</f>
        <v>3</v>
      </c>
      <c r="AM168">
        <f>COUNTIF($B169:$F188, F168)</f>
        <v>2</v>
      </c>
      <c r="AN168">
        <f>COUNTIF($G169:$H188,G168)</f>
        <v>3</v>
      </c>
      <c r="AO168">
        <f>COUNTIF($G169:$H188,H168)</f>
        <v>1</v>
      </c>
    </row>
    <row r="169" spans="1:41" x14ac:dyDescent="0.3">
      <c r="A169" s="4">
        <v>45128</v>
      </c>
      <c r="B169">
        <v>7</v>
      </c>
      <c r="C169">
        <v>31</v>
      </c>
      <c r="D169">
        <v>33</v>
      </c>
      <c r="E169">
        <v>35</v>
      </c>
      <c r="F169">
        <v>36</v>
      </c>
      <c r="G169">
        <v>7</v>
      </c>
      <c r="H169">
        <v>10</v>
      </c>
      <c r="J169">
        <f>SQRT(SUM((C169-B169)^2,(D169-C169)^2,(E169-D169)^2,(F169-E169)^2))/4</f>
        <v>6.0466933112239118</v>
      </c>
      <c r="L169">
        <f>SQRT(SUM((B170-B169)^2,(C170-C169)^2,(D170-D169)^2,(E170-E169)^2,(F170-F169)^2))/5</f>
        <v>4.2520583250938602</v>
      </c>
      <c r="N169">
        <f>H169-G169</f>
        <v>3</v>
      </c>
      <c r="P169">
        <f>SQRT(SUM((G170-G169)^2,(H170-H169)^2)/2)</f>
        <v>4.3011626335213133</v>
      </c>
      <c r="Q169">
        <f>COUNTIF($B170:$F174, B169)</f>
        <v>0</v>
      </c>
      <c r="R169">
        <f>COUNTIF($B170:$F174, C169)</f>
        <v>0</v>
      </c>
      <c r="S169">
        <f>COUNTIF($B170:$F174, D169)</f>
        <v>0</v>
      </c>
      <c r="T169">
        <f>COUNTIF($B170:$F174, E169)</f>
        <v>2</v>
      </c>
      <c r="U169">
        <f>COUNTIF($B170:$F174, F169)</f>
        <v>1</v>
      </c>
      <c r="V169">
        <f>COUNTIF($G170:$H174, G169)</f>
        <v>0</v>
      </c>
      <c r="W169">
        <f>COUNTIF($G170:$H174, H169)</f>
        <v>0</v>
      </c>
      <c r="Z169">
        <f>COUNTIF($B170:$F179, B169)</f>
        <v>1</v>
      </c>
      <c r="AA169">
        <f>COUNTIF($B170:$F179, C169)</f>
        <v>0</v>
      </c>
      <c r="AB169">
        <f>COUNTIF($B170:$F179, D169)</f>
        <v>1</v>
      </c>
      <c r="AC169">
        <f>COUNTIF($B170:$F179, E169)</f>
        <v>3</v>
      </c>
      <c r="AD169">
        <f>COUNTIF($B170:$F179, F169)</f>
        <v>2</v>
      </c>
      <c r="AE169">
        <f>COUNTIF($G170:$H179,G169)</f>
        <v>2</v>
      </c>
      <c r="AF169">
        <f>COUNTIF($G170:$H179,H169)</f>
        <v>2</v>
      </c>
      <c r="AI169">
        <f>COUNTIF($B170:$F189, B169)</f>
        <v>1</v>
      </c>
      <c r="AJ169">
        <f>COUNTIF($B170:$F189, C169)</f>
        <v>0</v>
      </c>
      <c r="AK169">
        <f>COUNTIF($B170:$F189, D169)</f>
        <v>2</v>
      </c>
      <c r="AL169">
        <f>COUNTIF($B170:$F189, E169)</f>
        <v>3</v>
      </c>
      <c r="AM169">
        <f>COUNTIF($B170:$F189, F169)</f>
        <v>3</v>
      </c>
      <c r="AN169">
        <f>COUNTIF($G170:$H189,G169)</f>
        <v>3</v>
      </c>
      <c r="AO169">
        <f>COUNTIF($G170:$H189,H169)</f>
        <v>4</v>
      </c>
    </row>
    <row r="170" spans="1:41" x14ac:dyDescent="0.3">
      <c r="A170" s="4">
        <v>45125</v>
      </c>
      <c r="B170">
        <v>4</v>
      </c>
      <c r="C170">
        <v>12</v>
      </c>
      <c r="D170">
        <v>34</v>
      </c>
      <c r="E170">
        <v>35</v>
      </c>
      <c r="F170">
        <v>45</v>
      </c>
      <c r="G170">
        <v>1</v>
      </c>
      <c r="H170">
        <v>9</v>
      </c>
      <c r="J170">
        <f>SQRT(SUM((C170-B170)^2,(D170-C170)^2,(E170-D170)^2,(F170-E170)^2))/4</f>
        <v>6.3688696014284982</v>
      </c>
      <c r="L170">
        <f>SQRT(SUM((B171-B170)^2,(C171-C170)^2,(D171-D170)^2,(E171-E170)^2,(F171-F170)^2))/5</f>
        <v>1.4282856857085702</v>
      </c>
      <c r="N170">
        <f>H170-G170</f>
        <v>8</v>
      </c>
      <c r="P170">
        <f>SQRT(SUM((G171-G170)^2,(H171-H170)^2)/2)</f>
        <v>3.5355339059327378</v>
      </c>
      <c r="Q170">
        <f>COUNTIF($B171:$F175, B170)</f>
        <v>0</v>
      </c>
      <c r="R170">
        <f>COUNTIF($B171:$F175, C170)</f>
        <v>1</v>
      </c>
      <c r="S170">
        <f>COUNTIF($B171:$F175, D170)</f>
        <v>0</v>
      </c>
      <c r="T170">
        <f>COUNTIF($B171:$F175, E170)</f>
        <v>1</v>
      </c>
      <c r="U170">
        <f>COUNTIF($B171:$F175, F170)</f>
        <v>0</v>
      </c>
      <c r="V170">
        <f>COUNTIF($G171:$H175, G170)</f>
        <v>0</v>
      </c>
      <c r="W170">
        <f>COUNTIF($G171:$H175, H170)</f>
        <v>1</v>
      </c>
      <c r="Z170">
        <f>COUNTIF($B171:$F180, B170)</f>
        <v>0</v>
      </c>
      <c r="AA170">
        <f>COUNTIF($B171:$F180, C170)</f>
        <v>1</v>
      </c>
      <c r="AB170">
        <f>COUNTIF($B171:$F180, D170)</f>
        <v>1</v>
      </c>
      <c r="AC170">
        <f>COUNTIF($B171:$F180, E170)</f>
        <v>2</v>
      </c>
      <c r="AD170">
        <f>COUNTIF($B171:$F180, F170)</f>
        <v>0</v>
      </c>
      <c r="AE170">
        <f>COUNTIF($G171:$H180,G170)</f>
        <v>1</v>
      </c>
      <c r="AF170">
        <f>COUNTIF($G171:$H180,H170)</f>
        <v>2</v>
      </c>
      <c r="AI170">
        <f>COUNTIF($B171:$F190, B170)</f>
        <v>1</v>
      </c>
      <c r="AJ170">
        <f>COUNTIF($B171:$F190, C170)</f>
        <v>2</v>
      </c>
      <c r="AK170">
        <f>COUNTIF($B171:$F190, D170)</f>
        <v>3</v>
      </c>
      <c r="AL170">
        <f>COUNTIF($B171:$F190, E170)</f>
        <v>2</v>
      </c>
      <c r="AM170">
        <f>COUNTIF($B171:$F190, F170)</f>
        <v>0</v>
      </c>
      <c r="AN170">
        <f>COUNTIF($G171:$H190,G170)</f>
        <v>2</v>
      </c>
      <c r="AO170">
        <f>COUNTIF($G171:$H190,H170)</f>
        <v>4</v>
      </c>
    </row>
    <row r="171" spans="1:41" x14ac:dyDescent="0.3">
      <c r="A171" s="4">
        <v>45121</v>
      </c>
      <c r="B171">
        <v>5</v>
      </c>
      <c r="C171">
        <v>8</v>
      </c>
      <c r="D171">
        <v>29</v>
      </c>
      <c r="E171">
        <v>35</v>
      </c>
      <c r="F171">
        <v>48</v>
      </c>
      <c r="G171">
        <v>5</v>
      </c>
      <c r="H171">
        <v>6</v>
      </c>
      <c r="J171">
        <f>SQRT(SUM((C171-B171)^2,(D171-C171)^2,(E171-D171)^2,(F171-E171)^2))/4</f>
        <v>6.3982419460348634</v>
      </c>
      <c r="L171">
        <f>SQRT(SUM((B172-B171)^2,(C172-C171)^2,(D172-D171)^2,(E172-E171)^2,(F172-F171)^2))/5</f>
        <v>1.6492422502470643</v>
      </c>
      <c r="N171">
        <f>H171-G171</f>
        <v>1</v>
      </c>
      <c r="P171">
        <f>SQRT(SUM((G172-G171)^2,(H172-H171)^2)/2)</f>
        <v>2.2360679774997898</v>
      </c>
      <c r="Q171">
        <f>COUNTIF($B172:$F176, B171)</f>
        <v>0</v>
      </c>
      <c r="R171">
        <f>COUNTIF($B172:$F176, C171)</f>
        <v>0</v>
      </c>
      <c r="S171">
        <f>COUNTIF($B172:$F176, D171)</f>
        <v>1</v>
      </c>
      <c r="T171">
        <f>COUNTIF($B172:$F176, E171)</f>
        <v>0</v>
      </c>
      <c r="U171">
        <f>COUNTIF($B172:$F176, F171)</f>
        <v>1</v>
      </c>
      <c r="V171">
        <f>COUNTIF($G172:$H176, G171)</f>
        <v>0</v>
      </c>
      <c r="W171">
        <f>COUNTIF($G172:$H176, H171)</f>
        <v>0</v>
      </c>
      <c r="Z171">
        <f>COUNTIF($B172:$F181, B171)</f>
        <v>0</v>
      </c>
      <c r="AA171">
        <f>COUNTIF($B172:$F181, C171)</f>
        <v>0</v>
      </c>
      <c r="AB171">
        <f>COUNTIF($B172:$F181, D171)</f>
        <v>1</v>
      </c>
      <c r="AC171">
        <f>COUNTIF($B172:$F181, E171)</f>
        <v>1</v>
      </c>
      <c r="AD171">
        <f>COUNTIF($B172:$F181, F171)</f>
        <v>1</v>
      </c>
      <c r="AE171">
        <f>COUNTIF($G172:$H181,G171)</f>
        <v>2</v>
      </c>
      <c r="AF171">
        <f>COUNTIF($G172:$H181,H171)</f>
        <v>2</v>
      </c>
      <c r="AI171">
        <f>COUNTIF($B172:$F191, B171)</f>
        <v>1</v>
      </c>
      <c r="AJ171">
        <f>COUNTIF($B172:$F191, C171)</f>
        <v>1</v>
      </c>
      <c r="AK171">
        <f>COUNTIF($B172:$F191, D171)</f>
        <v>2</v>
      </c>
      <c r="AL171">
        <f>COUNTIF($B172:$F191, E171)</f>
        <v>1</v>
      </c>
      <c r="AM171">
        <f>COUNTIF($B172:$F191, F171)</f>
        <v>1</v>
      </c>
      <c r="AN171">
        <f>COUNTIF($G172:$H191,G171)</f>
        <v>2</v>
      </c>
      <c r="AO171">
        <f>COUNTIF($G172:$H191,H171)</f>
        <v>3</v>
      </c>
    </row>
    <row r="172" spans="1:41" x14ac:dyDescent="0.3">
      <c r="A172" s="4">
        <v>45118</v>
      </c>
      <c r="B172">
        <v>2</v>
      </c>
      <c r="C172">
        <v>11</v>
      </c>
      <c r="D172">
        <v>28</v>
      </c>
      <c r="E172">
        <v>42</v>
      </c>
      <c r="F172">
        <v>48</v>
      </c>
      <c r="G172">
        <v>4</v>
      </c>
      <c r="H172">
        <v>9</v>
      </c>
      <c r="J172">
        <f>SQRT(SUM((C172-B172)^2,(D172-C172)^2,(E172-D172)^2,(F172-E172)^2))/4</f>
        <v>6.1339220731926485</v>
      </c>
      <c r="L172">
        <f>SQRT(SUM((B173-B172)^2,(C173-C172)^2,(D173-D172)^2,(E173-E172)^2,(F173-F172)^2))/5</f>
        <v>5.9497899122574065</v>
      </c>
      <c r="N172">
        <f>H172-G172</f>
        <v>5</v>
      </c>
      <c r="P172">
        <f>SQRT(SUM((G173-G172)^2,(H173-H172)^2)/2)</f>
        <v>0.70710678118654757</v>
      </c>
      <c r="Q172">
        <f>COUNTIF($B173:$F177, B172)</f>
        <v>1</v>
      </c>
      <c r="R172">
        <f>COUNTIF($B173:$F177, C172)</f>
        <v>2</v>
      </c>
      <c r="S172">
        <f>COUNTIF($B173:$F177, D172)</f>
        <v>0</v>
      </c>
      <c r="T172">
        <f>COUNTIF($B173:$F177, E172)</f>
        <v>0</v>
      </c>
      <c r="U172">
        <f>COUNTIF($B173:$F177, F172)</f>
        <v>0</v>
      </c>
      <c r="V172">
        <f>COUNTIF($G173:$H177, G172)</f>
        <v>1</v>
      </c>
      <c r="W172">
        <f>COUNTIF($G173:$H177, H172)</f>
        <v>0</v>
      </c>
      <c r="Z172">
        <f>COUNTIF($B173:$F182, B172)</f>
        <v>1</v>
      </c>
      <c r="AA172">
        <f>COUNTIF($B173:$F182, C172)</f>
        <v>3</v>
      </c>
      <c r="AB172">
        <f>COUNTIF($B173:$F182, D172)</f>
        <v>1</v>
      </c>
      <c r="AC172">
        <f>COUNTIF($B173:$F182, E172)</f>
        <v>0</v>
      </c>
      <c r="AD172">
        <f>COUNTIF($B173:$F182, F172)</f>
        <v>0</v>
      </c>
      <c r="AE172">
        <f>COUNTIF($G173:$H182,G172)</f>
        <v>1</v>
      </c>
      <c r="AF172">
        <f>COUNTIF($G173:$H182,H172)</f>
        <v>1</v>
      </c>
      <c r="AI172">
        <f>COUNTIF($B173:$F192, B172)</f>
        <v>1</v>
      </c>
      <c r="AJ172">
        <f>COUNTIF($B173:$F192, C172)</f>
        <v>3</v>
      </c>
      <c r="AK172">
        <f>COUNTIF($B173:$F192, D172)</f>
        <v>2</v>
      </c>
      <c r="AL172">
        <f>COUNTIF($B173:$F192, E172)</f>
        <v>0</v>
      </c>
      <c r="AM172">
        <f>COUNTIF($B173:$F192, F172)</f>
        <v>1</v>
      </c>
      <c r="AN172">
        <f>COUNTIF($G173:$H192,G172)</f>
        <v>3</v>
      </c>
      <c r="AO172">
        <f>COUNTIF($G173:$H192,H172)</f>
        <v>3</v>
      </c>
    </row>
    <row r="173" spans="1:41" x14ac:dyDescent="0.3">
      <c r="A173" s="4">
        <v>45114</v>
      </c>
      <c r="B173">
        <v>2</v>
      </c>
      <c r="C173">
        <v>11</v>
      </c>
      <c r="D173">
        <v>12</v>
      </c>
      <c r="E173">
        <v>19</v>
      </c>
      <c r="F173">
        <v>38</v>
      </c>
      <c r="G173">
        <v>4</v>
      </c>
      <c r="H173">
        <v>8</v>
      </c>
      <c r="J173">
        <f>SQRT(SUM((C173-B173)^2,(D173-C173)^2,(E173-D173)^2,(F173-E173)^2))/4</f>
        <v>5.5452682532047088</v>
      </c>
      <c r="L173">
        <f>SQRT(SUM((B174-B173)^2,(C174-C173)^2,(D174-D173)^2,(E174-E173)^2,(F174-F173)^2))/5</f>
        <v>5.0039984012787215</v>
      </c>
      <c r="N173">
        <f>H173-G173</f>
        <v>4</v>
      </c>
      <c r="P173">
        <f>SQRT(SUM((G174-G173)^2,(H174-H173)^2)/2)</f>
        <v>1.4142135623730951</v>
      </c>
      <c r="Q173">
        <f>COUNTIF($B174:$F178, B173)</f>
        <v>0</v>
      </c>
      <c r="R173">
        <f>COUNTIF($B174:$F178, C173)</f>
        <v>2</v>
      </c>
      <c r="S173">
        <f>COUNTIF($B174:$F178, D173)</f>
        <v>0</v>
      </c>
      <c r="T173">
        <f>COUNTIF($B174:$F178, E173)</f>
        <v>0</v>
      </c>
      <c r="U173">
        <f>COUNTIF($B174:$F178, F173)</f>
        <v>0</v>
      </c>
      <c r="V173">
        <f>COUNTIF($G174:$H178, G173)</f>
        <v>0</v>
      </c>
      <c r="W173">
        <f>COUNTIF($G174:$H178, H173)</f>
        <v>1</v>
      </c>
      <c r="Z173">
        <f>COUNTIF($B174:$F183, B173)</f>
        <v>0</v>
      </c>
      <c r="AA173">
        <f>COUNTIF($B174:$F183, C173)</f>
        <v>2</v>
      </c>
      <c r="AB173">
        <f>COUNTIF($B174:$F183, D173)</f>
        <v>1</v>
      </c>
      <c r="AC173">
        <f>COUNTIF($B174:$F183, E173)</f>
        <v>0</v>
      </c>
      <c r="AD173">
        <f>COUNTIF($B174:$F183, F173)</f>
        <v>0</v>
      </c>
      <c r="AE173">
        <f>COUNTIF($G174:$H183,G173)</f>
        <v>0</v>
      </c>
      <c r="AF173">
        <f>COUNTIF($G174:$H183,H173)</f>
        <v>1</v>
      </c>
      <c r="AI173">
        <f>COUNTIF($B174:$F193, B173)</f>
        <v>0</v>
      </c>
      <c r="AJ173">
        <f>COUNTIF($B174:$F193, C173)</f>
        <v>3</v>
      </c>
      <c r="AK173">
        <f>COUNTIF($B174:$F193, D173)</f>
        <v>1</v>
      </c>
      <c r="AL173">
        <f>COUNTIF($B174:$F193, E173)</f>
        <v>0</v>
      </c>
      <c r="AM173">
        <f>COUNTIF($B174:$F193, F173)</f>
        <v>1</v>
      </c>
      <c r="AN173">
        <f>COUNTIF($G174:$H193,G173)</f>
        <v>2</v>
      </c>
      <c r="AO173">
        <f>COUNTIF($G174:$H193,H173)</f>
        <v>3</v>
      </c>
    </row>
    <row r="174" spans="1:41" x14ac:dyDescent="0.3">
      <c r="A174" s="4">
        <v>45111</v>
      </c>
      <c r="B174">
        <v>14</v>
      </c>
      <c r="C174">
        <v>17</v>
      </c>
      <c r="D174">
        <v>23</v>
      </c>
      <c r="E174">
        <v>36</v>
      </c>
      <c r="F174">
        <v>44</v>
      </c>
      <c r="G174">
        <v>2</v>
      </c>
      <c r="H174">
        <v>8</v>
      </c>
      <c r="J174">
        <f>SQRT(SUM((C174-B174)^2,(D174-C174)^2,(E174-D174)^2,(F174-E174)^2))/4</f>
        <v>4.1683330001332664</v>
      </c>
      <c r="L174">
        <f>SQRT(SUM((B175-B174)^2,(C175-C174)^2,(D175-D174)^2,(E175-E174)^2,(F175-F174)^2))/5</f>
        <v>4.0348482003664028</v>
      </c>
      <c r="N174">
        <f>H174-G174</f>
        <v>6</v>
      </c>
      <c r="P174">
        <f>SQRT(SUM((G175-G174)^2,(H175-H174)^2)/2)</f>
        <v>3.8078865529319543</v>
      </c>
      <c r="Q174">
        <f>COUNTIF($B175:$F179, B174)</f>
        <v>0</v>
      </c>
      <c r="R174">
        <f>COUNTIF($B175:$F179, C174)</f>
        <v>2</v>
      </c>
      <c r="S174">
        <f>COUNTIF($B175:$F179, D174)</f>
        <v>1</v>
      </c>
      <c r="T174">
        <f>COUNTIF($B175:$F179, E174)</f>
        <v>1</v>
      </c>
      <c r="U174">
        <f>COUNTIF($B175:$F179, F174)</f>
        <v>2</v>
      </c>
      <c r="V174">
        <f>COUNTIF($G175:$H179, G174)</f>
        <v>0</v>
      </c>
      <c r="W174">
        <f>COUNTIF($G175:$H179, H174)</f>
        <v>0</v>
      </c>
      <c r="Z174">
        <f>COUNTIF($B175:$F184, B174)</f>
        <v>0</v>
      </c>
      <c r="AA174">
        <f>COUNTIF($B175:$F184, C174)</f>
        <v>2</v>
      </c>
      <c r="AB174">
        <f>COUNTIF($B175:$F184, D174)</f>
        <v>1</v>
      </c>
      <c r="AC174">
        <f>COUNTIF($B175:$F184, E174)</f>
        <v>2</v>
      </c>
      <c r="AD174">
        <f>COUNTIF($B175:$F184, F174)</f>
        <v>2</v>
      </c>
      <c r="AE174">
        <f>COUNTIF($G175:$H184,G174)</f>
        <v>2</v>
      </c>
      <c r="AF174">
        <f>COUNTIF($G175:$H184,H174)</f>
        <v>1</v>
      </c>
      <c r="AI174">
        <f>COUNTIF($B175:$F194, B174)</f>
        <v>2</v>
      </c>
      <c r="AJ174">
        <f>COUNTIF($B175:$F194, C174)</f>
        <v>3</v>
      </c>
      <c r="AK174">
        <f>COUNTIF($B175:$F194, D174)</f>
        <v>3</v>
      </c>
      <c r="AL174">
        <f>COUNTIF($B175:$F194, E174)</f>
        <v>2</v>
      </c>
      <c r="AM174">
        <f>COUNTIF($B175:$F194, F174)</f>
        <v>4</v>
      </c>
      <c r="AN174">
        <f>COUNTIF($G175:$H194,G174)</f>
        <v>3</v>
      </c>
      <c r="AO174">
        <f>COUNTIF($G175:$H194,H174)</f>
        <v>2</v>
      </c>
    </row>
    <row r="175" spans="1:41" x14ac:dyDescent="0.3">
      <c r="A175" s="4">
        <v>45107</v>
      </c>
      <c r="B175">
        <v>1</v>
      </c>
      <c r="C175">
        <v>6</v>
      </c>
      <c r="D175">
        <v>25</v>
      </c>
      <c r="E175">
        <v>29</v>
      </c>
      <c r="F175">
        <v>36</v>
      </c>
      <c r="G175">
        <v>7</v>
      </c>
      <c r="H175">
        <v>10</v>
      </c>
      <c r="J175">
        <f>SQRT(SUM((C175-B175)^2,(D175-C175)^2,(E175-D175)^2,(F175-E175)^2))/4</f>
        <v>5.3091901453988255</v>
      </c>
      <c r="L175">
        <f>SQRT(SUM((B176-B175)^2,(C176-C175)^2,(D176-D175)^2,(E176-E175)^2,(F176-F175)^2))/5</f>
        <v>4.8332183894378291</v>
      </c>
      <c r="N175">
        <f>H175-G175</f>
        <v>3</v>
      </c>
      <c r="P175">
        <f>SQRT(SUM((G176-G175)^2,(H176-H175)^2)/2)</f>
        <v>4.7434164902525691</v>
      </c>
      <c r="Q175">
        <f>COUNTIF($B176:$F180, B175)</f>
        <v>1</v>
      </c>
      <c r="R175">
        <f>COUNTIF($B176:$F180, C175)</f>
        <v>0</v>
      </c>
      <c r="S175">
        <f>COUNTIF($B176:$F180, D175)</f>
        <v>0</v>
      </c>
      <c r="T175">
        <f>COUNTIF($B176:$F180, E175)</f>
        <v>0</v>
      </c>
      <c r="U175">
        <f>COUNTIF($B176:$F180, F175)</f>
        <v>0</v>
      </c>
      <c r="V175">
        <f>COUNTIF($G176:$H180, G175)</f>
        <v>1</v>
      </c>
      <c r="W175">
        <f>COUNTIF($G176:$H180, H175)</f>
        <v>1</v>
      </c>
      <c r="Z175">
        <f>COUNTIF($B176:$F185, B175)</f>
        <v>1</v>
      </c>
      <c r="AA175">
        <f>COUNTIF($B176:$F185, C175)</f>
        <v>0</v>
      </c>
      <c r="AB175">
        <f>COUNTIF($B176:$F185, D175)</f>
        <v>2</v>
      </c>
      <c r="AC175">
        <f>COUNTIF($B176:$F185, E175)</f>
        <v>1</v>
      </c>
      <c r="AD175">
        <f>COUNTIF($B176:$F185, F175)</f>
        <v>1</v>
      </c>
      <c r="AE175">
        <f>COUNTIF($G176:$H185,G175)</f>
        <v>2</v>
      </c>
      <c r="AF175">
        <f>COUNTIF($G176:$H185,H175)</f>
        <v>3</v>
      </c>
      <c r="AI175">
        <f>COUNTIF($B176:$F195, B175)</f>
        <v>1</v>
      </c>
      <c r="AJ175">
        <f>COUNTIF($B176:$F195, C175)</f>
        <v>2</v>
      </c>
      <c r="AK175">
        <f>COUNTIF($B176:$F195, D175)</f>
        <v>2</v>
      </c>
      <c r="AL175">
        <f>COUNTIF($B176:$F195, E175)</f>
        <v>2</v>
      </c>
      <c r="AM175">
        <f>COUNTIF($B176:$F195, F175)</f>
        <v>1</v>
      </c>
      <c r="AN175">
        <f>COUNTIF($G176:$H195,G175)</f>
        <v>5</v>
      </c>
      <c r="AO175">
        <f>COUNTIF($G176:$H195,H175)</f>
        <v>4</v>
      </c>
    </row>
    <row r="176" spans="1:41" x14ac:dyDescent="0.3">
      <c r="A176" s="4">
        <v>45104</v>
      </c>
      <c r="B176">
        <v>17</v>
      </c>
      <c r="C176">
        <v>22</v>
      </c>
      <c r="D176">
        <v>23</v>
      </c>
      <c r="E176">
        <v>27</v>
      </c>
      <c r="F176">
        <v>44</v>
      </c>
      <c r="G176">
        <v>1</v>
      </c>
      <c r="H176">
        <v>7</v>
      </c>
      <c r="J176">
        <f>SQRT(SUM((C176-B176)^2,(D176-C176)^2,(E176-D176)^2,(F176-E176)^2))/4</f>
        <v>4.5483513496650634</v>
      </c>
      <c r="L176">
        <f>SQRT(SUM((B177-B176)^2,(C177-C176)^2,(D177-D176)^2,(E177-E176)^2,(F177-F176)^2))/5</f>
        <v>5.6603886792339626</v>
      </c>
      <c r="N176">
        <f>H176-G176</f>
        <v>6</v>
      </c>
      <c r="P176">
        <f>SQRT(SUM((G177-G176)^2,(H177-H176)^2)/2)</f>
        <v>6.9641941385920596</v>
      </c>
      <c r="Q176">
        <f>COUNTIF($B177:$F181, B176)</f>
        <v>1</v>
      </c>
      <c r="R176">
        <f>COUNTIF($B177:$F181, C176)</f>
        <v>0</v>
      </c>
      <c r="S176">
        <f>COUNTIF($B177:$F181, D176)</f>
        <v>0</v>
      </c>
      <c r="T176">
        <f>COUNTIF($B177:$F181, E176)</f>
        <v>0</v>
      </c>
      <c r="U176">
        <f>COUNTIF($B177:$F181, F176)</f>
        <v>1</v>
      </c>
      <c r="V176">
        <f>COUNTIF($G177:$H181, G176)</f>
        <v>0</v>
      </c>
      <c r="W176">
        <f>COUNTIF($G177:$H181, H176)</f>
        <v>0</v>
      </c>
      <c r="Z176">
        <f>COUNTIF($B177:$F186, B176)</f>
        <v>1</v>
      </c>
      <c r="AA176">
        <f>COUNTIF($B177:$F186, C176)</f>
        <v>0</v>
      </c>
      <c r="AB176">
        <f>COUNTIF($B177:$F186, D176)</f>
        <v>1</v>
      </c>
      <c r="AC176">
        <f>COUNTIF($B177:$F186, E176)</f>
        <v>1</v>
      </c>
      <c r="AD176">
        <f>COUNTIF($B177:$F186, F176)</f>
        <v>1</v>
      </c>
      <c r="AE176">
        <f>COUNTIF($G177:$H186,G176)</f>
        <v>1</v>
      </c>
      <c r="AF176">
        <f>COUNTIF($G177:$H186,H176)</f>
        <v>1</v>
      </c>
      <c r="AI176">
        <f>COUNTIF($B177:$F196, B176)</f>
        <v>3</v>
      </c>
      <c r="AJ176">
        <f>COUNTIF($B177:$F196, C176)</f>
        <v>0</v>
      </c>
      <c r="AK176">
        <f>COUNTIF($B177:$F196, D176)</f>
        <v>3</v>
      </c>
      <c r="AL176">
        <f>COUNTIF($B177:$F196, E176)</f>
        <v>2</v>
      </c>
      <c r="AM176">
        <f>COUNTIF($B177:$F196, F176)</f>
        <v>3</v>
      </c>
      <c r="AN176">
        <f>COUNTIF($G177:$H196,G176)</f>
        <v>3</v>
      </c>
      <c r="AO176">
        <f>COUNTIF($G177:$H196,H176)</f>
        <v>4</v>
      </c>
    </row>
    <row r="177" spans="1:41" x14ac:dyDescent="0.3">
      <c r="A177" s="4">
        <v>45100</v>
      </c>
      <c r="B177">
        <v>1</v>
      </c>
      <c r="C177">
        <v>3</v>
      </c>
      <c r="D177">
        <v>11</v>
      </c>
      <c r="E177">
        <v>33</v>
      </c>
      <c r="F177">
        <v>46</v>
      </c>
      <c r="G177">
        <v>10</v>
      </c>
      <c r="H177">
        <v>11</v>
      </c>
      <c r="J177">
        <f>SQRT(SUM((C177-B177)^2,(D177-C177)^2,(E177-D177)^2,(F177-E177)^2))/4</f>
        <v>6.7128607910487759</v>
      </c>
      <c r="L177">
        <f>SQRT(SUM((B178-B177)^2,(C178-C177)^2,(D178-D177)^2,(E178-E177)^2,(F178-F177)^2))/5</f>
        <v>5.3178943201233322</v>
      </c>
      <c r="N177">
        <f>H177-G177</f>
        <v>1</v>
      </c>
      <c r="P177">
        <f>SQRT(SUM((G178-G177)^2,(H178-H177)^2)/2)</f>
        <v>5</v>
      </c>
      <c r="Q177">
        <f>COUNTIF($B178:$F182, B177)</f>
        <v>0</v>
      </c>
      <c r="R177">
        <f>COUNTIF($B178:$F182, C177)</f>
        <v>0</v>
      </c>
      <c r="S177">
        <f>COUNTIF($B178:$F182, D177)</f>
        <v>1</v>
      </c>
      <c r="T177">
        <f>COUNTIF($B178:$F182, E177)</f>
        <v>0</v>
      </c>
      <c r="U177">
        <f>COUNTIF($B178:$F182, F177)</f>
        <v>0</v>
      </c>
      <c r="V177">
        <f>COUNTIF($G178:$H182, G177)</f>
        <v>1</v>
      </c>
      <c r="W177">
        <f>COUNTIF($G178:$H182, H177)</f>
        <v>2</v>
      </c>
      <c r="Z177">
        <f>COUNTIF($B178:$F187, B177)</f>
        <v>0</v>
      </c>
      <c r="AA177">
        <f>COUNTIF($B178:$F187, C177)</f>
        <v>1</v>
      </c>
      <c r="AB177">
        <f>COUNTIF($B178:$F187, D177)</f>
        <v>1</v>
      </c>
      <c r="AC177">
        <f>COUNTIF($B178:$F187, E177)</f>
        <v>1</v>
      </c>
      <c r="AD177">
        <f>COUNTIF($B178:$F187, F177)</f>
        <v>0</v>
      </c>
      <c r="AE177">
        <f>COUNTIF($G178:$H187,G177)</f>
        <v>2</v>
      </c>
      <c r="AF177">
        <f>COUNTIF($G178:$H187,H177)</f>
        <v>4</v>
      </c>
      <c r="AI177">
        <f>COUNTIF($B178:$F197, B177)</f>
        <v>0</v>
      </c>
      <c r="AJ177">
        <f>COUNTIF($B178:$F197, C177)</f>
        <v>2</v>
      </c>
      <c r="AK177">
        <f>COUNTIF($B178:$F197, D177)</f>
        <v>3</v>
      </c>
      <c r="AL177">
        <f>COUNTIF($B178:$F197, E177)</f>
        <v>2</v>
      </c>
      <c r="AM177">
        <f>COUNTIF($B178:$F197, F177)</f>
        <v>1</v>
      </c>
      <c r="AN177">
        <f>COUNTIF($G178:$H197,G177)</f>
        <v>4</v>
      </c>
      <c r="AO177">
        <f>COUNTIF($G178:$H197,H177)</f>
        <v>6</v>
      </c>
    </row>
    <row r="178" spans="1:41" x14ac:dyDescent="0.3">
      <c r="A178" s="4">
        <v>45097</v>
      </c>
      <c r="B178">
        <v>11</v>
      </c>
      <c r="C178">
        <v>17</v>
      </c>
      <c r="D178">
        <v>28</v>
      </c>
      <c r="E178">
        <v>32</v>
      </c>
      <c r="F178">
        <v>35</v>
      </c>
      <c r="G178">
        <v>5</v>
      </c>
      <c r="H178">
        <v>6</v>
      </c>
      <c r="J178">
        <f>SQRT(SUM((C178-B178)^2,(D178-C178)^2,(E178-D178)^2,(F178-E178)^2))/4</f>
        <v>3.3726843908080104</v>
      </c>
      <c r="L178">
        <f>SQRT(SUM((B179-B178)^2,(C179-C178)^2,(D179-D178)^2,(E179-E178)^2,(F179-F178)^2))/5</f>
        <v>3.4351128074635335</v>
      </c>
      <c r="N178">
        <f>H178-G178</f>
        <v>1</v>
      </c>
      <c r="P178">
        <f>SQRT(SUM((G179-G178)^2,(H179-H178)^2)/2)</f>
        <v>4.5276925690687087</v>
      </c>
      <c r="Q178">
        <f>COUNTIF($B179:$F183, B178)</f>
        <v>0</v>
      </c>
      <c r="R178">
        <f>COUNTIF($B179:$F183, C178)</f>
        <v>0</v>
      </c>
      <c r="S178">
        <f>COUNTIF($B179:$F183, D178)</f>
        <v>0</v>
      </c>
      <c r="T178">
        <f>COUNTIF($B179:$F183, E178)</f>
        <v>1</v>
      </c>
      <c r="U178">
        <f>COUNTIF($B179:$F183, F178)</f>
        <v>0</v>
      </c>
      <c r="V178">
        <f>COUNTIF($G179:$H183, G178)</f>
        <v>1</v>
      </c>
      <c r="W178">
        <f>COUNTIF($G179:$H183, H178)</f>
        <v>1</v>
      </c>
      <c r="Z178">
        <f>COUNTIF($B179:$F188, B178)</f>
        <v>0</v>
      </c>
      <c r="AA178">
        <f>COUNTIF($B179:$F188, C178)</f>
        <v>0</v>
      </c>
      <c r="AB178">
        <f>COUNTIF($B179:$F188, D178)</f>
        <v>0</v>
      </c>
      <c r="AC178">
        <f>COUNTIF($B179:$F188, E178)</f>
        <v>2</v>
      </c>
      <c r="AD178">
        <f>COUNTIF($B179:$F188, F178)</f>
        <v>0</v>
      </c>
      <c r="AE178">
        <f>COUNTIF($G179:$H188,G178)</f>
        <v>1</v>
      </c>
      <c r="AF178">
        <f>COUNTIF($G179:$H188,H178)</f>
        <v>1</v>
      </c>
      <c r="AI178">
        <f>COUNTIF($B179:$F198, B178)</f>
        <v>2</v>
      </c>
      <c r="AJ178">
        <f>COUNTIF($B179:$F198, C178)</f>
        <v>2</v>
      </c>
      <c r="AK178">
        <f>COUNTIF($B179:$F198, D178)</f>
        <v>1</v>
      </c>
      <c r="AL178">
        <f>COUNTIF($B179:$F198, E178)</f>
        <v>3</v>
      </c>
      <c r="AM178">
        <f>COUNTIF($B179:$F198, F178)</f>
        <v>1</v>
      </c>
      <c r="AN178">
        <f>COUNTIF($G179:$H198,G178)</f>
        <v>1</v>
      </c>
      <c r="AO178">
        <f>COUNTIF($G179:$H198,H178)</f>
        <v>3</v>
      </c>
    </row>
    <row r="179" spans="1:41" x14ac:dyDescent="0.3">
      <c r="A179" s="4">
        <v>45093</v>
      </c>
      <c r="B179">
        <v>7</v>
      </c>
      <c r="C179">
        <v>26</v>
      </c>
      <c r="D179">
        <v>34</v>
      </c>
      <c r="E179">
        <v>41</v>
      </c>
      <c r="F179">
        <v>44</v>
      </c>
      <c r="G179">
        <v>9</v>
      </c>
      <c r="H179">
        <v>11</v>
      </c>
      <c r="J179">
        <f>SQRT(SUM((C179-B179)^2,(D179-C179)^2,(E179-D179)^2,(F179-E179)^2))/4</f>
        <v>5.4943152439589777</v>
      </c>
      <c r="L179">
        <f>SQRT(SUM((B180-B179)^2,(C180-C179)^2,(D180-D179)^2,(E180-E179)^2,(F180-F179)^2))/5</f>
        <v>3.8418745424597089</v>
      </c>
      <c r="N179">
        <f>H179-G179</f>
        <v>2</v>
      </c>
      <c r="P179">
        <f>SQRT(SUM((G180-G179)^2,(H180-H179)^2)/2)</f>
        <v>4.5276925690687087</v>
      </c>
      <c r="Q179">
        <f>COUNTIF($B180:$F184, B179)</f>
        <v>0</v>
      </c>
      <c r="R179">
        <f>COUNTIF($B180:$F184, C179)</f>
        <v>1</v>
      </c>
      <c r="S179">
        <f>COUNTIF($B180:$F184, D179)</f>
        <v>0</v>
      </c>
      <c r="T179">
        <f>COUNTIF($B180:$F184, E179)</f>
        <v>2</v>
      </c>
      <c r="U179">
        <f>COUNTIF($B180:$F184, F179)</f>
        <v>0</v>
      </c>
      <c r="V179">
        <f>COUNTIF($G180:$H184, G179)</f>
        <v>0</v>
      </c>
      <c r="W179">
        <f>COUNTIF($G180:$H184, H179)</f>
        <v>2</v>
      </c>
      <c r="Z179">
        <f>COUNTIF($B180:$F189, B179)</f>
        <v>0</v>
      </c>
      <c r="AA179">
        <f>COUNTIF($B180:$F189, C179)</f>
        <v>1</v>
      </c>
      <c r="AB179">
        <f>COUNTIF($B180:$F189, D179)</f>
        <v>2</v>
      </c>
      <c r="AC179">
        <f>COUNTIF($B180:$F189, E179)</f>
        <v>4</v>
      </c>
      <c r="AD179">
        <f>COUNTIF($B180:$F189, F179)</f>
        <v>1</v>
      </c>
      <c r="AE179">
        <f>COUNTIF($G180:$H189,G179)</f>
        <v>1</v>
      </c>
      <c r="AF179">
        <f>COUNTIF($G180:$H189,H179)</f>
        <v>4</v>
      </c>
      <c r="AI179">
        <f>COUNTIF($B180:$F199, B179)</f>
        <v>2</v>
      </c>
      <c r="AJ179">
        <f>COUNTIF($B180:$F199, C179)</f>
        <v>2</v>
      </c>
      <c r="AK179">
        <f>COUNTIF($B180:$F199, D179)</f>
        <v>4</v>
      </c>
      <c r="AL179">
        <f>COUNTIF($B180:$F199, E179)</f>
        <v>4</v>
      </c>
      <c r="AM179">
        <f>COUNTIF($B180:$F199, F179)</f>
        <v>3</v>
      </c>
      <c r="AN179">
        <f>COUNTIF($G180:$H199,G179)</f>
        <v>2</v>
      </c>
      <c r="AO179">
        <f>COUNTIF($G180:$H199,H179)</f>
        <v>5</v>
      </c>
    </row>
    <row r="180" spans="1:41" x14ac:dyDescent="0.3">
      <c r="A180" s="4">
        <v>45090</v>
      </c>
      <c r="B180">
        <v>15</v>
      </c>
      <c r="C180">
        <v>16</v>
      </c>
      <c r="D180">
        <v>21</v>
      </c>
      <c r="E180">
        <v>41</v>
      </c>
      <c r="F180">
        <v>50</v>
      </c>
      <c r="G180">
        <v>5</v>
      </c>
      <c r="H180">
        <v>6</v>
      </c>
      <c r="J180">
        <f>SQRT(SUM((C180-B180)^2,(D180-C180)^2,(E180-D180)^2,(F180-E180)^2))/4</f>
        <v>5.6291651245988508</v>
      </c>
      <c r="L180">
        <f>SQRT(SUM((B181-B180)^2,(C181-C180)^2,(D181-D180)^2,(E181-E180)^2,(F181-F180)^2))/5</f>
        <v>3.6551333764994132</v>
      </c>
      <c r="N180">
        <f>H180-G180</f>
        <v>1</v>
      </c>
      <c r="P180">
        <f>SQRT(SUM((G181-G180)^2,(H181-H180)^2)/2)</f>
        <v>6</v>
      </c>
      <c r="Q180">
        <f>COUNTIF($B181:$F185, B180)</f>
        <v>2</v>
      </c>
      <c r="R180">
        <f>COUNTIF($B181:$F185, C180)</f>
        <v>0</v>
      </c>
      <c r="S180">
        <f>COUNTIF($B181:$F185, D180)</f>
        <v>1</v>
      </c>
      <c r="T180">
        <f>COUNTIF($B181:$F185, E180)</f>
        <v>2</v>
      </c>
      <c r="U180">
        <f>COUNTIF($B181:$F185, F180)</f>
        <v>2</v>
      </c>
      <c r="V180">
        <f>COUNTIF($G181:$H185, G180)</f>
        <v>0</v>
      </c>
      <c r="W180">
        <f>COUNTIF($G181:$H185, H180)</f>
        <v>0</v>
      </c>
      <c r="Z180">
        <f>COUNTIF($B181:$F190, B180)</f>
        <v>2</v>
      </c>
      <c r="AA180">
        <f>COUNTIF($B181:$F190, C180)</f>
        <v>0</v>
      </c>
      <c r="AB180">
        <f>COUNTIF($B181:$F190, D180)</f>
        <v>2</v>
      </c>
      <c r="AC180">
        <f>COUNTIF($B181:$F190, E180)</f>
        <v>3</v>
      </c>
      <c r="AD180">
        <f>COUNTIF($B181:$F190, F180)</f>
        <v>2</v>
      </c>
      <c r="AE180">
        <f>COUNTIF($G181:$H190,G180)</f>
        <v>0</v>
      </c>
      <c r="AF180">
        <f>COUNTIF($G181:$H190,H180)</f>
        <v>1</v>
      </c>
      <c r="AI180">
        <f>COUNTIF($B181:$F200, B180)</f>
        <v>2</v>
      </c>
      <c r="AJ180">
        <f>COUNTIF($B181:$F200, C180)</f>
        <v>3</v>
      </c>
      <c r="AK180">
        <f>COUNTIF($B181:$F200, D180)</f>
        <v>3</v>
      </c>
      <c r="AL180">
        <f>COUNTIF($B181:$F200, E180)</f>
        <v>3</v>
      </c>
      <c r="AM180">
        <f>COUNTIF($B181:$F200, F180)</f>
        <v>3</v>
      </c>
      <c r="AN180">
        <f>COUNTIF($G181:$H200,G180)</f>
        <v>0</v>
      </c>
      <c r="AO180">
        <f>COUNTIF($G181:$H200,H180)</f>
        <v>3</v>
      </c>
    </row>
    <row r="181" spans="1:41" x14ac:dyDescent="0.3">
      <c r="A181" s="4">
        <v>45086</v>
      </c>
      <c r="B181">
        <v>18</v>
      </c>
      <c r="C181">
        <v>26</v>
      </c>
      <c r="D181">
        <v>36</v>
      </c>
      <c r="E181">
        <v>41</v>
      </c>
      <c r="F181">
        <v>50</v>
      </c>
      <c r="G181">
        <v>11</v>
      </c>
      <c r="H181">
        <v>12</v>
      </c>
      <c r="J181">
        <f>SQRT(SUM((C181-B181)^2,(D181-C181)^2,(E181-D181)^2,(F181-E181)^2))/4</f>
        <v>4.1079191812887457</v>
      </c>
      <c r="L181">
        <f>SQRT(SUM((B182-B181)^2,(C182-C181)^2,(D182-D181)^2,(E182-E181)^2,(F182-F181)^2))/5</f>
        <v>1.6733200530681511</v>
      </c>
      <c r="N181">
        <f>H181-G181</f>
        <v>1</v>
      </c>
      <c r="P181">
        <f>SQRT(SUM((G182-G181)^2,(H182-H181)^2)/2)</f>
        <v>6.5192024052026492</v>
      </c>
      <c r="Q181">
        <f>COUNTIF($B182:$F186, B181)</f>
        <v>0</v>
      </c>
      <c r="R181">
        <f>COUNTIF($B182:$F186, C181)</f>
        <v>0</v>
      </c>
      <c r="S181">
        <f>COUNTIF($B182:$F186, D181)</f>
        <v>0</v>
      </c>
      <c r="T181">
        <f>COUNTIF($B182:$F186, E181)</f>
        <v>1</v>
      </c>
      <c r="U181">
        <f>COUNTIF($B182:$F186, F181)</f>
        <v>1</v>
      </c>
      <c r="V181">
        <f>COUNTIF($G182:$H186, G181)</f>
        <v>2</v>
      </c>
      <c r="W181">
        <f>COUNTIF($G182:$H186, H181)</f>
        <v>0</v>
      </c>
      <c r="Z181">
        <f>COUNTIF($B182:$F191, B181)</f>
        <v>2</v>
      </c>
      <c r="AA181">
        <f>COUNTIF($B182:$F191, C181)</f>
        <v>0</v>
      </c>
      <c r="AB181">
        <f>COUNTIF($B182:$F191, D181)</f>
        <v>0</v>
      </c>
      <c r="AC181">
        <f>COUNTIF($B182:$F191, E181)</f>
        <v>2</v>
      </c>
      <c r="AD181">
        <f>COUNTIF($B182:$F191, F181)</f>
        <v>1</v>
      </c>
      <c r="AE181">
        <f>COUNTIF($G182:$H191,G181)</f>
        <v>3</v>
      </c>
      <c r="AF181">
        <f>COUNTIF($G182:$H191,H181)</f>
        <v>0</v>
      </c>
      <c r="AI181">
        <f>COUNTIF($B182:$F201, B181)</f>
        <v>4</v>
      </c>
      <c r="AJ181">
        <f>COUNTIF($B182:$F201, C181)</f>
        <v>1</v>
      </c>
      <c r="AK181">
        <f>COUNTIF($B182:$F201, D181)</f>
        <v>1</v>
      </c>
      <c r="AL181">
        <f>COUNTIF($B182:$F201, E181)</f>
        <v>2</v>
      </c>
      <c r="AM181">
        <f>COUNTIF($B182:$F201, F181)</f>
        <v>2</v>
      </c>
      <c r="AN181">
        <f>COUNTIF($G182:$H201,G181)</f>
        <v>4</v>
      </c>
      <c r="AO181">
        <f>COUNTIF($G182:$H201,H181)</f>
        <v>2</v>
      </c>
    </row>
    <row r="182" spans="1:41" x14ac:dyDescent="0.3">
      <c r="A182" s="4">
        <v>45083</v>
      </c>
      <c r="B182">
        <v>13</v>
      </c>
      <c r="C182">
        <v>21</v>
      </c>
      <c r="D182">
        <v>32</v>
      </c>
      <c r="E182">
        <v>39</v>
      </c>
      <c r="F182">
        <v>50</v>
      </c>
      <c r="G182">
        <v>2</v>
      </c>
      <c r="H182">
        <v>10</v>
      </c>
      <c r="J182">
        <f>SQRT(SUM((C182-B182)^2,(D182-C182)^2,(E182-D182)^2,(F182-E182)^2))/4</f>
        <v>4.7103609203541934</v>
      </c>
      <c r="L182">
        <f>SQRT(SUM((B183-B182)^2,(C183-C182)^2,(D183-D182)^2,(E183-E182)^2,(F183-F182)^2))/5</f>
        <v>5.347896782848375</v>
      </c>
      <c r="N182">
        <f>H182-G182</f>
        <v>8</v>
      </c>
      <c r="P182">
        <f>SQRT(SUM((G183-G182)^2,(H183-H182)^2)/2)</f>
        <v>5.7008771254956896</v>
      </c>
      <c r="Q182">
        <f>COUNTIF($B183:$F187, B182)</f>
        <v>0</v>
      </c>
      <c r="R182">
        <f>COUNTIF($B183:$F187, C182)</f>
        <v>0</v>
      </c>
      <c r="S182">
        <f>COUNTIF($B183:$F187, D182)</f>
        <v>1</v>
      </c>
      <c r="T182">
        <f>COUNTIF($B183:$F187, E182)</f>
        <v>0</v>
      </c>
      <c r="U182">
        <f>COUNTIF($B183:$F187, F182)</f>
        <v>0</v>
      </c>
      <c r="V182">
        <f>COUNTIF($G183:$H187, G182)</f>
        <v>2</v>
      </c>
      <c r="W182">
        <f>COUNTIF($G183:$H187, H182)</f>
        <v>1</v>
      </c>
      <c r="Z182">
        <f>COUNTIF($B183:$F192, B182)</f>
        <v>2</v>
      </c>
      <c r="AA182">
        <f>COUNTIF($B183:$F192, C182)</f>
        <v>1</v>
      </c>
      <c r="AB182">
        <f>COUNTIF($B183:$F192, D182)</f>
        <v>2</v>
      </c>
      <c r="AC182">
        <f>COUNTIF($B183:$F192, E182)</f>
        <v>1</v>
      </c>
      <c r="AD182">
        <f>COUNTIF($B183:$F192, F182)</f>
        <v>0</v>
      </c>
      <c r="AE182">
        <f>COUNTIF($G183:$H192,G182)</f>
        <v>2</v>
      </c>
      <c r="AF182">
        <f>COUNTIF($G183:$H192,H182)</f>
        <v>1</v>
      </c>
      <c r="AI182">
        <f>COUNTIF($B183:$F202, B182)</f>
        <v>3</v>
      </c>
      <c r="AJ182">
        <f>COUNTIF($B183:$F202, C182)</f>
        <v>3</v>
      </c>
      <c r="AK182">
        <f>COUNTIF($B183:$F202, D182)</f>
        <v>2</v>
      </c>
      <c r="AL182">
        <f>COUNTIF($B183:$F202, E182)</f>
        <v>1</v>
      </c>
      <c r="AM182">
        <f>COUNTIF($B183:$F202, F182)</f>
        <v>1</v>
      </c>
      <c r="AN182">
        <f>COUNTIF($G183:$H202,G182)</f>
        <v>4</v>
      </c>
      <c r="AO182">
        <f>COUNTIF($G183:$H202,H182)</f>
        <v>6</v>
      </c>
    </row>
    <row r="183" spans="1:41" x14ac:dyDescent="0.3">
      <c r="A183" s="4">
        <v>45079</v>
      </c>
      <c r="B183">
        <v>3</v>
      </c>
      <c r="C183">
        <v>12</v>
      </c>
      <c r="D183">
        <v>15</v>
      </c>
      <c r="E183">
        <v>25</v>
      </c>
      <c r="F183">
        <v>43</v>
      </c>
      <c r="G183">
        <v>10</v>
      </c>
      <c r="H183">
        <v>11</v>
      </c>
      <c r="J183">
        <f>SQRT(SUM((C183-B183)^2,(D183-C183)^2,(E183-D183)^2,(F183-E183)^2))/4</f>
        <v>5.6678920243773172</v>
      </c>
      <c r="L183">
        <f>SQRT(SUM((B184-B183)^2,(C184-C183)^2,(D184-D183)^2,(E184-E183)^2,(F184-F183)^2))/5</f>
        <v>7.0256672281001187</v>
      </c>
      <c r="N183">
        <f>H183-G183</f>
        <v>1</v>
      </c>
      <c r="P183">
        <f>SQRT(SUM((G184-G183)^2,(H184-H183)^2)/2)</f>
        <v>6.0415229867972862</v>
      </c>
      <c r="Q183">
        <f>COUNTIF($B184:$F188, B183)</f>
        <v>0</v>
      </c>
      <c r="R183">
        <f>COUNTIF($B184:$F188, C183)</f>
        <v>0</v>
      </c>
      <c r="S183">
        <f>COUNTIF($B184:$F188, D183)</f>
        <v>1</v>
      </c>
      <c r="T183">
        <f>COUNTIF($B184:$F188, E183)</f>
        <v>1</v>
      </c>
      <c r="U183">
        <f>COUNTIF($B184:$F188, F183)</f>
        <v>0</v>
      </c>
      <c r="V183">
        <f>COUNTIF($G184:$H188, G183)</f>
        <v>0</v>
      </c>
      <c r="W183">
        <f>COUNTIF($G184:$H188, H183)</f>
        <v>2</v>
      </c>
      <c r="Z183">
        <f>COUNTIF($B184:$F193, B183)</f>
        <v>1</v>
      </c>
      <c r="AA183">
        <f>COUNTIF($B184:$F193, C183)</f>
        <v>0</v>
      </c>
      <c r="AB183">
        <f>COUNTIF($B184:$F193, D183)</f>
        <v>1</v>
      </c>
      <c r="AC183">
        <f>COUNTIF($B184:$F193, E183)</f>
        <v>1</v>
      </c>
      <c r="AD183">
        <f>COUNTIF($B184:$F193, F183)</f>
        <v>0</v>
      </c>
      <c r="AE183">
        <f>COUNTIF($G184:$H193,G183)</f>
        <v>1</v>
      </c>
      <c r="AF183">
        <f>COUNTIF($G184:$H193,H183)</f>
        <v>2</v>
      </c>
      <c r="AI183">
        <f>COUNTIF($B184:$F203, B183)</f>
        <v>1</v>
      </c>
      <c r="AJ183">
        <f>COUNTIF($B184:$F203, C183)</f>
        <v>1</v>
      </c>
      <c r="AK183">
        <f>COUNTIF($B184:$F203, D183)</f>
        <v>1</v>
      </c>
      <c r="AL183">
        <f>COUNTIF($B184:$F203, E183)</f>
        <v>2</v>
      </c>
      <c r="AM183">
        <f>COUNTIF($B184:$F203, F183)</f>
        <v>0</v>
      </c>
      <c r="AN183">
        <f>COUNTIF($G184:$H203,G183)</f>
        <v>6</v>
      </c>
      <c r="AO183">
        <f>COUNTIF($G184:$H203,H183)</f>
        <v>3</v>
      </c>
    </row>
    <row r="184" spans="1:41" x14ac:dyDescent="0.3">
      <c r="A184" s="4">
        <v>45076</v>
      </c>
      <c r="B184">
        <v>27</v>
      </c>
      <c r="C184">
        <v>29</v>
      </c>
      <c r="D184">
        <v>32</v>
      </c>
      <c r="E184">
        <v>33</v>
      </c>
      <c r="F184">
        <v>47</v>
      </c>
      <c r="G184">
        <v>2</v>
      </c>
      <c r="H184">
        <v>8</v>
      </c>
      <c r="J184">
        <f>SQRT(SUM((C184-B184)^2,(D184-C184)^2,(E184-D184)^2,(F184-E184)^2))/4</f>
        <v>3.6228441865473595</v>
      </c>
      <c r="L184">
        <f>SQRT(SUM((B185-B184)^2,(C185-C184)^2,(D185-D184)^2,(E185-E184)^2,(F185-F184)^2))/5</f>
        <v>3.1368774282716245</v>
      </c>
      <c r="N184">
        <f>H184-G184</f>
        <v>6</v>
      </c>
      <c r="P184">
        <f>SQRT(SUM((G185-G184)^2,(H185-H184)^2)/2)</f>
        <v>1</v>
      </c>
      <c r="Q184">
        <f>COUNTIF($B185:$F189, B184)</f>
        <v>1</v>
      </c>
      <c r="R184">
        <f>COUNTIF($B185:$F189, C184)</f>
        <v>0</v>
      </c>
      <c r="S184">
        <f>COUNTIF($B185:$F189, D184)</f>
        <v>0</v>
      </c>
      <c r="T184">
        <f>COUNTIF($B185:$F189, E184)</f>
        <v>0</v>
      </c>
      <c r="U184">
        <f>COUNTIF($B185:$F189, F184)</f>
        <v>0</v>
      </c>
      <c r="V184">
        <f>COUNTIF($G185:$H189, G184)</f>
        <v>1</v>
      </c>
      <c r="W184">
        <f>COUNTIF($G185:$H189, H184)</f>
        <v>0</v>
      </c>
      <c r="Z184">
        <f>COUNTIF($B185:$F194, B184)</f>
        <v>1</v>
      </c>
      <c r="AA184">
        <f>COUNTIF($B185:$F194, C184)</f>
        <v>1</v>
      </c>
      <c r="AB184">
        <f>COUNTIF($B185:$F194, D184)</f>
        <v>1</v>
      </c>
      <c r="AC184">
        <f>COUNTIF($B185:$F194, E184)</f>
        <v>0</v>
      </c>
      <c r="AD184">
        <f>COUNTIF($B185:$F194, F184)</f>
        <v>1</v>
      </c>
      <c r="AE184">
        <f>COUNTIF($G185:$H194,G184)</f>
        <v>1</v>
      </c>
      <c r="AF184">
        <f>COUNTIF($G185:$H194,H184)</f>
        <v>1</v>
      </c>
      <c r="AI184">
        <f>COUNTIF($B185:$F204, B184)</f>
        <v>1</v>
      </c>
      <c r="AJ184">
        <f>COUNTIF($B185:$F204, C184)</f>
        <v>3</v>
      </c>
      <c r="AK184">
        <f>COUNTIF($B185:$F204, D184)</f>
        <v>2</v>
      </c>
      <c r="AL184">
        <f>COUNTIF($B185:$F204, E184)</f>
        <v>2</v>
      </c>
      <c r="AM184">
        <f>COUNTIF($B185:$F204, F184)</f>
        <v>2</v>
      </c>
      <c r="AN184">
        <f>COUNTIF($G185:$H204,G184)</f>
        <v>4</v>
      </c>
      <c r="AO184">
        <f>COUNTIF($G185:$H204,H184)</f>
        <v>3</v>
      </c>
    </row>
    <row r="185" spans="1:41" x14ac:dyDescent="0.3">
      <c r="A185" s="4">
        <v>45072</v>
      </c>
      <c r="B185">
        <v>15</v>
      </c>
      <c r="C185">
        <v>25</v>
      </c>
      <c r="D185">
        <v>37</v>
      </c>
      <c r="E185">
        <v>38</v>
      </c>
      <c r="F185">
        <v>41</v>
      </c>
      <c r="G185">
        <v>1</v>
      </c>
      <c r="H185">
        <v>7</v>
      </c>
      <c r="J185">
        <f>SQRT(SUM((C185-B185)^2,(D185-C185)^2,(E185-D185)^2,(F185-E185)^2))/4</f>
        <v>3.984344362627307</v>
      </c>
      <c r="L185">
        <f>SQRT(SUM((B186-B185)^2,(C186-C185)^2,(D186-D185)^2,(E186-E185)^2,(F186-F185)^2))/5</f>
        <v>7.1105555338524713</v>
      </c>
      <c r="N185">
        <f>H185-G185</f>
        <v>6</v>
      </c>
      <c r="P185">
        <f>SQRT(SUM((G186-G185)^2,(H186-H185)^2)/2)</f>
        <v>2.9154759474226504</v>
      </c>
      <c r="Q185">
        <f>COUNTIF($B186:$F190, B185)</f>
        <v>0</v>
      </c>
      <c r="R185">
        <f>COUNTIF($B186:$F190, C185)</f>
        <v>0</v>
      </c>
      <c r="S185">
        <f>COUNTIF($B186:$F190, D185)</f>
        <v>1</v>
      </c>
      <c r="T185">
        <f>COUNTIF($B186:$F190, E185)</f>
        <v>0</v>
      </c>
      <c r="U185">
        <f>COUNTIF($B186:$F190, F185)</f>
        <v>1</v>
      </c>
      <c r="V185">
        <f>COUNTIF($G186:$H190, G185)</f>
        <v>0</v>
      </c>
      <c r="W185">
        <f>COUNTIF($G186:$H190, H185)</f>
        <v>1</v>
      </c>
      <c r="Z185">
        <f>COUNTIF($B186:$F195, B185)</f>
        <v>0</v>
      </c>
      <c r="AA185">
        <f>COUNTIF($B186:$F195, C185)</f>
        <v>0</v>
      </c>
      <c r="AB185">
        <f>COUNTIF($B186:$F195, D185)</f>
        <v>1</v>
      </c>
      <c r="AC185">
        <f>COUNTIF($B186:$F195, E185)</f>
        <v>0</v>
      </c>
      <c r="AD185">
        <f>COUNTIF($B186:$F195, F185)</f>
        <v>1</v>
      </c>
      <c r="AE185">
        <f>COUNTIF($G186:$H195,G185)</f>
        <v>2</v>
      </c>
      <c r="AF185">
        <f>COUNTIF($G186:$H195,H185)</f>
        <v>3</v>
      </c>
      <c r="AI185">
        <f>COUNTIF($B186:$F205, B185)</f>
        <v>1</v>
      </c>
      <c r="AJ185">
        <f>COUNTIF($B186:$F205, C185)</f>
        <v>1</v>
      </c>
      <c r="AK185">
        <f>COUNTIF($B186:$F205, D185)</f>
        <v>4</v>
      </c>
      <c r="AL185">
        <f>COUNTIF($B186:$F205, E185)</f>
        <v>0</v>
      </c>
      <c r="AM185">
        <f>COUNTIF($B186:$F205, F185)</f>
        <v>1</v>
      </c>
      <c r="AN185">
        <f>COUNTIF($G186:$H205,G185)</f>
        <v>2</v>
      </c>
      <c r="AO185">
        <f>COUNTIF($G186:$H205,H185)</f>
        <v>4</v>
      </c>
    </row>
    <row r="186" spans="1:41" x14ac:dyDescent="0.3">
      <c r="A186" s="4">
        <v>45069</v>
      </c>
      <c r="B186">
        <v>5</v>
      </c>
      <c r="C186">
        <v>6</v>
      </c>
      <c r="D186">
        <v>14</v>
      </c>
      <c r="E186">
        <v>23</v>
      </c>
      <c r="F186">
        <v>34</v>
      </c>
      <c r="G186">
        <v>2</v>
      </c>
      <c r="H186">
        <v>11</v>
      </c>
      <c r="J186">
        <f>SQRT(SUM((C186-B186)^2,(D186-C186)^2,(E186-D186)^2,(F186-E186)^2))/4</f>
        <v>4.0850336595920478</v>
      </c>
      <c r="L186">
        <f>SQRT(SUM((B187-B186)^2,(C187-C186)^2,(D187-D186)^2,(E187-E186)^2,(F187-F186)^2))/5</f>
        <v>7.8968348089598539</v>
      </c>
      <c r="N186">
        <f>H186-G186</f>
        <v>9</v>
      </c>
      <c r="P186">
        <f>SQRT(SUM((G187-G186)^2,(H187-H186)^2)/2)</f>
        <v>1.5811388300841898</v>
      </c>
      <c r="Q186">
        <f>COUNTIF($B187:$F191, B186)</f>
        <v>0</v>
      </c>
      <c r="R186">
        <f>COUNTIF($B187:$F191, C186)</f>
        <v>1</v>
      </c>
      <c r="S186">
        <f>COUNTIF($B187:$F191, D186)</f>
        <v>1</v>
      </c>
      <c r="T186">
        <f>COUNTIF($B187:$F191, E186)</f>
        <v>0</v>
      </c>
      <c r="U186">
        <f>COUNTIF($B187:$F191, F186)</f>
        <v>2</v>
      </c>
      <c r="V186">
        <f>COUNTIF($G187:$H191, G186)</f>
        <v>0</v>
      </c>
      <c r="W186">
        <f>COUNTIF($G187:$H191, H186)</f>
        <v>1</v>
      </c>
      <c r="Z186">
        <f>COUNTIF($B187:$F196, B186)</f>
        <v>0</v>
      </c>
      <c r="AA186">
        <f>COUNTIF($B187:$F196, C186)</f>
        <v>1</v>
      </c>
      <c r="AB186">
        <f>COUNTIF($B187:$F196, D186)</f>
        <v>1</v>
      </c>
      <c r="AC186">
        <f>COUNTIF($B187:$F196, E186)</f>
        <v>2</v>
      </c>
      <c r="AD186">
        <f>COUNTIF($B187:$F196, F186)</f>
        <v>3</v>
      </c>
      <c r="AE186">
        <f>COUNTIF($G187:$H196,G186)</f>
        <v>1</v>
      </c>
      <c r="AF186">
        <f>COUNTIF($G187:$H196,H186)</f>
        <v>2</v>
      </c>
      <c r="AI186">
        <f>COUNTIF($B187:$F206, B186)</f>
        <v>3</v>
      </c>
      <c r="AJ186">
        <f>COUNTIF($B187:$F206, C186)</f>
        <v>1</v>
      </c>
      <c r="AK186">
        <f>COUNTIF($B187:$F206, D186)</f>
        <v>2</v>
      </c>
      <c r="AL186">
        <f>COUNTIF($B187:$F206, E186)</f>
        <v>2</v>
      </c>
      <c r="AM186">
        <f>COUNTIF($B187:$F206, F186)</f>
        <v>5</v>
      </c>
      <c r="AN186">
        <f>COUNTIF($G187:$H206,G186)</f>
        <v>3</v>
      </c>
      <c r="AO186">
        <f>COUNTIF($G187:$H206,H186)</f>
        <v>4</v>
      </c>
    </row>
    <row r="187" spans="1:41" x14ac:dyDescent="0.3">
      <c r="A187" s="4">
        <v>45065</v>
      </c>
      <c r="B187">
        <v>18</v>
      </c>
      <c r="C187">
        <v>27</v>
      </c>
      <c r="D187">
        <v>34</v>
      </c>
      <c r="E187">
        <v>41</v>
      </c>
      <c r="F187">
        <v>49</v>
      </c>
      <c r="G187">
        <v>3</v>
      </c>
      <c r="H187">
        <v>9</v>
      </c>
      <c r="J187">
        <f>SQRT(SUM((C187-B187)^2,(D187-C187)^2,(E187-D187)^2,(F187-E187)^2))/4</f>
        <v>3.897114317029974</v>
      </c>
      <c r="L187">
        <f>SQRT(SUM((B188-B187)^2,(C188-C187)^2,(D188-D187)^2,(E188-E187)^2,(F188-F187)^2))/5</f>
        <v>9.2412120417183381</v>
      </c>
      <c r="N187">
        <f>H187-G187</f>
        <v>6</v>
      </c>
      <c r="P187">
        <f>SQRT(SUM((G188-G187)^2,(H188-H187)^2)/2)</f>
        <v>1.5811388300841898</v>
      </c>
      <c r="Q187">
        <f>COUNTIF($B188:$F192, B187)</f>
        <v>1</v>
      </c>
      <c r="R187">
        <f>COUNTIF($B188:$F192, C187)</f>
        <v>0</v>
      </c>
      <c r="S187">
        <f>COUNTIF($B188:$F192, D187)</f>
        <v>1</v>
      </c>
      <c r="T187">
        <f>COUNTIF($B188:$F192, E187)</f>
        <v>0</v>
      </c>
      <c r="U187">
        <f>COUNTIF($B188:$F192, F187)</f>
        <v>1</v>
      </c>
      <c r="V187">
        <f>COUNTIF($G188:$H192, G187)</f>
        <v>1</v>
      </c>
      <c r="W187">
        <f>COUNTIF($G188:$H192, H187)</f>
        <v>1</v>
      </c>
      <c r="Z187">
        <f>COUNTIF($B188:$F197, B187)</f>
        <v>2</v>
      </c>
      <c r="AA187">
        <f>COUNTIF($B188:$F197, C187)</f>
        <v>0</v>
      </c>
      <c r="AB187">
        <f>COUNTIF($B188:$F197, D187)</f>
        <v>2</v>
      </c>
      <c r="AC187">
        <f>COUNTIF($B188:$F197, E187)</f>
        <v>0</v>
      </c>
      <c r="AD187">
        <f>COUNTIF($B188:$F197, F187)</f>
        <v>2</v>
      </c>
      <c r="AE187">
        <f>COUNTIF($G188:$H197,G187)</f>
        <v>1</v>
      </c>
      <c r="AF187">
        <f>COUNTIF($G188:$H197,H187)</f>
        <v>1</v>
      </c>
      <c r="AI187">
        <f>COUNTIF($B188:$F207, B187)</f>
        <v>3</v>
      </c>
      <c r="AJ187">
        <f>COUNTIF($B188:$F207, C187)</f>
        <v>0</v>
      </c>
      <c r="AK187">
        <f>COUNTIF($B188:$F207, D187)</f>
        <v>4</v>
      </c>
      <c r="AL187">
        <f>COUNTIF($B188:$F207, E187)</f>
        <v>0</v>
      </c>
      <c r="AM187">
        <f>COUNTIF($B188:$F207, F187)</f>
        <v>3</v>
      </c>
      <c r="AN187">
        <f>COUNTIF($G188:$H207,G187)</f>
        <v>3</v>
      </c>
      <c r="AO187">
        <f>COUNTIF($G188:$H207,H187)</f>
        <v>2</v>
      </c>
    </row>
    <row r="188" spans="1:41" x14ac:dyDescent="0.3">
      <c r="A188" s="4">
        <v>45062</v>
      </c>
      <c r="B188">
        <v>4</v>
      </c>
      <c r="C188">
        <v>6</v>
      </c>
      <c r="D188">
        <v>9</v>
      </c>
      <c r="E188">
        <v>14</v>
      </c>
      <c r="F188">
        <v>37</v>
      </c>
      <c r="G188">
        <v>4</v>
      </c>
      <c r="H188">
        <v>11</v>
      </c>
      <c r="J188">
        <f>SQRT(SUM((C188-B188)^2,(D188-C188)^2,(E188-D188)^2,(F188-E188)^2))/4</f>
        <v>5.9529404498953289</v>
      </c>
      <c r="L188">
        <f>SQRT(SUM((B189-B188)^2,(C189-C188)^2,(D189-D188)^2,(E189-E188)^2,(F189-F188)^2))/5</f>
        <v>5.4074023338383101</v>
      </c>
      <c r="N188">
        <f>H188-G188</f>
        <v>7</v>
      </c>
      <c r="P188">
        <f>SQRT(SUM((G189-G188)^2,(H189-H188)^2)/2)</f>
        <v>3.5355339059327378</v>
      </c>
      <c r="Q188">
        <f>COUNTIF($B189:$F193, B188)</f>
        <v>0</v>
      </c>
      <c r="R188">
        <f>COUNTIF($B189:$F193, C188)</f>
        <v>0</v>
      </c>
      <c r="S188">
        <f>COUNTIF($B189:$F193, D188)</f>
        <v>1</v>
      </c>
      <c r="T188">
        <f>COUNTIF($B189:$F193, E188)</f>
        <v>0</v>
      </c>
      <c r="U188">
        <f>COUNTIF($B189:$F193, F188)</f>
        <v>0</v>
      </c>
      <c r="V188">
        <f>COUNTIF($G189:$H193, G188)</f>
        <v>1</v>
      </c>
      <c r="W188">
        <f>COUNTIF($G189:$H193, H188)</f>
        <v>0</v>
      </c>
      <c r="Z188">
        <f>COUNTIF($B189:$F198, B188)</f>
        <v>1</v>
      </c>
      <c r="AA188">
        <f>COUNTIF($B189:$F198, C188)</f>
        <v>0</v>
      </c>
      <c r="AB188">
        <f>COUNTIF($B189:$F198, D188)</f>
        <v>1</v>
      </c>
      <c r="AC188">
        <f>COUNTIF($B189:$F198, E188)</f>
        <v>1</v>
      </c>
      <c r="AD188">
        <f>COUNTIF($B189:$F198, F188)</f>
        <v>2</v>
      </c>
      <c r="AE188">
        <f>COUNTIF($G189:$H198,G188)</f>
        <v>1</v>
      </c>
      <c r="AF188">
        <f>COUNTIF($G189:$H198,H188)</f>
        <v>1</v>
      </c>
      <c r="AI188">
        <f>COUNTIF($B189:$F208, B188)</f>
        <v>1</v>
      </c>
      <c r="AJ188">
        <f>COUNTIF($B189:$F208, C188)</f>
        <v>0</v>
      </c>
      <c r="AK188">
        <f>COUNTIF($B189:$F208, D188)</f>
        <v>3</v>
      </c>
      <c r="AL188">
        <f>COUNTIF($B189:$F208, E188)</f>
        <v>1</v>
      </c>
      <c r="AM188">
        <f>COUNTIF($B189:$F208, F188)</f>
        <v>4</v>
      </c>
      <c r="AN188">
        <f>COUNTIF($G189:$H208,G188)</f>
        <v>1</v>
      </c>
      <c r="AO188">
        <f>COUNTIF($G189:$H208,H188)</f>
        <v>4</v>
      </c>
    </row>
    <row r="189" spans="1:41" x14ac:dyDescent="0.3">
      <c r="A189" s="4">
        <v>45058</v>
      </c>
      <c r="B189">
        <v>9</v>
      </c>
      <c r="C189">
        <v>10</v>
      </c>
      <c r="D189">
        <v>13</v>
      </c>
      <c r="E189">
        <v>39</v>
      </c>
      <c r="F189">
        <v>44</v>
      </c>
      <c r="G189">
        <v>4</v>
      </c>
      <c r="H189">
        <v>6</v>
      </c>
      <c r="J189">
        <f>SQRT(SUM((C189-B189)^2,(D189-C189)^2,(E189-D189)^2,(F189-E189)^2))/4</f>
        <v>6.6661458129866915</v>
      </c>
      <c r="L189">
        <f>SQRT(SUM((B190-B189)^2,(C190-C189)^2,(D190-D189)^2,(E190-E189)^2,(F190-F189)^2))/5</f>
        <v>3.1874754901018454</v>
      </c>
      <c r="N189">
        <f>H189-G189</f>
        <v>2</v>
      </c>
      <c r="P189">
        <f>SQRT(SUM((G190-G189)^2,(H190-H189)^2)/2)</f>
        <v>3</v>
      </c>
      <c r="Q189">
        <f>COUNTIF($B190:$F194, B189)</f>
        <v>0</v>
      </c>
      <c r="R189">
        <f>COUNTIF($B190:$F194, C189)</f>
        <v>1</v>
      </c>
      <c r="S189">
        <f>COUNTIF($B190:$F194, D189)</f>
        <v>2</v>
      </c>
      <c r="T189">
        <f>COUNTIF($B190:$F194, E189)</f>
        <v>0</v>
      </c>
      <c r="U189">
        <f>COUNTIF($B190:$F194, F189)</f>
        <v>1</v>
      </c>
      <c r="V189">
        <f>COUNTIF($G190:$H194, G189)</f>
        <v>0</v>
      </c>
      <c r="W189">
        <f>COUNTIF($G190:$H194, H189)</f>
        <v>0</v>
      </c>
      <c r="Z189">
        <f>COUNTIF($B190:$F199, B189)</f>
        <v>0</v>
      </c>
      <c r="AA189">
        <f>COUNTIF($B190:$F199, C189)</f>
        <v>2</v>
      </c>
      <c r="AB189">
        <f>COUNTIF($B190:$F199, D189)</f>
        <v>2</v>
      </c>
      <c r="AC189">
        <f>COUNTIF($B190:$F199, E189)</f>
        <v>0</v>
      </c>
      <c r="AD189">
        <f>COUNTIF($B190:$F199, F189)</f>
        <v>2</v>
      </c>
      <c r="AE189">
        <f>COUNTIF($G190:$H199,G189)</f>
        <v>0</v>
      </c>
      <c r="AF189">
        <f>COUNTIF($G190:$H199,H189)</f>
        <v>2</v>
      </c>
      <c r="AI189">
        <f>COUNTIF($B190:$F209, B189)</f>
        <v>2</v>
      </c>
      <c r="AJ189">
        <f>COUNTIF($B190:$F209, C189)</f>
        <v>3</v>
      </c>
      <c r="AK189">
        <f>COUNTIF($B190:$F209, D189)</f>
        <v>3</v>
      </c>
      <c r="AL189">
        <f>COUNTIF($B190:$F209, E189)</f>
        <v>0</v>
      </c>
      <c r="AM189">
        <f>COUNTIF($B190:$F209, F189)</f>
        <v>3</v>
      </c>
      <c r="AN189">
        <f>COUNTIF($G190:$H209,G189)</f>
        <v>0</v>
      </c>
      <c r="AO189">
        <f>COUNTIF($G190:$H209,H189)</f>
        <v>4</v>
      </c>
    </row>
    <row r="190" spans="1:41" x14ac:dyDescent="0.3">
      <c r="A190" s="4">
        <v>45055</v>
      </c>
      <c r="B190">
        <v>13</v>
      </c>
      <c r="C190">
        <v>17</v>
      </c>
      <c r="D190">
        <v>21</v>
      </c>
      <c r="E190">
        <v>28</v>
      </c>
      <c r="F190">
        <v>46</v>
      </c>
      <c r="G190">
        <v>7</v>
      </c>
      <c r="H190">
        <v>9</v>
      </c>
      <c r="J190">
        <f>SQRT(SUM((C190-B190)^2,(D190-C190)^2,(E190-D190)^2,(F190-E190)^2))/4</f>
        <v>5.0311529493745271</v>
      </c>
      <c r="L190">
        <f>SQRT(SUM((B191-B190)^2,(C191-C190)^2,(D191-D190)^2,(E191-E190)^2,(F191-F190)^2))/5</f>
        <v>3.0659419433511781</v>
      </c>
      <c r="N190">
        <f>H190-G190</f>
        <v>2</v>
      </c>
      <c r="P190">
        <f>SQRT(SUM((G191-G190)^2,(H191-H190)^2)/2)</f>
        <v>3.1622776601683795</v>
      </c>
      <c r="Q190">
        <f>COUNTIF($B191:$F195, B190)</f>
        <v>1</v>
      </c>
      <c r="R190">
        <f>COUNTIF($B191:$F195, C190)</f>
        <v>0</v>
      </c>
      <c r="S190">
        <f>COUNTIF($B191:$F195, D190)</f>
        <v>0</v>
      </c>
      <c r="T190">
        <f>COUNTIF($B191:$F195, E190)</f>
        <v>0</v>
      </c>
      <c r="U190">
        <f>COUNTIF($B191:$F195, F190)</f>
        <v>0</v>
      </c>
      <c r="V190">
        <f>COUNTIF($G191:$H195, G190)</f>
        <v>2</v>
      </c>
      <c r="W190">
        <f>COUNTIF($G191:$H195, H190)</f>
        <v>0</v>
      </c>
      <c r="Z190">
        <f>COUNTIF($B191:$F200, B190)</f>
        <v>1</v>
      </c>
      <c r="AA190">
        <f>COUNTIF($B191:$F200, C190)</f>
        <v>1</v>
      </c>
      <c r="AB190">
        <f>COUNTIF($B191:$F200, D190)</f>
        <v>1</v>
      </c>
      <c r="AC190">
        <f>COUNTIF($B191:$F200, E190)</f>
        <v>1</v>
      </c>
      <c r="AD190">
        <f>COUNTIF($B191:$F200, F190)</f>
        <v>1</v>
      </c>
      <c r="AE190">
        <f>COUNTIF($G191:$H200,G190)</f>
        <v>3</v>
      </c>
      <c r="AF190">
        <f>COUNTIF($G191:$H200,H190)</f>
        <v>0</v>
      </c>
      <c r="AI190">
        <f>COUNTIF($B191:$F210, B190)</f>
        <v>2</v>
      </c>
      <c r="AJ190">
        <f>COUNTIF($B191:$F210, C190)</f>
        <v>1</v>
      </c>
      <c r="AK190">
        <f>COUNTIF($B191:$F210, D190)</f>
        <v>2</v>
      </c>
      <c r="AL190">
        <f>COUNTIF($B191:$F210, E190)</f>
        <v>3</v>
      </c>
      <c r="AM190">
        <f>COUNTIF($B191:$F210, F190)</f>
        <v>3</v>
      </c>
      <c r="AN190">
        <f>COUNTIF($G191:$H210,G190)</f>
        <v>4</v>
      </c>
      <c r="AO190">
        <f>COUNTIF($G191:$H210,H190)</f>
        <v>1</v>
      </c>
    </row>
    <row r="191" spans="1:41" x14ac:dyDescent="0.3">
      <c r="A191" s="4">
        <v>45051</v>
      </c>
      <c r="B191">
        <v>3</v>
      </c>
      <c r="C191">
        <v>8</v>
      </c>
      <c r="D191">
        <v>18</v>
      </c>
      <c r="E191">
        <v>34</v>
      </c>
      <c r="F191">
        <v>49</v>
      </c>
      <c r="G191">
        <v>3</v>
      </c>
      <c r="H191">
        <v>7</v>
      </c>
      <c r="J191">
        <f>SQRT(SUM((C191-B191)^2,(D191-C191)^2,(E191-D191)^2,(F191-E191)^2))/4</f>
        <v>6.1542668125455853</v>
      </c>
      <c r="L191">
        <f>SQRT(SUM((B192-B191)^2,(C192-C191)^2,(D192-D191)^2,(E192-E191)^2,(F192-F191)^2))/5</f>
        <v>7.5841940903434164</v>
      </c>
      <c r="N191">
        <f>H191-G191</f>
        <v>4</v>
      </c>
      <c r="P191">
        <f>SQRT(SUM((G192-G191)^2,(H192-H191)^2)/2)</f>
        <v>2.9154759474226504</v>
      </c>
      <c r="Q191">
        <f>COUNTIF($B192:$F196, B191)</f>
        <v>0</v>
      </c>
      <c r="R191">
        <f>COUNTIF($B192:$F196, C191)</f>
        <v>1</v>
      </c>
      <c r="S191">
        <f>COUNTIF($B192:$F196, D191)</f>
        <v>1</v>
      </c>
      <c r="T191">
        <f>COUNTIF($B192:$F196, E191)</f>
        <v>1</v>
      </c>
      <c r="U191">
        <f>COUNTIF($B192:$F196, F191)</f>
        <v>0</v>
      </c>
      <c r="V191">
        <f>COUNTIF($G192:$H196, G191)</f>
        <v>0</v>
      </c>
      <c r="W191">
        <f>COUNTIF($G192:$H196, H191)</f>
        <v>1</v>
      </c>
      <c r="Z191">
        <f>COUNTIF($B192:$F201, B191)</f>
        <v>0</v>
      </c>
      <c r="AA191">
        <f>COUNTIF($B192:$F201, C191)</f>
        <v>1</v>
      </c>
      <c r="AB191">
        <f>COUNTIF($B192:$F201, D191)</f>
        <v>2</v>
      </c>
      <c r="AC191">
        <f>COUNTIF($B192:$F201, E191)</f>
        <v>2</v>
      </c>
      <c r="AD191">
        <f>COUNTIF($B192:$F201, F191)</f>
        <v>1</v>
      </c>
      <c r="AE191">
        <f>COUNTIF($G192:$H201,G191)</f>
        <v>1</v>
      </c>
      <c r="AF191">
        <f>COUNTIF($G192:$H201,H191)</f>
        <v>2</v>
      </c>
      <c r="AI191">
        <f>COUNTIF($B192:$F211, B191)</f>
        <v>1</v>
      </c>
      <c r="AJ191">
        <f>COUNTIF($B192:$F211, C191)</f>
        <v>2</v>
      </c>
      <c r="AK191">
        <f>COUNTIF($B192:$F211, D191)</f>
        <v>2</v>
      </c>
      <c r="AL191">
        <f>COUNTIF($B192:$F211, E191)</f>
        <v>4</v>
      </c>
      <c r="AM191">
        <f>COUNTIF($B192:$F211, F191)</f>
        <v>2</v>
      </c>
      <c r="AN191">
        <f>COUNTIF($G192:$H211,G191)</f>
        <v>3</v>
      </c>
      <c r="AO191">
        <f>COUNTIF($G192:$H211,H191)</f>
        <v>3</v>
      </c>
    </row>
    <row r="192" spans="1:41" x14ac:dyDescent="0.3">
      <c r="A192" s="4">
        <v>45048</v>
      </c>
      <c r="B192">
        <v>7</v>
      </c>
      <c r="C192">
        <v>32</v>
      </c>
      <c r="D192">
        <v>44</v>
      </c>
      <c r="E192">
        <v>47</v>
      </c>
      <c r="F192">
        <v>48</v>
      </c>
      <c r="G192">
        <v>7</v>
      </c>
      <c r="H192">
        <v>8</v>
      </c>
      <c r="J192">
        <f>SQRT(SUM((C192-B192)^2,(D192-C192)^2,(E192-D192)^2,(F192-E192)^2))/4</f>
        <v>6.9776428684764316</v>
      </c>
      <c r="L192">
        <f>SQRT(SUM((B193-B192)^2,(C193-C192)^2,(D193-D192)^2,(E193-E192)^2,(F193-F192)^2))/5</f>
        <v>8.7931791747922432</v>
      </c>
      <c r="N192">
        <f>H192-G192</f>
        <v>1</v>
      </c>
      <c r="P192">
        <f>SQRT(SUM((G193-G192)^2,(H193-H192)^2)/2)</f>
        <v>4.4721359549995796</v>
      </c>
      <c r="Q192">
        <f>COUNTIF($B193:$F197, B192)</f>
        <v>1</v>
      </c>
      <c r="R192">
        <f>COUNTIF($B193:$F197, C192)</f>
        <v>0</v>
      </c>
      <c r="S192">
        <f>COUNTIF($B193:$F197, D192)</f>
        <v>1</v>
      </c>
      <c r="T192">
        <f>COUNTIF($B193:$F197, E192)</f>
        <v>0</v>
      </c>
      <c r="U192">
        <f>COUNTIF($B193:$F197, F192)</f>
        <v>0</v>
      </c>
      <c r="V192">
        <f>COUNTIF($G193:$H197, G192)</f>
        <v>1</v>
      </c>
      <c r="W192">
        <f>COUNTIF($G193:$H197, H192)</f>
        <v>1</v>
      </c>
      <c r="Z192">
        <f>COUNTIF($B193:$F202, B192)</f>
        <v>1</v>
      </c>
      <c r="AA192">
        <f>COUNTIF($B193:$F202, C192)</f>
        <v>0</v>
      </c>
      <c r="AB192">
        <f>COUNTIF($B193:$F202, D192)</f>
        <v>2</v>
      </c>
      <c r="AC192">
        <f>COUNTIF($B193:$F202, E192)</f>
        <v>1</v>
      </c>
      <c r="AD192">
        <f>COUNTIF($B193:$F202, F192)</f>
        <v>0</v>
      </c>
      <c r="AE192">
        <f>COUNTIF($G193:$H202,G192)</f>
        <v>1</v>
      </c>
      <c r="AF192">
        <f>COUNTIF($G193:$H202,H192)</f>
        <v>2</v>
      </c>
      <c r="AI192">
        <f>COUNTIF($B193:$F212, B192)</f>
        <v>2</v>
      </c>
      <c r="AJ192">
        <f>COUNTIF($B193:$F212, C192)</f>
        <v>1</v>
      </c>
      <c r="AK192">
        <f>COUNTIF($B193:$F212, D192)</f>
        <v>2</v>
      </c>
      <c r="AL192">
        <f>COUNTIF($B193:$F212, E192)</f>
        <v>2</v>
      </c>
      <c r="AM192">
        <f>COUNTIF($B193:$F212, F192)</f>
        <v>2</v>
      </c>
      <c r="AN192">
        <f>COUNTIF($G193:$H212,G192)</f>
        <v>3</v>
      </c>
      <c r="AO192">
        <f>COUNTIF($G193:$H212,H192)</f>
        <v>3</v>
      </c>
    </row>
    <row r="193" spans="1:41" x14ac:dyDescent="0.3">
      <c r="A193" s="4">
        <v>45044</v>
      </c>
      <c r="B193">
        <v>11</v>
      </c>
      <c r="C193">
        <v>13</v>
      </c>
      <c r="D193">
        <v>16</v>
      </c>
      <c r="E193">
        <v>23</v>
      </c>
      <c r="F193">
        <v>34</v>
      </c>
      <c r="G193">
        <v>1</v>
      </c>
      <c r="H193">
        <v>10</v>
      </c>
      <c r="J193">
        <f>SQRT(SUM((C193-B193)^2,(D193-C193)^2,(E193-D193)^2,(F193-E193)^2))/4</f>
        <v>3.3819373146171707</v>
      </c>
      <c r="L193">
        <f>SQRT(SUM((B194-B193)^2,(C194-C193)^2,(D194-D193)^2,(E194-E193)^2,(F194-F193)^2))/5</f>
        <v>5.8753723286273525</v>
      </c>
      <c r="N193">
        <f>H193-G193</f>
        <v>9</v>
      </c>
      <c r="P193">
        <f>SQRT(SUM((G194-G193)^2,(H194-H193)^2)/2)</f>
        <v>1.4142135623730951</v>
      </c>
      <c r="Q193">
        <f>COUNTIF($B194:$F198, B193)</f>
        <v>1</v>
      </c>
      <c r="R193">
        <f>COUNTIF($B194:$F198, C193)</f>
        <v>0</v>
      </c>
      <c r="S193">
        <f>COUNTIF($B194:$F198, D193)</f>
        <v>1</v>
      </c>
      <c r="T193">
        <f>COUNTIF($B194:$F198, E193)</f>
        <v>1</v>
      </c>
      <c r="U193">
        <f>COUNTIF($B194:$F198, F193)</f>
        <v>0</v>
      </c>
      <c r="V193">
        <f>COUNTIF($G194:$H198, G193)</f>
        <v>1</v>
      </c>
      <c r="W193">
        <f>COUNTIF($G194:$H198, H193)</f>
        <v>2</v>
      </c>
      <c r="Z193">
        <f>COUNTIF($B194:$F203, B193)</f>
        <v>1</v>
      </c>
      <c r="AA193">
        <f>COUNTIF($B194:$F203, C193)</f>
        <v>0</v>
      </c>
      <c r="AB193">
        <f>COUNTIF($B194:$F203, D193)</f>
        <v>4</v>
      </c>
      <c r="AC193">
        <f>COUNTIF($B194:$F203, E193)</f>
        <v>1</v>
      </c>
      <c r="AD193">
        <f>COUNTIF($B194:$F203, F193)</f>
        <v>2</v>
      </c>
      <c r="AE193">
        <f>COUNTIF($G194:$H203,G193)</f>
        <v>1</v>
      </c>
      <c r="AF193">
        <f>COUNTIF($G194:$H203,H193)</f>
        <v>5</v>
      </c>
      <c r="AI193">
        <f>COUNTIF($B194:$F213, B193)</f>
        <v>2</v>
      </c>
      <c r="AJ193">
        <f>COUNTIF($B194:$F213, C193)</f>
        <v>1</v>
      </c>
      <c r="AK193">
        <f>COUNTIF($B194:$F213, D193)</f>
        <v>6</v>
      </c>
      <c r="AL193">
        <f>COUNTIF($B194:$F213, E193)</f>
        <v>3</v>
      </c>
      <c r="AM193">
        <f>COUNTIF($B194:$F213, F193)</f>
        <v>4</v>
      </c>
      <c r="AN193">
        <f>COUNTIF($G194:$H213,G193)</f>
        <v>3</v>
      </c>
      <c r="AO193">
        <f>COUNTIF($G194:$H213,H193)</f>
        <v>7</v>
      </c>
    </row>
    <row r="194" spans="1:41" x14ac:dyDescent="0.3">
      <c r="A194" s="4">
        <v>45041</v>
      </c>
      <c r="B194">
        <v>10</v>
      </c>
      <c r="C194">
        <v>29</v>
      </c>
      <c r="D194">
        <v>30</v>
      </c>
      <c r="E194">
        <v>40</v>
      </c>
      <c r="F194">
        <v>45</v>
      </c>
      <c r="G194">
        <v>1</v>
      </c>
      <c r="H194">
        <v>12</v>
      </c>
      <c r="J194">
        <f>SQRT(SUM((C194-B194)^2,(D194-C194)^2,(E194-D194)^2,(F194-E194)^2))/4</f>
        <v>5.5170191226784775</v>
      </c>
      <c r="L194">
        <f>SQRT(SUM((B195-B194)^2,(C195-C194)^2,(D195-D194)^2,(E195-E194)^2,(F195-F194)^2))/5</f>
        <v>5.1068581339214818</v>
      </c>
      <c r="N194">
        <f>H194-G194</f>
        <v>11</v>
      </c>
      <c r="P194">
        <f>SQRT(SUM((G195-G194)^2,(H195-H194)^2)/2)</f>
        <v>2.9154759474226504</v>
      </c>
      <c r="Q194">
        <f>COUNTIF($B195:$F199, B194)</f>
        <v>1</v>
      </c>
      <c r="R194">
        <f>COUNTIF($B195:$F199, C194)</f>
        <v>1</v>
      </c>
      <c r="S194">
        <f>COUNTIF($B195:$F199, D194)</f>
        <v>0</v>
      </c>
      <c r="T194">
        <f>COUNTIF($B195:$F199, E194)</f>
        <v>0</v>
      </c>
      <c r="U194">
        <f>COUNTIF($B195:$F199, F194)</f>
        <v>0</v>
      </c>
      <c r="V194">
        <f>COUNTIF($G195:$H199, G194)</f>
        <v>0</v>
      </c>
      <c r="W194">
        <f>COUNTIF($G195:$H199, H194)</f>
        <v>1</v>
      </c>
      <c r="Z194">
        <f>COUNTIF($B195:$F204, B194)</f>
        <v>2</v>
      </c>
      <c r="AA194">
        <f>COUNTIF($B195:$F204, C194)</f>
        <v>2</v>
      </c>
      <c r="AB194">
        <f>COUNTIF($B195:$F204, D194)</f>
        <v>0</v>
      </c>
      <c r="AC194">
        <f>COUNTIF($B195:$F204, E194)</f>
        <v>0</v>
      </c>
      <c r="AD194">
        <f>COUNTIF($B195:$F204, F194)</f>
        <v>0</v>
      </c>
      <c r="AE194">
        <f>COUNTIF($G195:$H204,G194)</f>
        <v>0</v>
      </c>
      <c r="AF194">
        <f>COUNTIF($G195:$H204,H194)</f>
        <v>1</v>
      </c>
      <c r="AI194">
        <f>COUNTIF($B195:$F214, B194)</f>
        <v>2</v>
      </c>
      <c r="AJ194">
        <f>COUNTIF($B195:$F214, C194)</f>
        <v>3</v>
      </c>
      <c r="AK194">
        <f>COUNTIF($B195:$F214, D194)</f>
        <v>0</v>
      </c>
      <c r="AL194">
        <f>COUNTIF($B195:$F214, E194)</f>
        <v>0</v>
      </c>
      <c r="AM194">
        <f>COUNTIF($B195:$F214, F194)</f>
        <v>1</v>
      </c>
      <c r="AN194">
        <f>COUNTIF($G195:$H214,G194)</f>
        <v>2</v>
      </c>
      <c r="AO194">
        <f>COUNTIF($G195:$H214,H194)</f>
        <v>2</v>
      </c>
    </row>
    <row r="195" spans="1:41" x14ac:dyDescent="0.3">
      <c r="A195" s="4">
        <v>45037</v>
      </c>
      <c r="B195">
        <v>7</v>
      </c>
      <c r="C195">
        <v>8</v>
      </c>
      <c r="D195">
        <v>18</v>
      </c>
      <c r="E195">
        <v>33</v>
      </c>
      <c r="F195">
        <v>42</v>
      </c>
      <c r="G195">
        <v>2</v>
      </c>
      <c r="H195">
        <v>8</v>
      </c>
      <c r="J195">
        <f>SQRT(SUM((C195-B195)^2,(D195-C195)^2,(E195-D195)^2,(F195-E195)^2))/4</f>
        <v>5.0435602504580039</v>
      </c>
      <c r="L195">
        <f>SQRT(SUM((B196-B195)^2,(C196-C195)^2,(D196-D195)^2,(E196-E195)^2,(F196-F195)^2))/5</f>
        <v>3.5944401511222859</v>
      </c>
      <c r="N195">
        <f>H195-G195</f>
        <v>6</v>
      </c>
      <c r="P195">
        <f>SQRT(SUM((G196-G195)^2,(H196-H195)^2)/2)</f>
        <v>6.0415229867972862</v>
      </c>
      <c r="Q195">
        <f>COUNTIF($B196:$F200, B195)</f>
        <v>0</v>
      </c>
      <c r="R195">
        <f>COUNTIF($B196:$F200, C195)</f>
        <v>0</v>
      </c>
      <c r="S195">
        <f>COUNTIF($B196:$F200, D195)</f>
        <v>0</v>
      </c>
      <c r="T195">
        <f>COUNTIF($B196:$F200, E195)</f>
        <v>1</v>
      </c>
      <c r="U195">
        <f>COUNTIF($B196:$F200, F195)</f>
        <v>0</v>
      </c>
      <c r="V195">
        <f>COUNTIF($G196:$H200, G195)</f>
        <v>1</v>
      </c>
      <c r="W195">
        <f>COUNTIF($G196:$H200, H195)</f>
        <v>1</v>
      </c>
      <c r="Z195">
        <f>COUNTIF($B196:$F205, B195)</f>
        <v>0</v>
      </c>
      <c r="AA195">
        <f>COUNTIF($B196:$F205, C195)</f>
        <v>0</v>
      </c>
      <c r="AB195">
        <f>COUNTIF($B196:$F205, D195)</f>
        <v>1</v>
      </c>
      <c r="AC195">
        <f>COUNTIF($B196:$F205, E195)</f>
        <v>1</v>
      </c>
      <c r="AD195">
        <f>COUNTIF($B196:$F205, F195)</f>
        <v>0</v>
      </c>
      <c r="AE195">
        <f>COUNTIF($G196:$H205,G195)</f>
        <v>2</v>
      </c>
      <c r="AF195">
        <f>COUNTIF($G196:$H205,H195)</f>
        <v>2</v>
      </c>
      <c r="AI195">
        <f>COUNTIF($B196:$F215, B195)</f>
        <v>1</v>
      </c>
      <c r="AJ195">
        <f>COUNTIF($B196:$F215, C195)</f>
        <v>2</v>
      </c>
      <c r="AK195">
        <f>COUNTIF($B196:$F215, D195)</f>
        <v>1</v>
      </c>
      <c r="AL195">
        <f>COUNTIF($B196:$F215, E195)</f>
        <v>2</v>
      </c>
      <c r="AM195">
        <f>COUNTIF($B196:$F215, F195)</f>
        <v>2</v>
      </c>
      <c r="AN195">
        <f>COUNTIF($G196:$H215,G195)</f>
        <v>5</v>
      </c>
      <c r="AO195">
        <f>COUNTIF($G196:$H215,H195)</f>
        <v>3</v>
      </c>
    </row>
    <row r="196" spans="1:41" x14ac:dyDescent="0.3">
      <c r="A196" s="4">
        <v>45034</v>
      </c>
      <c r="B196">
        <v>17</v>
      </c>
      <c r="C196">
        <v>21</v>
      </c>
      <c r="D196">
        <v>23</v>
      </c>
      <c r="E196">
        <v>35</v>
      </c>
      <c r="F196">
        <v>37</v>
      </c>
      <c r="G196">
        <v>10</v>
      </c>
      <c r="H196">
        <v>11</v>
      </c>
      <c r="J196">
        <f>SQRT(SUM((C196-B196)^2,(D196-C196)^2,(E196-D196)^2,(F196-E196)^2))/4</f>
        <v>3.2403703492039302</v>
      </c>
      <c r="L196">
        <f>SQRT(SUM((B197-B196)^2,(C197-C196)^2,(D197-D196)^2,(E197-E196)^2,(F197-F196)^2))/5</f>
        <v>5.253570214625479</v>
      </c>
      <c r="N196">
        <f>H196-G196</f>
        <v>1</v>
      </c>
      <c r="P196">
        <f>SQRT(SUM((G197-G196)^2,(H197-H196)^2)/2)</f>
        <v>4</v>
      </c>
      <c r="Q196">
        <f>COUNTIF($B197:$F201, B196)</f>
        <v>0</v>
      </c>
      <c r="R196">
        <f>COUNTIF($B197:$F201, C196)</f>
        <v>0</v>
      </c>
      <c r="S196">
        <f>COUNTIF($B197:$F201, D196)</f>
        <v>0</v>
      </c>
      <c r="T196">
        <f>COUNTIF($B197:$F201, E196)</f>
        <v>0</v>
      </c>
      <c r="U196">
        <f>COUNTIF($B197:$F201, F196)</f>
        <v>1</v>
      </c>
      <c r="V196">
        <f>COUNTIF($G197:$H201, G196)</f>
        <v>2</v>
      </c>
      <c r="W196">
        <f>COUNTIF($G197:$H201, H196)</f>
        <v>0</v>
      </c>
      <c r="Z196">
        <f>COUNTIF($B197:$F206, B196)</f>
        <v>0</v>
      </c>
      <c r="AA196">
        <f>COUNTIF($B197:$F206, C196)</f>
        <v>1</v>
      </c>
      <c r="AB196">
        <f>COUNTIF($B197:$F206, D196)</f>
        <v>0</v>
      </c>
      <c r="AC196">
        <f>COUNTIF($B197:$F206, E196)</f>
        <v>0</v>
      </c>
      <c r="AD196">
        <f>COUNTIF($B197:$F206, F196)</f>
        <v>2</v>
      </c>
      <c r="AE196">
        <f>COUNTIF($G197:$H206,G196)</f>
        <v>4</v>
      </c>
      <c r="AF196">
        <f>COUNTIF($G197:$H206,H196)</f>
        <v>2</v>
      </c>
      <c r="AI196">
        <f>COUNTIF($B197:$F216, B196)</f>
        <v>0</v>
      </c>
      <c r="AJ196">
        <f>COUNTIF($B197:$F216, C196)</f>
        <v>2</v>
      </c>
      <c r="AK196">
        <f>COUNTIF($B197:$F216, D196)</f>
        <v>2</v>
      </c>
      <c r="AL196">
        <f>COUNTIF($B197:$F216, E196)</f>
        <v>1</v>
      </c>
      <c r="AM196">
        <f>COUNTIF($B197:$F216, F196)</f>
        <v>4</v>
      </c>
      <c r="AN196">
        <f>COUNTIF($G197:$H216,G196)</f>
        <v>6</v>
      </c>
      <c r="AO196">
        <f>COUNTIF($G197:$H216,H196)</f>
        <v>4</v>
      </c>
    </row>
    <row r="197" spans="1:41" x14ac:dyDescent="0.3">
      <c r="A197" s="4">
        <v>45030</v>
      </c>
      <c r="B197">
        <v>4</v>
      </c>
      <c r="C197">
        <v>11</v>
      </c>
      <c r="D197">
        <v>37</v>
      </c>
      <c r="E197">
        <v>44</v>
      </c>
      <c r="F197">
        <v>49</v>
      </c>
      <c r="G197">
        <v>6</v>
      </c>
      <c r="H197">
        <v>7</v>
      </c>
      <c r="J197">
        <f>SQRT(SUM((C197-B197)^2,(D197-C197)^2,(E197-D197)^2,(F197-E197)^2))/4</f>
        <v>7.066647012551285</v>
      </c>
      <c r="L197">
        <f>SQRT(SUM((B198-B197)^2,(C198-C197)^2,(D198-D197)^2,(E198-E197)^2,(F198-F197)^2))/5</f>
        <v>7.7743166902307239</v>
      </c>
      <c r="N197">
        <f>H197-G197</f>
        <v>1</v>
      </c>
      <c r="P197">
        <f>SQRT(SUM((G198-G197)^2,(H198-H197)^2)/2)</f>
        <v>3.5355339059327378</v>
      </c>
      <c r="Q197">
        <f>COUNTIF($B198:$F202, B197)</f>
        <v>0</v>
      </c>
      <c r="R197">
        <f>COUNTIF($B198:$F202, C197)</f>
        <v>0</v>
      </c>
      <c r="S197">
        <f>COUNTIF($B198:$F202, D197)</f>
        <v>0</v>
      </c>
      <c r="T197">
        <f>COUNTIF($B198:$F202, E197)</f>
        <v>1</v>
      </c>
      <c r="U197">
        <f>COUNTIF($B198:$F202, F197)</f>
        <v>0</v>
      </c>
      <c r="V197">
        <f>COUNTIF($G198:$H202, G197)</f>
        <v>1</v>
      </c>
      <c r="W197">
        <f>COUNTIF($G198:$H202, H197)</f>
        <v>0</v>
      </c>
      <c r="Z197">
        <f>COUNTIF($B198:$F207, B197)</f>
        <v>0</v>
      </c>
      <c r="AA197">
        <f>COUNTIF($B198:$F207, C197)</f>
        <v>0</v>
      </c>
      <c r="AB197">
        <f>COUNTIF($B198:$F207, D197)</f>
        <v>2</v>
      </c>
      <c r="AC197">
        <f>COUNTIF($B198:$F207, E197)</f>
        <v>1</v>
      </c>
      <c r="AD197">
        <f>COUNTIF($B198:$F207, F197)</f>
        <v>1</v>
      </c>
      <c r="AE197">
        <f>COUNTIF($G198:$H207,G197)</f>
        <v>2</v>
      </c>
      <c r="AF197">
        <f>COUNTIF($G198:$H207,H197)</f>
        <v>1</v>
      </c>
      <c r="AI197">
        <f>COUNTIF($B198:$F217, B197)</f>
        <v>0</v>
      </c>
      <c r="AJ197">
        <f>COUNTIF($B198:$F217, C197)</f>
        <v>1</v>
      </c>
      <c r="AK197">
        <f>COUNTIF($B198:$F217, D197)</f>
        <v>3</v>
      </c>
      <c r="AL197">
        <f>COUNTIF($B198:$F217, E197)</f>
        <v>2</v>
      </c>
      <c r="AM197">
        <f>COUNTIF($B198:$F217, F197)</f>
        <v>2</v>
      </c>
      <c r="AN197">
        <f>COUNTIF($G198:$H217,G197)</f>
        <v>3</v>
      </c>
      <c r="AO197">
        <f>COUNTIF($G198:$H217,H197)</f>
        <v>2</v>
      </c>
    </row>
    <row r="198" spans="1:41" x14ac:dyDescent="0.3">
      <c r="A198" s="4">
        <v>45027</v>
      </c>
      <c r="B198">
        <v>10</v>
      </c>
      <c r="C198">
        <v>14</v>
      </c>
      <c r="D198">
        <v>16</v>
      </c>
      <c r="E198">
        <v>19</v>
      </c>
      <c r="F198">
        <v>29</v>
      </c>
      <c r="G198">
        <v>2</v>
      </c>
      <c r="H198">
        <v>10</v>
      </c>
      <c r="J198">
        <f>SQRT(SUM((C198-B198)^2,(D198-C198)^2,(E198-D198)^2,(F198-E198)^2))/4</f>
        <v>2.8394541729001368</v>
      </c>
      <c r="L198">
        <f>SQRT(SUM((B199-B198)^2,(C199-C198)^2,(D199-D198)^2,(E199-E198)^2,(F199-F198)^2))/5</f>
        <v>5.96992462263972</v>
      </c>
      <c r="N198">
        <f>H198-G198</f>
        <v>8</v>
      </c>
      <c r="P198">
        <f>SQRT(SUM((G199-G198)^2,(H199-H198)^2)/2)</f>
        <v>3.1622776601683795</v>
      </c>
      <c r="Q198">
        <f>COUNTIF($B199:$F203, B198)</f>
        <v>1</v>
      </c>
      <c r="R198">
        <f>COUNTIF($B199:$F203, C198)</f>
        <v>0</v>
      </c>
      <c r="S198">
        <f>COUNTIF($B199:$F203, D198)</f>
        <v>3</v>
      </c>
      <c r="T198">
        <f>COUNTIF($B199:$F203, E198)</f>
        <v>0</v>
      </c>
      <c r="U198">
        <f>COUNTIF($B199:$F203, F198)</f>
        <v>0</v>
      </c>
      <c r="V198">
        <f>COUNTIF($G199:$H203, G198)</f>
        <v>0</v>
      </c>
      <c r="W198">
        <f>COUNTIF($G199:$H203, H198)</f>
        <v>3</v>
      </c>
      <c r="Z198">
        <f>COUNTIF($B199:$F208, B198)</f>
        <v>1</v>
      </c>
      <c r="AA198">
        <f>COUNTIF($B199:$F208, C198)</f>
        <v>0</v>
      </c>
      <c r="AB198">
        <f>COUNTIF($B199:$F208, D198)</f>
        <v>5</v>
      </c>
      <c r="AC198">
        <f>COUNTIF($B199:$F208, E198)</f>
        <v>0</v>
      </c>
      <c r="AD198">
        <f>COUNTIF($B199:$F208, F198)</f>
        <v>1</v>
      </c>
      <c r="AE198">
        <f>COUNTIF($G199:$H208,G198)</f>
        <v>2</v>
      </c>
      <c r="AF198">
        <f>COUNTIF($G199:$H208,H198)</f>
        <v>3</v>
      </c>
      <c r="AI198">
        <f>COUNTIF($B199:$F218, B198)</f>
        <v>1</v>
      </c>
      <c r="AJ198">
        <f>COUNTIF($B199:$F218, C198)</f>
        <v>1</v>
      </c>
      <c r="AK198">
        <f>COUNTIF($B199:$F218, D198)</f>
        <v>5</v>
      </c>
      <c r="AL198">
        <f>COUNTIF($B199:$F218, E198)</f>
        <v>1</v>
      </c>
      <c r="AM198">
        <f>COUNTIF($B199:$F218, F198)</f>
        <v>2</v>
      </c>
      <c r="AN198">
        <f>COUNTIF($G199:$H218,G198)</f>
        <v>4</v>
      </c>
      <c r="AO198">
        <f>COUNTIF($G199:$H218,H198)</f>
        <v>6</v>
      </c>
    </row>
    <row r="199" spans="1:41" x14ac:dyDescent="0.3">
      <c r="A199" s="4">
        <v>45023</v>
      </c>
      <c r="B199">
        <v>5</v>
      </c>
      <c r="C199">
        <v>26</v>
      </c>
      <c r="D199">
        <v>28</v>
      </c>
      <c r="E199">
        <v>36</v>
      </c>
      <c r="F199">
        <v>46</v>
      </c>
      <c r="G199">
        <v>6</v>
      </c>
      <c r="H199">
        <v>12</v>
      </c>
      <c r="J199">
        <f>SQRT(SUM((C199-B199)^2,(D199-C199)^2,(E199-D199)^2,(F199-E199)^2))/4</f>
        <v>6.1694813396265333</v>
      </c>
      <c r="L199">
        <f>SQRT(SUM((B200-B199)^2,(C200-C199)^2,(D200-D199)^2,(E200-E199)^2,(F200-F199)^2))/5</f>
        <v>2.5219040425836985</v>
      </c>
      <c r="N199">
        <f>H199-G199</f>
        <v>6</v>
      </c>
      <c r="P199">
        <f>SQRT(SUM((G200-G199)^2,(H200-H199)^2)/2)</f>
        <v>3.5355339059327378</v>
      </c>
      <c r="Q199">
        <f>COUNTIF($B200:$F204, B199)</f>
        <v>1</v>
      </c>
      <c r="R199">
        <f>COUNTIF($B200:$F204, C199)</f>
        <v>0</v>
      </c>
      <c r="S199">
        <f>COUNTIF($B200:$F204, D199)</f>
        <v>1</v>
      </c>
      <c r="T199">
        <f>COUNTIF($B200:$F204, E199)</f>
        <v>2</v>
      </c>
      <c r="U199">
        <f>COUNTIF($B200:$F204, F199)</f>
        <v>1</v>
      </c>
      <c r="V199">
        <f>COUNTIF($G200:$H204, G199)</f>
        <v>1</v>
      </c>
      <c r="W199">
        <f>COUNTIF($G200:$H204, H199)</f>
        <v>0</v>
      </c>
      <c r="Z199">
        <f>COUNTIF($B200:$F209, B199)</f>
        <v>2</v>
      </c>
      <c r="AA199">
        <f>COUNTIF($B200:$F209, C199)</f>
        <v>2</v>
      </c>
      <c r="AB199">
        <f>COUNTIF($B200:$F209, D199)</f>
        <v>2</v>
      </c>
      <c r="AC199">
        <f>COUNTIF($B200:$F209, E199)</f>
        <v>2</v>
      </c>
      <c r="AD199">
        <f>COUNTIF($B200:$F209, F199)</f>
        <v>2</v>
      </c>
      <c r="AE199">
        <f>COUNTIF($G200:$H209,G199)</f>
        <v>2</v>
      </c>
      <c r="AF199">
        <f>COUNTIF($G200:$H209,H199)</f>
        <v>1</v>
      </c>
      <c r="AI199">
        <f>COUNTIF($B200:$F219, B199)</f>
        <v>2</v>
      </c>
      <c r="AJ199">
        <f>COUNTIF($B200:$F219, C199)</f>
        <v>3</v>
      </c>
      <c r="AK199">
        <f>COUNTIF($B200:$F219, D199)</f>
        <v>2</v>
      </c>
      <c r="AL199">
        <f>COUNTIF($B200:$F219, E199)</f>
        <v>3</v>
      </c>
      <c r="AM199">
        <f>COUNTIF($B200:$F219, F199)</f>
        <v>3</v>
      </c>
      <c r="AN199">
        <f>COUNTIF($G200:$H219,G199)</f>
        <v>2</v>
      </c>
      <c r="AO199">
        <f>COUNTIF($G200:$H219,H199)</f>
        <v>2</v>
      </c>
    </row>
    <row r="200" spans="1:41" x14ac:dyDescent="0.3">
      <c r="A200" s="4">
        <v>45020</v>
      </c>
      <c r="B200">
        <v>10</v>
      </c>
      <c r="C200">
        <v>16</v>
      </c>
      <c r="D200">
        <v>31</v>
      </c>
      <c r="E200">
        <v>33</v>
      </c>
      <c r="F200">
        <v>50</v>
      </c>
      <c r="G200">
        <v>3</v>
      </c>
      <c r="H200">
        <v>8</v>
      </c>
      <c r="J200">
        <f>SQRT(SUM((C200-B200)^2,(D200-C200)^2,(E200-D200)^2,(F200-E200)^2))/4</f>
        <v>5.8843011479699099</v>
      </c>
      <c r="L200">
        <f>SQRT(SUM((B201-B200)^2,(C201-C200)^2,(D201-D200)^2,(E201-E200)^2,(F201-F200)^2))/5</f>
        <v>1.5362291495737215</v>
      </c>
      <c r="N200">
        <f>H200-G200</f>
        <v>5</v>
      </c>
      <c r="P200">
        <f>SQRT(SUM((G201-G200)^2,(H201-H200)^2)/2)</f>
        <v>2</v>
      </c>
      <c r="Q200">
        <f>COUNTIF($B201:$F205, B200)</f>
        <v>0</v>
      </c>
      <c r="R200">
        <f>COUNTIF($B201:$F205, C200)</f>
        <v>2</v>
      </c>
      <c r="S200">
        <f>COUNTIF($B201:$F205, D200)</f>
        <v>0</v>
      </c>
      <c r="T200">
        <f>COUNTIF($B201:$F205, E200)</f>
        <v>0</v>
      </c>
      <c r="U200">
        <f>COUNTIF($B201:$F205, F200)</f>
        <v>0</v>
      </c>
      <c r="V200">
        <f>COUNTIF($G201:$H205, G200)</f>
        <v>1</v>
      </c>
      <c r="W200">
        <f>COUNTIF($G201:$H205, H200)</f>
        <v>1</v>
      </c>
      <c r="Z200">
        <f>COUNTIF($B201:$F210, B200)</f>
        <v>0</v>
      </c>
      <c r="AA200">
        <f>COUNTIF($B201:$F210, C200)</f>
        <v>4</v>
      </c>
      <c r="AB200">
        <f>COUNTIF($B201:$F210, D200)</f>
        <v>1</v>
      </c>
      <c r="AC200">
        <f>COUNTIF($B201:$F210, E200)</f>
        <v>1</v>
      </c>
      <c r="AD200">
        <f>COUNTIF($B201:$F210, F200)</f>
        <v>2</v>
      </c>
      <c r="AE200">
        <f>COUNTIF($G201:$H210,G200)</f>
        <v>1</v>
      </c>
      <c r="AF200">
        <f>COUNTIF($G201:$H210,H200)</f>
        <v>1</v>
      </c>
      <c r="AI200">
        <f>COUNTIF($B201:$F220, B200)</f>
        <v>0</v>
      </c>
      <c r="AJ200">
        <f>COUNTIF($B201:$F220, C200)</f>
        <v>4</v>
      </c>
      <c r="AK200">
        <f>COUNTIF($B201:$F220, D200)</f>
        <v>2</v>
      </c>
      <c r="AL200">
        <f>COUNTIF($B201:$F220, E200)</f>
        <v>2</v>
      </c>
      <c r="AM200">
        <f>COUNTIF($B201:$F220, F200)</f>
        <v>2</v>
      </c>
      <c r="AN200">
        <f>COUNTIF($G201:$H220,G200)</f>
        <v>7</v>
      </c>
      <c r="AO200">
        <f>COUNTIF($G201:$H220,H200)</f>
        <v>2</v>
      </c>
    </row>
    <row r="201" spans="1:41" x14ac:dyDescent="0.3">
      <c r="A201" s="4">
        <v>45016</v>
      </c>
      <c r="B201">
        <v>16</v>
      </c>
      <c r="C201">
        <v>18</v>
      </c>
      <c r="D201">
        <v>28</v>
      </c>
      <c r="E201">
        <v>34</v>
      </c>
      <c r="F201">
        <v>47</v>
      </c>
      <c r="G201">
        <v>5</v>
      </c>
      <c r="H201">
        <v>10</v>
      </c>
      <c r="J201">
        <f>SQRT(SUM((C201-B201)^2,(D201-C201)^2,(E201-D201)^2,(F201-E201)^2))/4</f>
        <v>4.3945989578117368</v>
      </c>
      <c r="L201">
        <f>SQRT(SUM((B202-B201)^2,(C202-C201)^2,(D202-D201)^2,(E202-E201)^2,(F202-F201)^2))/5</f>
        <v>1.5231546211727818</v>
      </c>
      <c r="N201">
        <f>H201-G201</f>
        <v>5</v>
      </c>
      <c r="P201">
        <f>SQRT(SUM((G202-G201)^2,(H202-H201)^2)/2)</f>
        <v>2.8284271247461903</v>
      </c>
      <c r="Q201">
        <f>COUNTIF($B202:$F206, B201)</f>
        <v>2</v>
      </c>
      <c r="R201">
        <f>COUNTIF($B202:$F206, C201)</f>
        <v>0</v>
      </c>
      <c r="S201">
        <f>COUNTIF($B202:$F206, D201)</f>
        <v>1</v>
      </c>
      <c r="T201">
        <f>COUNTIF($B202:$F206, E201)</f>
        <v>1</v>
      </c>
      <c r="U201">
        <f>COUNTIF($B202:$F206, F201)</f>
        <v>0</v>
      </c>
      <c r="V201">
        <f>COUNTIF($G202:$H206, G201)</f>
        <v>0</v>
      </c>
      <c r="W201">
        <f>COUNTIF($G202:$H206, H201)</f>
        <v>2</v>
      </c>
      <c r="Z201">
        <f>COUNTIF($B202:$F211, B201)</f>
        <v>3</v>
      </c>
      <c r="AA201">
        <f>COUNTIF($B202:$F211, C201)</f>
        <v>0</v>
      </c>
      <c r="AB201">
        <f>COUNTIF($B202:$F211, D201)</f>
        <v>1</v>
      </c>
      <c r="AC201">
        <f>COUNTIF($B202:$F211, E201)</f>
        <v>2</v>
      </c>
      <c r="AD201">
        <f>COUNTIF($B202:$F211, F201)</f>
        <v>1</v>
      </c>
      <c r="AE201">
        <f>COUNTIF($G202:$H211,G201)</f>
        <v>1</v>
      </c>
      <c r="AF201">
        <f>COUNTIF($G202:$H211,H201)</f>
        <v>4</v>
      </c>
      <c r="AI201">
        <f>COUNTIF($B202:$F221, B201)</f>
        <v>3</v>
      </c>
      <c r="AJ201">
        <f>COUNTIF($B202:$F221, C201)</f>
        <v>0</v>
      </c>
      <c r="AK201">
        <f>COUNTIF($B202:$F221, D201)</f>
        <v>1</v>
      </c>
      <c r="AL201">
        <f>COUNTIF($B202:$F221, E201)</f>
        <v>4</v>
      </c>
      <c r="AM201">
        <f>COUNTIF($B202:$F221, F201)</f>
        <v>4</v>
      </c>
      <c r="AN201">
        <f>COUNTIF($G202:$H221,G201)</f>
        <v>1</v>
      </c>
      <c r="AO201">
        <f>COUNTIF($G202:$H221,H201)</f>
        <v>6</v>
      </c>
    </row>
    <row r="202" spans="1:41" x14ac:dyDescent="0.3">
      <c r="A202" s="4">
        <v>45013</v>
      </c>
      <c r="B202">
        <v>16</v>
      </c>
      <c r="C202">
        <v>21</v>
      </c>
      <c r="D202">
        <v>34</v>
      </c>
      <c r="E202">
        <v>36</v>
      </c>
      <c r="F202">
        <v>44</v>
      </c>
      <c r="G202">
        <v>9</v>
      </c>
      <c r="H202">
        <v>10</v>
      </c>
      <c r="J202">
        <f>SQRT(SUM((C202-B202)^2,(D202-C202)^2,(E202-D202)^2,(F202-E202)^2))/4</f>
        <v>4.0466035140596617</v>
      </c>
      <c r="L202">
        <f>SQRT(SUM((B203-B202)^2,(C203-C202)^2,(D203-D202)^2,(E203-E202)^2,(F203-F202)^2))/5</f>
        <v>3.3882148692194831</v>
      </c>
      <c r="N202">
        <f>H202-G202</f>
        <v>1</v>
      </c>
      <c r="P202">
        <f>SQRT(SUM((G203-G202)^2,(H203-H202)^2)/2)</f>
        <v>2.1213203435596424</v>
      </c>
      <c r="Q202">
        <f>COUNTIF($B203:$F207, B202)</f>
        <v>2</v>
      </c>
      <c r="R202">
        <f>COUNTIF($B203:$F207, C202)</f>
        <v>0</v>
      </c>
      <c r="S202">
        <f>COUNTIF($B203:$F207, D202)</f>
        <v>0</v>
      </c>
      <c r="T202">
        <f>COUNTIF($B203:$F207, E202)</f>
        <v>1</v>
      </c>
      <c r="U202">
        <f>COUNTIF($B203:$F207, F202)</f>
        <v>0</v>
      </c>
      <c r="V202">
        <f>COUNTIF($G203:$H207, G202)</f>
        <v>0</v>
      </c>
      <c r="W202">
        <f>COUNTIF($G203:$H207, H202)</f>
        <v>1</v>
      </c>
      <c r="Z202">
        <f>COUNTIF($B203:$F212, B202)</f>
        <v>2</v>
      </c>
      <c r="AA202">
        <f>COUNTIF($B203:$F212, C202)</f>
        <v>1</v>
      </c>
      <c r="AB202">
        <f>COUNTIF($B203:$F212, D202)</f>
        <v>2</v>
      </c>
      <c r="AC202">
        <f>COUNTIF($B203:$F212, E202)</f>
        <v>1</v>
      </c>
      <c r="AD202">
        <f>COUNTIF($B203:$F212, F202)</f>
        <v>0</v>
      </c>
      <c r="AE202">
        <f>COUNTIF($G203:$H212,G202)</f>
        <v>0</v>
      </c>
      <c r="AF202">
        <f>COUNTIF($G203:$H212,H202)</f>
        <v>3</v>
      </c>
      <c r="AI202">
        <f>COUNTIF($B203:$F222, B202)</f>
        <v>2</v>
      </c>
      <c r="AJ202">
        <f>COUNTIF($B203:$F222, C202)</f>
        <v>2</v>
      </c>
      <c r="AK202">
        <f>COUNTIF($B203:$F222, D202)</f>
        <v>3</v>
      </c>
      <c r="AL202">
        <f>COUNTIF($B203:$F222, E202)</f>
        <v>2</v>
      </c>
      <c r="AM202">
        <f>COUNTIF($B203:$F222, F202)</f>
        <v>1</v>
      </c>
      <c r="AN202">
        <f>COUNTIF($G203:$H222,G202)</f>
        <v>2</v>
      </c>
      <c r="AO202">
        <f>COUNTIF($G203:$H222,H202)</f>
        <v>5</v>
      </c>
    </row>
    <row r="203" spans="1:41" x14ac:dyDescent="0.3">
      <c r="A203" s="4">
        <v>45009</v>
      </c>
      <c r="B203">
        <v>5</v>
      </c>
      <c r="C203">
        <v>12</v>
      </c>
      <c r="D203">
        <v>25</v>
      </c>
      <c r="E203">
        <v>36</v>
      </c>
      <c r="F203">
        <v>46</v>
      </c>
      <c r="G203">
        <v>6</v>
      </c>
      <c r="H203">
        <v>10</v>
      </c>
      <c r="J203">
        <f>SQRT(SUM((C203-B203)^2,(D203-C203)^2,(E203-D203)^2,(F203-E203)^2))/4</f>
        <v>5.2380817099392409</v>
      </c>
      <c r="L203">
        <f>SQRT(SUM((B204-B203)^2,(C204-C203)^2,(D204-D203)^2,(E204-E203)^2,(F204-F203)^2))/5</f>
        <v>3.4351128074635335</v>
      </c>
      <c r="N203">
        <f>H203-G203</f>
        <v>4</v>
      </c>
      <c r="P203">
        <f>SQRT(SUM((G204-G203)^2,(H204-H203)^2)/2)</f>
        <v>5.7008771254956896</v>
      </c>
      <c r="Q203">
        <f>COUNTIF($B204:$F208, B203)</f>
        <v>1</v>
      </c>
      <c r="R203">
        <f>COUNTIF($B204:$F208, C203)</f>
        <v>0</v>
      </c>
      <c r="S203">
        <f>COUNTIF($B204:$F208, D203)</f>
        <v>0</v>
      </c>
      <c r="T203">
        <f>COUNTIF($B204:$F208, E203)</f>
        <v>0</v>
      </c>
      <c r="U203">
        <f>COUNTIF($B204:$F208, F203)</f>
        <v>1</v>
      </c>
      <c r="V203">
        <f>COUNTIF($G204:$H208, G203)</f>
        <v>1</v>
      </c>
      <c r="W203">
        <f>COUNTIF($G204:$H208, H203)</f>
        <v>0</v>
      </c>
      <c r="Z203">
        <f>COUNTIF($B204:$F213, B203)</f>
        <v>1</v>
      </c>
      <c r="AA203">
        <f>COUNTIF($B204:$F213, C203)</f>
        <v>1</v>
      </c>
      <c r="AB203">
        <f>COUNTIF($B204:$F213, D203)</f>
        <v>0</v>
      </c>
      <c r="AC203">
        <f>COUNTIF($B204:$F213, E203)</f>
        <v>0</v>
      </c>
      <c r="AD203">
        <f>COUNTIF($B204:$F213, F203)</f>
        <v>1</v>
      </c>
      <c r="AE203">
        <f>COUNTIF($G204:$H213,G203)</f>
        <v>1</v>
      </c>
      <c r="AF203">
        <f>COUNTIF($G204:$H213,H203)</f>
        <v>2</v>
      </c>
      <c r="AI203">
        <f>COUNTIF($B204:$F223, B203)</f>
        <v>1</v>
      </c>
      <c r="AJ203">
        <f>COUNTIF($B204:$F223, C203)</f>
        <v>2</v>
      </c>
      <c r="AK203">
        <f>COUNTIF($B204:$F223, D203)</f>
        <v>2</v>
      </c>
      <c r="AL203">
        <f>COUNTIF($B204:$F223, E203)</f>
        <v>1</v>
      </c>
      <c r="AM203">
        <f>COUNTIF($B204:$F223, F203)</f>
        <v>3</v>
      </c>
      <c r="AN203">
        <f>COUNTIF($G204:$H223,G203)</f>
        <v>2</v>
      </c>
      <c r="AO203">
        <f>COUNTIF($G204:$H223,H203)</f>
        <v>5</v>
      </c>
    </row>
    <row r="204" spans="1:41" x14ac:dyDescent="0.3">
      <c r="A204" s="4">
        <v>45006</v>
      </c>
      <c r="B204">
        <v>1</v>
      </c>
      <c r="C204">
        <v>9</v>
      </c>
      <c r="D204">
        <v>20</v>
      </c>
      <c r="E204">
        <v>29</v>
      </c>
      <c r="F204">
        <v>32</v>
      </c>
      <c r="G204">
        <v>2</v>
      </c>
      <c r="H204">
        <v>3</v>
      </c>
      <c r="J204">
        <f>SQRT(SUM((C204-B204)^2,(D204-C204)^2,(E204-D204)^2,(F204-E204)^2))/4</f>
        <v>4.1457809879442502</v>
      </c>
      <c r="L204">
        <f>SQRT(SUM((B205-B204)^2,(C205-C204)^2,(D205-D204)^2,(E205-E204)^2,(F205-F204)^2))/5</f>
        <v>4.2</v>
      </c>
      <c r="N204">
        <f>H204-G204</f>
        <v>1</v>
      </c>
      <c r="P204">
        <f>SQRT(SUM((G205-G204)^2,(H205-H204)^2)/2)</f>
        <v>7.0710678118654755</v>
      </c>
      <c r="Q204">
        <f>COUNTIF($B205:$F209, B204)</f>
        <v>0</v>
      </c>
      <c r="R204">
        <f>COUNTIF($B205:$F209, C204)</f>
        <v>1</v>
      </c>
      <c r="S204">
        <f>COUNTIF($B205:$F209, D204)</f>
        <v>0</v>
      </c>
      <c r="T204">
        <f>COUNTIF($B205:$F209, E204)</f>
        <v>0</v>
      </c>
      <c r="U204">
        <f>COUNTIF($B205:$F209, F204)</f>
        <v>0</v>
      </c>
      <c r="V204">
        <f>COUNTIF($G205:$H209, G204)</f>
        <v>1</v>
      </c>
      <c r="W204">
        <f>COUNTIF($G205:$H209, H204)</f>
        <v>0</v>
      </c>
      <c r="Z204">
        <f>COUNTIF($B205:$F214, B204)</f>
        <v>0</v>
      </c>
      <c r="AA204">
        <f>COUNTIF($B205:$F214, C204)</f>
        <v>1</v>
      </c>
      <c r="AB204">
        <f>COUNTIF($B205:$F214, D204)</f>
        <v>0</v>
      </c>
      <c r="AC204">
        <f>COUNTIF($B205:$F214, E204)</f>
        <v>1</v>
      </c>
      <c r="AD204">
        <f>COUNTIF($B205:$F214, F204)</f>
        <v>0</v>
      </c>
      <c r="AE204">
        <f>COUNTIF($G205:$H214,G204)</f>
        <v>3</v>
      </c>
      <c r="AF204">
        <f>COUNTIF($G205:$H214,H204)</f>
        <v>2</v>
      </c>
      <c r="AI204">
        <f>COUNTIF($B205:$F224, B204)</f>
        <v>0</v>
      </c>
      <c r="AJ204">
        <f>COUNTIF($B205:$F224, C204)</f>
        <v>2</v>
      </c>
      <c r="AK204">
        <f>COUNTIF($B205:$F224, D204)</f>
        <v>0</v>
      </c>
      <c r="AL204">
        <f>COUNTIF($B205:$F224, E204)</f>
        <v>1</v>
      </c>
      <c r="AM204">
        <f>COUNTIF($B205:$F224, F204)</f>
        <v>1</v>
      </c>
      <c r="AN204">
        <f>COUNTIF($G205:$H224,G204)</f>
        <v>4</v>
      </c>
      <c r="AO204">
        <f>COUNTIF($G205:$H224,H204)</f>
        <v>7</v>
      </c>
    </row>
    <row r="205" spans="1:41" x14ac:dyDescent="0.3">
      <c r="A205" s="4">
        <v>45002</v>
      </c>
      <c r="B205">
        <v>5</v>
      </c>
      <c r="C205">
        <v>15</v>
      </c>
      <c r="D205">
        <v>26</v>
      </c>
      <c r="E205">
        <v>37</v>
      </c>
      <c r="F205">
        <v>49</v>
      </c>
      <c r="G205">
        <v>8</v>
      </c>
      <c r="H205">
        <v>11</v>
      </c>
      <c r="J205">
        <f>SQRT(SUM((C205-B205)^2,(D205-C205)^2,(E205-D205)^2,(F205-E205)^2))/4</f>
        <v>5.5113519212621505</v>
      </c>
      <c r="L205">
        <f>SQRT(SUM((B206-B205)^2,(C206-C205)^2,(D206-D205)^2,(E206-E205)^2,(F206-F205)^2))/5</f>
        <v>3.4117444218463957</v>
      </c>
      <c r="N205">
        <f>H205-G205</f>
        <v>3</v>
      </c>
      <c r="P205">
        <f>SQRT(SUM((G206-G205)^2,(H206-H205)^2)/2)</f>
        <v>2.2360679774997898</v>
      </c>
      <c r="Q205">
        <f>COUNTIF($B206:$F210, B205)</f>
        <v>0</v>
      </c>
      <c r="R205">
        <f>COUNTIF($B206:$F210, C205)</f>
        <v>0</v>
      </c>
      <c r="S205">
        <f>COUNTIF($B206:$F210, D205)</f>
        <v>1</v>
      </c>
      <c r="T205">
        <f>COUNTIF($B206:$F210, E205)</f>
        <v>2</v>
      </c>
      <c r="U205">
        <f>COUNTIF($B206:$F210, F205)</f>
        <v>0</v>
      </c>
      <c r="V205">
        <f>COUNTIF($G206:$H210, G205)</f>
        <v>0</v>
      </c>
      <c r="W205">
        <f>COUNTIF($G206:$H210, H205)</f>
        <v>3</v>
      </c>
      <c r="Z205">
        <f>COUNTIF($B206:$F215, B205)</f>
        <v>0</v>
      </c>
      <c r="AA205">
        <f>COUNTIF($B206:$F215, C205)</f>
        <v>0</v>
      </c>
      <c r="AB205">
        <f>COUNTIF($B206:$F215, D205)</f>
        <v>2</v>
      </c>
      <c r="AC205">
        <f>COUNTIF($B206:$F215, E205)</f>
        <v>2</v>
      </c>
      <c r="AD205">
        <f>COUNTIF($B206:$F215, F205)</f>
        <v>1</v>
      </c>
      <c r="AE205">
        <f>COUNTIF($G206:$H215,G205)</f>
        <v>1</v>
      </c>
      <c r="AF205">
        <f>COUNTIF($G206:$H215,H205)</f>
        <v>3</v>
      </c>
      <c r="AI205">
        <f>COUNTIF($B206:$F225, B205)</f>
        <v>0</v>
      </c>
      <c r="AJ205">
        <f>COUNTIF($B206:$F225, C205)</f>
        <v>1</v>
      </c>
      <c r="AK205">
        <f>COUNTIF($B206:$F225, D205)</f>
        <v>2</v>
      </c>
      <c r="AL205">
        <f>COUNTIF($B206:$F225, E205)</f>
        <v>3</v>
      </c>
      <c r="AM205">
        <f>COUNTIF($B206:$F225, F205)</f>
        <v>1</v>
      </c>
      <c r="AN205">
        <f>COUNTIF($G206:$H225,G205)</f>
        <v>1</v>
      </c>
      <c r="AO205">
        <f>COUNTIF($G206:$H225,H205)</f>
        <v>5</v>
      </c>
    </row>
    <row r="206" spans="1:41" x14ac:dyDescent="0.3">
      <c r="A206" s="4">
        <v>44999</v>
      </c>
      <c r="B206">
        <v>16</v>
      </c>
      <c r="C206">
        <v>26</v>
      </c>
      <c r="D206">
        <v>28</v>
      </c>
      <c r="E206">
        <v>31</v>
      </c>
      <c r="F206">
        <v>46</v>
      </c>
      <c r="G206">
        <v>11</v>
      </c>
      <c r="H206">
        <v>12</v>
      </c>
      <c r="J206">
        <f>SQRT(SUM((C206-B206)^2,(D206-C206)^2,(E206-D206)^2,(F206-E206)^2))/4</f>
        <v>4.5961940777125587</v>
      </c>
      <c r="L206">
        <f>SQRT(SUM((B207-B206)^2,(C207-C206)^2,(D207-D206)^2,(E207-E206)^2,(F207-F206)^2))/5</f>
        <v>3.3645207682521443</v>
      </c>
      <c r="N206">
        <f>H206-G206</f>
        <v>1</v>
      </c>
      <c r="P206">
        <f>SQRT(SUM((G207-G206)^2,(H207-H206)^2)/2)</f>
        <v>7.2801098892805181</v>
      </c>
      <c r="Q206">
        <f>COUNTIF($B207:$F211, B206)</f>
        <v>1</v>
      </c>
      <c r="R206">
        <f>COUNTIF($B207:$F211, C206)</f>
        <v>0</v>
      </c>
      <c r="S206">
        <f>COUNTIF($B207:$F211, D206)</f>
        <v>0</v>
      </c>
      <c r="T206">
        <f>COUNTIF($B207:$F211, E206)</f>
        <v>0</v>
      </c>
      <c r="U206">
        <f>COUNTIF($B207:$F211, F206)</f>
        <v>0</v>
      </c>
      <c r="V206">
        <f>COUNTIF($G207:$H211, G206)</f>
        <v>2</v>
      </c>
      <c r="W206">
        <f>COUNTIF($G207:$H211, H206)</f>
        <v>0</v>
      </c>
      <c r="Z206">
        <f>COUNTIF($B207:$F216, B206)</f>
        <v>1</v>
      </c>
      <c r="AA206">
        <f>COUNTIF($B207:$F216, C206)</f>
        <v>1</v>
      </c>
      <c r="AB206">
        <f>COUNTIF($B207:$F216, D206)</f>
        <v>0</v>
      </c>
      <c r="AC206">
        <f>COUNTIF($B207:$F216, E206)</f>
        <v>0</v>
      </c>
      <c r="AD206">
        <f>COUNTIF($B207:$F216, F206)</f>
        <v>1</v>
      </c>
      <c r="AE206">
        <f>COUNTIF($G207:$H216,G206)</f>
        <v>2</v>
      </c>
      <c r="AF206">
        <f>COUNTIF($G207:$H216,H206)</f>
        <v>0</v>
      </c>
      <c r="AI206">
        <f>COUNTIF($B207:$F226, B206)</f>
        <v>2</v>
      </c>
      <c r="AJ206">
        <f>COUNTIF($B207:$F226, C206)</f>
        <v>1</v>
      </c>
      <c r="AK206">
        <f>COUNTIF($B207:$F226, D206)</f>
        <v>0</v>
      </c>
      <c r="AL206">
        <f>COUNTIF($B207:$F226, E206)</f>
        <v>2</v>
      </c>
      <c r="AM206">
        <f>COUNTIF($B207:$F226, F206)</f>
        <v>3</v>
      </c>
      <c r="AN206">
        <f>COUNTIF($G207:$H226,G206)</f>
        <v>4</v>
      </c>
      <c r="AO206">
        <f>COUNTIF($G207:$H226,H206)</f>
        <v>2</v>
      </c>
    </row>
    <row r="207" spans="1:41" x14ac:dyDescent="0.3">
      <c r="A207" s="4">
        <v>44995</v>
      </c>
      <c r="B207">
        <v>9</v>
      </c>
      <c r="C207">
        <v>16</v>
      </c>
      <c r="D207">
        <v>37</v>
      </c>
      <c r="E207">
        <v>38</v>
      </c>
      <c r="F207">
        <v>48</v>
      </c>
      <c r="G207">
        <v>2</v>
      </c>
      <c r="H207">
        <v>7</v>
      </c>
      <c r="J207">
        <f>SQRT(SUM((C207-B207)^2,(D207-C207)^2,(E207-D207)^2,(F207-E207)^2))/4</f>
        <v>6.0776228905716092</v>
      </c>
      <c r="L207">
        <f>SQRT(SUM((B208-B207)^2,(C208-C207)^2,(D208-D207)^2,(E208-E207)^2,(F208-F207)^2))/5</f>
        <v>2.7928480087537881</v>
      </c>
      <c r="N207">
        <f>H207-G207</f>
        <v>5</v>
      </c>
      <c r="P207">
        <f>SQRT(SUM((G208-G207)^2,(H208-H207)^2)/2)</f>
        <v>4</v>
      </c>
      <c r="Q207">
        <f>COUNTIF($B208:$F212, B207)</f>
        <v>0</v>
      </c>
      <c r="R207">
        <f>COUNTIF($B208:$F212, C207)</f>
        <v>0</v>
      </c>
      <c r="S207">
        <f>COUNTIF($B208:$F212, D207)</f>
        <v>1</v>
      </c>
      <c r="T207">
        <f>COUNTIF($B208:$F212, E207)</f>
        <v>0</v>
      </c>
      <c r="U207">
        <f>COUNTIF($B208:$F212, F207)</f>
        <v>1</v>
      </c>
      <c r="V207">
        <f>COUNTIF($G208:$H212, G207)</f>
        <v>1</v>
      </c>
      <c r="W207">
        <f>COUNTIF($G208:$H212, H207)</f>
        <v>1</v>
      </c>
      <c r="Z207">
        <f>COUNTIF($B208:$F217, B207)</f>
        <v>0</v>
      </c>
      <c r="AA207">
        <f>COUNTIF($B208:$F217, C207)</f>
        <v>0</v>
      </c>
      <c r="AB207">
        <f>COUNTIF($B208:$F217, D207)</f>
        <v>1</v>
      </c>
      <c r="AC207">
        <f>COUNTIF($B208:$F217, E207)</f>
        <v>1</v>
      </c>
      <c r="AD207">
        <f>COUNTIF($B208:$F217, F207)</f>
        <v>1</v>
      </c>
      <c r="AE207">
        <f>COUNTIF($G208:$H217,G207)</f>
        <v>2</v>
      </c>
      <c r="AF207">
        <f>COUNTIF($G208:$H217,H207)</f>
        <v>1</v>
      </c>
      <c r="AI207">
        <f>COUNTIF($B208:$F227, B207)</f>
        <v>1</v>
      </c>
      <c r="AJ207">
        <f>COUNTIF($B208:$F227, C207)</f>
        <v>1</v>
      </c>
      <c r="AK207">
        <f>COUNTIF($B208:$F227, D207)</f>
        <v>2</v>
      </c>
      <c r="AL207">
        <f>COUNTIF($B208:$F227, E207)</f>
        <v>1</v>
      </c>
      <c r="AM207">
        <f>COUNTIF($B208:$F227, F207)</f>
        <v>2</v>
      </c>
      <c r="AN207">
        <f>COUNTIF($G208:$H227,G207)</f>
        <v>3</v>
      </c>
      <c r="AO207">
        <f>COUNTIF($G208:$H227,H207)</f>
        <v>4</v>
      </c>
    </row>
    <row r="208" spans="1:41" x14ac:dyDescent="0.3">
      <c r="A208" s="4">
        <v>44992</v>
      </c>
      <c r="B208">
        <v>11</v>
      </c>
      <c r="C208">
        <v>13</v>
      </c>
      <c r="D208">
        <v>24</v>
      </c>
      <c r="E208">
        <v>35</v>
      </c>
      <c r="F208">
        <v>50</v>
      </c>
      <c r="G208">
        <v>6</v>
      </c>
      <c r="H208">
        <v>11</v>
      </c>
      <c r="J208">
        <f>SQRT(SUM((C208-B208)^2,(D208-C208)^2,(E208-D208)^2,(F208-E208)^2))/4</f>
        <v>5.4256336035526767</v>
      </c>
      <c r="L208">
        <f>SQRT(SUM((B209-B208)^2,(C209-C208)^2,(D209-D208)^2,(E209-E208)^2,(F209-F208)^2))/5</f>
        <v>4.4271887242357311</v>
      </c>
      <c r="N208">
        <f>H208-G208</f>
        <v>5</v>
      </c>
      <c r="P208">
        <f>SQRT(SUM((G209-G208)^2,(H209-H208)^2)/2)</f>
        <v>2.8284271247461903</v>
      </c>
      <c r="Q208">
        <f>COUNTIF($B209:$F213, B208)</f>
        <v>0</v>
      </c>
      <c r="R208">
        <f>COUNTIF($B209:$F213, C208)</f>
        <v>0</v>
      </c>
      <c r="S208">
        <f>COUNTIF($B209:$F213, D208)</f>
        <v>1</v>
      </c>
      <c r="T208">
        <f>COUNTIF($B209:$F213, E208)</f>
        <v>0</v>
      </c>
      <c r="U208">
        <f>COUNTIF($B209:$F213, F208)</f>
        <v>1</v>
      </c>
      <c r="V208">
        <f>COUNTIF($G209:$H213, G208)</f>
        <v>0</v>
      </c>
      <c r="W208">
        <f>COUNTIF($G209:$H213, H208)</f>
        <v>1</v>
      </c>
      <c r="Z208">
        <f>COUNTIF($B209:$F218, B208)</f>
        <v>0</v>
      </c>
      <c r="AA208">
        <f>COUNTIF($B209:$F218, C208)</f>
        <v>1</v>
      </c>
      <c r="AB208">
        <f>COUNTIF($B209:$F218, D208)</f>
        <v>2</v>
      </c>
      <c r="AC208">
        <f>COUNTIF($B209:$F218, E208)</f>
        <v>0</v>
      </c>
      <c r="AD208">
        <f>COUNTIF($B209:$F218, F208)</f>
        <v>1</v>
      </c>
      <c r="AE208">
        <f>COUNTIF($G209:$H218,G208)</f>
        <v>0</v>
      </c>
      <c r="AF208">
        <f>COUNTIF($G209:$H218,H208)</f>
        <v>1</v>
      </c>
      <c r="AI208">
        <f>COUNTIF($B209:$F228, B208)</f>
        <v>2</v>
      </c>
      <c r="AJ208">
        <f>COUNTIF($B209:$F228, C208)</f>
        <v>4</v>
      </c>
      <c r="AK208">
        <f>COUNTIF($B209:$F228, D208)</f>
        <v>2</v>
      </c>
      <c r="AL208">
        <f>COUNTIF($B209:$F228, E208)</f>
        <v>1</v>
      </c>
      <c r="AM208">
        <f>COUNTIF($B209:$F228, F208)</f>
        <v>2</v>
      </c>
      <c r="AN208">
        <f>COUNTIF($G209:$H228,G208)</f>
        <v>1</v>
      </c>
      <c r="AO208">
        <f>COUNTIF($G209:$H228,H208)</f>
        <v>3</v>
      </c>
    </row>
    <row r="209" spans="1:41" x14ac:dyDescent="0.3">
      <c r="A209" s="4">
        <v>44988</v>
      </c>
      <c r="B209">
        <v>3</v>
      </c>
      <c r="C209">
        <v>6</v>
      </c>
      <c r="D209">
        <v>8</v>
      </c>
      <c r="E209">
        <v>24</v>
      </c>
      <c r="F209">
        <v>50</v>
      </c>
      <c r="G209">
        <v>10</v>
      </c>
      <c r="H209">
        <v>11</v>
      </c>
      <c r="J209">
        <f>SQRT(SUM((C209-B209)^2,(D209-C209)^2,(E209-D209)^2,(F209-E209)^2))/4</f>
        <v>7.6852130744696989</v>
      </c>
      <c r="L209">
        <f>SQRT(SUM((B210-B209)^2,(C210-C209)^2,(D210-D209)^2,(E210-E209)^2,(F210-F209)^2))/5</f>
        <v>7.5179784516850008</v>
      </c>
      <c r="N209">
        <f>H209-G209</f>
        <v>1</v>
      </c>
      <c r="P209">
        <f>SQRT(SUM((G210-G209)^2,(H210-H209)^2)/2)</f>
        <v>3.6055512754639891</v>
      </c>
      <c r="Q209">
        <f>COUNTIF($B210:$F214, B209)</f>
        <v>0</v>
      </c>
      <c r="R209">
        <f>COUNTIF($B210:$F214, C209)</f>
        <v>0</v>
      </c>
      <c r="S209">
        <f>COUNTIF($B210:$F214, D209)</f>
        <v>1</v>
      </c>
      <c r="T209">
        <f>COUNTIF($B210:$F214, E209)</f>
        <v>1</v>
      </c>
      <c r="U209">
        <f>COUNTIF($B210:$F214, F209)</f>
        <v>0</v>
      </c>
      <c r="V209">
        <f>COUNTIF($G210:$H214, G209)</f>
        <v>1</v>
      </c>
      <c r="W209">
        <f>COUNTIF($G210:$H214, H209)</f>
        <v>0</v>
      </c>
      <c r="Z209">
        <f>COUNTIF($B210:$F219, B209)</f>
        <v>1</v>
      </c>
      <c r="AA209">
        <f>COUNTIF($B210:$F219, C209)</f>
        <v>0</v>
      </c>
      <c r="AB209">
        <f>COUNTIF($B210:$F219, D209)</f>
        <v>3</v>
      </c>
      <c r="AC209">
        <f>COUNTIF($B210:$F219, E209)</f>
        <v>1</v>
      </c>
      <c r="AD209">
        <f>COUNTIF($B210:$F219, F209)</f>
        <v>0</v>
      </c>
      <c r="AE209">
        <f>COUNTIF($G210:$H219,G209)</f>
        <v>3</v>
      </c>
      <c r="AF209">
        <f>COUNTIF($G210:$H219,H209)</f>
        <v>0</v>
      </c>
      <c r="AI209">
        <f>COUNTIF($B210:$F229, B209)</f>
        <v>2</v>
      </c>
      <c r="AJ209">
        <f>COUNTIF($B210:$F229, C209)</f>
        <v>1</v>
      </c>
      <c r="AK209">
        <f>COUNTIF($B210:$F229, D209)</f>
        <v>3</v>
      </c>
      <c r="AL209">
        <f>COUNTIF($B210:$F229, E209)</f>
        <v>1</v>
      </c>
      <c r="AM209">
        <f>COUNTIF($B210:$F229, F209)</f>
        <v>1</v>
      </c>
      <c r="AN209">
        <f>COUNTIF($G210:$H229,G209)</f>
        <v>6</v>
      </c>
      <c r="AO209">
        <f>COUNTIF($G210:$H229,H209)</f>
        <v>3</v>
      </c>
    </row>
    <row r="210" spans="1:41" x14ac:dyDescent="0.3">
      <c r="A210" s="4">
        <v>44985</v>
      </c>
      <c r="B210">
        <v>12</v>
      </c>
      <c r="C210">
        <v>29</v>
      </c>
      <c r="D210">
        <v>33</v>
      </c>
      <c r="E210">
        <v>37</v>
      </c>
      <c r="F210">
        <v>47</v>
      </c>
      <c r="G210">
        <v>5</v>
      </c>
      <c r="H210">
        <v>10</v>
      </c>
      <c r="J210">
        <f>SQRT(SUM((C210-B210)^2,(D210-C210)^2,(E210-D210)^2,(F210-E210)^2))/4</f>
        <v>5.1295711321707982</v>
      </c>
      <c r="L210">
        <f>SQRT(SUM((B211-B210)^2,(C211-C210)^2,(D211-D210)^2,(E211-E210)^2,(F211-F210)^2))/5</f>
        <v>1.8761663039293719</v>
      </c>
      <c r="N210">
        <f>H210-G210</f>
        <v>5</v>
      </c>
      <c r="P210">
        <f>SQRT(SUM((G211-G210)^2,(H211-H210)^2)/2)</f>
        <v>5.7008771254956896</v>
      </c>
      <c r="Q210">
        <f>COUNTIF($B211:$F215, B210)</f>
        <v>0</v>
      </c>
      <c r="R210">
        <f>COUNTIF($B211:$F215, C210)</f>
        <v>0</v>
      </c>
      <c r="S210">
        <f>COUNTIF($B211:$F215, D210)</f>
        <v>0</v>
      </c>
      <c r="T210">
        <f>COUNTIF($B211:$F215, E210)</f>
        <v>0</v>
      </c>
      <c r="U210">
        <f>COUNTIF($B211:$F215, F210)</f>
        <v>1</v>
      </c>
      <c r="V210">
        <f>COUNTIF($G211:$H215, G210)</f>
        <v>0</v>
      </c>
      <c r="W210">
        <f>COUNTIF($G211:$H215, H210)</f>
        <v>0</v>
      </c>
      <c r="Z210">
        <f>COUNTIF($B211:$F220, B210)</f>
        <v>1</v>
      </c>
      <c r="AA210">
        <f>COUNTIF($B211:$F220, C210)</f>
        <v>0</v>
      </c>
      <c r="AB210">
        <f>COUNTIF($B211:$F220, D210)</f>
        <v>1</v>
      </c>
      <c r="AC210">
        <f>COUNTIF($B211:$F220, E210)</f>
        <v>0</v>
      </c>
      <c r="AD210">
        <f>COUNTIF($B211:$F220, F210)</f>
        <v>3</v>
      </c>
      <c r="AE210">
        <f>COUNTIF($G211:$H220,G210)</f>
        <v>0</v>
      </c>
      <c r="AF210">
        <f>COUNTIF($G211:$H220,H210)</f>
        <v>2</v>
      </c>
      <c r="AI210">
        <f>COUNTIF($B211:$F230, B210)</f>
        <v>1</v>
      </c>
      <c r="AJ210">
        <f>COUNTIF($B211:$F230, C210)</f>
        <v>1</v>
      </c>
      <c r="AK210">
        <f>COUNTIF($B211:$F230, D210)</f>
        <v>3</v>
      </c>
      <c r="AL210">
        <f>COUNTIF($B211:$F230, E210)</f>
        <v>1</v>
      </c>
      <c r="AM210">
        <f>COUNTIF($B211:$F230, F210)</f>
        <v>4</v>
      </c>
      <c r="AN210">
        <f>COUNTIF($G211:$H230,G210)</f>
        <v>4</v>
      </c>
      <c r="AO210">
        <f>COUNTIF($G211:$H230,H210)</f>
        <v>5</v>
      </c>
    </row>
    <row r="211" spans="1:41" x14ac:dyDescent="0.3">
      <c r="A211" s="4">
        <v>44981</v>
      </c>
      <c r="B211">
        <v>7</v>
      </c>
      <c r="C211">
        <v>23</v>
      </c>
      <c r="D211">
        <v>34</v>
      </c>
      <c r="E211">
        <v>42</v>
      </c>
      <c r="F211">
        <v>48</v>
      </c>
      <c r="G211">
        <v>1</v>
      </c>
      <c r="H211">
        <v>3</v>
      </c>
      <c r="J211">
        <f>SQRT(SUM((C211-B211)^2,(D211-C211)^2,(E211-D211)^2,(F211-E211)^2))/4</f>
        <v>5.4600824169603888</v>
      </c>
      <c r="L211">
        <f>SQRT(SUM((B212-B211)^2,(C212-C211)^2,(D212-D211)^2,(E212-E211)^2,(F212-F211)^2))/5</f>
        <v>2.8213471959331771</v>
      </c>
      <c r="N211">
        <f>H211-G211</f>
        <v>2</v>
      </c>
      <c r="P211">
        <f>SQRT(SUM((G212-G211)^2,(H212-H211)^2)/2)</f>
        <v>2.9154759474226504</v>
      </c>
      <c r="Q211">
        <f>COUNTIF($B212:$F216, B211)</f>
        <v>0</v>
      </c>
      <c r="R211">
        <f>COUNTIF($B212:$F216, C211)</f>
        <v>1</v>
      </c>
      <c r="S211">
        <f>COUNTIF($B212:$F216, D211)</f>
        <v>2</v>
      </c>
      <c r="T211">
        <f>COUNTIF($B212:$F216, E211)</f>
        <v>1</v>
      </c>
      <c r="U211">
        <f>COUNTIF($B212:$F216, F211)</f>
        <v>0</v>
      </c>
      <c r="V211">
        <f>COUNTIF($G212:$H216, G211)</f>
        <v>1</v>
      </c>
      <c r="W211">
        <f>COUNTIF($G212:$H216, H211)</f>
        <v>3</v>
      </c>
      <c r="Z211">
        <f>COUNTIF($B212:$F221, B211)</f>
        <v>1</v>
      </c>
      <c r="AA211">
        <f>COUNTIF($B212:$F221, C211)</f>
        <v>1</v>
      </c>
      <c r="AB211">
        <f>COUNTIF($B212:$F221, D211)</f>
        <v>2</v>
      </c>
      <c r="AC211">
        <f>COUNTIF($B212:$F221, E211)</f>
        <v>2</v>
      </c>
      <c r="AD211">
        <f>COUNTIF($B212:$F221, F211)</f>
        <v>0</v>
      </c>
      <c r="AE211">
        <f>COUNTIF($G212:$H221,G211)</f>
        <v>1</v>
      </c>
      <c r="AF211">
        <f>COUNTIF($G212:$H221,H211)</f>
        <v>5</v>
      </c>
      <c r="AI211">
        <f>COUNTIF($B212:$F231, B211)</f>
        <v>1</v>
      </c>
      <c r="AJ211">
        <f>COUNTIF($B212:$F231, C211)</f>
        <v>2</v>
      </c>
      <c r="AK211">
        <f>COUNTIF($B212:$F231, D211)</f>
        <v>5</v>
      </c>
      <c r="AL211">
        <f>COUNTIF($B212:$F231, E211)</f>
        <v>4</v>
      </c>
      <c r="AM211">
        <f>COUNTIF($B212:$F231, F211)</f>
        <v>1</v>
      </c>
      <c r="AN211">
        <f>COUNTIF($G212:$H231,G211)</f>
        <v>2</v>
      </c>
      <c r="AO211">
        <f>COUNTIF($G212:$H231,H211)</f>
        <v>8</v>
      </c>
    </row>
    <row r="212" spans="1:41" x14ac:dyDescent="0.3">
      <c r="A212" s="4">
        <v>44978</v>
      </c>
      <c r="B212">
        <v>21</v>
      </c>
      <c r="C212">
        <v>22</v>
      </c>
      <c r="D212">
        <v>34</v>
      </c>
      <c r="E212">
        <v>41</v>
      </c>
      <c r="F212">
        <v>49</v>
      </c>
      <c r="G212">
        <v>2</v>
      </c>
      <c r="H212">
        <v>7</v>
      </c>
      <c r="J212">
        <f>SQRT(SUM((C212-B212)^2,(D212-C212)^2,(E212-D212)^2,(F212-E212)^2))/4</f>
        <v>4.0155946010522525</v>
      </c>
      <c r="L212">
        <f>SQRT(SUM((B213-B212)^2,(C213-C212)^2,(D213-D212)^2,(E213-E212)^2,(F213-F212)^2))/5</f>
        <v>3.072458299147443</v>
      </c>
      <c r="N212">
        <f>H212-G212</f>
        <v>5</v>
      </c>
      <c r="P212">
        <f>SQRT(SUM((G213-G212)^2,(H213-H212)^2)/2)</f>
        <v>1.5811388300841898</v>
      </c>
      <c r="Q212">
        <f>COUNTIF($B213:$F217, B212)</f>
        <v>0</v>
      </c>
      <c r="R212">
        <f>COUNTIF($B213:$F217, C212)</f>
        <v>0</v>
      </c>
      <c r="S212">
        <f>COUNTIF($B213:$F217, D212)</f>
        <v>1</v>
      </c>
      <c r="T212">
        <f>COUNTIF($B213:$F217, E212)</f>
        <v>0</v>
      </c>
      <c r="U212">
        <f>COUNTIF($B213:$F217, F212)</f>
        <v>0</v>
      </c>
      <c r="V212">
        <f>COUNTIF($G213:$H217, G212)</f>
        <v>1</v>
      </c>
      <c r="W212">
        <f>COUNTIF($G213:$H217, H212)</f>
        <v>0</v>
      </c>
      <c r="Z212">
        <f>COUNTIF($B213:$F222, B212)</f>
        <v>1</v>
      </c>
      <c r="AA212">
        <f>COUNTIF($B213:$F222, C212)</f>
        <v>0</v>
      </c>
      <c r="AB212">
        <f>COUNTIF($B213:$F222, D212)</f>
        <v>1</v>
      </c>
      <c r="AC212">
        <f>COUNTIF($B213:$F222, E212)</f>
        <v>1</v>
      </c>
      <c r="AD212">
        <f>COUNTIF($B213:$F222, F212)</f>
        <v>0</v>
      </c>
      <c r="AE212">
        <f>COUNTIF($G213:$H222,G212)</f>
        <v>2</v>
      </c>
      <c r="AF212">
        <f>COUNTIF($G213:$H222,H212)</f>
        <v>3</v>
      </c>
      <c r="AI212">
        <f>COUNTIF($B213:$F232, B212)</f>
        <v>2</v>
      </c>
      <c r="AJ212">
        <f>COUNTIF($B213:$F232, C212)</f>
        <v>0</v>
      </c>
      <c r="AK212">
        <f>COUNTIF($B213:$F232, D212)</f>
        <v>4</v>
      </c>
      <c r="AL212">
        <f>COUNTIF($B213:$F232, E212)</f>
        <v>1</v>
      </c>
      <c r="AM212">
        <f>COUNTIF($B213:$F232, F212)</f>
        <v>0</v>
      </c>
      <c r="AN212">
        <f>COUNTIF($G213:$H232,G212)</f>
        <v>3</v>
      </c>
      <c r="AO212">
        <f>COUNTIF($G213:$H232,H212)</f>
        <v>4</v>
      </c>
    </row>
    <row r="213" spans="1:41" x14ac:dyDescent="0.3">
      <c r="A213" s="4">
        <v>44974</v>
      </c>
      <c r="B213">
        <v>8</v>
      </c>
      <c r="C213">
        <v>23</v>
      </c>
      <c r="D213">
        <v>27</v>
      </c>
      <c r="E213">
        <v>42</v>
      </c>
      <c r="F213">
        <v>45</v>
      </c>
      <c r="G213">
        <v>1</v>
      </c>
      <c r="H213">
        <v>9</v>
      </c>
      <c r="J213">
        <f>SQRT(SUM((C213-B213)^2,(D213-C213)^2,(E213-D213)^2,(F213-E213)^2))/4</f>
        <v>5.4486236794258422</v>
      </c>
      <c r="L213">
        <f>SQRT(SUM((B214-B213)^2,(C214-C213)^2,(D214-D213)^2,(E214-E213)^2,(F214-F213)^2))/5</f>
        <v>3.9395431207184415</v>
      </c>
      <c r="N213">
        <f>H213-G213</f>
        <v>8</v>
      </c>
      <c r="P213">
        <f>SQRT(SUM((G214-G213)^2,(H214-H213)^2)/2)</f>
        <v>4.3011626335213133</v>
      </c>
      <c r="Q213">
        <f>COUNTIF($B214:$F218, B213)</f>
        <v>1</v>
      </c>
      <c r="R213">
        <f>COUNTIF($B214:$F218, C213)</f>
        <v>0</v>
      </c>
      <c r="S213">
        <f>COUNTIF($B214:$F218, D213)</f>
        <v>0</v>
      </c>
      <c r="T213">
        <f>COUNTIF($B214:$F218, E213)</f>
        <v>0</v>
      </c>
      <c r="U213">
        <f>COUNTIF($B214:$F218, F213)</f>
        <v>1</v>
      </c>
      <c r="V213">
        <f>COUNTIF($G214:$H218, G213)</f>
        <v>0</v>
      </c>
      <c r="W213">
        <f>COUNTIF($G214:$H218, H213)</f>
        <v>1</v>
      </c>
      <c r="Z213">
        <f>COUNTIF($B214:$F223, B213)</f>
        <v>2</v>
      </c>
      <c r="AA213">
        <f>COUNTIF($B214:$F223, C213)</f>
        <v>0</v>
      </c>
      <c r="AB213">
        <f>COUNTIF($B214:$F223, D213)</f>
        <v>1</v>
      </c>
      <c r="AC213">
        <f>COUNTIF($B214:$F223, E213)</f>
        <v>1</v>
      </c>
      <c r="AD213">
        <f>COUNTIF($B214:$F223, F213)</f>
        <v>1</v>
      </c>
      <c r="AE213">
        <f>COUNTIF($G214:$H223,G213)</f>
        <v>0</v>
      </c>
      <c r="AF213">
        <f>COUNTIF($G214:$H223,H213)</f>
        <v>1</v>
      </c>
      <c r="AI213">
        <f>COUNTIF($B214:$F233, B213)</f>
        <v>3</v>
      </c>
      <c r="AJ213">
        <f>COUNTIF($B214:$F233, C213)</f>
        <v>1</v>
      </c>
      <c r="AK213">
        <f>COUNTIF($B214:$F233, D213)</f>
        <v>3</v>
      </c>
      <c r="AL213">
        <f>COUNTIF($B214:$F233, E213)</f>
        <v>3</v>
      </c>
      <c r="AM213">
        <f>COUNTIF($B214:$F233, F213)</f>
        <v>3</v>
      </c>
      <c r="AN213">
        <f>COUNTIF($G214:$H233,G213)</f>
        <v>2</v>
      </c>
      <c r="AO213">
        <f>COUNTIF($G214:$H233,H213)</f>
        <v>2</v>
      </c>
    </row>
    <row r="214" spans="1:41" x14ac:dyDescent="0.3">
      <c r="A214" s="4">
        <v>44971</v>
      </c>
      <c r="B214">
        <v>24</v>
      </c>
      <c r="C214">
        <v>26</v>
      </c>
      <c r="D214">
        <v>38</v>
      </c>
      <c r="E214">
        <v>43</v>
      </c>
      <c r="F214">
        <v>46</v>
      </c>
      <c r="G214">
        <v>2</v>
      </c>
      <c r="H214">
        <v>3</v>
      </c>
      <c r="J214">
        <f>SQRT(SUM((C214-B214)^2,(D214-C214)^2,(E214-D214)^2,(F214-E214)^2))/4</f>
        <v>3.3726843908080104</v>
      </c>
      <c r="L214">
        <f>SQRT(SUM((B215-B214)^2,(C215-C214)^2,(D215-D214)^2,(E215-E214)^2,(F215-F214)^2))/5</f>
        <v>5.7584720195551871</v>
      </c>
      <c r="N214">
        <f>H214-G214</f>
        <v>1</v>
      </c>
      <c r="P214">
        <f>SQRT(SUM((G215-G214)^2,(H215-H214)^2)/2)</f>
        <v>3.6055512754639891</v>
      </c>
      <c r="Q214">
        <f>COUNTIF($B215:$F219, B214)</f>
        <v>0</v>
      </c>
      <c r="R214">
        <f>COUNTIF($B215:$F219, C214)</f>
        <v>0</v>
      </c>
      <c r="S214">
        <f>COUNTIF($B215:$F219, D214)</f>
        <v>0</v>
      </c>
      <c r="T214">
        <f>COUNTIF($B215:$F219, E214)</f>
        <v>1</v>
      </c>
      <c r="U214">
        <f>COUNTIF($B215:$F219, F214)</f>
        <v>0</v>
      </c>
      <c r="V214">
        <f>COUNTIF($G215:$H219, G214)</f>
        <v>0</v>
      </c>
      <c r="W214">
        <f>COUNTIF($G215:$H219, H214)</f>
        <v>4</v>
      </c>
      <c r="Z214">
        <f>COUNTIF($B215:$F224, B214)</f>
        <v>0</v>
      </c>
      <c r="AA214">
        <f>COUNTIF($B215:$F224, C214)</f>
        <v>0</v>
      </c>
      <c r="AB214">
        <f>COUNTIF($B215:$F224, D214)</f>
        <v>0</v>
      </c>
      <c r="AC214">
        <f>COUNTIF($B215:$F224, E214)</f>
        <v>2</v>
      </c>
      <c r="AD214">
        <f>COUNTIF($B215:$F224, F214)</f>
        <v>1</v>
      </c>
      <c r="AE214">
        <f>COUNTIF($G215:$H224,G214)</f>
        <v>1</v>
      </c>
      <c r="AF214">
        <f>COUNTIF($G215:$H224,H214)</f>
        <v>5</v>
      </c>
      <c r="AI214">
        <f>COUNTIF($B215:$F234, B214)</f>
        <v>0</v>
      </c>
      <c r="AJ214">
        <f>COUNTIF($B215:$F234, C214)</f>
        <v>3</v>
      </c>
      <c r="AK214">
        <f>COUNTIF($B215:$F234, D214)</f>
        <v>0</v>
      </c>
      <c r="AL214">
        <f>COUNTIF($B215:$F234, E214)</f>
        <v>3</v>
      </c>
      <c r="AM214">
        <f>COUNTIF($B215:$F234, F214)</f>
        <v>3</v>
      </c>
      <c r="AN214">
        <f>COUNTIF($G215:$H234,G214)</f>
        <v>2</v>
      </c>
      <c r="AO214">
        <f>COUNTIF($G215:$H234,H214)</f>
        <v>8</v>
      </c>
    </row>
    <row r="215" spans="1:41" x14ac:dyDescent="0.3">
      <c r="A215" s="4">
        <v>44967</v>
      </c>
      <c r="B215">
        <v>3</v>
      </c>
      <c r="C215">
        <v>13</v>
      </c>
      <c r="D215">
        <v>25</v>
      </c>
      <c r="E215">
        <v>36</v>
      </c>
      <c r="F215">
        <v>47</v>
      </c>
      <c r="G215">
        <v>3</v>
      </c>
      <c r="H215">
        <v>8</v>
      </c>
      <c r="J215">
        <f>SQRT(SUM((C215-B215)^2,(D215-C215)^2,(E215-D215)^2,(F215-E215)^2))/4</f>
        <v>5.5113519212621505</v>
      </c>
      <c r="L215">
        <f>SQRT(SUM((B216-B215)^2,(C216-C215)^2,(D216-D215)^2,(E216-E215)^2,(F216-F215)^2))/5</f>
        <v>2.6153393661244042</v>
      </c>
      <c r="N215">
        <f>H215-G215</f>
        <v>5</v>
      </c>
      <c r="P215">
        <f>SQRT(SUM((G216-G215)^2,(H216-H215)^2)/2)</f>
        <v>0.70710678118654757</v>
      </c>
      <c r="Q215">
        <f>COUNTIF($B216:$F220, B215)</f>
        <v>0</v>
      </c>
      <c r="R215">
        <f>COUNTIF($B216:$F220, C215)</f>
        <v>0</v>
      </c>
      <c r="S215">
        <f>COUNTIF($B216:$F220, D215)</f>
        <v>0</v>
      </c>
      <c r="T215">
        <f>COUNTIF($B216:$F220, E215)</f>
        <v>0</v>
      </c>
      <c r="U215">
        <f>COUNTIF($B216:$F220, F215)</f>
        <v>2</v>
      </c>
      <c r="V215">
        <f>COUNTIF($G216:$H220, G215)</f>
        <v>3</v>
      </c>
      <c r="W215">
        <f>COUNTIF($G216:$H220, H215)</f>
        <v>0</v>
      </c>
      <c r="Z215">
        <f>COUNTIF($B216:$F225, B215)</f>
        <v>1</v>
      </c>
      <c r="AA215">
        <f>COUNTIF($B216:$F225, C215)</f>
        <v>3</v>
      </c>
      <c r="AB215">
        <f>COUNTIF($B216:$F225, D215)</f>
        <v>1</v>
      </c>
      <c r="AC215">
        <f>COUNTIF($B216:$F225, E215)</f>
        <v>0</v>
      </c>
      <c r="AD215">
        <f>COUNTIF($B216:$F225, F215)</f>
        <v>2</v>
      </c>
      <c r="AE215">
        <f>COUNTIF($G216:$H225,G215)</f>
        <v>4</v>
      </c>
      <c r="AF215">
        <f>COUNTIF($G216:$H225,H215)</f>
        <v>0</v>
      </c>
      <c r="AI215">
        <f>COUNTIF($B216:$F235, B215)</f>
        <v>2</v>
      </c>
      <c r="AJ215">
        <f>COUNTIF($B216:$F235, C215)</f>
        <v>3</v>
      </c>
      <c r="AK215">
        <f>COUNTIF($B216:$F235, D215)</f>
        <v>2</v>
      </c>
      <c r="AL215">
        <f>COUNTIF($B216:$F235, E215)</f>
        <v>0</v>
      </c>
      <c r="AM215">
        <f>COUNTIF($B216:$F235, F215)</f>
        <v>3</v>
      </c>
      <c r="AN215">
        <f>COUNTIF($G216:$H235,G215)</f>
        <v>7</v>
      </c>
      <c r="AO215">
        <f>COUNTIF($G216:$H235,H215)</f>
        <v>1</v>
      </c>
    </row>
    <row r="216" spans="1:41" x14ac:dyDescent="0.3">
      <c r="A216" s="4">
        <v>44964</v>
      </c>
      <c r="B216">
        <v>2</v>
      </c>
      <c r="C216">
        <v>8</v>
      </c>
      <c r="D216">
        <v>34</v>
      </c>
      <c r="E216">
        <v>44</v>
      </c>
      <c r="F216">
        <v>47</v>
      </c>
      <c r="G216">
        <v>3</v>
      </c>
      <c r="H216">
        <v>9</v>
      </c>
      <c r="J216">
        <f>SQRT(SUM((C216-B216)^2,(D216-C216)^2,(E216-D216)^2,(F216-E216)^2))/4</f>
        <v>7.1632743909472012</v>
      </c>
      <c r="L216">
        <f>SQRT(SUM((B217-B216)^2,(C217-C216)^2,(D217-D216)^2,(E217-E216)^2,(F217-F216)^2))/5</f>
        <v>4.349712634186309</v>
      </c>
      <c r="N216">
        <f>H216-G216</f>
        <v>6</v>
      </c>
      <c r="P216">
        <f>SQRT(SUM((G217-G216)^2,(H217-H216)^2)/2)</f>
        <v>0.70710678118654757</v>
      </c>
      <c r="Q216">
        <f>COUNTIF($B217:$F221, B216)</f>
        <v>1</v>
      </c>
      <c r="R216">
        <f>COUNTIF($B217:$F221, C216)</f>
        <v>1</v>
      </c>
      <c r="S216">
        <f>COUNTIF($B217:$F221, D216)</f>
        <v>0</v>
      </c>
      <c r="T216">
        <f>COUNTIF($B217:$F221, E216)</f>
        <v>0</v>
      </c>
      <c r="U216">
        <f>COUNTIF($B217:$F221, F216)</f>
        <v>1</v>
      </c>
      <c r="V216">
        <f>COUNTIF($G217:$H221, G216)</f>
        <v>2</v>
      </c>
      <c r="W216">
        <f>COUNTIF($G217:$H221, H216)</f>
        <v>0</v>
      </c>
      <c r="Z216">
        <f>COUNTIF($B217:$F226, B216)</f>
        <v>1</v>
      </c>
      <c r="AA216">
        <f>COUNTIF($B217:$F226, C216)</f>
        <v>1</v>
      </c>
      <c r="AB216">
        <f>COUNTIF($B217:$F226, D216)</f>
        <v>1</v>
      </c>
      <c r="AC216">
        <f>COUNTIF($B217:$F226, E216)</f>
        <v>1</v>
      </c>
      <c r="AD216">
        <f>COUNTIF($B217:$F226, F216)</f>
        <v>1</v>
      </c>
      <c r="AE216">
        <f>COUNTIF($G217:$H226,G216)</f>
        <v>4</v>
      </c>
      <c r="AF216">
        <f>COUNTIF($G217:$H226,H216)</f>
        <v>0</v>
      </c>
      <c r="AI216">
        <f>COUNTIF($B217:$F236, B216)</f>
        <v>2</v>
      </c>
      <c r="AJ216">
        <f>COUNTIF($B217:$F236, C216)</f>
        <v>2</v>
      </c>
      <c r="AK216">
        <f>COUNTIF($B217:$F236, D216)</f>
        <v>3</v>
      </c>
      <c r="AL216">
        <f>COUNTIF($B217:$F236, E216)</f>
        <v>2</v>
      </c>
      <c r="AM216">
        <f>COUNTIF($B217:$F236, F216)</f>
        <v>2</v>
      </c>
      <c r="AN216">
        <f>COUNTIF($G217:$H236,G216)</f>
        <v>6</v>
      </c>
      <c r="AO216">
        <f>COUNTIF($G217:$H236,H216)</f>
        <v>1</v>
      </c>
    </row>
    <row r="217" spans="1:41" x14ac:dyDescent="0.3">
      <c r="A217" s="4">
        <v>44960</v>
      </c>
      <c r="B217">
        <v>2</v>
      </c>
      <c r="C217">
        <v>14</v>
      </c>
      <c r="D217">
        <v>17</v>
      </c>
      <c r="E217">
        <v>32</v>
      </c>
      <c r="F217">
        <v>45</v>
      </c>
      <c r="G217">
        <v>3</v>
      </c>
      <c r="H217">
        <v>10</v>
      </c>
      <c r="J217">
        <f>SQRT(SUM((C217-B217)^2,(D217-C217)^2,(E217-D217)^2,(F217-E217)^2))/4</f>
        <v>5.8470077817632502</v>
      </c>
      <c r="L217">
        <f>SQRT(SUM((B218-B217)^2,(C218-C217)^2,(D218-D217)^2,(E218-E217)^2,(F218-F217)^2))/5</f>
        <v>1.2328828005937953</v>
      </c>
      <c r="N217">
        <f>H217-G217</f>
        <v>7</v>
      </c>
      <c r="P217">
        <f>SQRT(SUM((G218-G217)^2,(H218-H217)^2)/2)</f>
        <v>2.1213203435596424</v>
      </c>
      <c r="Q217">
        <f>COUNTIF($B218:$F222, B217)</f>
        <v>0</v>
      </c>
      <c r="R217">
        <f>COUNTIF($B218:$F222, C217)</f>
        <v>0</v>
      </c>
      <c r="S217">
        <f>COUNTIF($B218:$F222, D217)</f>
        <v>0</v>
      </c>
      <c r="T217">
        <f>COUNTIF($B218:$F222, E217)</f>
        <v>0</v>
      </c>
      <c r="U217">
        <f>COUNTIF($B218:$F222, F217)</f>
        <v>0</v>
      </c>
      <c r="V217">
        <f>COUNTIF($G218:$H222, G217)</f>
        <v>1</v>
      </c>
      <c r="W217">
        <f>COUNTIF($G218:$H222, H217)</f>
        <v>1</v>
      </c>
      <c r="Z217">
        <f>COUNTIF($B218:$F227, B217)</f>
        <v>0</v>
      </c>
      <c r="AA217">
        <f>COUNTIF($B218:$F227, C217)</f>
        <v>0</v>
      </c>
      <c r="AB217">
        <f>COUNTIF($B218:$F227, D217)</f>
        <v>1</v>
      </c>
      <c r="AC217">
        <f>COUNTIF($B218:$F227, E217)</f>
        <v>0</v>
      </c>
      <c r="AD217">
        <f>COUNTIF($B218:$F227, F217)</f>
        <v>2</v>
      </c>
      <c r="AE217">
        <f>COUNTIF($G218:$H227,G217)</f>
        <v>3</v>
      </c>
      <c r="AF217">
        <f>COUNTIF($G218:$H227,H217)</f>
        <v>4</v>
      </c>
      <c r="AI217">
        <f>COUNTIF($B218:$F237, B217)</f>
        <v>1</v>
      </c>
      <c r="AJ217">
        <f>COUNTIF($B218:$F237, C217)</f>
        <v>0</v>
      </c>
      <c r="AK217">
        <f>COUNTIF($B218:$F237, D217)</f>
        <v>3</v>
      </c>
      <c r="AL217">
        <f>COUNTIF($B218:$F237, E217)</f>
        <v>0</v>
      </c>
      <c r="AM217">
        <f>COUNTIF($B218:$F237, F217)</f>
        <v>3</v>
      </c>
      <c r="AN217">
        <f>COUNTIF($G218:$H237,G217)</f>
        <v>5</v>
      </c>
      <c r="AO217">
        <f>COUNTIF($G218:$H237,H217)</f>
        <v>5</v>
      </c>
    </row>
    <row r="218" spans="1:41" x14ac:dyDescent="0.3">
      <c r="A218" s="4">
        <v>44957</v>
      </c>
      <c r="B218">
        <v>7</v>
      </c>
      <c r="C218">
        <v>12</v>
      </c>
      <c r="D218">
        <v>19</v>
      </c>
      <c r="E218">
        <v>33</v>
      </c>
      <c r="F218">
        <v>43</v>
      </c>
      <c r="G218">
        <v>3</v>
      </c>
      <c r="H218">
        <v>7</v>
      </c>
      <c r="J218">
        <f>SQRT(SUM((C218-B218)^2,(D218-C218)^2,(E218-D218)^2,(F218-E218)^2))/4</f>
        <v>4.8088460154178359</v>
      </c>
      <c r="L218">
        <f>SQRT(SUM((B219-B218)^2,(C219-C218)^2,(D219-D218)^2,(E219-E218)^2,(F219-F218)^2))/5</f>
        <v>3.8262252939417984</v>
      </c>
      <c r="N218">
        <f>H218-G218</f>
        <v>4</v>
      </c>
      <c r="P218">
        <f>SQRT(SUM((G219-G218)^2,(H219-H218)^2)/2)</f>
        <v>6.0827625302982193</v>
      </c>
      <c r="Q218">
        <f>COUNTIF($B219:$F223, B218)</f>
        <v>0</v>
      </c>
      <c r="R218">
        <f>COUNTIF($B219:$F223, C218)</f>
        <v>0</v>
      </c>
      <c r="S218">
        <f>COUNTIF($B219:$F223, D218)</f>
        <v>1</v>
      </c>
      <c r="T218">
        <f>COUNTIF($B219:$F223, E218)</f>
        <v>1</v>
      </c>
      <c r="U218">
        <f>COUNTIF($B219:$F223, F218)</f>
        <v>1</v>
      </c>
      <c r="V218">
        <f>COUNTIF($G219:$H223, G218)</f>
        <v>0</v>
      </c>
      <c r="W218">
        <f>COUNTIF($G219:$H223, H218)</f>
        <v>2</v>
      </c>
      <c r="Z218">
        <f>COUNTIF($B219:$F228, B218)</f>
        <v>0</v>
      </c>
      <c r="AA218">
        <f>COUNTIF($B219:$F228, C218)</f>
        <v>0</v>
      </c>
      <c r="AB218">
        <f>COUNTIF($B219:$F228, D218)</f>
        <v>2</v>
      </c>
      <c r="AC218">
        <f>COUNTIF($B219:$F228, E218)</f>
        <v>2</v>
      </c>
      <c r="AD218">
        <f>COUNTIF($B219:$F228, F218)</f>
        <v>2</v>
      </c>
      <c r="AE218">
        <f>COUNTIF($G219:$H228,G218)</f>
        <v>3</v>
      </c>
      <c r="AF218">
        <f>COUNTIF($G219:$H228,H218)</f>
        <v>2</v>
      </c>
      <c r="AI218">
        <f>COUNTIF($B219:$F238, B218)</f>
        <v>0</v>
      </c>
      <c r="AJ218">
        <f>COUNTIF($B219:$F238, C218)</f>
        <v>3</v>
      </c>
      <c r="AK218">
        <f>COUNTIF($B219:$F238, D218)</f>
        <v>4</v>
      </c>
      <c r="AL218">
        <f>COUNTIF($B219:$F238, E218)</f>
        <v>2</v>
      </c>
      <c r="AM218">
        <f>COUNTIF($B219:$F238, F218)</f>
        <v>2</v>
      </c>
      <c r="AN218">
        <f>COUNTIF($G219:$H238,G218)</f>
        <v>5</v>
      </c>
      <c r="AO218">
        <f>COUNTIF($G219:$H238,H218)</f>
        <v>3</v>
      </c>
    </row>
    <row r="219" spans="1:41" x14ac:dyDescent="0.3">
      <c r="A219" s="4">
        <v>44953</v>
      </c>
      <c r="B219">
        <v>8</v>
      </c>
      <c r="C219">
        <v>9</v>
      </c>
      <c r="D219">
        <v>15</v>
      </c>
      <c r="E219">
        <v>19</v>
      </c>
      <c r="F219">
        <v>31</v>
      </c>
      <c r="G219">
        <v>10</v>
      </c>
      <c r="H219">
        <v>12</v>
      </c>
      <c r="J219">
        <f>SQRT(SUM((C219-B219)^2,(D219-C219)^2,(E219-D219)^2,(F219-E219)^2))/4</f>
        <v>3.5089172119045497</v>
      </c>
      <c r="L219">
        <f>SQRT(SUM((B220-B219)^2,(C220-C219)^2,(D220-D219)^2,(E220-E219)^2,(F220-F219)^2))/5</f>
        <v>8.5813751811699728</v>
      </c>
      <c r="N219">
        <f>H219-G219</f>
        <v>2</v>
      </c>
      <c r="P219">
        <f>SQRT(SUM((G220-G219)^2,(H220-H219)^2)/2)</f>
        <v>2.2360679774997898</v>
      </c>
      <c r="Q219">
        <f>COUNTIF($B220:$F224, B219)</f>
        <v>0</v>
      </c>
      <c r="R219">
        <f>COUNTIF($B220:$F224, C219)</f>
        <v>0</v>
      </c>
      <c r="S219">
        <f>COUNTIF($B220:$F224, D219)</f>
        <v>0</v>
      </c>
      <c r="T219">
        <f>COUNTIF($B220:$F224, E219)</f>
        <v>0</v>
      </c>
      <c r="U219">
        <f>COUNTIF($B220:$F224, F219)</f>
        <v>0</v>
      </c>
      <c r="V219">
        <f>COUNTIF($G220:$H224, G219)</f>
        <v>2</v>
      </c>
      <c r="W219">
        <f>COUNTIF($G220:$H224, H219)</f>
        <v>0</v>
      </c>
      <c r="Z219">
        <f>COUNTIF($B220:$F229, B219)</f>
        <v>0</v>
      </c>
      <c r="AA219">
        <f>COUNTIF($B220:$F229, C219)</f>
        <v>0</v>
      </c>
      <c r="AB219">
        <f>COUNTIF($B220:$F229, D219)</f>
        <v>0</v>
      </c>
      <c r="AC219">
        <f>COUNTIF($B220:$F229, E219)</f>
        <v>1</v>
      </c>
      <c r="AD219">
        <f>COUNTIF($B220:$F229, F219)</f>
        <v>2</v>
      </c>
      <c r="AE219">
        <f>COUNTIF($G220:$H229,G219)</f>
        <v>3</v>
      </c>
      <c r="AF219">
        <f>COUNTIF($G220:$H229,H219)</f>
        <v>1</v>
      </c>
      <c r="AI219">
        <f>COUNTIF($B220:$F239, B219)</f>
        <v>1</v>
      </c>
      <c r="AJ219">
        <f>COUNTIF($B220:$F239, C219)</f>
        <v>1</v>
      </c>
      <c r="AK219">
        <f>COUNTIF($B220:$F239, D219)</f>
        <v>2</v>
      </c>
      <c r="AL219">
        <f>COUNTIF($B220:$F239, E219)</f>
        <v>4</v>
      </c>
      <c r="AM219">
        <f>COUNTIF($B220:$F239, F219)</f>
        <v>3</v>
      </c>
      <c r="AN219">
        <f>COUNTIF($G220:$H239,G219)</f>
        <v>4</v>
      </c>
      <c r="AO219">
        <f>COUNTIF($G220:$H239,H219)</f>
        <v>3</v>
      </c>
    </row>
    <row r="220" spans="1:41" x14ac:dyDescent="0.3">
      <c r="A220" s="4">
        <v>44950</v>
      </c>
      <c r="B220">
        <v>11</v>
      </c>
      <c r="C220">
        <v>27</v>
      </c>
      <c r="D220">
        <v>41</v>
      </c>
      <c r="E220">
        <v>43</v>
      </c>
      <c r="F220">
        <v>47</v>
      </c>
      <c r="G220">
        <v>7</v>
      </c>
      <c r="H220">
        <v>11</v>
      </c>
      <c r="J220">
        <f>SQRT(SUM((C220-B220)^2,(D220-C220)^2,(E220-D220)^2,(F220-E220)^2))/4</f>
        <v>5.4313902456001077</v>
      </c>
      <c r="L220">
        <f>SQRT(SUM((B221-B220)^2,(C221-C220)^2,(D221-D220)^2,(E221-E220)^2,(F221-F220)^2))/5</f>
        <v>7.274613391789285</v>
      </c>
      <c r="N220">
        <f>H220-G220</f>
        <v>4</v>
      </c>
      <c r="P220">
        <f>SQRT(SUM((G221-G220)^2,(H221-H220)^2)/2)</f>
        <v>0</v>
      </c>
      <c r="Q220">
        <f>COUNTIF($B221:$F225, B220)</f>
        <v>1</v>
      </c>
      <c r="R220">
        <f>COUNTIF($B221:$F225, C220)</f>
        <v>0</v>
      </c>
      <c r="S220">
        <f>COUNTIF($B221:$F225, D220)</f>
        <v>0</v>
      </c>
      <c r="T220">
        <f>COUNTIF($B221:$F225, E220)</f>
        <v>0</v>
      </c>
      <c r="U220">
        <f>COUNTIF($B221:$F225, F220)</f>
        <v>0</v>
      </c>
      <c r="V220">
        <f>COUNTIF($G221:$H225, G220)</f>
        <v>1</v>
      </c>
      <c r="W220">
        <f>COUNTIF($G221:$H225, H220)</f>
        <v>1</v>
      </c>
      <c r="Z220">
        <f>COUNTIF($B221:$F230, B220)</f>
        <v>2</v>
      </c>
      <c r="AA220">
        <f>COUNTIF($B221:$F230, C220)</f>
        <v>1</v>
      </c>
      <c r="AB220">
        <f>COUNTIF($B221:$F230, D220)</f>
        <v>0</v>
      </c>
      <c r="AC220">
        <f>COUNTIF($B221:$F230, E220)</f>
        <v>1</v>
      </c>
      <c r="AD220">
        <f>COUNTIF($B221:$F230, F220)</f>
        <v>1</v>
      </c>
      <c r="AE220">
        <f>COUNTIF($G221:$H230,G220)</f>
        <v>1</v>
      </c>
      <c r="AF220">
        <f>COUNTIF($G221:$H230,H220)</f>
        <v>2</v>
      </c>
      <c r="AI220">
        <f>COUNTIF($B221:$F240, B220)</f>
        <v>2</v>
      </c>
      <c r="AJ220">
        <f>COUNTIF($B221:$F240, C220)</f>
        <v>3</v>
      </c>
      <c r="AK220">
        <f>COUNTIF($B221:$F240, D220)</f>
        <v>1</v>
      </c>
      <c r="AL220">
        <f>COUNTIF($B221:$F240, E220)</f>
        <v>1</v>
      </c>
      <c r="AM220">
        <f>COUNTIF($B221:$F240, F220)</f>
        <v>1</v>
      </c>
      <c r="AN220">
        <f>COUNTIF($G221:$H240,G220)</f>
        <v>2</v>
      </c>
      <c r="AO220">
        <f>COUNTIF($G221:$H240,H220)</f>
        <v>6</v>
      </c>
    </row>
    <row r="221" spans="1:41" x14ac:dyDescent="0.3">
      <c r="A221" s="4">
        <v>44946</v>
      </c>
      <c r="B221">
        <v>3</v>
      </c>
      <c r="C221">
        <v>6</v>
      </c>
      <c r="D221">
        <v>13</v>
      </c>
      <c r="E221">
        <v>40</v>
      </c>
      <c r="F221">
        <v>42</v>
      </c>
      <c r="G221">
        <v>7</v>
      </c>
      <c r="H221">
        <v>11</v>
      </c>
      <c r="J221">
        <f>SQRT(SUM((C221-B221)^2,(D221-C221)^2,(E221-D221)^2,(F221-E221)^2))/4</f>
        <v>7.0311805552126163</v>
      </c>
      <c r="L221">
        <f>SQRT(SUM((B222-B221)^2,(C222-C221)^2,(D222-D221)^2,(E222-E221)^2,(F222-F221)^2))/5</f>
        <v>5.7930993431840951</v>
      </c>
      <c r="N221">
        <f>H221-G221</f>
        <v>4</v>
      </c>
      <c r="P221">
        <f>SQRT(SUM((G222-G221)^2,(H222-H221)^2)/2)</f>
        <v>5</v>
      </c>
      <c r="Q221">
        <f>COUNTIF($B222:$F226, B221)</f>
        <v>0</v>
      </c>
      <c r="R221">
        <f>COUNTIF($B222:$F226, C221)</f>
        <v>0</v>
      </c>
      <c r="S221">
        <f>COUNTIF($B222:$F226, D221)</f>
        <v>2</v>
      </c>
      <c r="T221">
        <f>COUNTIF($B222:$F226, E221)</f>
        <v>1</v>
      </c>
      <c r="U221">
        <f>COUNTIF($B222:$F226, F221)</f>
        <v>1</v>
      </c>
      <c r="V221">
        <f>COUNTIF($G222:$H226, G221)</f>
        <v>0</v>
      </c>
      <c r="W221">
        <f>COUNTIF($G222:$H226, H221)</f>
        <v>0</v>
      </c>
      <c r="Z221">
        <f>COUNTIF($B222:$F231, B221)</f>
        <v>0</v>
      </c>
      <c r="AA221">
        <f>COUNTIF($B222:$F231, C221)</f>
        <v>0</v>
      </c>
      <c r="AB221">
        <f>COUNTIF($B222:$F231, D221)</f>
        <v>2</v>
      </c>
      <c r="AC221">
        <f>COUNTIF($B222:$F231, E221)</f>
        <v>1</v>
      </c>
      <c r="AD221">
        <f>COUNTIF($B222:$F231, F221)</f>
        <v>2</v>
      </c>
      <c r="AE221">
        <f>COUNTIF($G222:$H231,G221)</f>
        <v>1</v>
      </c>
      <c r="AF221">
        <f>COUNTIF($G222:$H231,H221)</f>
        <v>1</v>
      </c>
      <c r="AI221">
        <f>COUNTIF($B222:$F241, B221)</f>
        <v>1</v>
      </c>
      <c r="AJ221">
        <f>COUNTIF($B222:$F241, C221)</f>
        <v>0</v>
      </c>
      <c r="AK221">
        <f>COUNTIF($B222:$F241, D221)</f>
        <v>4</v>
      </c>
      <c r="AL221">
        <f>COUNTIF($B222:$F241, E221)</f>
        <v>1</v>
      </c>
      <c r="AM221">
        <f>COUNTIF($B222:$F241, F221)</f>
        <v>3</v>
      </c>
      <c r="AN221">
        <f>COUNTIF($G222:$H241,G221)</f>
        <v>1</v>
      </c>
      <c r="AO221">
        <f>COUNTIF($G222:$H241,H221)</f>
        <v>5</v>
      </c>
    </row>
    <row r="222" spans="1:41" x14ac:dyDescent="0.3">
      <c r="A222" s="4">
        <v>44943</v>
      </c>
      <c r="B222">
        <v>18</v>
      </c>
      <c r="C222">
        <v>21</v>
      </c>
      <c r="D222">
        <v>30</v>
      </c>
      <c r="E222">
        <v>46</v>
      </c>
      <c r="F222">
        <v>50</v>
      </c>
      <c r="G222">
        <v>2</v>
      </c>
      <c r="H222">
        <v>6</v>
      </c>
      <c r="J222">
        <f>SQRT(SUM((C222-B222)^2,(D222-C222)^2,(E222-D222)^2,(F222-E222)^2))/4</f>
        <v>4.7565743976101116</v>
      </c>
      <c r="L222">
        <f>SQRT(SUM((B223-B222)^2,(C223-C222)^2,(D223-D222)^2,(E223-E222)^2,(F223-F222)^2))/5</f>
        <v>4.991993589739474</v>
      </c>
      <c r="N222">
        <f>H222-G222</f>
        <v>4</v>
      </c>
      <c r="P222">
        <f>SQRT(SUM((G223-G222)^2,(H223-H222)^2)/2)</f>
        <v>3.5355339059327378</v>
      </c>
      <c r="Q222">
        <f>COUNTIF($B223:$F227, B222)</f>
        <v>0</v>
      </c>
      <c r="R222">
        <f>COUNTIF($B223:$F227, C222)</f>
        <v>1</v>
      </c>
      <c r="S222">
        <f>COUNTIF($B223:$F227, D222)</f>
        <v>0</v>
      </c>
      <c r="T222">
        <f>COUNTIF($B223:$F227, E222)</f>
        <v>1</v>
      </c>
      <c r="U222">
        <f>COUNTIF($B223:$F227, F222)</f>
        <v>0</v>
      </c>
      <c r="V222">
        <f>COUNTIF($G223:$H227, G222)</f>
        <v>0</v>
      </c>
      <c r="W222">
        <f>COUNTIF($G223:$H227, H222)</f>
        <v>0</v>
      </c>
      <c r="Z222">
        <f>COUNTIF($B223:$F232, B222)</f>
        <v>0</v>
      </c>
      <c r="AA222">
        <f>COUNTIF($B223:$F232, C222)</f>
        <v>1</v>
      </c>
      <c r="AB222">
        <f>COUNTIF($B223:$F232, D222)</f>
        <v>1</v>
      </c>
      <c r="AC222">
        <f>COUNTIF($B223:$F232, E222)</f>
        <v>1</v>
      </c>
      <c r="AD222">
        <f>COUNTIF($B223:$F232, F222)</f>
        <v>0</v>
      </c>
      <c r="AE222">
        <f>COUNTIF($G223:$H232,G222)</f>
        <v>1</v>
      </c>
      <c r="AF222">
        <f>COUNTIF($G223:$H232,H222)</f>
        <v>0</v>
      </c>
      <c r="AI222">
        <f>COUNTIF($B223:$F242, B222)</f>
        <v>0</v>
      </c>
      <c r="AJ222">
        <f>COUNTIF($B223:$F242, C222)</f>
        <v>5</v>
      </c>
      <c r="AK222">
        <f>COUNTIF($B223:$F242, D222)</f>
        <v>1</v>
      </c>
      <c r="AL222">
        <f>COUNTIF($B223:$F242, E222)</f>
        <v>2</v>
      </c>
      <c r="AM222">
        <f>COUNTIF($B223:$F242, F222)</f>
        <v>2</v>
      </c>
      <c r="AN222">
        <f>COUNTIF($G223:$H242,G222)</f>
        <v>3</v>
      </c>
      <c r="AO222">
        <f>COUNTIF($G223:$H242,H222)</f>
        <v>2</v>
      </c>
    </row>
    <row r="223" spans="1:41" x14ac:dyDescent="0.3">
      <c r="A223" s="4">
        <v>44939</v>
      </c>
      <c r="B223">
        <v>4</v>
      </c>
      <c r="C223">
        <v>13</v>
      </c>
      <c r="D223">
        <v>25</v>
      </c>
      <c r="E223">
        <v>33</v>
      </c>
      <c r="F223">
        <v>37</v>
      </c>
      <c r="G223">
        <v>5</v>
      </c>
      <c r="H223">
        <v>10</v>
      </c>
      <c r="J223">
        <f>SQRT(SUM((C223-B223)^2,(D223-C223)^2,(E223-D223)^2,(F223-E223)^2))/4</f>
        <v>4.3660622991432447</v>
      </c>
      <c r="L223">
        <f>SQRT(SUM((B224-B223)^2,(C224-C223)^2,(D224-D223)^2,(E224-E223)^2,(F224-F223)^2))/5</f>
        <v>2.8565713714171403</v>
      </c>
      <c r="N223">
        <f>H223-G223</f>
        <v>5</v>
      </c>
      <c r="P223">
        <f>SQRT(SUM((G224-G223)^2,(H224-H223)^2)/2)</f>
        <v>1.4142135623730951</v>
      </c>
      <c r="Q223">
        <f>COUNTIF($B224:$F228, B223)</f>
        <v>0</v>
      </c>
      <c r="R223">
        <f>COUNTIF($B224:$F228, C223)</f>
        <v>1</v>
      </c>
      <c r="S223">
        <f>COUNTIF($B224:$F228, D223)</f>
        <v>0</v>
      </c>
      <c r="T223">
        <f>COUNTIF($B224:$F228, E223)</f>
        <v>1</v>
      </c>
      <c r="U223">
        <f>COUNTIF($B224:$F228, F223)</f>
        <v>0</v>
      </c>
      <c r="V223">
        <f>COUNTIF($G224:$H228, G223)</f>
        <v>1</v>
      </c>
      <c r="W223">
        <f>COUNTIF($G224:$H228, H223)</f>
        <v>2</v>
      </c>
      <c r="Z223">
        <f>COUNTIF($B224:$F233, B223)</f>
        <v>0</v>
      </c>
      <c r="AA223">
        <f>COUNTIF($B224:$F233, C223)</f>
        <v>1</v>
      </c>
      <c r="AB223">
        <f>COUNTIF($B224:$F233, D223)</f>
        <v>0</v>
      </c>
      <c r="AC223">
        <f>COUNTIF($B224:$F233, E223)</f>
        <v>1</v>
      </c>
      <c r="AD223">
        <f>COUNTIF($B224:$F233, F223)</f>
        <v>0</v>
      </c>
      <c r="AE223">
        <f>COUNTIF($G224:$H233,G223)</f>
        <v>3</v>
      </c>
      <c r="AF223">
        <f>COUNTIF($G224:$H233,H223)</f>
        <v>3</v>
      </c>
      <c r="AI223">
        <f>COUNTIF($B224:$F243, B223)</f>
        <v>0</v>
      </c>
      <c r="AJ223">
        <f>COUNTIF($B224:$F243, C223)</f>
        <v>3</v>
      </c>
      <c r="AK223">
        <f>COUNTIF($B224:$F243, D223)</f>
        <v>2</v>
      </c>
      <c r="AL223">
        <f>COUNTIF($B224:$F243, E223)</f>
        <v>3</v>
      </c>
      <c r="AM223">
        <f>COUNTIF($B224:$F243, F223)</f>
        <v>2</v>
      </c>
      <c r="AN223">
        <f>COUNTIF($G224:$H243,G223)</f>
        <v>3</v>
      </c>
      <c r="AO223">
        <f>COUNTIF($G224:$H243,H223)</f>
        <v>4</v>
      </c>
    </row>
    <row r="224" spans="1:41" x14ac:dyDescent="0.3">
      <c r="A224" s="4">
        <v>44936</v>
      </c>
      <c r="B224">
        <v>11</v>
      </c>
      <c r="C224">
        <v>13</v>
      </c>
      <c r="D224">
        <v>34</v>
      </c>
      <c r="E224">
        <v>40</v>
      </c>
      <c r="F224">
        <v>42</v>
      </c>
      <c r="G224">
        <v>3</v>
      </c>
      <c r="H224">
        <v>10</v>
      </c>
      <c r="J224">
        <f>SQRT(SUM((C224-B224)^2,(D224-C224)^2,(E224-D224)^2,(F224-E224)^2))/4</f>
        <v>5.5056788863863098</v>
      </c>
      <c r="L224">
        <f>SQRT(SUM((B225-B224)^2,(C225-C224)^2,(D225-D224)^2,(E225-E224)^2,(F225-F224)^2))/5</f>
        <v>3.872983346207417</v>
      </c>
      <c r="N224">
        <f>H224-G224</f>
        <v>7</v>
      </c>
      <c r="P224">
        <f>SQRT(SUM((G225-G224)^2,(H225-H224)^2)/2)</f>
        <v>1.5811388300841898</v>
      </c>
      <c r="Q224">
        <f>COUNTIF($B225:$F229, B224)</f>
        <v>0</v>
      </c>
      <c r="R224">
        <f>COUNTIF($B225:$F229, C224)</f>
        <v>0</v>
      </c>
      <c r="S224">
        <f>COUNTIF($B225:$F229, D224)</f>
        <v>2</v>
      </c>
      <c r="T224">
        <f>COUNTIF($B225:$F229, E224)</f>
        <v>0</v>
      </c>
      <c r="U224">
        <f>COUNTIF($B225:$F229, F224)</f>
        <v>1</v>
      </c>
      <c r="V224">
        <f>COUNTIF($G225:$H229, G224)</f>
        <v>2</v>
      </c>
      <c r="W224">
        <f>COUNTIF($G225:$H229, H224)</f>
        <v>1</v>
      </c>
      <c r="Z224">
        <f>COUNTIF($B225:$F234, B224)</f>
        <v>1</v>
      </c>
      <c r="AA224">
        <f>COUNTIF($B225:$F234, C224)</f>
        <v>0</v>
      </c>
      <c r="AB224">
        <f>COUNTIF($B225:$F234, D224)</f>
        <v>2</v>
      </c>
      <c r="AC224">
        <f>COUNTIF($B225:$F234, E224)</f>
        <v>0</v>
      </c>
      <c r="AD224">
        <f>COUNTIF($B225:$F234, F224)</f>
        <v>1</v>
      </c>
      <c r="AE224">
        <f>COUNTIF($G225:$H234,G224)</f>
        <v>3</v>
      </c>
      <c r="AF224">
        <f>COUNTIF($G225:$H234,H224)</f>
        <v>2</v>
      </c>
      <c r="AI224">
        <f>COUNTIF($B225:$F244, B224)</f>
        <v>2</v>
      </c>
      <c r="AJ224">
        <f>COUNTIF($B225:$F244, C224)</f>
        <v>2</v>
      </c>
      <c r="AK224">
        <f>COUNTIF($B225:$F244, D224)</f>
        <v>2</v>
      </c>
      <c r="AL224">
        <f>COUNTIF($B225:$F244, E224)</f>
        <v>0</v>
      </c>
      <c r="AM224">
        <f>COUNTIF($B225:$F244, F224)</f>
        <v>3</v>
      </c>
      <c r="AN224">
        <f>COUNTIF($G225:$H244,G224)</f>
        <v>5</v>
      </c>
      <c r="AO224">
        <f>COUNTIF($G225:$H244,H224)</f>
        <v>3</v>
      </c>
    </row>
    <row r="225" spans="1:41" x14ac:dyDescent="0.3">
      <c r="A225" s="4">
        <v>44932</v>
      </c>
      <c r="B225">
        <v>16</v>
      </c>
      <c r="C225">
        <v>31</v>
      </c>
      <c r="D225">
        <v>35</v>
      </c>
      <c r="E225">
        <v>44</v>
      </c>
      <c r="F225">
        <v>45</v>
      </c>
      <c r="G225">
        <v>4</v>
      </c>
      <c r="H225">
        <v>12</v>
      </c>
      <c r="J225">
        <f>SQRT(SUM((C225-B225)^2,(D225-C225)^2,(E225-D225)^2,(F225-E225)^2))/4</f>
        <v>4.4930501889028571</v>
      </c>
      <c r="L225">
        <f>SQRT(SUM((B226-B225)^2,(C226-C225)^2,(D226-D225)^2,(E226-E225)^2,(F226-F225)^2))/5</f>
        <v>2.4819347291981715</v>
      </c>
      <c r="N225">
        <f>H225-G225</f>
        <v>8</v>
      </c>
      <c r="P225">
        <f>SQRT(SUM((G226-G225)^2,(H226-H225)^2)/2)</f>
        <v>1.5811388300841898</v>
      </c>
      <c r="Q225">
        <f>COUNTIF($B226:$F230, B225)</f>
        <v>1</v>
      </c>
      <c r="R225">
        <f>COUNTIF($B226:$F230, C225)</f>
        <v>1</v>
      </c>
      <c r="S225">
        <f>COUNTIF($B226:$F230, D225)</f>
        <v>1</v>
      </c>
      <c r="T225">
        <f>COUNTIF($B226:$F230, E225)</f>
        <v>0</v>
      </c>
      <c r="U225">
        <f>COUNTIF($B226:$F230, F225)</f>
        <v>1</v>
      </c>
      <c r="V225">
        <f>COUNTIF($G226:$H230, G225)</f>
        <v>1</v>
      </c>
      <c r="W225">
        <f>COUNTIF($G226:$H230, H225)</f>
        <v>0</v>
      </c>
      <c r="Z225">
        <f>COUNTIF($B226:$F235, B225)</f>
        <v>1</v>
      </c>
      <c r="AA225">
        <f>COUNTIF($B226:$F235, C225)</f>
        <v>2</v>
      </c>
      <c r="AB225">
        <f>COUNTIF($B226:$F235, D225)</f>
        <v>3</v>
      </c>
      <c r="AC225">
        <f>COUNTIF($B226:$F235, E225)</f>
        <v>1</v>
      </c>
      <c r="AD225">
        <f>COUNTIF($B226:$F235, F225)</f>
        <v>2</v>
      </c>
      <c r="AE225">
        <f>COUNTIF($G226:$H235,G225)</f>
        <v>1</v>
      </c>
      <c r="AF225">
        <f>COUNTIF($G226:$H235,H225)</f>
        <v>1</v>
      </c>
      <c r="AI225">
        <f>COUNTIF($B226:$F245, B225)</f>
        <v>3</v>
      </c>
      <c r="AJ225">
        <f>COUNTIF($B226:$F245, C225)</f>
        <v>3</v>
      </c>
      <c r="AK225">
        <f>COUNTIF($B226:$F245, D225)</f>
        <v>7</v>
      </c>
      <c r="AL225">
        <f>COUNTIF($B226:$F245, E225)</f>
        <v>2</v>
      </c>
      <c r="AM225">
        <f>COUNTIF($B226:$F245, F225)</f>
        <v>3</v>
      </c>
      <c r="AN225">
        <f>COUNTIF($G226:$H245,G225)</f>
        <v>1</v>
      </c>
      <c r="AO225">
        <f>COUNTIF($G226:$H245,H225)</f>
        <v>3</v>
      </c>
    </row>
    <row r="226" spans="1:41" x14ac:dyDescent="0.3">
      <c r="A226" s="4">
        <v>44929</v>
      </c>
      <c r="B226">
        <v>20</v>
      </c>
      <c r="C226">
        <v>21</v>
      </c>
      <c r="D226">
        <v>29</v>
      </c>
      <c r="E226">
        <v>45</v>
      </c>
      <c r="F226">
        <v>46</v>
      </c>
      <c r="G226">
        <v>3</v>
      </c>
      <c r="H226">
        <v>10</v>
      </c>
      <c r="J226">
        <f>SQRT(SUM((C226-B226)^2,(D226-C226)^2,(E226-D226)^2,(F226-E226)^2))/4</f>
        <v>4.4860896112315904</v>
      </c>
      <c r="L226">
        <f>SQRT(SUM((B227-B226)^2,(C227-C226)^2,(D227-D226)^2,(E227-E226)^2,(F227-F226)^2))/5</f>
        <v>3.7682887362833548</v>
      </c>
      <c r="N226">
        <f>H226-G226</f>
        <v>7</v>
      </c>
      <c r="P226">
        <f>SQRT(SUM((G227-G226)^2,(H227-H226)^2)/2)</f>
        <v>1.5811388300841898</v>
      </c>
      <c r="Q226">
        <f>COUNTIF($B227:$F231, B226)</f>
        <v>1</v>
      </c>
      <c r="R226">
        <f>COUNTIF($B227:$F231, C226)</f>
        <v>0</v>
      </c>
      <c r="S226">
        <f>COUNTIF($B227:$F231, D226)</f>
        <v>0</v>
      </c>
      <c r="T226">
        <f>COUNTIF($B227:$F231, E226)</f>
        <v>0</v>
      </c>
      <c r="U226">
        <f>COUNTIF($B227:$F231, F226)</f>
        <v>0</v>
      </c>
      <c r="V226">
        <f>COUNTIF($G227:$H231, G226)</f>
        <v>1</v>
      </c>
      <c r="W226">
        <f>COUNTIF($G227:$H231, H226)</f>
        <v>0</v>
      </c>
      <c r="Z226">
        <f>COUNTIF($B227:$F236, B226)</f>
        <v>3</v>
      </c>
      <c r="AA226">
        <f>COUNTIF($B227:$F236, C226)</f>
        <v>1</v>
      </c>
      <c r="AB226">
        <f>COUNTIF($B227:$F236, D226)</f>
        <v>0</v>
      </c>
      <c r="AC226">
        <f>COUNTIF($B227:$F236, E226)</f>
        <v>1</v>
      </c>
      <c r="AD226">
        <f>COUNTIF($B227:$F236, F226)</f>
        <v>1</v>
      </c>
      <c r="AE226">
        <f>COUNTIF($G227:$H236,G226)</f>
        <v>2</v>
      </c>
      <c r="AF226">
        <f>COUNTIF($G227:$H236,H226)</f>
        <v>1</v>
      </c>
      <c r="AI226">
        <f>COUNTIF($B227:$F246, B226)</f>
        <v>4</v>
      </c>
      <c r="AJ226">
        <f>COUNTIF($B227:$F246, C226)</f>
        <v>6</v>
      </c>
      <c r="AK226">
        <f>COUNTIF($B227:$F246, D226)</f>
        <v>1</v>
      </c>
      <c r="AL226">
        <f>COUNTIF($B227:$F246, E226)</f>
        <v>2</v>
      </c>
      <c r="AM226">
        <f>COUNTIF($B227:$F246, F226)</f>
        <v>1</v>
      </c>
      <c r="AN226">
        <f>COUNTIF($G227:$H246,G226)</f>
        <v>5</v>
      </c>
      <c r="AO226">
        <f>COUNTIF($G227:$H246,H226)</f>
        <v>2</v>
      </c>
    </row>
    <row r="227" spans="1:41" x14ac:dyDescent="0.3">
      <c r="A227" s="4">
        <v>44925</v>
      </c>
      <c r="B227">
        <v>17</v>
      </c>
      <c r="C227">
        <v>34</v>
      </c>
      <c r="D227">
        <v>42</v>
      </c>
      <c r="E227">
        <v>47</v>
      </c>
      <c r="F227">
        <v>48</v>
      </c>
      <c r="G227">
        <v>1</v>
      </c>
      <c r="H227">
        <v>9</v>
      </c>
      <c r="J227">
        <f>SQRT(SUM((C227-B227)^2,(D227-C227)^2,(E227-D227)^2,(F227-E227)^2))/4</f>
        <v>4.8669805834829463</v>
      </c>
      <c r="L227">
        <f>SQRT(SUM((B228-B227)^2,(C228-C227)^2,(D228-D227)^2,(E228-E227)^2,(F228-F227)^2))/5</f>
        <v>3.3941125496954276</v>
      </c>
      <c r="N227">
        <f>H227-G227</f>
        <v>8</v>
      </c>
      <c r="P227">
        <f>SQRT(SUM((G228-G227)^2,(H228-H227)^2)/2)</f>
        <v>3.1622776601683795</v>
      </c>
      <c r="Q227">
        <f>COUNTIF($B228:$F232, B227)</f>
        <v>2</v>
      </c>
      <c r="R227">
        <f>COUNTIF($B228:$F232, C227)</f>
        <v>1</v>
      </c>
      <c r="S227">
        <f>COUNTIF($B228:$F232, D227)</f>
        <v>0</v>
      </c>
      <c r="T227">
        <f>COUNTIF($B228:$F232, E227)</f>
        <v>0</v>
      </c>
      <c r="U227">
        <f>COUNTIF($B228:$F232, F227)</f>
        <v>0</v>
      </c>
      <c r="V227">
        <f>COUNTIF($G228:$H232, G227)</f>
        <v>0</v>
      </c>
      <c r="W227">
        <f>COUNTIF($G228:$H232, H227)</f>
        <v>0</v>
      </c>
      <c r="Z227">
        <f>COUNTIF($B228:$F237, B227)</f>
        <v>2</v>
      </c>
      <c r="AA227">
        <f>COUNTIF($B228:$F237, C227)</f>
        <v>1</v>
      </c>
      <c r="AB227">
        <f>COUNTIF($B228:$F237, D227)</f>
        <v>0</v>
      </c>
      <c r="AC227">
        <f>COUNTIF($B228:$F237, E227)</f>
        <v>0</v>
      </c>
      <c r="AD227">
        <f>COUNTIF($B228:$F237, F227)</f>
        <v>0</v>
      </c>
      <c r="AE227">
        <f>COUNTIF($G228:$H237,G227)</f>
        <v>1</v>
      </c>
      <c r="AF227">
        <f>COUNTIF($G228:$H237,H227)</f>
        <v>0</v>
      </c>
      <c r="AI227">
        <f>COUNTIF($B228:$F247, B227)</f>
        <v>2</v>
      </c>
      <c r="AJ227">
        <f>COUNTIF($B228:$F247, C227)</f>
        <v>2</v>
      </c>
      <c r="AK227">
        <f>COUNTIF($B228:$F247, D227)</f>
        <v>2</v>
      </c>
      <c r="AL227">
        <f>COUNTIF($B228:$F247, E227)</f>
        <v>2</v>
      </c>
      <c r="AM227">
        <f>COUNTIF($B228:$F247, F227)</f>
        <v>2</v>
      </c>
      <c r="AN227">
        <f>COUNTIF($G228:$H247,G227)</f>
        <v>7</v>
      </c>
      <c r="AO227">
        <f>COUNTIF($G228:$H247,H227)</f>
        <v>0</v>
      </c>
    </row>
    <row r="228" spans="1:41" x14ac:dyDescent="0.3">
      <c r="A228" s="4">
        <v>44922</v>
      </c>
      <c r="B228">
        <v>19</v>
      </c>
      <c r="C228">
        <v>31</v>
      </c>
      <c r="D228">
        <v>33</v>
      </c>
      <c r="E228">
        <v>34</v>
      </c>
      <c r="F228">
        <v>43</v>
      </c>
      <c r="G228">
        <v>3</v>
      </c>
      <c r="H228">
        <v>5</v>
      </c>
      <c r="J228">
        <f>SQRT(SUM((C228-B228)^2,(D228-C228)^2,(E228-D228)^2,(F228-E228)^2))/4</f>
        <v>3.7914377220257753</v>
      </c>
      <c r="L228">
        <f>SQRT(SUM((B229-B228)^2,(C229-C228)^2,(D229-D228)^2,(E229-E228)^2,(F229-F228)^2))/5</f>
        <v>4.1617304093369629</v>
      </c>
      <c r="N228">
        <f>H228-G228</f>
        <v>2</v>
      </c>
      <c r="P228">
        <f>SQRT(SUM((G229-G228)^2,(H229-H228)^2)/2)</f>
        <v>4.4721359549995796</v>
      </c>
      <c r="Q228">
        <f>COUNTIF($B229:$F233, B228)</f>
        <v>1</v>
      </c>
      <c r="R228">
        <f>COUNTIF($B229:$F233, C228)</f>
        <v>1</v>
      </c>
      <c r="S228">
        <f>COUNTIF($B229:$F233, D228)</f>
        <v>0</v>
      </c>
      <c r="T228">
        <f>COUNTIF($B229:$F233, E228)</f>
        <v>0</v>
      </c>
      <c r="U228">
        <f>COUNTIF($B229:$F233, F228)</f>
        <v>0</v>
      </c>
      <c r="V228">
        <f>COUNTIF($G229:$H233, G228)</f>
        <v>1</v>
      </c>
      <c r="W228">
        <f>COUNTIF($G229:$H233, H228)</f>
        <v>2</v>
      </c>
      <c r="Z228">
        <f>COUNTIF($B229:$F238, B228)</f>
        <v>2</v>
      </c>
      <c r="AA228">
        <f>COUNTIF($B229:$F238, C228)</f>
        <v>1</v>
      </c>
      <c r="AB228">
        <f>COUNTIF($B229:$F238, D228)</f>
        <v>0</v>
      </c>
      <c r="AC228">
        <f>COUNTIF($B229:$F238, E228)</f>
        <v>0</v>
      </c>
      <c r="AD228">
        <f>COUNTIF($B229:$F238, F228)</f>
        <v>0</v>
      </c>
      <c r="AE228">
        <f>COUNTIF($G229:$H238,G228)</f>
        <v>2</v>
      </c>
      <c r="AF228">
        <f>COUNTIF($G229:$H238,H228)</f>
        <v>2</v>
      </c>
      <c r="AI228">
        <f>COUNTIF($B229:$F248, B228)</f>
        <v>5</v>
      </c>
      <c r="AJ228">
        <f>COUNTIF($B229:$F248, C228)</f>
        <v>2</v>
      </c>
      <c r="AK228">
        <f>COUNTIF($B229:$F248, D228)</f>
        <v>2</v>
      </c>
      <c r="AL228">
        <f>COUNTIF($B229:$F248, E228)</f>
        <v>1</v>
      </c>
      <c r="AM228">
        <f>COUNTIF($B229:$F248, F228)</f>
        <v>0</v>
      </c>
      <c r="AN228">
        <f>COUNTIF($G229:$H248,G228)</f>
        <v>6</v>
      </c>
      <c r="AO228">
        <f>COUNTIF($G229:$H248,H228)</f>
        <v>2</v>
      </c>
    </row>
    <row r="229" spans="1:41" x14ac:dyDescent="0.3">
      <c r="A229" s="4">
        <v>44918</v>
      </c>
      <c r="B229">
        <v>16</v>
      </c>
      <c r="C229">
        <v>17</v>
      </c>
      <c r="D229">
        <v>23</v>
      </c>
      <c r="E229">
        <v>26</v>
      </c>
      <c r="F229">
        <v>35</v>
      </c>
      <c r="G229">
        <v>5</v>
      </c>
      <c r="H229">
        <v>11</v>
      </c>
      <c r="J229">
        <f>SQRT(SUM((C229-B229)^2,(D229-C229)^2,(E229-D229)^2,(F229-E229)^2))/4</f>
        <v>2.817356917396161</v>
      </c>
      <c r="L229">
        <f>SQRT(SUM((B230-B229)^2,(C230-C229)^2,(D230-D229)^2,(E230-E229)^2,(F230-F229)^2))/5</f>
        <v>3.9849717690342552</v>
      </c>
      <c r="N229">
        <f>H229-G229</f>
        <v>6</v>
      </c>
      <c r="P229">
        <f>SQRT(SUM((G230-G229)^2,(H230-H229)^2)/2)</f>
        <v>4.3011626335213133</v>
      </c>
      <c r="Q229">
        <f>COUNTIF($B230:$F234, B229)</f>
        <v>0</v>
      </c>
      <c r="R229">
        <f>COUNTIF($B230:$F234, C229)</f>
        <v>1</v>
      </c>
      <c r="S229">
        <f>COUNTIF($B230:$F234, D229)</f>
        <v>0</v>
      </c>
      <c r="T229">
        <f>COUNTIF($B230:$F234, E229)</f>
        <v>2</v>
      </c>
      <c r="U229">
        <f>COUNTIF($B230:$F234, F229)</f>
        <v>1</v>
      </c>
      <c r="V229">
        <f>COUNTIF($G230:$H234, G229)</f>
        <v>1</v>
      </c>
      <c r="W229">
        <f>COUNTIF($G230:$H234, H229)</f>
        <v>1</v>
      </c>
      <c r="Z229">
        <f>COUNTIF($B230:$F239, B229)</f>
        <v>1</v>
      </c>
      <c r="AA229">
        <f>COUNTIF($B230:$F239, C229)</f>
        <v>1</v>
      </c>
      <c r="AB229">
        <f>COUNTIF($B230:$F239, D229)</f>
        <v>0</v>
      </c>
      <c r="AC229">
        <f>COUNTIF($B230:$F239, E229)</f>
        <v>2</v>
      </c>
      <c r="AD229">
        <f>COUNTIF($B230:$F239, F229)</f>
        <v>5</v>
      </c>
      <c r="AE229">
        <f>COUNTIF($G230:$H239,G229)</f>
        <v>1</v>
      </c>
      <c r="AF229">
        <f>COUNTIF($G230:$H239,H229)</f>
        <v>4</v>
      </c>
      <c r="AI229">
        <f>COUNTIF($B230:$F249, B229)</f>
        <v>2</v>
      </c>
      <c r="AJ229">
        <f>COUNTIF($B230:$F249, C229)</f>
        <v>1</v>
      </c>
      <c r="AK229">
        <f>COUNTIF($B230:$F249, D229)</f>
        <v>1</v>
      </c>
      <c r="AL229">
        <f>COUNTIF($B230:$F249, E229)</f>
        <v>2</v>
      </c>
      <c r="AM229">
        <f>COUNTIF($B230:$F249, F229)</f>
        <v>7</v>
      </c>
      <c r="AN229">
        <f>COUNTIF($G230:$H249,G229)</f>
        <v>1</v>
      </c>
      <c r="AO229">
        <f>COUNTIF($G230:$H249,H229)</f>
        <v>5</v>
      </c>
    </row>
    <row r="230" spans="1:41" x14ac:dyDescent="0.3">
      <c r="A230" s="4">
        <v>44915</v>
      </c>
      <c r="B230">
        <v>1</v>
      </c>
      <c r="C230">
        <v>11</v>
      </c>
      <c r="D230">
        <v>17</v>
      </c>
      <c r="E230">
        <v>20</v>
      </c>
      <c r="F230">
        <v>27</v>
      </c>
      <c r="G230">
        <v>4</v>
      </c>
      <c r="H230">
        <v>5</v>
      </c>
      <c r="J230">
        <f>SQRT(SUM((C230-B230)^2,(D230-C230)^2,(E230-D230)^2,(F230-E230)^2))/4</f>
        <v>3.4820970692960298</v>
      </c>
      <c r="L230">
        <f>SQRT(SUM((B231-B230)^2,(C231-C230)^2,(D231-D230)^2,(E231-E230)^2,(F231-F230)^2))/5</f>
        <v>4.6260134024881507</v>
      </c>
      <c r="N230">
        <f>H230-G230</f>
        <v>1</v>
      </c>
      <c r="P230">
        <f>SQRT(SUM((G231-G230)^2,(H231-H230)^2)/2)</f>
        <v>2</v>
      </c>
      <c r="Q230">
        <f>COUNTIF($B231:$F235, B230)</f>
        <v>0</v>
      </c>
      <c r="R230">
        <f>COUNTIF($B231:$F235, C230)</f>
        <v>0</v>
      </c>
      <c r="S230">
        <f>COUNTIF($B231:$F235, D230)</f>
        <v>0</v>
      </c>
      <c r="T230">
        <f>COUNTIF($B231:$F235, E230)</f>
        <v>1</v>
      </c>
      <c r="U230">
        <f>COUNTIF($B231:$F235, F230)</f>
        <v>2</v>
      </c>
      <c r="V230">
        <f>COUNTIF($G231:$H235, G230)</f>
        <v>0</v>
      </c>
      <c r="W230">
        <f>COUNTIF($G231:$H235, H230)</f>
        <v>0</v>
      </c>
      <c r="Z230">
        <f>COUNTIF($B231:$F240, B230)</f>
        <v>0</v>
      </c>
      <c r="AA230">
        <f>COUNTIF($B231:$F240, C230)</f>
        <v>0</v>
      </c>
      <c r="AB230">
        <f>COUNTIF($B231:$F240, D230)</f>
        <v>0</v>
      </c>
      <c r="AC230">
        <f>COUNTIF($B231:$F240, E230)</f>
        <v>2</v>
      </c>
      <c r="AD230">
        <f>COUNTIF($B231:$F240, F230)</f>
        <v>2</v>
      </c>
      <c r="AE230">
        <f>COUNTIF($G231:$H240,G230)</f>
        <v>0</v>
      </c>
      <c r="AF230">
        <f>COUNTIF($G231:$H240,H230)</f>
        <v>0</v>
      </c>
      <c r="AI230">
        <f>COUNTIF($B231:$F250, B230)</f>
        <v>0</v>
      </c>
      <c r="AJ230">
        <f>COUNTIF($B231:$F250, C230)</f>
        <v>2</v>
      </c>
      <c r="AK230">
        <f>COUNTIF($B231:$F250, D230)</f>
        <v>0</v>
      </c>
      <c r="AL230">
        <f>COUNTIF($B231:$F250, E230)</f>
        <v>3</v>
      </c>
      <c r="AM230">
        <f>COUNTIF($B231:$F250, F230)</f>
        <v>3</v>
      </c>
      <c r="AN230">
        <f>COUNTIF($G231:$H250,G230)</f>
        <v>1</v>
      </c>
      <c r="AO230">
        <f>COUNTIF($G231:$H250,H230)</f>
        <v>0</v>
      </c>
    </row>
    <row r="231" spans="1:41" x14ac:dyDescent="0.3">
      <c r="A231" s="4">
        <v>44911</v>
      </c>
      <c r="B231">
        <v>2</v>
      </c>
      <c r="C231">
        <v>15</v>
      </c>
      <c r="D231">
        <v>19</v>
      </c>
      <c r="E231">
        <v>35</v>
      </c>
      <c r="F231">
        <v>44</v>
      </c>
      <c r="G231">
        <v>2</v>
      </c>
      <c r="H231">
        <v>7</v>
      </c>
      <c r="J231">
        <f>SQRT(SUM((C231-B231)^2,(D231-C231)^2,(E231-D231)^2,(F231-E231)^2))/4</f>
        <v>5.7118298293979315</v>
      </c>
      <c r="L231">
        <f>SQRT(SUM((B232-B231)^2,(C232-C231)^2,(D232-D231)^2,(E232-E231)^2,(F232-F231)^2))/5</f>
        <v>3.8105117766515297</v>
      </c>
      <c r="N231">
        <f>H231-G231</f>
        <v>5</v>
      </c>
      <c r="P231">
        <f>SQRT(SUM((G232-G231)^2,(H232-H231)^2)/2)</f>
        <v>6.324555320336759</v>
      </c>
      <c r="Q231">
        <f>COUNTIF($B232:$F236, B231)</f>
        <v>0</v>
      </c>
      <c r="R231">
        <f>COUNTIF($B232:$F236, C231)</f>
        <v>1</v>
      </c>
      <c r="S231">
        <f>COUNTIF($B232:$F236, D231)</f>
        <v>0</v>
      </c>
      <c r="T231">
        <f>COUNTIF($B232:$F236, E231)</f>
        <v>2</v>
      </c>
      <c r="U231">
        <f>COUNTIF($B232:$F236, F231)</f>
        <v>0</v>
      </c>
      <c r="V231">
        <f>COUNTIF($G232:$H236, G231)</f>
        <v>0</v>
      </c>
      <c r="W231">
        <f>COUNTIF($G232:$H236, H231)</f>
        <v>0</v>
      </c>
      <c r="Z231">
        <f>COUNTIF($B232:$F241, B231)</f>
        <v>1</v>
      </c>
      <c r="AA231">
        <f>COUNTIF($B232:$F241, C231)</f>
        <v>1</v>
      </c>
      <c r="AB231">
        <f>COUNTIF($B232:$F241, D231)</f>
        <v>3</v>
      </c>
      <c r="AC231">
        <f>COUNTIF($B232:$F241, E231)</f>
        <v>4</v>
      </c>
      <c r="AD231">
        <f>COUNTIF($B232:$F241, F231)</f>
        <v>1</v>
      </c>
      <c r="AE231">
        <f>COUNTIF($G232:$H241,G231)</f>
        <v>2</v>
      </c>
      <c r="AF231">
        <f>COUNTIF($G232:$H241,H231)</f>
        <v>0</v>
      </c>
      <c r="AI231">
        <f>COUNTIF($B232:$F251, B231)</f>
        <v>2</v>
      </c>
      <c r="AJ231">
        <f>COUNTIF($B232:$F251, C231)</f>
        <v>3</v>
      </c>
      <c r="AK231">
        <f>COUNTIF($B232:$F251, D231)</f>
        <v>4</v>
      </c>
      <c r="AL231">
        <f>COUNTIF($B232:$F251, E231)</f>
        <v>6</v>
      </c>
      <c r="AM231">
        <f>COUNTIF($B232:$F251, F231)</f>
        <v>2</v>
      </c>
      <c r="AN231">
        <f>COUNTIF($G232:$H251,G231)</f>
        <v>3</v>
      </c>
      <c r="AO231">
        <f>COUNTIF($G232:$H251,H231)</f>
        <v>0</v>
      </c>
    </row>
    <row r="232" spans="1:41" x14ac:dyDescent="0.3">
      <c r="A232" s="4">
        <v>44908</v>
      </c>
      <c r="B232">
        <v>3</v>
      </c>
      <c r="C232">
        <v>9</v>
      </c>
      <c r="D232">
        <v>12</v>
      </c>
      <c r="E232">
        <v>26</v>
      </c>
      <c r="F232">
        <v>30</v>
      </c>
      <c r="G232">
        <v>10</v>
      </c>
      <c r="H232">
        <v>11</v>
      </c>
      <c r="J232">
        <f>SQRT(SUM((C232-B232)^2,(D232-C232)^2,(E232-D232)^2,(F232-E232)^2))/4</f>
        <v>4.0078048854703496</v>
      </c>
      <c r="L232">
        <f>SQRT(SUM((B233-B232)^2,(C233-C232)^2,(D233-D232)^2,(E233-E232)^2,(F233-F232)^2))/5</f>
        <v>7.7717436910901796</v>
      </c>
      <c r="N232">
        <f>H232-G232</f>
        <v>1</v>
      </c>
      <c r="P232">
        <f>SQRT(SUM((G233-G232)^2,(H233-H232)^2)/2)</f>
        <v>8.5146931829632013</v>
      </c>
      <c r="Q232">
        <f>COUNTIF($B233:$F237, B232)</f>
        <v>0</v>
      </c>
      <c r="R232">
        <f>COUNTIF($B233:$F237, C232)</f>
        <v>0</v>
      </c>
      <c r="S232">
        <f>COUNTIF($B233:$F237, D232)</f>
        <v>2</v>
      </c>
      <c r="T232">
        <f>COUNTIF($B233:$F237, E232)</f>
        <v>1</v>
      </c>
      <c r="U232">
        <f>COUNTIF($B233:$F237, F232)</f>
        <v>0</v>
      </c>
      <c r="V232">
        <f>COUNTIF($G233:$H237, G232)</f>
        <v>0</v>
      </c>
      <c r="W232">
        <f>COUNTIF($G233:$H237, H232)</f>
        <v>1</v>
      </c>
      <c r="Z232">
        <f>COUNTIF($B233:$F242, B232)</f>
        <v>1</v>
      </c>
      <c r="AA232">
        <f>COUNTIF($B233:$F242, C232)</f>
        <v>0</v>
      </c>
      <c r="AB232">
        <f>COUNTIF($B233:$F242, D232)</f>
        <v>2</v>
      </c>
      <c r="AC232">
        <f>COUNTIF($B233:$F242, E232)</f>
        <v>1</v>
      </c>
      <c r="AD232">
        <f>COUNTIF($B233:$F242, F232)</f>
        <v>0</v>
      </c>
      <c r="AE232">
        <f>COUNTIF($G233:$H242,G232)</f>
        <v>1</v>
      </c>
      <c r="AF232">
        <f>COUNTIF($G233:$H242,H232)</f>
        <v>3</v>
      </c>
      <c r="AI232">
        <f>COUNTIF($B233:$F252, B232)</f>
        <v>1</v>
      </c>
      <c r="AJ232">
        <f>COUNTIF($B233:$F252, C232)</f>
        <v>1</v>
      </c>
      <c r="AK232">
        <f>COUNTIF($B233:$F252, D232)</f>
        <v>3</v>
      </c>
      <c r="AL232">
        <f>COUNTIF($B233:$F252, E232)</f>
        <v>2</v>
      </c>
      <c r="AM232">
        <f>COUNTIF($B233:$F252, F232)</f>
        <v>0</v>
      </c>
      <c r="AN232">
        <f>COUNTIF($G233:$H252,G232)</f>
        <v>1</v>
      </c>
      <c r="AO232">
        <f>COUNTIF($G233:$H252,H232)</f>
        <v>5</v>
      </c>
    </row>
    <row r="233" spans="1:41" x14ac:dyDescent="0.3">
      <c r="A233" s="4">
        <v>44904</v>
      </c>
      <c r="B233">
        <v>8</v>
      </c>
      <c r="C233">
        <v>27</v>
      </c>
      <c r="D233">
        <v>31</v>
      </c>
      <c r="E233">
        <v>46</v>
      </c>
      <c r="F233">
        <v>50</v>
      </c>
      <c r="G233">
        <v>1</v>
      </c>
      <c r="H233">
        <v>3</v>
      </c>
      <c r="J233">
        <f>SQRT(SUM((C233-B233)^2,(D233-C233)^2,(E233-D233)^2,(F233-E233)^2))/4</f>
        <v>6.2149014473280264</v>
      </c>
      <c r="L233">
        <f>SQRT(SUM((B234-B233)^2,(C234-C233)^2,(D234-D233)^2,(E234-E233)^2,(F234-F233)^2))/5</f>
        <v>6.4187226143524851</v>
      </c>
      <c r="N233">
        <f>H233-G233</f>
        <v>2</v>
      </c>
      <c r="P233">
        <f>SQRT(SUM((G234-G233)^2,(H234-H233)^2)/2)</f>
        <v>8.0622577482985491</v>
      </c>
      <c r="Q233">
        <f>COUNTIF($B234:$F238, B233)</f>
        <v>0</v>
      </c>
      <c r="R233">
        <f>COUNTIF($B234:$F238, C233)</f>
        <v>1</v>
      </c>
      <c r="S233">
        <f>COUNTIF($B234:$F238, D233)</f>
        <v>0</v>
      </c>
      <c r="T233">
        <f>COUNTIF($B234:$F238, E233)</f>
        <v>0</v>
      </c>
      <c r="U233">
        <f>COUNTIF($B234:$F238, F233)</f>
        <v>0</v>
      </c>
      <c r="V233">
        <f>COUNTIF($G234:$H238, G233)</f>
        <v>0</v>
      </c>
      <c r="W233">
        <f>COUNTIF($G234:$H238, H233)</f>
        <v>1</v>
      </c>
      <c r="Z233">
        <f>COUNTIF($B234:$F243, B233)</f>
        <v>0</v>
      </c>
      <c r="AA233">
        <f>COUNTIF($B234:$F243, C233)</f>
        <v>1</v>
      </c>
      <c r="AB233">
        <f>COUNTIF($B234:$F243, D233)</f>
        <v>1</v>
      </c>
      <c r="AC233">
        <f>COUNTIF($B234:$F243, E233)</f>
        <v>0</v>
      </c>
      <c r="AD233">
        <f>COUNTIF($B234:$F243, F233)</f>
        <v>1</v>
      </c>
      <c r="AE233">
        <f>COUNTIF($G234:$H243,G233)</f>
        <v>3</v>
      </c>
      <c r="AF233">
        <f>COUNTIF($G234:$H243,H233)</f>
        <v>2</v>
      </c>
      <c r="AI233">
        <f>COUNTIF($B234:$F253, B233)</f>
        <v>0</v>
      </c>
      <c r="AJ233">
        <f>COUNTIF($B234:$F253, C233)</f>
        <v>3</v>
      </c>
      <c r="AK233">
        <f>COUNTIF($B234:$F253, D233)</f>
        <v>1</v>
      </c>
      <c r="AL233">
        <f>COUNTIF($B234:$F253, E233)</f>
        <v>0</v>
      </c>
      <c r="AM233">
        <f>COUNTIF($B234:$F253, F233)</f>
        <v>1</v>
      </c>
      <c r="AN233">
        <f>COUNTIF($G234:$H253,G233)</f>
        <v>7</v>
      </c>
      <c r="AO233">
        <f>COUNTIF($G234:$H253,H233)</f>
        <v>7</v>
      </c>
    </row>
    <row r="234" spans="1:41" x14ac:dyDescent="0.3">
      <c r="A234" s="4">
        <v>44901</v>
      </c>
      <c r="B234">
        <v>12</v>
      </c>
      <c r="C234">
        <v>20</v>
      </c>
      <c r="D234">
        <v>25</v>
      </c>
      <c r="E234">
        <v>26</v>
      </c>
      <c r="F234">
        <v>27</v>
      </c>
      <c r="G234">
        <v>8</v>
      </c>
      <c r="H234">
        <v>12</v>
      </c>
      <c r="J234">
        <f>SQRT(SUM((C234-B234)^2,(D234-C234)^2,(E234-D234)^2,(F234-E234)^2))/4</f>
        <v>2.384848003542364</v>
      </c>
      <c r="L234">
        <f>SQRT(SUM((B235-B234)^2,(C235-C234)^2,(D235-D234)^2,(E235-E234)^2,(F235-F234)^2))/5</f>
        <v>4.8744230427815767</v>
      </c>
      <c r="N234">
        <f>H234-G234</f>
        <v>4</v>
      </c>
      <c r="P234">
        <f>SQRT(SUM((G235-G234)^2,(H235-H234)^2)/2)</f>
        <v>1.5811388300841898</v>
      </c>
      <c r="Q234">
        <f>COUNTIF($B235:$F239, B234)</f>
        <v>1</v>
      </c>
      <c r="R234">
        <f>COUNTIF($B235:$F239, C234)</f>
        <v>1</v>
      </c>
      <c r="S234">
        <f>COUNTIF($B235:$F239, D234)</f>
        <v>0</v>
      </c>
      <c r="T234">
        <f>COUNTIF($B235:$F239, E234)</f>
        <v>0</v>
      </c>
      <c r="U234">
        <f>COUNTIF($B235:$F239, F234)</f>
        <v>0</v>
      </c>
      <c r="V234">
        <f>COUNTIF($G235:$H239, G234)</f>
        <v>1</v>
      </c>
      <c r="W234">
        <f>COUNTIF($G235:$H239, H234)</f>
        <v>1</v>
      </c>
      <c r="Z234">
        <f>COUNTIF($B235:$F244, B234)</f>
        <v>1</v>
      </c>
      <c r="AA234">
        <f>COUNTIF($B235:$F244, C234)</f>
        <v>1</v>
      </c>
      <c r="AB234">
        <f>COUNTIF($B235:$F244, D234)</f>
        <v>1</v>
      </c>
      <c r="AC234">
        <f>COUNTIF($B235:$F244, E234)</f>
        <v>0</v>
      </c>
      <c r="AD234">
        <f>COUNTIF($B235:$F244, F234)</f>
        <v>0</v>
      </c>
      <c r="AE234">
        <f>COUNTIF($G235:$H244,G234)</f>
        <v>2</v>
      </c>
      <c r="AF234">
        <f>COUNTIF($G235:$H244,H234)</f>
        <v>2</v>
      </c>
      <c r="AI234">
        <f>COUNTIF($B235:$F254, B234)</f>
        <v>3</v>
      </c>
      <c r="AJ234">
        <f>COUNTIF($B235:$F254, C234)</f>
        <v>3</v>
      </c>
      <c r="AK234">
        <f>COUNTIF($B235:$F254, D234)</f>
        <v>1</v>
      </c>
      <c r="AL234">
        <f>COUNTIF($B235:$F254, E234)</f>
        <v>1</v>
      </c>
      <c r="AM234">
        <f>COUNTIF($B235:$F254, F234)</f>
        <v>2</v>
      </c>
      <c r="AN234">
        <f>COUNTIF($G235:$H254,G234)</f>
        <v>3</v>
      </c>
      <c r="AO234">
        <f>COUNTIF($G235:$H254,H234)</f>
        <v>4</v>
      </c>
    </row>
    <row r="235" spans="1:41" x14ac:dyDescent="0.3">
      <c r="A235" s="4">
        <v>44897</v>
      </c>
      <c r="B235">
        <v>12</v>
      </c>
      <c r="C235">
        <v>21</v>
      </c>
      <c r="D235">
        <v>35</v>
      </c>
      <c r="E235">
        <v>39</v>
      </c>
      <c r="F235">
        <v>45</v>
      </c>
      <c r="G235">
        <v>6</v>
      </c>
      <c r="H235">
        <v>11</v>
      </c>
      <c r="J235">
        <f>SQRT(SUM((C235-B235)^2,(D235-C235)^2,(E235-D235)^2,(F235-E235)^2))/4</f>
        <v>4.5345892868042634</v>
      </c>
      <c r="L235">
        <f>SQRT(SUM((B236-B235)^2,(C236-C235)^2,(D236-D235)^2,(E236-E235)^2,(F236-F235)^2))/5</f>
        <v>2.8</v>
      </c>
      <c r="N235">
        <f>H235-G235</f>
        <v>5</v>
      </c>
      <c r="P235">
        <f>SQRT(SUM((G236-G235)^2,(H236-H235)^2)/2)</f>
        <v>1.5811388300841898</v>
      </c>
      <c r="Q235">
        <f>COUNTIF($B236:$F240, B235)</f>
        <v>0</v>
      </c>
      <c r="R235">
        <f>COUNTIF($B236:$F240, C235)</f>
        <v>3</v>
      </c>
      <c r="S235">
        <f>COUNTIF($B236:$F240, D235)</f>
        <v>3</v>
      </c>
      <c r="T235">
        <f>COUNTIF($B236:$F240, E235)</f>
        <v>1</v>
      </c>
      <c r="U235">
        <f>COUNTIF($B236:$F240, F235)</f>
        <v>0</v>
      </c>
      <c r="V235">
        <f>COUNTIF($G236:$H240, G235)</f>
        <v>1</v>
      </c>
      <c r="W235">
        <f>COUNTIF($G236:$H240, H235)</f>
        <v>2</v>
      </c>
      <c r="Z235">
        <f>COUNTIF($B236:$F245, B235)</f>
        <v>0</v>
      </c>
      <c r="AA235">
        <f>COUNTIF($B236:$F245, C235)</f>
        <v>4</v>
      </c>
      <c r="AB235">
        <f>COUNTIF($B236:$F245, D235)</f>
        <v>4</v>
      </c>
      <c r="AC235">
        <f>COUNTIF($B236:$F245, E235)</f>
        <v>1</v>
      </c>
      <c r="AD235">
        <f>COUNTIF($B236:$F245, F235)</f>
        <v>1</v>
      </c>
      <c r="AE235">
        <f>COUNTIF($G236:$H245,G235)</f>
        <v>2</v>
      </c>
      <c r="AF235">
        <f>COUNTIF($G236:$H245,H235)</f>
        <v>3</v>
      </c>
      <c r="AI235">
        <f>COUNTIF($B236:$F255, B235)</f>
        <v>2</v>
      </c>
      <c r="AJ235">
        <f>COUNTIF($B236:$F255, C235)</f>
        <v>6</v>
      </c>
      <c r="AK235">
        <f>COUNTIF($B236:$F255, D235)</f>
        <v>5</v>
      </c>
      <c r="AL235">
        <f>COUNTIF($B236:$F255, E235)</f>
        <v>1</v>
      </c>
      <c r="AM235">
        <f>COUNTIF($B236:$F255, F235)</f>
        <v>3</v>
      </c>
      <c r="AN235">
        <f>COUNTIF($G236:$H255,G235)</f>
        <v>2</v>
      </c>
      <c r="AO235">
        <f>COUNTIF($G236:$H255,H235)</f>
        <v>5</v>
      </c>
    </row>
    <row r="236" spans="1:41" x14ac:dyDescent="0.3">
      <c r="A236" s="4">
        <v>44894</v>
      </c>
      <c r="B236">
        <v>15</v>
      </c>
      <c r="C236">
        <v>20</v>
      </c>
      <c r="D236">
        <v>24</v>
      </c>
      <c r="E236">
        <v>35</v>
      </c>
      <c r="F236">
        <v>38</v>
      </c>
      <c r="G236">
        <v>8</v>
      </c>
      <c r="H236">
        <v>12</v>
      </c>
      <c r="J236">
        <f>SQRT(SUM((C236-B236)^2,(D236-C236)^2,(E236-D236)^2,(F236-E236)^2))/4</f>
        <v>3.2691742076555053</v>
      </c>
      <c r="L236">
        <f>SQRT(SUM((B237-B236)^2,(C237-C236)^2,(D237-D236)^2,(E237-E236)^2,(F237-F236)^2))/5</f>
        <v>2.3916521486202797</v>
      </c>
      <c r="N236">
        <f>H236-G236</f>
        <v>4</v>
      </c>
      <c r="P236">
        <f>SQRT(SUM((G237-G236)^2,(H237-H236)^2)/2)</f>
        <v>6</v>
      </c>
      <c r="Q236">
        <f>COUNTIF($B237:$F241, B236)</f>
        <v>0</v>
      </c>
      <c r="R236">
        <f>COUNTIF($B237:$F241, C236)</f>
        <v>0</v>
      </c>
      <c r="S236">
        <f>COUNTIF($B237:$F241, D236)</f>
        <v>3</v>
      </c>
      <c r="T236">
        <f>COUNTIF($B237:$F241, E236)</f>
        <v>2</v>
      </c>
      <c r="U236">
        <f>COUNTIF($B237:$F241, F236)</f>
        <v>0</v>
      </c>
      <c r="V236">
        <f>COUNTIF($G237:$H241, G236)</f>
        <v>0</v>
      </c>
      <c r="W236">
        <f>COUNTIF($G237:$H241, H236)</f>
        <v>1</v>
      </c>
      <c r="Z236">
        <f>COUNTIF($B237:$F246, B236)</f>
        <v>0</v>
      </c>
      <c r="AA236">
        <f>COUNTIF($B237:$F246, C236)</f>
        <v>1</v>
      </c>
      <c r="AB236">
        <f>COUNTIF($B237:$F246, D236)</f>
        <v>3</v>
      </c>
      <c r="AC236">
        <f>COUNTIF($B237:$F246, E236)</f>
        <v>3</v>
      </c>
      <c r="AD236">
        <f>COUNTIF($B237:$F246, F236)</f>
        <v>0</v>
      </c>
      <c r="AE236">
        <f>COUNTIF($G237:$H246,G236)</f>
        <v>1</v>
      </c>
      <c r="AF236">
        <f>COUNTIF($G237:$H246,H236)</f>
        <v>1</v>
      </c>
      <c r="AI236">
        <f>COUNTIF($B237:$F256, B236)</f>
        <v>3</v>
      </c>
      <c r="AJ236">
        <f>COUNTIF($B237:$F256, C236)</f>
        <v>2</v>
      </c>
      <c r="AK236">
        <f>COUNTIF($B237:$F256, D236)</f>
        <v>4</v>
      </c>
      <c r="AL236">
        <f>COUNTIF($B237:$F256, E236)</f>
        <v>4</v>
      </c>
      <c r="AM236">
        <f>COUNTIF($B237:$F256, F236)</f>
        <v>1</v>
      </c>
      <c r="AN236">
        <f>COUNTIF($G237:$H256,G236)</f>
        <v>2</v>
      </c>
      <c r="AO236">
        <f>COUNTIF($G237:$H256,H236)</f>
        <v>4</v>
      </c>
    </row>
    <row r="237" spans="1:41" x14ac:dyDescent="0.3">
      <c r="A237" s="4">
        <v>44890</v>
      </c>
      <c r="B237">
        <v>19</v>
      </c>
      <c r="C237">
        <v>21</v>
      </c>
      <c r="D237">
        <v>35</v>
      </c>
      <c r="E237">
        <v>37</v>
      </c>
      <c r="F237">
        <v>39</v>
      </c>
      <c r="G237">
        <v>2</v>
      </c>
      <c r="H237">
        <v>6</v>
      </c>
      <c r="J237">
        <f>SQRT(SUM((C237-B237)^2,(D237-C237)^2,(E237-D237)^2,(F237-E237)^2))/4</f>
        <v>3.6055512754639891</v>
      </c>
      <c r="L237">
        <f>SQRT(SUM((B238-B237)^2,(C238-C237)^2,(D238-D237)^2,(E238-E237)^2,(F238-F237)^2))/5</f>
        <v>2.8213471959331771</v>
      </c>
      <c r="N237">
        <f>H237-G237</f>
        <v>4</v>
      </c>
      <c r="P237">
        <f>SQRT(SUM((G238-G237)^2,(H238-H237)^2)/2)</f>
        <v>3.6055512754639891</v>
      </c>
      <c r="Q237">
        <f>COUNTIF($B238:$F242, B237)</f>
        <v>2</v>
      </c>
      <c r="R237">
        <f>COUNTIF($B238:$F242, C237)</f>
        <v>2</v>
      </c>
      <c r="S237">
        <f>COUNTIF($B238:$F242, D237)</f>
        <v>1</v>
      </c>
      <c r="T237">
        <f>COUNTIF($B238:$F242, E237)</f>
        <v>0</v>
      </c>
      <c r="U237">
        <f>COUNTIF($B238:$F242, F237)</f>
        <v>0</v>
      </c>
      <c r="V237">
        <f>COUNTIF($G238:$H242, G237)</f>
        <v>1</v>
      </c>
      <c r="W237">
        <f>COUNTIF($G238:$H242, H237)</f>
        <v>0</v>
      </c>
      <c r="Z237">
        <f>COUNTIF($B238:$F247, B237)</f>
        <v>3</v>
      </c>
      <c r="AA237">
        <f>COUNTIF($B238:$F247, C237)</f>
        <v>4</v>
      </c>
      <c r="AB237">
        <f>COUNTIF($B238:$F247, D237)</f>
        <v>3</v>
      </c>
      <c r="AC237">
        <f>COUNTIF($B238:$F247, E237)</f>
        <v>2</v>
      </c>
      <c r="AD237">
        <f>COUNTIF($B238:$F247, F237)</f>
        <v>0</v>
      </c>
      <c r="AE237">
        <f>COUNTIF($G238:$H247,G237)</f>
        <v>2</v>
      </c>
      <c r="AF237">
        <f>COUNTIF($G238:$H247,H237)</f>
        <v>1</v>
      </c>
      <c r="AI237">
        <f>COUNTIF($B238:$F257, B237)</f>
        <v>6</v>
      </c>
      <c r="AJ237">
        <f>COUNTIF($B238:$F257, C237)</f>
        <v>5</v>
      </c>
      <c r="AK237">
        <f>COUNTIF($B238:$F257, D237)</f>
        <v>3</v>
      </c>
      <c r="AL237">
        <f>COUNTIF($B238:$F257, E237)</f>
        <v>2</v>
      </c>
      <c r="AM237">
        <f>COUNTIF($B238:$F257, F237)</f>
        <v>1</v>
      </c>
      <c r="AN237">
        <f>COUNTIF($G238:$H257,G237)</f>
        <v>4</v>
      </c>
      <c r="AO237">
        <f>COUNTIF($G238:$H257,H237)</f>
        <v>2</v>
      </c>
    </row>
    <row r="238" spans="1:41" x14ac:dyDescent="0.3">
      <c r="A238" s="4">
        <v>44887</v>
      </c>
      <c r="B238">
        <v>21</v>
      </c>
      <c r="C238">
        <v>22</v>
      </c>
      <c r="D238">
        <v>24</v>
      </c>
      <c r="E238">
        <v>29</v>
      </c>
      <c r="F238">
        <v>42</v>
      </c>
      <c r="G238">
        <v>3</v>
      </c>
      <c r="H238">
        <v>11</v>
      </c>
      <c r="J238">
        <f>SQRT(SUM((C238-B238)^2,(D238-C238)^2,(E238-D238)^2,(F238-E238)^2))/4</f>
        <v>3.5266839949164712</v>
      </c>
      <c r="L238">
        <f>SQRT(SUM((B239-B238)^2,(C239-C238)^2,(D239-D238)^2,(E239-E238)^2,(F239-F238)^2))/5</f>
        <v>2.545584412271571</v>
      </c>
      <c r="N238">
        <f>H238-G238</f>
        <v>8</v>
      </c>
      <c r="P238">
        <f>SQRT(SUM((G239-G238)^2,(H239-H238)^2)/2)</f>
        <v>1.4142135623730951</v>
      </c>
      <c r="Q238">
        <f>COUNTIF($B239:$F243, B238)</f>
        <v>1</v>
      </c>
      <c r="R238">
        <f>COUNTIF($B239:$F243, C238)</f>
        <v>0</v>
      </c>
      <c r="S238">
        <f>COUNTIF($B239:$F243, D238)</f>
        <v>2</v>
      </c>
      <c r="T238">
        <f>COUNTIF($B239:$F243, E238)</f>
        <v>0</v>
      </c>
      <c r="U238">
        <f>COUNTIF($B239:$F243, F238)</f>
        <v>0</v>
      </c>
      <c r="V238">
        <f>COUNTIF($G239:$H243, G238)</f>
        <v>1</v>
      </c>
      <c r="W238">
        <f>COUNTIF($G239:$H243, H238)</f>
        <v>1</v>
      </c>
      <c r="Z238">
        <f>COUNTIF($B239:$F248, B238)</f>
        <v>4</v>
      </c>
      <c r="AA238">
        <f>COUNTIF($B239:$F248, C238)</f>
        <v>1</v>
      </c>
      <c r="AB238">
        <f>COUNTIF($B239:$F248, D238)</f>
        <v>2</v>
      </c>
      <c r="AC238">
        <f>COUNTIF($B239:$F248, E238)</f>
        <v>0</v>
      </c>
      <c r="AD238">
        <f>COUNTIF($B239:$F248, F238)</f>
        <v>1</v>
      </c>
      <c r="AE238">
        <f>COUNTIF($G239:$H248,G238)</f>
        <v>4</v>
      </c>
      <c r="AF238">
        <f>COUNTIF($G239:$H248,H238)</f>
        <v>2</v>
      </c>
      <c r="AI238">
        <f>COUNTIF($B239:$F258, B238)</f>
        <v>4</v>
      </c>
      <c r="AJ238">
        <f>COUNTIF($B239:$F258, C238)</f>
        <v>3</v>
      </c>
      <c r="AK238">
        <f>COUNTIF($B239:$F258, D238)</f>
        <v>3</v>
      </c>
      <c r="AL238">
        <f>COUNTIF($B239:$F258, E238)</f>
        <v>1</v>
      </c>
      <c r="AM238">
        <f>COUNTIF($B239:$F258, F238)</f>
        <v>1</v>
      </c>
      <c r="AN238">
        <f>COUNTIF($G239:$H258,G238)</f>
        <v>7</v>
      </c>
      <c r="AO238">
        <f>COUNTIF($G239:$H258,H238)</f>
        <v>4</v>
      </c>
    </row>
    <row r="239" spans="1:41" x14ac:dyDescent="0.3">
      <c r="A239" s="4">
        <v>44883</v>
      </c>
      <c r="B239">
        <v>13</v>
      </c>
      <c r="C239">
        <v>16</v>
      </c>
      <c r="D239">
        <v>19</v>
      </c>
      <c r="E239">
        <v>35</v>
      </c>
      <c r="F239">
        <v>41</v>
      </c>
      <c r="G239">
        <v>1</v>
      </c>
      <c r="H239">
        <v>11</v>
      </c>
      <c r="J239">
        <f>SQRT(SUM((C239-B239)^2,(D239-C239)^2,(E239-D239)^2,(F239-E239)^2))/4</f>
        <v>4.4017042154147523</v>
      </c>
      <c r="L239">
        <f>SQRT(SUM((B240-B239)^2,(C240-C239)^2,(D240-D239)^2,(E240-E239)^2,(F240-F239)^2))/5</f>
        <v>2.2803508501982757</v>
      </c>
      <c r="N239">
        <f>H239-G239</f>
        <v>10</v>
      </c>
      <c r="P239">
        <f>SQRT(SUM((G240-G239)^2,(H240-H239)^2)/2)</f>
        <v>0.70710678118654757</v>
      </c>
      <c r="Q239">
        <f>COUNTIF($B240:$F244, B239)</f>
        <v>1</v>
      </c>
      <c r="R239">
        <f>COUNTIF($B240:$F244, C239)</f>
        <v>0</v>
      </c>
      <c r="S239">
        <f>COUNTIF($B240:$F244, D239)</f>
        <v>2</v>
      </c>
      <c r="T239">
        <f>COUNTIF($B240:$F244, E239)</f>
        <v>0</v>
      </c>
      <c r="U239">
        <f>COUNTIF($B240:$F244, F239)</f>
        <v>0</v>
      </c>
      <c r="V239">
        <f>COUNTIF($G240:$H244, G239)</f>
        <v>3</v>
      </c>
      <c r="W239">
        <f>COUNTIF($G240:$H244, H239)</f>
        <v>0</v>
      </c>
      <c r="Z239">
        <f>COUNTIF($B240:$F249, B239)</f>
        <v>1</v>
      </c>
      <c r="AA239">
        <f>COUNTIF($B240:$F249, C239)</f>
        <v>1</v>
      </c>
      <c r="AB239">
        <f>COUNTIF($B240:$F249, D239)</f>
        <v>2</v>
      </c>
      <c r="AC239">
        <f>COUNTIF($B240:$F249, E239)</f>
        <v>2</v>
      </c>
      <c r="AD239">
        <f>COUNTIF($B240:$F249, F239)</f>
        <v>0</v>
      </c>
      <c r="AE239">
        <f>COUNTIF($G240:$H249,G239)</f>
        <v>5</v>
      </c>
      <c r="AF239">
        <f>COUNTIF($G240:$H249,H239)</f>
        <v>1</v>
      </c>
      <c r="AI239">
        <f>COUNTIF($B240:$F259, B239)</f>
        <v>3</v>
      </c>
      <c r="AJ239">
        <f>COUNTIF($B240:$F259, C239)</f>
        <v>1</v>
      </c>
      <c r="AK239">
        <f>COUNTIF($B240:$F259, D239)</f>
        <v>5</v>
      </c>
      <c r="AL239">
        <f>COUNTIF($B240:$F259, E239)</f>
        <v>3</v>
      </c>
      <c r="AM239">
        <f>COUNTIF($B240:$F259, F239)</f>
        <v>0</v>
      </c>
      <c r="AN239">
        <f>COUNTIF($G240:$H259,G239)</f>
        <v>7</v>
      </c>
      <c r="AO239">
        <f>COUNTIF($G240:$H259,H239)</f>
        <v>3</v>
      </c>
    </row>
    <row r="240" spans="1:41" x14ac:dyDescent="0.3">
      <c r="A240" s="4">
        <v>44880</v>
      </c>
      <c r="B240">
        <v>13</v>
      </c>
      <c r="C240">
        <v>21</v>
      </c>
      <c r="D240">
        <v>24</v>
      </c>
      <c r="E240">
        <v>31</v>
      </c>
      <c r="F240">
        <v>33</v>
      </c>
      <c r="G240">
        <v>1</v>
      </c>
      <c r="H240">
        <v>12</v>
      </c>
      <c r="J240">
        <f>SQRT(SUM((C240-B240)^2,(D240-C240)^2,(E240-D240)^2,(F240-E240)^2))/4</f>
        <v>2.8062430400804561</v>
      </c>
      <c r="L240">
        <f>SQRT(SUM((B241-B240)^2,(C241-C240)^2,(D241-D240)^2,(E241-E240)^2,(F241-F240)^2))/5</f>
        <v>3.3585711247493331</v>
      </c>
      <c r="N240">
        <f>H240-G240</f>
        <v>11</v>
      </c>
      <c r="P240">
        <f>SQRT(SUM((G241-G240)^2,(H241-H240)^2)/2)</f>
        <v>1.5811388300841898</v>
      </c>
      <c r="Q240">
        <f>COUNTIF($B241:$F245, B240)</f>
        <v>0</v>
      </c>
      <c r="R240">
        <f>COUNTIF($B241:$F245, C240)</f>
        <v>1</v>
      </c>
      <c r="S240">
        <f>COUNTIF($B241:$F245, D240)</f>
        <v>1</v>
      </c>
      <c r="T240">
        <f>COUNTIF($B241:$F245, E240)</f>
        <v>0</v>
      </c>
      <c r="U240">
        <f>COUNTIF($B241:$F245, F240)</f>
        <v>1</v>
      </c>
      <c r="V240">
        <f>COUNTIF($G241:$H245, G240)</f>
        <v>3</v>
      </c>
      <c r="W240">
        <f>COUNTIF($G241:$H245, H240)</f>
        <v>0</v>
      </c>
      <c r="Z240">
        <f>COUNTIF($B241:$F250, B240)</f>
        <v>0</v>
      </c>
      <c r="AA240">
        <f>COUNTIF($B241:$F250, C240)</f>
        <v>3</v>
      </c>
      <c r="AB240">
        <f>COUNTIF($B241:$F250, D240)</f>
        <v>1</v>
      </c>
      <c r="AC240">
        <f>COUNTIF($B241:$F250, E240)</f>
        <v>0</v>
      </c>
      <c r="AD240">
        <f>COUNTIF($B241:$F250, F240)</f>
        <v>1</v>
      </c>
      <c r="AE240">
        <f>COUNTIF($G241:$H250,G240)</f>
        <v>5</v>
      </c>
      <c r="AF240">
        <f>COUNTIF($G241:$H250,H240)</f>
        <v>1</v>
      </c>
      <c r="AI240">
        <f>COUNTIF($B241:$F260, B240)</f>
        <v>2</v>
      </c>
      <c r="AJ240">
        <f>COUNTIF($B241:$F260, C240)</f>
        <v>4</v>
      </c>
      <c r="AK240">
        <f>COUNTIF($B241:$F260, D240)</f>
        <v>2</v>
      </c>
      <c r="AL240">
        <f>COUNTIF($B241:$F260, E240)</f>
        <v>1</v>
      </c>
      <c r="AM240">
        <f>COUNTIF($B241:$F260, F240)</f>
        <v>1</v>
      </c>
      <c r="AN240">
        <f>COUNTIF($G241:$H260,G240)</f>
        <v>6</v>
      </c>
      <c r="AO240">
        <f>COUNTIF($G241:$H260,H240)</f>
        <v>3</v>
      </c>
    </row>
    <row r="241" spans="1:41" x14ac:dyDescent="0.3">
      <c r="A241" s="4">
        <v>44876</v>
      </c>
      <c r="B241">
        <v>2</v>
      </c>
      <c r="C241">
        <v>19</v>
      </c>
      <c r="D241">
        <v>24</v>
      </c>
      <c r="E241">
        <v>25</v>
      </c>
      <c r="F241">
        <v>44</v>
      </c>
      <c r="G241">
        <v>2</v>
      </c>
      <c r="H241">
        <v>10</v>
      </c>
      <c r="J241">
        <f>SQRT(SUM((C241-B241)^2,(D241-C241)^2,(E241-D241)^2,(F241-E241)^2))/4</f>
        <v>6.5</v>
      </c>
      <c r="L241">
        <f>SQRT(SUM((B242-B241)^2,(C242-C241)^2,(D242-D241)^2,(E242-E241)^2,(F242-F241)^2))/5</f>
        <v>3.8</v>
      </c>
      <c r="N241">
        <f>H241-G241</f>
        <v>8</v>
      </c>
      <c r="P241">
        <f>SQRT(SUM((G242-G241)^2,(H242-H241)^2)/2)</f>
        <v>1.5811388300841898</v>
      </c>
      <c r="Q241">
        <f>COUNTIF($B242:$F246, B241)</f>
        <v>1</v>
      </c>
      <c r="R241">
        <f>COUNTIF($B242:$F246, C241)</f>
        <v>1</v>
      </c>
      <c r="S241">
        <f>COUNTIF($B242:$F246, D241)</f>
        <v>0</v>
      </c>
      <c r="T241">
        <f>COUNTIF($B242:$F246, E241)</f>
        <v>0</v>
      </c>
      <c r="U241">
        <f>COUNTIF($B242:$F246, F241)</f>
        <v>1</v>
      </c>
      <c r="V241">
        <f>COUNTIF($G242:$H246, G241)</f>
        <v>1</v>
      </c>
      <c r="W241">
        <f>COUNTIF($G242:$H246, H241)</f>
        <v>0</v>
      </c>
      <c r="Z241">
        <f>COUNTIF($B242:$F251, B241)</f>
        <v>1</v>
      </c>
      <c r="AA241">
        <f>COUNTIF($B242:$F251, C241)</f>
        <v>1</v>
      </c>
      <c r="AB241">
        <f>COUNTIF($B242:$F251, D241)</f>
        <v>1</v>
      </c>
      <c r="AC241">
        <f>COUNTIF($B242:$F251, E241)</f>
        <v>0</v>
      </c>
      <c r="AD241">
        <f>COUNTIF($B242:$F251, F241)</f>
        <v>1</v>
      </c>
      <c r="AE241">
        <f>COUNTIF($G242:$H251,G241)</f>
        <v>1</v>
      </c>
      <c r="AF241">
        <f>COUNTIF($G242:$H251,H241)</f>
        <v>0</v>
      </c>
      <c r="AI241">
        <f>COUNTIF($B242:$F261, B241)</f>
        <v>2</v>
      </c>
      <c r="AJ241">
        <f>COUNTIF($B242:$F261, C241)</f>
        <v>5</v>
      </c>
      <c r="AK241">
        <f>COUNTIF($B242:$F261, D241)</f>
        <v>1</v>
      </c>
      <c r="AL241">
        <f>COUNTIF($B242:$F261, E241)</f>
        <v>2</v>
      </c>
      <c r="AM241">
        <f>COUNTIF($B242:$F261, F241)</f>
        <v>4</v>
      </c>
      <c r="AN241">
        <f>COUNTIF($G242:$H261,G241)</f>
        <v>3</v>
      </c>
      <c r="AO241">
        <f>COUNTIF($G242:$H261,H241)</f>
        <v>2</v>
      </c>
    </row>
    <row r="242" spans="1:41" x14ac:dyDescent="0.3">
      <c r="A242" s="4">
        <v>44873</v>
      </c>
      <c r="B242">
        <v>3</v>
      </c>
      <c r="C242">
        <v>5</v>
      </c>
      <c r="D242">
        <v>32</v>
      </c>
      <c r="E242">
        <v>33</v>
      </c>
      <c r="F242">
        <v>50</v>
      </c>
      <c r="G242">
        <v>1</v>
      </c>
      <c r="H242">
        <v>8</v>
      </c>
      <c r="J242">
        <f>SQRT(SUM((C242-B242)^2,(D242-C242)^2,(E242-D242)^2,(F242-E242)^2))/4</f>
        <v>7.9960927958597381</v>
      </c>
      <c r="L242">
        <f>SQRT(SUM((B243-B242)^2,(C243-C242)^2,(D243-D242)^2,(E243-E242)^2,(F243-F242)^2))/5</f>
        <v>2.9325756597230361</v>
      </c>
      <c r="N242">
        <f>H242-G242</f>
        <v>7</v>
      </c>
      <c r="P242">
        <f>SQRT(SUM((G243-G242)^2,(H243-H242)^2)/2)</f>
        <v>3.6055512754639891</v>
      </c>
      <c r="Q242">
        <f>COUNTIF($B243:$F247, B242)</f>
        <v>0</v>
      </c>
      <c r="R242">
        <f>COUNTIF($B243:$F247, C242)</f>
        <v>0</v>
      </c>
      <c r="S242">
        <f>COUNTIF($B243:$F247, D242)</f>
        <v>0</v>
      </c>
      <c r="T242">
        <f>COUNTIF($B243:$F247, E242)</f>
        <v>0</v>
      </c>
      <c r="U242">
        <f>COUNTIF($B243:$F247, F242)</f>
        <v>0</v>
      </c>
      <c r="V242">
        <f>COUNTIF($G243:$H247, G242)</f>
        <v>3</v>
      </c>
      <c r="W242">
        <f>COUNTIF($G243:$H247, H242)</f>
        <v>1</v>
      </c>
      <c r="Z242">
        <f>COUNTIF($B243:$F252, B242)</f>
        <v>0</v>
      </c>
      <c r="AA242">
        <f>COUNTIF($B243:$F252, C242)</f>
        <v>0</v>
      </c>
      <c r="AB242">
        <f>COUNTIF($B243:$F252, D242)</f>
        <v>1</v>
      </c>
      <c r="AC242">
        <f>COUNTIF($B243:$F252, E242)</f>
        <v>0</v>
      </c>
      <c r="AD242">
        <f>COUNTIF($B243:$F252, F242)</f>
        <v>0</v>
      </c>
      <c r="AE242">
        <f>COUNTIF($G243:$H252,G242)</f>
        <v>4</v>
      </c>
      <c r="AF242">
        <f>COUNTIF($G243:$H252,H242)</f>
        <v>1</v>
      </c>
      <c r="AI242">
        <f>COUNTIF($B243:$F262, B242)</f>
        <v>1</v>
      </c>
      <c r="AJ242">
        <f>COUNTIF($B243:$F262, C242)</f>
        <v>0</v>
      </c>
      <c r="AK242">
        <f>COUNTIF($B243:$F262, D242)</f>
        <v>2</v>
      </c>
      <c r="AL242">
        <f>COUNTIF($B243:$F262, E242)</f>
        <v>1</v>
      </c>
      <c r="AM242">
        <f>COUNTIF($B243:$F262, F242)</f>
        <v>0</v>
      </c>
      <c r="AN242">
        <f>COUNTIF($G243:$H262,G242)</f>
        <v>5</v>
      </c>
      <c r="AO242">
        <f>COUNTIF($G243:$H262,H242)</f>
        <v>4</v>
      </c>
    </row>
    <row r="243" spans="1:41" x14ac:dyDescent="0.3">
      <c r="A243" s="4">
        <v>44869</v>
      </c>
      <c r="B243">
        <v>2</v>
      </c>
      <c r="C243">
        <v>11</v>
      </c>
      <c r="D243">
        <v>37</v>
      </c>
      <c r="E243">
        <v>45</v>
      </c>
      <c r="F243">
        <v>47</v>
      </c>
      <c r="G243">
        <v>2</v>
      </c>
      <c r="H243">
        <v>3</v>
      </c>
      <c r="J243">
        <f>SQRT(SUM((C243-B243)^2,(D243-C243)^2,(E243-D243)^2,(F243-E243)^2))/4</f>
        <v>7.1807033081725358</v>
      </c>
      <c r="L243">
        <f>SQRT(SUM((B244-B243)^2,(C244-C243)^2,(D244-D243)^2,(E244-E243)^2,(F244-F243)^2))/5</f>
        <v>6.308724118235002</v>
      </c>
      <c r="N243">
        <f>H243-G243</f>
        <v>1</v>
      </c>
      <c r="P243">
        <f>SQRT(SUM((G244-G243)^2,(H244-H243)^2)/2)</f>
        <v>2.2360679774997898</v>
      </c>
      <c r="Q243">
        <f>COUNTIF($B244:$F248, B243)</f>
        <v>0</v>
      </c>
      <c r="R243">
        <f>COUNTIF($B244:$F248, C243)</f>
        <v>1</v>
      </c>
      <c r="S243">
        <f>COUNTIF($B244:$F248, D243)</f>
        <v>1</v>
      </c>
      <c r="T243">
        <f>COUNTIF($B244:$F248, E243)</f>
        <v>0</v>
      </c>
      <c r="U243">
        <f>COUNTIF($B244:$F248, F243)</f>
        <v>1</v>
      </c>
      <c r="V243">
        <f>COUNTIF($G244:$H248, G243)</f>
        <v>0</v>
      </c>
      <c r="W243">
        <f>COUNTIF($G244:$H248, H243)</f>
        <v>3</v>
      </c>
      <c r="Z243">
        <f>COUNTIF($B244:$F253, B243)</f>
        <v>0</v>
      </c>
      <c r="AA243">
        <f>COUNTIF($B244:$F253, C243)</f>
        <v>1</v>
      </c>
      <c r="AB243">
        <f>COUNTIF($B244:$F253, D243)</f>
        <v>1</v>
      </c>
      <c r="AC243">
        <f>COUNTIF($B244:$F253, E243)</f>
        <v>2</v>
      </c>
      <c r="AD243">
        <f>COUNTIF($B244:$F253, F243)</f>
        <v>2</v>
      </c>
      <c r="AE243">
        <f>COUNTIF($G244:$H253,G243)</f>
        <v>0</v>
      </c>
      <c r="AF243">
        <f>COUNTIF($G244:$H253,H243)</f>
        <v>5</v>
      </c>
      <c r="AI243">
        <f>COUNTIF($B244:$F263, B243)</f>
        <v>1</v>
      </c>
      <c r="AJ243">
        <f>COUNTIF($B244:$F263, C243)</f>
        <v>1</v>
      </c>
      <c r="AK243">
        <f>COUNTIF($B244:$F263, D243)</f>
        <v>1</v>
      </c>
      <c r="AL243">
        <f>COUNTIF($B244:$F263, E243)</f>
        <v>2</v>
      </c>
      <c r="AM243">
        <f>COUNTIF($B244:$F263, F243)</f>
        <v>3</v>
      </c>
      <c r="AN243">
        <f>COUNTIF($G244:$H263,G243)</f>
        <v>2</v>
      </c>
      <c r="AO243">
        <f>COUNTIF($G244:$H263,H243)</f>
        <v>7</v>
      </c>
    </row>
    <row r="244" spans="1:41" x14ac:dyDescent="0.3">
      <c r="A244" s="4">
        <v>44866</v>
      </c>
      <c r="B244">
        <v>19</v>
      </c>
      <c r="C244">
        <v>37</v>
      </c>
      <c r="D244">
        <v>42</v>
      </c>
      <c r="E244">
        <v>47</v>
      </c>
      <c r="F244">
        <v>48</v>
      </c>
      <c r="G244">
        <v>1</v>
      </c>
      <c r="H244">
        <v>6</v>
      </c>
      <c r="J244">
        <f>SQRT(SUM((C244-B244)^2,(D244-C244)^2,(E244-D244)^2,(F244-E244)^2))/4</f>
        <v>4.8412291827592711</v>
      </c>
      <c r="L244">
        <f>SQRT(SUM((B245-B244)^2,(C245-C244)^2,(D245-D244)^2,(E245-E244)^2,(F245-F244)^2))/5</f>
        <v>7.5815565684099466</v>
      </c>
      <c r="N244">
        <f>H244-G244</f>
        <v>5</v>
      </c>
      <c r="P244">
        <f>SQRT(SUM((G245-G244)^2,(H245-H244)^2)/2)</f>
        <v>3.5355339059327378</v>
      </c>
      <c r="Q244">
        <f>COUNTIF($B245:$F249, B244)</f>
        <v>0</v>
      </c>
      <c r="R244">
        <f>COUNTIF($B245:$F249, C244)</f>
        <v>0</v>
      </c>
      <c r="S244">
        <f>COUNTIF($B245:$F249, D244)</f>
        <v>0</v>
      </c>
      <c r="T244">
        <f>COUNTIF($B245:$F249, E244)</f>
        <v>0</v>
      </c>
      <c r="U244">
        <f>COUNTIF($B245:$F249, F244)</f>
        <v>2</v>
      </c>
      <c r="V244">
        <f>COUNTIF($G245:$H249, G244)</f>
        <v>2</v>
      </c>
      <c r="W244">
        <f>COUNTIF($G245:$H249, H244)</f>
        <v>0</v>
      </c>
      <c r="Z244">
        <f>COUNTIF($B245:$F254, B244)</f>
        <v>1</v>
      </c>
      <c r="AA244">
        <f>COUNTIF($B245:$F254, C244)</f>
        <v>0</v>
      </c>
      <c r="AB244">
        <f>COUNTIF($B245:$F254, D244)</f>
        <v>0</v>
      </c>
      <c r="AC244">
        <f>COUNTIF($B245:$F254, E244)</f>
        <v>1</v>
      </c>
      <c r="AD244">
        <f>COUNTIF($B245:$F254, F244)</f>
        <v>2</v>
      </c>
      <c r="AE244">
        <f>COUNTIF($G245:$H254,G244)</f>
        <v>4</v>
      </c>
      <c r="AF244">
        <f>COUNTIF($G245:$H254,H244)</f>
        <v>0</v>
      </c>
      <c r="AI244">
        <f>COUNTIF($B245:$F264, B244)</f>
        <v>4</v>
      </c>
      <c r="AJ244">
        <f>COUNTIF($B245:$F264, C244)</f>
        <v>0</v>
      </c>
      <c r="AK244">
        <f>COUNTIF($B245:$F264, D244)</f>
        <v>1</v>
      </c>
      <c r="AL244">
        <f>COUNTIF($B245:$F264, E244)</f>
        <v>2</v>
      </c>
      <c r="AM244">
        <f>COUNTIF($B245:$F264, F244)</f>
        <v>5</v>
      </c>
      <c r="AN244">
        <f>COUNTIF($G245:$H264,G244)</f>
        <v>5</v>
      </c>
      <c r="AO244">
        <f>COUNTIF($G245:$H264,H244)</f>
        <v>2</v>
      </c>
    </row>
    <row r="245" spans="1:41" x14ac:dyDescent="0.3">
      <c r="A245" s="4">
        <v>44862</v>
      </c>
      <c r="B245">
        <v>14</v>
      </c>
      <c r="C245">
        <v>16</v>
      </c>
      <c r="D245">
        <v>21</v>
      </c>
      <c r="E245">
        <v>28</v>
      </c>
      <c r="F245">
        <v>35</v>
      </c>
      <c r="G245">
        <v>1</v>
      </c>
      <c r="H245">
        <v>11</v>
      </c>
      <c r="J245">
        <f>SQRT(SUM((C245-B245)^2,(D245-C245)^2,(E245-D245)^2,(F245-E245)^2))/4</f>
        <v>2.817356917396161</v>
      </c>
      <c r="L245">
        <f>SQRT(SUM((B246-B245)^2,(C246-C245)^2,(D246-D245)^2,(E246-E245)^2,(F246-F245)^2))/5</f>
        <v>3.0528675044947495</v>
      </c>
      <c r="N245">
        <f>H245-G245</f>
        <v>10</v>
      </c>
      <c r="P245">
        <f>SQRT(SUM((G246-G245)^2,(H246-H245)^2)/2)</f>
        <v>5.6568542494923806</v>
      </c>
      <c r="Q245">
        <f>COUNTIF($B246:$F250, B245)</f>
        <v>1</v>
      </c>
      <c r="R245">
        <f>COUNTIF($B246:$F250, C245)</f>
        <v>0</v>
      </c>
      <c r="S245">
        <f>COUNTIF($B246:$F250, D245)</f>
        <v>2</v>
      </c>
      <c r="T245">
        <f>COUNTIF($B246:$F250, E245)</f>
        <v>0</v>
      </c>
      <c r="U245">
        <f>COUNTIF($B246:$F250, F245)</f>
        <v>1</v>
      </c>
      <c r="V245">
        <f>COUNTIF($G246:$H250, G245)</f>
        <v>2</v>
      </c>
      <c r="W245">
        <f>COUNTIF($G246:$H250, H245)</f>
        <v>1</v>
      </c>
      <c r="Z245">
        <f>COUNTIF($B246:$F255, B245)</f>
        <v>1</v>
      </c>
      <c r="AA245">
        <f>COUNTIF($B246:$F255, C245)</f>
        <v>0</v>
      </c>
      <c r="AB245">
        <f>COUNTIF($B246:$F255, D245)</f>
        <v>2</v>
      </c>
      <c r="AC245">
        <f>COUNTIF($B246:$F255, E245)</f>
        <v>0</v>
      </c>
      <c r="AD245">
        <f>COUNTIF($B246:$F255, F245)</f>
        <v>1</v>
      </c>
      <c r="AE245">
        <f>COUNTIF($G246:$H255,G245)</f>
        <v>3</v>
      </c>
      <c r="AF245">
        <f>COUNTIF($G246:$H255,H245)</f>
        <v>2</v>
      </c>
      <c r="AI245">
        <f>COUNTIF($B246:$F265, B245)</f>
        <v>3</v>
      </c>
      <c r="AJ245">
        <f>COUNTIF($B246:$F265, C245)</f>
        <v>1</v>
      </c>
      <c r="AK245">
        <f>COUNTIF($B246:$F265, D245)</f>
        <v>3</v>
      </c>
      <c r="AL245">
        <f>COUNTIF($B246:$F265, E245)</f>
        <v>1</v>
      </c>
      <c r="AM245">
        <f>COUNTIF($B246:$F265, F245)</f>
        <v>3</v>
      </c>
      <c r="AN245">
        <f>COUNTIF($G246:$H265,G245)</f>
        <v>4</v>
      </c>
      <c r="AO245">
        <f>COUNTIF($G246:$H265,H245)</f>
        <v>5</v>
      </c>
    </row>
    <row r="246" spans="1:41" x14ac:dyDescent="0.3">
      <c r="A246" s="3">
        <v>44831</v>
      </c>
      <c r="B246">
        <v>4</v>
      </c>
      <c r="C246">
        <v>20</v>
      </c>
      <c r="D246">
        <v>21</v>
      </c>
      <c r="E246">
        <v>34</v>
      </c>
      <c r="F246">
        <v>44</v>
      </c>
      <c r="G246">
        <v>1</v>
      </c>
      <c r="H246">
        <v>3</v>
      </c>
      <c r="J246">
        <f>SQRT(SUM((C246-B246)^2,(D246-C246)^2,(E246-D246)^2,(F246-E246)^2))/4</f>
        <v>5.7336724705898572</v>
      </c>
      <c r="L246">
        <f>SQRT(SUM((B247-B246)^2,(C247-C246)^2,(D247-D246)^2,(E247-E246)^2,(F247-F246)^2))/5</f>
        <v>2.3916521486202797</v>
      </c>
      <c r="N246">
        <f>H246-G246</f>
        <v>2</v>
      </c>
      <c r="P246">
        <f>SQRT(SUM((G247-G246)^2,(H247-H246)^2)/2)</f>
        <v>3.8078865529319543</v>
      </c>
      <c r="Q246">
        <f>COUNTIF($B247:$F251, B246)</f>
        <v>0</v>
      </c>
      <c r="R246">
        <f>COUNTIF($B247:$F251, C246)</f>
        <v>0</v>
      </c>
      <c r="S246">
        <f>COUNTIF($B247:$F251, D246)</f>
        <v>1</v>
      </c>
      <c r="T246">
        <f>COUNTIF($B247:$F251, E246)</f>
        <v>0</v>
      </c>
      <c r="U246">
        <f>COUNTIF($B247:$F251, F246)</f>
        <v>0</v>
      </c>
      <c r="V246">
        <f>COUNTIF($G247:$H251, G246)</f>
        <v>1</v>
      </c>
      <c r="W246">
        <f>COUNTIF($G247:$H251, H246)</f>
        <v>3</v>
      </c>
      <c r="Z246">
        <f>COUNTIF($B247:$F256, B246)</f>
        <v>1</v>
      </c>
      <c r="AA246">
        <f>COUNTIF($B247:$F256, C246)</f>
        <v>1</v>
      </c>
      <c r="AB246">
        <f>COUNTIF($B247:$F256, D246)</f>
        <v>1</v>
      </c>
      <c r="AC246">
        <f>COUNTIF($B247:$F256, E246)</f>
        <v>0</v>
      </c>
      <c r="AD246">
        <f>COUNTIF($B247:$F256, F246)</f>
        <v>2</v>
      </c>
      <c r="AE246">
        <f>COUNTIF($G247:$H256,G246)</f>
        <v>2</v>
      </c>
      <c r="AF246">
        <f>COUNTIF($G247:$H256,H246)</f>
        <v>5</v>
      </c>
      <c r="AI246">
        <f>COUNTIF($B247:$F266, B246)</f>
        <v>1</v>
      </c>
      <c r="AJ246">
        <f>COUNTIF($B247:$F266, C246)</f>
        <v>1</v>
      </c>
      <c r="AK246">
        <f>COUNTIF($B247:$F266, D246)</f>
        <v>2</v>
      </c>
      <c r="AL246">
        <f>COUNTIF($B247:$F266, E246)</f>
        <v>1</v>
      </c>
      <c r="AM246">
        <f>COUNTIF($B247:$F266, F246)</f>
        <v>3</v>
      </c>
      <c r="AN246">
        <f>COUNTIF($G247:$H266,G246)</f>
        <v>3</v>
      </c>
      <c r="AO246">
        <f>COUNTIF($G247:$H266,H246)</f>
        <v>6</v>
      </c>
    </row>
    <row r="247" spans="1:41" x14ac:dyDescent="0.3">
      <c r="A247" s="3">
        <v>44827</v>
      </c>
      <c r="B247">
        <v>14</v>
      </c>
      <c r="C247">
        <v>15</v>
      </c>
      <c r="D247">
        <v>22</v>
      </c>
      <c r="E247">
        <v>35</v>
      </c>
      <c r="F247">
        <v>48</v>
      </c>
      <c r="G247">
        <v>3</v>
      </c>
      <c r="H247">
        <v>8</v>
      </c>
      <c r="J247">
        <f>SQRT(SUM((C247-B247)^2,(D247-C247)^2,(E247-D247)^2,(F247-E247)^2))/4</f>
        <v>4.924428900898052</v>
      </c>
      <c r="L247">
        <f>SQRT(SUM((B248-B247)^2,(C248-C247)^2,(D248-D247)^2,(E248-E247)^2,(F248-F247)^2))/5</f>
        <v>1.4832396974191326</v>
      </c>
      <c r="N247">
        <f>H247-G247</f>
        <v>5</v>
      </c>
      <c r="P247">
        <f>SQRT(SUM((G248-G247)^2,(H248-H247)^2)/2)</f>
        <v>2.8284271247461903</v>
      </c>
      <c r="Q247">
        <f>COUNTIF($B248:$F252, B247)</f>
        <v>0</v>
      </c>
      <c r="R247">
        <f>COUNTIF($B248:$F252, C247)</f>
        <v>1</v>
      </c>
      <c r="S247">
        <f>COUNTIF($B248:$F252, D247)</f>
        <v>1</v>
      </c>
      <c r="T247">
        <f>COUNTIF($B248:$F252, E247)</f>
        <v>0</v>
      </c>
      <c r="U247">
        <f>COUNTIF($B248:$F252, F247)</f>
        <v>1</v>
      </c>
      <c r="V247">
        <f>COUNTIF($G248:$H252, G247)</f>
        <v>2</v>
      </c>
      <c r="W247">
        <f>COUNTIF($G248:$H252, H247)</f>
        <v>0</v>
      </c>
      <c r="Z247">
        <f>COUNTIF($B248:$F257, B247)</f>
        <v>0</v>
      </c>
      <c r="AA247">
        <f>COUNTIF($B248:$F257, C247)</f>
        <v>2</v>
      </c>
      <c r="AB247">
        <f>COUNTIF($B248:$F257, D247)</f>
        <v>2</v>
      </c>
      <c r="AC247">
        <f>COUNTIF($B248:$F257, E247)</f>
        <v>0</v>
      </c>
      <c r="AD247">
        <f>COUNTIF($B248:$F257, F247)</f>
        <v>2</v>
      </c>
      <c r="AE247">
        <f>COUNTIF($G248:$H257,G247)</f>
        <v>4</v>
      </c>
      <c r="AF247">
        <f>COUNTIF($G248:$H257,H247)</f>
        <v>0</v>
      </c>
      <c r="AI247">
        <f>COUNTIF($B248:$F267, B247)</f>
        <v>2</v>
      </c>
      <c r="AJ247">
        <f>COUNTIF($B248:$F267, C247)</f>
        <v>2</v>
      </c>
      <c r="AK247">
        <f>COUNTIF($B248:$F267, D247)</f>
        <v>2</v>
      </c>
      <c r="AL247">
        <f>COUNTIF($B248:$F267, E247)</f>
        <v>2</v>
      </c>
      <c r="AM247">
        <f>COUNTIF($B248:$F267, F247)</f>
        <v>4</v>
      </c>
      <c r="AN247">
        <f>COUNTIF($G248:$H267,G247)</f>
        <v>5</v>
      </c>
      <c r="AO247">
        <f>COUNTIF($G248:$H267,H247)</f>
        <v>4</v>
      </c>
    </row>
    <row r="248" spans="1:41" x14ac:dyDescent="0.3">
      <c r="A248" s="3">
        <v>44824</v>
      </c>
      <c r="B248">
        <v>11</v>
      </c>
      <c r="C248">
        <v>21</v>
      </c>
      <c r="D248">
        <v>23</v>
      </c>
      <c r="E248">
        <v>32</v>
      </c>
      <c r="F248">
        <v>48</v>
      </c>
      <c r="G248">
        <v>3</v>
      </c>
      <c r="H248">
        <v>12</v>
      </c>
      <c r="J248">
        <f>SQRT(SUM((C248-B248)^2,(D248-C248)^2,(E248-D248)^2,(F248-E248)^2))/4</f>
        <v>5.25</v>
      </c>
      <c r="L248">
        <f>SQRT(SUM((B249-B248)^2,(C249-C248)^2,(D249-D248)^2,(E249-E248)^2,(F249-F248)^2))/5</f>
        <v>3.8781438859330635</v>
      </c>
      <c r="N248">
        <f>H248-G248</f>
        <v>9</v>
      </c>
      <c r="P248">
        <f>SQRT(SUM((G249-G248)^2,(H249-H248)^2)/2)</f>
        <v>5.6568542494923806</v>
      </c>
      <c r="Q248">
        <f>COUNTIF($B249:$F253, B248)</f>
        <v>0</v>
      </c>
      <c r="R248">
        <f>COUNTIF($B249:$F253, C248)</f>
        <v>0</v>
      </c>
      <c r="S248">
        <f>COUNTIF($B249:$F253, D248)</f>
        <v>1</v>
      </c>
      <c r="T248">
        <f>COUNTIF($B249:$F253, E248)</f>
        <v>0</v>
      </c>
      <c r="U248">
        <f>COUNTIF($B249:$F253, F248)</f>
        <v>0</v>
      </c>
      <c r="V248">
        <f>COUNTIF($G249:$H253, G248)</f>
        <v>2</v>
      </c>
      <c r="W248">
        <f>COUNTIF($G249:$H253, H248)</f>
        <v>1</v>
      </c>
      <c r="Z248">
        <f>COUNTIF($B249:$F258, B248)</f>
        <v>0</v>
      </c>
      <c r="AA248">
        <f>COUNTIF($B249:$F258, C248)</f>
        <v>0</v>
      </c>
      <c r="AB248">
        <f>COUNTIF($B249:$F258, D248)</f>
        <v>2</v>
      </c>
      <c r="AC248">
        <f>COUNTIF($B249:$F258, E248)</f>
        <v>1</v>
      </c>
      <c r="AD248">
        <f>COUNTIF($B249:$F258, F248)</f>
        <v>1</v>
      </c>
      <c r="AE248">
        <f>COUNTIF($G249:$H258,G248)</f>
        <v>3</v>
      </c>
      <c r="AF248">
        <f>COUNTIF($G249:$H258,H248)</f>
        <v>2</v>
      </c>
      <c r="AI248">
        <f>COUNTIF($B249:$F268, B248)</f>
        <v>0</v>
      </c>
      <c r="AJ248">
        <f>COUNTIF($B249:$F268, C248)</f>
        <v>1</v>
      </c>
      <c r="AK248">
        <f>COUNTIF($B249:$F268, D248)</f>
        <v>4</v>
      </c>
      <c r="AL248">
        <f>COUNTIF($B249:$F268, E248)</f>
        <v>2</v>
      </c>
      <c r="AM248">
        <f>COUNTIF($B249:$F268, F248)</f>
        <v>3</v>
      </c>
      <c r="AN248">
        <f>COUNTIF($G249:$H268,G248)</f>
        <v>4</v>
      </c>
      <c r="AO248">
        <f>COUNTIF($G249:$H268,H248)</f>
        <v>3</v>
      </c>
    </row>
    <row r="249" spans="1:41" x14ac:dyDescent="0.3">
      <c r="A249" s="3">
        <v>44820</v>
      </c>
      <c r="B249">
        <v>10</v>
      </c>
      <c r="C249">
        <v>27</v>
      </c>
      <c r="D249">
        <v>36</v>
      </c>
      <c r="E249">
        <v>45</v>
      </c>
      <c r="F249">
        <v>49</v>
      </c>
      <c r="G249">
        <v>3</v>
      </c>
      <c r="H249">
        <v>4</v>
      </c>
      <c r="J249">
        <f>SQRT(SUM((C249-B249)^2,(D249-C249)^2,(E249-D249)^2,(F249-E249)^2))/4</f>
        <v>5.4025456962435774</v>
      </c>
      <c r="L249">
        <f>SQRT(SUM((B250-B249)^2,(C250-C249)^2,(D250-D249)^2,(E250-E249)^2,(F250-F249)^2))/5</f>
        <v>5.2763623833091682</v>
      </c>
      <c r="N249">
        <f>H249-G249</f>
        <v>1</v>
      </c>
      <c r="P249">
        <f>SQRT(SUM((G250-G249)^2,(H250-H249)^2)/2)</f>
        <v>5.1478150704935004</v>
      </c>
      <c r="Q249">
        <f>COUNTIF($B250:$F254, B249)</f>
        <v>2</v>
      </c>
      <c r="R249">
        <f>COUNTIF($B250:$F254, C249)</f>
        <v>1</v>
      </c>
      <c r="S249">
        <f>COUNTIF($B250:$F254, D249)</f>
        <v>0</v>
      </c>
      <c r="T249">
        <f>COUNTIF($B250:$F254, E249)</f>
        <v>1</v>
      </c>
      <c r="U249">
        <f>COUNTIF($B250:$F254, F249)</f>
        <v>0</v>
      </c>
      <c r="V249">
        <f>COUNTIF($G250:$H254, G249)</f>
        <v>1</v>
      </c>
      <c r="W249">
        <f>COUNTIF($G250:$H254, H249)</f>
        <v>3</v>
      </c>
      <c r="Z249">
        <f>COUNTIF($B250:$F259, B249)</f>
        <v>3</v>
      </c>
      <c r="AA249">
        <f>COUNTIF($B250:$F259, C249)</f>
        <v>1</v>
      </c>
      <c r="AB249">
        <f>COUNTIF($B250:$F259, D249)</f>
        <v>0</v>
      </c>
      <c r="AC249">
        <f>COUNTIF($B250:$F259, E249)</f>
        <v>1</v>
      </c>
      <c r="AD249">
        <f>COUNTIF($B250:$F259, F249)</f>
        <v>0</v>
      </c>
      <c r="AE249">
        <f>COUNTIF($G250:$H259,G249)</f>
        <v>2</v>
      </c>
      <c r="AF249">
        <f>COUNTIF($G250:$H259,H249)</f>
        <v>3</v>
      </c>
      <c r="AI249">
        <f>COUNTIF($B250:$F269, B249)</f>
        <v>3</v>
      </c>
      <c r="AJ249">
        <f>COUNTIF($B250:$F269, C249)</f>
        <v>4</v>
      </c>
      <c r="AK249">
        <f>COUNTIF($B250:$F269, D249)</f>
        <v>0</v>
      </c>
      <c r="AL249">
        <f>COUNTIF($B250:$F269, E249)</f>
        <v>1</v>
      </c>
      <c r="AM249">
        <f>COUNTIF($B250:$F269, F249)</f>
        <v>0</v>
      </c>
      <c r="AN249">
        <f>COUNTIF($G250:$H269,G249)</f>
        <v>3</v>
      </c>
      <c r="AO249">
        <f>COUNTIF($G250:$H269,H249)</f>
        <v>5</v>
      </c>
    </row>
    <row r="250" spans="1:41" x14ac:dyDescent="0.3">
      <c r="A250" s="3">
        <v>44817</v>
      </c>
      <c r="B250">
        <v>9</v>
      </c>
      <c r="C250">
        <v>12</v>
      </c>
      <c r="D250">
        <v>15</v>
      </c>
      <c r="E250">
        <v>40</v>
      </c>
      <c r="F250">
        <v>47</v>
      </c>
      <c r="G250">
        <v>1</v>
      </c>
      <c r="H250">
        <v>11</v>
      </c>
      <c r="J250">
        <f>SQRT(SUM((C250-B250)^2,(D250-C250)^2,(E250-D250)^2,(F250-E250)^2))/4</f>
        <v>6.5764732189829527</v>
      </c>
      <c r="L250">
        <f>SQRT(SUM((B251-B250)^2,(C251-C250)^2,(D251-D250)^2,(E251-E250)^2,(F251-F250)^2))/5</f>
        <v>5.8719673023612788</v>
      </c>
      <c r="N250">
        <f>H250-G250</f>
        <v>10</v>
      </c>
      <c r="P250">
        <f>SQRT(SUM((G251-G250)^2,(H251-H250)^2)/2)</f>
        <v>2.5495097567963922</v>
      </c>
      <c r="Q250">
        <f>COUNTIF($B251:$F255, B250)</f>
        <v>0</v>
      </c>
      <c r="R250">
        <f>COUNTIF($B251:$F255, C250)</f>
        <v>1</v>
      </c>
      <c r="S250">
        <f>COUNTIF($B251:$F255, D250)</f>
        <v>1</v>
      </c>
      <c r="T250">
        <f>COUNTIF($B251:$F255, E250)</f>
        <v>0</v>
      </c>
      <c r="U250">
        <f>COUNTIF($B251:$F255, F250)</f>
        <v>0</v>
      </c>
      <c r="V250">
        <f>COUNTIF($G251:$H255, G250)</f>
        <v>1</v>
      </c>
      <c r="W250">
        <f>COUNTIF($G251:$H255, H250)</f>
        <v>1</v>
      </c>
      <c r="Z250">
        <f>COUNTIF($B251:$F260, B250)</f>
        <v>1</v>
      </c>
      <c r="AA250">
        <f>COUNTIF($B251:$F260, C250)</f>
        <v>1</v>
      </c>
      <c r="AB250">
        <f>COUNTIF($B251:$F260, D250)</f>
        <v>1</v>
      </c>
      <c r="AC250">
        <f>COUNTIF($B251:$F260, E250)</f>
        <v>0</v>
      </c>
      <c r="AD250">
        <f>COUNTIF($B251:$F260, F250)</f>
        <v>1</v>
      </c>
      <c r="AE250">
        <f>COUNTIF($G251:$H260,G250)</f>
        <v>1</v>
      </c>
      <c r="AF250">
        <f>COUNTIF($G251:$H260,H250)</f>
        <v>2</v>
      </c>
      <c r="AI250">
        <f>COUNTIF($B251:$F270, B250)</f>
        <v>2</v>
      </c>
      <c r="AJ250">
        <f>COUNTIF($B251:$F270, C250)</f>
        <v>1</v>
      </c>
      <c r="AK250">
        <f>COUNTIF($B251:$F270, D250)</f>
        <v>1</v>
      </c>
      <c r="AL250">
        <f>COUNTIF($B251:$F270, E250)</f>
        <v>2</v>
      </c>
      <c r="AM250">
        <f>COUNTIF($B251:$F270, F250)</f>
        <v>1</v>
      </c>
      <c r="AN250">
        <f>COUNTIF($G251:$H270,G250)</f>
        <v>2</v>
      </c>
      <c r="AO250">
        <f>COUNTIF($G251:$H270,H250)</f>
        <v>5</v>
      </c>
    </row>
    <row r="251" spans="1:41" x14ac:dyDescent="0.3">
      <c r="A251" s="3">
        <v>44813</v>
      </c>
      <c r="B251">
        <v>17</v>
      </c>
      <c r="C251">
        <v>23</v>
      </c>
      <c r="D251">
        <v>24</v>
      </c>
      <c r="E251">
        <v>26</v>
      </c>
      <c r="F251">
        <v>27</v>
      </c>
      <c r="G251">
        <v>4</v>
      </c>
      <c r="H251">
        <v>9</v>
      </c>
      <c r="J251">
        <f>SQRT(SUM((C251-B251)^2,(D251-C251)^2,(E251-D251)^2,(F251-E251)^2))/4</f>
        <v>1.6201851746019651</v>
      </c>
      <c r="L251">
        <f>SQRT(SUM((B252-B251)^2,(C252-C251)^2,(D252-D251)^2,(E252-E251)^2,(F252-F251)^2))/5</f>
        <v>4.7791212581394085</v>
      </c>
      <c r="N251">
        <f>H251-G251</f>
        <v>5</v>
      </c>
      <c r="P251">
        <f>SQRT(SUM((G252-G251)^2,(H252-H251)^2)/2)</f>
        <v>2.8284271247461903</v>
      </c>
      <c r="Q251">
        <f>COUNTIF($B252:$F256, B251)</f>
        <v>0</v>
      </c>
      <c r="R251">
        <f>COUNTIF($B252:$F256, C251)</f>
        <v>1</v>
      </c>
      <c r="S251">
        <f>COUNTIF($B252:$F256, D251)</f>
        <v>0</v>
      </c>
      <c r="T251">
        <f>COUNTIF($B252:$F256, E251)</f>
        <v>1</v>
      </c>
      <c r="U251">
        <f>COUNTIF($B252:$F256, F251)</f>
        <v>0</v>
      </c>
      <c r="V251">
        <f>COUNTIF($G252:$H256, G251)</f>
        <v>2</v>
      </c>
      <c r="W251">
        <f>COUNTIF($G252:$H256, H251)</f>
        <v>0</v>
      </c>
      <c r="Z251">
        <f>COUNTIF($B252:$F261, B251)</f>
        <v>1</v>
      </c>
      <c r="AA251">
        <f>COUNTIF($B252:$F261, C251)</f>
        <v>1</v>
      </c>
      <c r="AB251">
        <f>COUNTIF($B252:$F261, D251)</f>
        <v>0</v>
      </c>
      <c r="AC251">
        <f>COUNTIF($B252:$F261, E251)</f>
        <v>1</v>
      </c>
      <c r="AD251">
        <f>COUNTIF($B252:$F261, F251)</f>
        <v>1</v>
      </c>
      <c r="AE251">
        <f>COUNTIF($G252:$H261,G251)</f>
        <v>2</v>
      </c>
      <c r="AF251">
        <f>COUNTIF($G252:$H261,H251)</f>
        <v>0</v>
      </c>
      <c r="AI251">
        <f>COUNTIF($B252:$F271, B251)</f>
        <v>3</v>
      </c>
      <c r="AJ251">
        <f>COUNTIF($B252:$F271, C251)</f>
        <v>3</v>
      </c>
      <c r="AK251">
        <f>COUNTIF($B252:$F271, D251)</f>
        <v>2</v>
      </c>
      <c r="AL251">
        <f>COUNTIF($B252:$F271, E251)</f>
        <v>1</v>
      </c>
      <c r="AM251">
        <f>COUNTIF($B252:$F271, F251)</f>
        <v>3</v>
      </c>
      <c r="AN251">
        <f>COUNTIF($G252:$H271,G251)</f>
        <v>4</v>
      </c>
      <c r="AO251">
        <f>COUNTIF($G252:$H271,H251)</f>
        <v>1</v>
      </c>
    </row>
    <row r="252" spans="1:41" x14ac:dyDescent="0.3">
      <c r="A252" s="3">
        <v>44810</v>
      </c>
      <c r="B252">
        <v>7</v>
      </c>
      <c r="C252">
        <v>10</v>
      </c>
      <c r="D252">
        <v>22</v>
      </c>
      <c r="E252">
        <v>29</v>
      </c>
      <c r="F252">
        <v>44</v>
      </c>
      <c r="G252">
        <v>4</v>
      </c>
      <c r="H252">
        <v>5</v>
      </c>
      <c r="J252">
        <f>SQRT(SUM((C252-B252)^2,(D252-C252)^2,(E252-D252)^2,(F252-E252)^2))/4</f>
        <v>5.1659945799429563</v>
      </c>
      <c r="L252">
        <f>SQRT(SUM((B253-B252)^2,(C253-C252)^2,(D253-D252)^2,(E253-E252)^2,(F253-F252)^2))/5</f>
        <v>2.584569596664017</v>
      </c>
      <c r="N252">
        <f>H252-G252</f>
        <v>1</v>
      </c>
      <c r="P252">
        <f>SQRT(SUM((G253-G252)^2,(H253-H252)^2)/2)</f>
        <v>5</v>
      </c>
      <c r="Q252">
        <f>COUNTIF($B253:$F257, B252)</f>
        <v>1</v>
      </c>
      <c r="R252">
        <f>COUNTIF($B253:$F257, C252)</f>
        <v>1</v>
      </c>
      <c r="S252">
        <f>COUNTIF($B253:$F257, D252)</f>
        <v>1</v>
      </c>
      <c r="T252">
        <f>COUNTIF($B253:$F257, E252)</f>
        <v>0</v>
      </c>
      <c r="U252">
        <f>COUNTIF($B253:$F257, F252)</f>
        <v>1</v>
      </c>
      <c r="V252">
        <f>COUNTIF($G253:$H257, G252)</f>
        <v>1</v>
      </c>
      <c r="W252">
        <f>COUNTIF($G253:$H257, H252)</f>
        <v>0</v>
      </c>
      <c r="Z252">
        <f>COUNTIF($B253:$F262, B252)</f>
        <v>2</v>
      </c>
      <c r="AA252">
        <f>COUNTIF($B253:$F262, C252)</f>
        <v>2</v>
      </c>
      <c r="AB252">
        <f>COUNTIF($B253:$F262, D252)</f>
        <v>1</v>
      </c>
      <c r="AC252">
        <f>COUNTIF($B253:$F262, E252)</f>
        <v>1</v>
      </c>
      <c r="AD252">
        <f>COUNTIF($B253:$F262, F252)</f>
        <v>2</v>
      </c>
      <c r="AE252">
        <f>COUNTIF($G253:$H262,G252)</f>
        <v>1</v>
      </c>
      <c r="AF252">
        <f>COUNTIF($G253:$H262,H252)</f>
        <v>1</v>
      </c>
      <c r="AI252">
        <f>COUNTIF($B253:$F272, B252)</f>
        <v>3</v>
      </c>
      <c r="AJ252">
        <f>COUNTIF($B253:$F272, C252)</f>
        <v>4</v>
      </c>
      <c r="AK252">
        <f>COUNTIF($B253:$F272, D252)</f>
        <v>1</v>
      </c>
      <c r="AL252">
        <f>COUNTIF($B253:$F272, E252)</f>
        <v>3</v>
      </c>
      <c r="AM252">
        <f>COUNTIF($B253:$F272, F252)</f>
        <v>2</v>
      </c>
      <c r="AN252">
        <f>COUNTIF($G253:$H272,G252)</f>
        <v>3</v>
      </c>
      <c r="AO252">
        <f>COUNTIF($G253:$H272,H252)</f>
        <v>1</v>
      </c>
    </row>
    <row r="253" spans="1:41" x14ac:dyDescent="0.3">
      <c r="A253" s="3">
        <v>44806</v>
      </c>
      <c r="B253">
        <v>7</v>
      </c>
      <c r="C253">
        <v>12</v>
      </c>
      <c r="D253">
        <v>13</v>
      </c>
      <c r="E253">
        <v>20</v>
      </c>
      <c r="F253">
        <v>45</v>
      </c>
      <c r="G253">
        <v>3</v>
      </c>
      <c r="H253">
        <v>12</v>
      </c>
      <c r="J253">
        <f>SQRT(SUM((C253-B253)^2,(D253-C253)^2,(E253-D253)^2,(F253-E253)^2))/4</f>
        <v>6.6143782776614763</v>
      </c>
      <c r="L253">
        <f>SQRT(SUM((B254-B253)^2,(C254-C253)^2,(D254-D253)^2,(E254-E253)^2,(F254-F253)^2))/5</f>
        <v>5.4954526656136347</v>
      </c>
      <c r="N253">
        <f>H253-G253</f>
        <v>9</v>
      </c>
      <c r="P253">
        <f>SQRT(SUM((G254-G253)^2,(H254-H253)^2)/2)</f>
        <v>5.8309518948453007</v>
      </c>
      <c r="Q253">
        <f>COUNTIF($B254:$F258, B253)</f>
        <v>0</v>
      </c>
      <c r="R253">
        <f>COUNTIF($B254:$F258, C253)</f>
        <v>0</v>
      </c>
      <c r="S253">
        <f>COUNTIF($B254:$F258, D253)</f>
        <v>1</v>
      </c>
      <c r="T253">
        <f>COUNTIF($B254:$F258, E253)</f>
        <v>0</v>
      </c>
      <c r="U253">
        <f>COUNTIF($B254:$F258, F253)</f>
        <v>0</v>
      </c>
      <c r="V253">
        <f>COUNTIF($G254:$H258, G253)</f>
        <v>1</v>
      </c>
      <c r="W253">
        <f>COUNTIF($G254:$H258, H253)</f>
        <v>1</v>
      </c>
      <c r="Z253">
        <f>COUNTIF($B254:$F263, B253)</f>
        <v>1</v>
      </c>
      <c r="AA253">
        <f>COUNTIF($B254:$F263, C253)</f>
        <v>0</v>
      </c>
      <c r="AB253">
        <f>COUNTIF($B254:$F263, D253)</f>
        <v>1</v>
      </c>
      <c r="AC253">
        <f>COUNTIF($B254:$F263, E253)</f>
        <v>0</v>
      </c>
      <c r="AD253">
        <f>COUNTIF($B254:$F263, F253)</f>
        <v>0</v>
      </c>
      <c r="AE253">
        <f>COUNTIF($G254:$H263,G253)</f>
        <v>2</v>
      </c>
      <c r="AF253">
        <f>COUNTIF($G254:$H263,H253)</f>
        <v>1</v>
      </c>
      <c r="AI253">
        <f>COUNTIF($B254:$F273, B253)</f>
        <v>2</v>
      </c>
      <c r="AJ253">
        <f>COUNTIF($B254:$F273, C253)</f>
        <v>0</v>
      </c>
      <c r="AK253">
        <f>COUNTIF($B254:$F273, D253)</f>
        <v>1</v>
      </c>
      <c r="AL253">
        <f>COUNTIF($B254:$F273, E253)</f>
        <v>0</v>
      </c>
      <c r="AM253">
        <f>COUNTIF($B254:$F273, F253)</f>
        <v>1</v>
      </c>
      <c r="AN253">
        <f>COUNTIF($G254:$H273,G253)</f>
        <v>4</v>
      </c>
      <c r="AO253">
        <f>COUNTIF($G254:$H273,H253)</f>
        <v>4</v>
      </c>
    </row>
    <row r="254" spans="1:41" x14ac:dyDescent="0.3">
      <c r="A254" s="3">
        <v>44803</v>
      </c>
      <c r="B254">
        <v>4</v>
      </c>
      <c r="C254">
        <v>6</v>
      </c>
      <c r="D254">
        <v>10</v>
      </c>
      <c r="E254">
        <v>15</v>
      </c>
      <c r="F254">
        <v>19</v>
      </c>
      <c r="G254">
        <v>1</v>
      </c>
      <c r="H254">
        <v>4</v>
      </c>
      <c r="J254">
        <f>SQRT(SUM((C254-B254)^2,(D254-C254)^2,(E254-D254)^2,(F254-E254)^2))/4</f>
        <v>1.9525624189766635</v>
      </c>
      <c r="L254">
        <f>SQRT(SUM((B255-B254)^2,(C255-C254)^2,(D255-D254)^2,(E255-E254)^2,(F255-F254)^2))/5</f>
        <v>8.9263654417685583</v>
      </c>
      <c r="N254">
        <f>H254-G254</f>
        <v>3</v>
      </c>
      <c r="P254">
        <f>SQRT(SUM((G255-G254)^2,(H255-H254)^2)/2)</f>
        <v>9.0553851381374173</v>
      </c>
      <c r="Q254">
        <f>COUNTIF($B255:$F259, B254)</f>
        <v>0</v>
      </c>
      <c r="R254">
        <f>COUNTIF($B255:$F259, C254)</f>
        <v>0</v>
      </c>
      <c r="S254">
        <f>COUNTIF($B255:$F259, D254)</f>
        <v>1</v>
      </c>
      <c r="T254">
        <f>COUNTIF($B255:$F259, E254)</f>
        <v>0</v>
      </c>
      <c r="U254">
        <f>COUNTIF($B255:$F259, F254)</f>
        <v>2</v>
      </c>
      <c r="V254">
        <f>COUNTIF($G255:$H259, G254)</f>
        <v>0</v>
      </c>
      <c r="W254">
        <f>COUNTIF($G255:$H259, H254)</f>
        <v>0</v>
      </c>
      <c r="Z254">
        <f>COUNTIF($B255:$F264, B254)</f>
        <v>0</v>
      </c>
      <c r="AA254">
        <f>COUNTIF($B255:$F264, C254)</f>
        <v>0</v>
      </c>
      <c r="AB254">
        <f>COUNTIF($B255:$F264, D254)</f>
        <v>1</v>
      </c>
      <c r="AC254">
        <f>COUNTIF($B255:$F264, E254)</f>
        <v>0</v>
      </c>
      <c r="AD254">
        <f>COUNTIF($B255:$F264, F254)</f>
        <v>3</v>
      </c>
      <c r="AE254">
        <f>COUNTIF($G255:$H264,G254)</f>
        <v>1</v>
      </c>
      <c r="AF254">
        <f>COUNTIF($G255:$H264,H254)</f>
        <v>0</v>
      </c>
      <c r="AI254">
        <f>COUNTIF($B255:$F274, B254)</f>
        <v>0</v>
      </c>
      <c r="AJ254">
        <f>COUNTIF($B255:$F274, C254)</f>
        <v>3</v>
      </c>
      <c r="AK254">
        <f>COUNTIF($B255:$F274, D254)</f>
        <v>4</v>
      </c>
      <c r="AL254">
        <f>COUNTIF($B255:$F274, E254)</f>
        <v>0</v>
      </c>
      <c r="AM254">
        <f>COUNTIF($B255:$F274, F254)</f>
        <v>3</v>
      </c>
      <c r="AN254">
        <f>COUNTIF($G255:$H274,G254)</f>
        <v>1</v>
      </c>
      <c r="AO254">
        <f>COUNTIF($G255:$H274,H254)</f>
        <v>2</v>
      </c>
    </row>
    <row r="255" spans="1:41" x14ac:dyDescent="0.3">
      <c r="A255" s="3">
        <v>44799</v>
      </c>
      <c r="B255">
        <v>22</v>
      </c>
      <c r="C255">
        <v>23</v>
      </c>
      <c r="D255">
        <v>25</v>
      </c>
      <c r="E255">
        <v>38</v>
      </c>
      <c r="F255">
        <v>44</v>
      </c>
      <c r="G255">
        <v>11</v>
      </c>
      <c r="H255">
        <v>12</v>
      </c>
      <c r="J255">
        <f>SQRT(SUM((C255-B255)^2,(D255-C255)^2,(E255-D255)^2,(F255-E255)^2))/4</f>
        <v>3.6228441865473595</v>
      </c>
      <c r="L255">
        <f>SQRT(SUM((B256-B255)^2,(C256-C255)^2,(D256-D255)^2,(E256-E255)^2,(F256-F255)^2))/5</f>
        <v>1.6852299546352718</v>
      </c>
      <c r="N255">
        <f>H255-G255</f>
        <v>1</v>
      </c>
      <c r="P255">
        <f>SQRT(SUM((G256-G255)^2,(H256-H255)^2)/2)</f>
        <v>9</v>
      </c>
      <c r="Q255">
        <f>COUNTIF($B256:$F260, B255)</f>
        <v>0</v>
      </c>
      <c r="R255">
        <f>COUNTIF($B256:$F260, C255)</f>
        <v>0</v>
      </c>
      <c r="S255">
        <f>COUNTIF($B256:$F260, D255)</f>
        <v>1</v>
      </c>
      <c r="T255">
        <f>COUNTIF($B256:$F260, E255)</f>
        <v>1</v>
      </c>
      <c r="U255">
        <f>COUNTIF($B256:$F260, F255)</f>
        <v>0</v>
      </c>
      <c r="V255">
        <f>COUNTIF($G256:$H260, G255)</f>
        <v>1</v>
      </c>
      <c r="W255">
        <f>COUNTIF($G256:$H260, H255)</f>
        <v>0</v>
      </c>
      <c r="Z255">
        <f>COUNTIF($B256:$F265, B255)</f>
        <v>0</v>
      </c>
      <c r="AA255">
        <f>COUNTIF($B256:$F265, C255)</f>
        <v>1</v>
      </c>
      <c r="AB255">
        <f>COUNTIF($B256:$F265, D255)</f>
        <v>2</v>
      </c>
      <c r="AC255">
        <f>COUNTIF($B256:$F265, E255)</f>
        <v>2</v>
      </c>
      <c r="AD255">
        <f>COUNTIF($B256:$F265, F255)</f>
        <v>1</v>
      </c>
      <c r="AE255">
        <f>COUNTIF($G256:$H265,G255)</f>
        <v>3</v>
      </c>
      <c r="AF255">
        <f>COUNTIF($G256:$H265,H255)</f>
        <v>0</v>
      </c>
      <c r="AI255">
        <f>COUNTIF($B256:$F275, B255)</f>
        <v>1</v>
      </c>
      <c r="AJ255">
        <f>COUNTIF($B256:$F275, C255)</f>
        <v>3</v>
      </c>
      <c r="AK255">
        <f>COUNTIF($B256:$F275, D255)</f>
        <v>4</v>
      </c>
      <c r="AL255">
        <f>COUNTIF($B256:$F275, E255)</f>
        <v>4</v>
      </c>
      <c r="AM255">
        <f>COUNTIF($B256:$F275, F255)</f>
        <v>2</v>
      </c>
      <c r="AN255">
        <f>COUNTIF($G256:$H275,G255)</f>
        <v>6</v>
      </c>
      <c r="AO255">
        <f>COUNTIF($G256:$H275,H255)</f>
        <v>3</v>
      </c>
    </row>
    <row r="256" spans="1:41" x14ac:dyDescent="0.3">
      <c r="A256" s="3">
        <v>44796</v>
      </c>
      <c r="B256">
        <v>19</v>
      </c>
      <c r="C256">
        <v>26</v>
      </c>
      <c r="D256">
        <v>31</v>
      </c>
      <c r="E256">
        <v>39</v>
      </c>
      <c r="F256">
        <v>48</v>
      </c>
      <c r="G256">
        <v>2</v>
      </c>
      <c r="H256">
        <v>3</v>
      </c>
      <c r="J256">
        <f>SQRT(SUM((C256-B256)^2,(D256-C256)^2,(E256-D256)^2,(F256-E256)^2))/4</f>
        <v>3.6996621467371855</v>
      </c>
      <c r="L256">
        <f>SQRT(SUM((B257-B256)^2,(C257-C256)^2,(D257-D256)^2,(E257-E256)^2,(F257-F256)^2))/5</f>
        <v>7.4886580907396221</v>
      </c>
      <c r="N256">
        <f>H256-G256</f>
        <v>1</v>
      </c>
      <c r="P256">
        <f>SQRT(SUM((G257-G256)^2,(H257-H256)^2)/2)</f>
        <v>2.1213203435596424</v>
      </c>
      <c r="Q256">
        <f>COUNTIF($B257:$F261, B256)</f>
        <v>2</v>
      </c>
      <c r="R256">
        <f>COUNTIF($B257:$F261, C256)</f>
        <v>0</v>
      </c>
      <c r="S256">
        <f>COUNTIF($B257:$F261, D256)</f>
        <v>0</v>
      </c>
      <c r="T256">
        <f>COUNTIF($B257:$F261, E256)</f>
        <v>1</v>
      </c>
      <c r="U256">
        <f>COUNTIF($B257:$F261, F256)</f>
        <v>0</v>
      </c>
      <c r="V256">
        <f>COUNTIF($G257:$H261, G256)</f>
        <v>1</v>
      </c>
      <c r="W256">
        <f>COUNTIF($G257:$H261, H256)</f>
        <v>0</v>
      </c>
      <c r="Z256">
        <f>COUNTIF($B257:$F266, B256)</f>
        <v>2</v>
      </c>
      <c r="AA256">
        <f>COUNTIF($B257:$F266, C256)</f>
        <v>0</v>
      </c>
      <c r="AB256">
        <f>COUNTIF($B257:$F266, D256)</f>
        <v>0</v>
      </c>
      <c r="AC256">
        <f>COUNTIF($B257:$F266, E256)</f>
        <v>1</v>
      </c>
      <c r="AD256">
        <f>COUNTIF($B257:$F266, F256)</f>
        <v>2</v>
      </c>
      <c r="AE256">
        <f>COUNTIF($G257:$H266,G256)</f>
        <v>2</v>
      </c>
      <c r="AF256">
        <f>COUNTIF($G257:$H266,H256)</f>
        <v>1</v>
      </c>
      <c r="AI256">
        <f>COUNTIF($B257:$F276, B256)</f>
        <v>3</v>
      </c>
      <c r="AJ256">
        <f>COUNTIF($B257:$F276, C256)</f>
        <v>0</v>
      </c>
      <c r="AK256">
        <f>COUNTIF($B257:$F276, D256)</f>
        <v>2</v>
      </c>
      <c r="AL256">
        <f>COUNTIF($B257:$F276, E256)</f>
        <v>3</v>
      </c>
      <c r="AM256">
        <f>COUNTIF($B257:$F276, F256)</f>
        <v>4</v>
      </c>
      <c r="AN256">
        <f>COUNTIF($G257:$H276,G256)</f>
        <v>3</v>
      </c>
      <c r="AO256">
        <f>COUNTIF($G257:$H276,H256)</f>
        <v>4</v>
      </c>
    </row>
    <row r="257" spans="1:41" x14ac:dyDescent="0.3">
      <c r="A257" s="3">
        <v>44792</v>
      </c>
      <c r="B257">
        <v>2</v>
      </c>
      <c r="C257">
        <v>9</v>
      </c>
      <c r="D257">
        <v>13</v>
      </c>
      <c r="E257">
        <v>19</v>
      </c>
      <c r="F257">
        <v>38</v>
      </c>
      <c r="G257">
        <v>2</v>
      </c>
      <c r="H257">
        <v>6</v>
      </c>
      <c r="J257">
        <f>SQRT(SUM((C257-B257)^2,(D257-C257)^2,(E257-D257)^2,(F257-E257)^2))/4</f>
        <v>5.3735463150511693</v>
      </c>
      <c r="L257">
        <f>SQRT(SUM((B258-B257)^2,(C258-C257)^2,(D258-D257)^2,(E258-E257)^2,(F258-F257)^2))/5</f>
        <v>4.0149719799769468</v>
      </c>
      <c r="N257">
        <f>H257-G257</f>
        <v>4</v>
      </c>
      <c r="P257">
        <f>SQRT(SUM((G258-G257)^2,(H258-H257)^2)/2)</f>
        <v>3.8078865529319543</v>
      </c>
      <c r="Q257">
        <f>COUNTIF($B258:$F262, B257)</f>
        <v>0</v>
      </c>
      <c r="R257">
        <f>COUNTIF($B258:$F262, C257)</f>
        <v>0</v>
      </c>
      <c r="S257">
        <f>COUNTIF($B258:$F262, D257)</f>
        <v>0</v>
      </c>
      <c r="T257">
        <f>COUNTIF($B258:$F262, E257)</f>
        <v>1</v>
      </c>
      <c r="U257">
        <f>COUNTIF($B258:$F262, F257)</f>
        <v>0</v>
      </c>
      <c r="V257">
        <f>COUNTIF($G258:$H262, G257)</f>
        <v>0</v>
      </c>
      <c r="W257">
        <f>COUNTIF($G258:$H262, H257)</f>
        <v>1</v>
      </c>
      <c r="Z257">
        <f>COUNTIF($B258:$F267, B257)</f>
        <v>0</v>
      </c>
      <c r="AA257">
        <f>COUNTIF($B258:$F267, C257)</f>
        <v>1</v>
      </c>
      <c r="AB257">
        <f>COUNTIF($B258:$F267, D257)</f>
        <v>0</v>
      </c>
      <c r="AC257">
        <f>COUNTIF($B258:$F267, E257)</f>
        <v>1</v>
      </c>
      <c r="AD257">
        <f>COUNTIF($B258:$F267, F257)</f>
        <v>2</v>
      </c>
      <c r="AE257">
        <f>COUNTIF($G258:$H267,G257)</f>
        <v>1</v>
      </c>
      <c r="AF257">
        <f>COUNTIF($G258:$H267,H257)</f>
        <v>1</v>
      </c>
      <c r="AI257">
        <f>COUNTIF($B258:$F277, B257)</f>
        <v>1</v>
      </c>
      <c r="AJ257">
        <f>COUNTIF($B258:$F277, C257)</f>
        <v>1</v>
      </c>
      <c r="AK257">
        <f>COUNTIF($B258:$F277, D257)</f>
        <v>0</v>
      </c>
      <c r="AL257">
        <f>COUNTIF($B258:$F277, E257)</f>
        <v>2</v>
      </c>
      <c r="AM257">
        <f>COUNTIF($B258:$F277, F257)</f>
        <v>3</v>
      </c>
      <c r="AN257">
        <f>COUNTIF($G258:$H277,G257)</f>
        <v>2</v>
      </c>
      <c r="AO257">
        <f>COUNTIF($G258:$H277,H257)</f>
        <v>3</v>
      </c>
    </row>
    <row r="258" spans="1:41" x14ac:dyDescent="0.3">
      <c r="A258" s="3">
        <v>44789</v>
      </c>
      <c r="B258">
        <v>10</v>
      </c>
      <c r="C258">
        <v>14</v>
      </c>
      <c r="D258">
        <v>25</v>
      </c>
      <c r="E258">
        <v>32</v>
      </c>
      <c r="F258">
        <v>39</v>
      </c>
      <c r="G258">
        <v>7</v>
      </c>
      <c r="H258">
        <v>8</v>
      </c>
      <c r="J258">
        <f>SQRT(SUM((C258-B258)^2,(D258-C258)^2,(E258-D258)^2,(F258-E258)^2))/4</f>
        <v>3.8324274291889728</v>
      </c>
      <c r="L258">
        <f>SQRT(SUM((B259-B258)^2,(C259-C258)^2,(D259-D258)^2,(E259-E258)^2,(F259-F258)^2))/5</f>
        <v>2.2271057451320084</v>
      </c>
      <c r="N258">
        <f>H258-G258</f>
        <v>1</v>
      </c>
      <c r="P258">
        <f>SQRT(SUM((G259-G258)^2,(H259-H258)^2)/2)</f>
        <v>1.5811388300841898</v>
      </c>
      <c r="Q258">
        <f>COUNTIF($B259:$F263, B258)</f>
        <v>0</v>
      </c>
      <c r="R258">
        <f>COUNTIF($B259:$F263, C258)</f>
        <v>1</v>
      </c>
      <c r="S258">
        <f>COUNTIF($B259:$F263, D258)</f>
        <v>0</v>
      </c>
      <c r="T258">
        <f>COUNTIF($B259:$F263, E258)</f>
        <v>0</v>
      </c>
      <c r="U258">
        <f>COUNTIF($B259:$F263, F258)</f>
        <v>0</v>
      </c>
      <c r="V258">
        <f>COUNTIF($G259:$H263, G258)</f>
        <v>0</v>
      </c>
      <c r="W258">
        <f>COUNTIF($G259:$H263, H258)</f>
        <v>3</v>
      </c>
      <c r="Z258">
        <f>COUNTIF($B259:$F268, B258)</f>
        <v>0</v>
      </c>
      <c r="AA258">
        <f>COUNTIF($B259:$F268, C258)</f>
        <v>2</v>
      </c>
      <c r="AB258">
        <f>COUNTIF($B259:$F268, D258)</f>
        <v>2</v>
      </c>
      <c r="AC258">
        <f>COUNTIF($B259:$F268, E258)</f>
        <v>1</v>
      </c>
      <c r="AD258">
        <f>COUNTIF($B259:$F268, F258)</f>
        <v>1</v>
      </c>
      <c r="AE258">
        <f>COUNTIF($G259:$H268,G258)</f>
        <v>1</v>
      </c>
      <c r="AF258">
        <f>COUNTIF($G259:$H268,H258)</f>
        <v>3</v>
      </c>
      <c r="AI258">
        <f>COUNTIF($B259:$F278, B258)</f>
        <v>3</v>
      </c>
      <c r="AJ258">
        <f>COUNTIF($B259:$F278, C258)</f>
        <v>2</v>
      </c>
      <c r="AK258">
        <f>COUNTIF($B259:$F278, D258)</f>
        <v>4</v>
      </c>
      <c r="AL258">
        <f>COUNTIF($B259:$F278, E258)</f>
        <v>1</v>
      </c>
      <c r="AM258">
        <f>COUNTIF($B259:$F278, F258)</f>
        <v>2</v>
      </c>
      <c r="AN258">
        <f>COUNTIF($G259:$H278,G258)</f>
        <v>3</v>
      </c>
      <c r="AO258">
        <f>COUNTIF($G259:$H278,H258)</f>
        <v>5</v>
      </c>
    </row>
    <row r="259" spans="1:41" x14ac:dyDescent="0.3">
      <c r="A259" s="3">
        <v>44785</v>
      </c>
      <c r="B259">
        <v>14</v>
      </c>
      <c r="C259">
        <v>17</v>
      </c>
      <c r="D259">
        <v>34</v>
      </c>
      <c r="E259">
        <v>35</v>
      </c>
      <c r="F259">
        <v>42</v>
      </c>
      <c r="G259">
        <v>6</v>
      </c>
      <c r="H259">
        <v>10</v>
      </c>
      <c r="J259">
        <f>SQRT(SUM((C259-B259)^2,(D259-C259)^2,(E259-D259)^2,(F259-E259)^2))/4</f>
        <v>4.6636895265444078</v>
      </c>
      <c r="L259">
        <f>SQRT(SUM((B260-B259)^2,(C260-C259)^2,(D260-D259)^2,(E260-E259)^2,(F260-F259)^2))/5</f>
        <v>3.3346664001066131</v>
      </c>
      <c r="N259">
        <f>H259-G259</f>
        <v>4</v>
      </c>
      <c r="P259">
        <f>SQRT(SUM((G260-G259)^2,(H260-H259)^2)/2)</f>
        <v>1</v>
      </c>
      <c r="Q259">
        <f>COUNTIF($B260:$F264, B259)</f>
        <v>0</v>
      </c>
      <c r="R259">
        <f>COUNTIF($B260:$F264, C259)</f>
        <v>1</v>
      </c>
      <c r="S259">
        <f>COUNTIF($B260:$F264, D259)</f>
        <v>0</v>
      </c>
      <c r="T259">
        <f>COUNTIF($B260:$F264, E259)</f>
        <v>1</v>
      </c>
      <c r="U259">
        <f>COUNTIF($B260:$F264, F259)</f>
        <v>0</v>
      </c>
      <c r="V259">
        <f>COUNTIF($G260:$H264, G259)</f>
        <v>0</v>
      </c>
      <c r="W259">
        <f>COUNTIF($G260:$H264, H259)</f>
        <v>1</v>
      </c>
      <c r="Z259">
        <f>COUNTIF($B260:$F269, B259)</f>
        <v>1</v>
      </c>
      <c r="AA259">
        <f>COUNTIF($B260:$F269, C259)</f>
        <v>2</v>
      </c>
      <c r="AB259">
        <f>COUNTIF($B260:$F269, D259)</f>
        <v>0</v>
      </c>
      <c r="AC259">
        <f>COUNTIF($B260:$F269, E259)</f>
        <v>2</v>
      </c>
      <c r="AD259">
        <f>COUNTIF($B260:$F269, F259)</f>
        <v>0</v>
      </c>
      <c r="AE259">
        <f>COUNTIF($G260:$H269,G259)</f>
        <v>1</v>
      </c>
      <c r="AF259">
        <f>COUNTIF($G260:$H269,H259)</f>
        <v>2</v>
      </c>
      <c r="AI259">
        <f>COUNTIF($B260:$F279, B259)</f>
        <v>1</v>
      </c>
      <c r="AJ259">
        <f>COUNTIF($B260:$F279, C259)</f>
        <v>5</v>
      </c>
      <c r="AK259">
        <f>COUNTIF($B260:$F279, D259)</f>
        <v>3</v>
      </c>
      <c r="AL259">
        <f>COUNTIF($B260:$F279, E259)</f>
        <v>3</v>
      </c>
      <c r="AM259">
        <f>COUNTIF($B260:$F279, F259)</f>
        <v>1</v>
      </c>
      <c r="AN259">
        <f>COUNTIF($G260:$H279,G259)</f>
        <v>3</v>
      </c>
      <c r="AO259">
        <f>COUNTIF($G260:$H279,H259)</f>
        <v>3</v>
      </c>
    </row>
    <row r="260" spans="1:41" x14ac:dyDescent="0.3">
      <c r="A260" s="3">
        <v>44782</v>
      </c>
      <c r="B260">
        <v>18</v>
      </c>
      <c r="C260">
        <v>19</v>
      </c>
      <c r="D260">
        <v>21</v>
      </c>
      <c r="E260">
        <v>27</v>
      </c>
      <c r="F260">
        <v>47</v>
      </c>
      <c r="G260">
        <v>5</v>
      </c>
      <c r="H260">
        <v>11</v>
      </c>
      <c r="J260">
        <f>SQRT(SUM((C260-B260)^2,(D260-C260)^2,(E260-D260)^2,(F260-E260)^2))/4</f>
        <v>5.25</v>
      </c>
      <c r="L260">
        <f>SQRT(SUM((B261-B260)^2,(C261-C260)^2,(D261-D260)^2,(E261-E260)^2,(F261-F260)^2))/5</f>
        <v>4.656178690729126</v>
      </c>
      <c r="N260">
        <f>H260-G260</f>
        <v>6</v>
      </c>
      <c r="P260">
        <f>SQRT(SUM((G261-G260)^2,(H261-H260)^2)/2)</f>
        <v>2.2360679774997898</v>
      </c>
      <c r="Q260">
        <f>COUNTIF($B261:$F265, B260)</f>
        <v>2</v>
      </c>
      <c r="R260">
        <f>COUNTIF($B261:$F265, C260)</f>
        <v>0</v>
      </c>
      <c r="S260">
        <f>COUNTIF($B261:$F265, D260)</f>
        <v>0</v>
      </c>
      <c r="T260">
        <f>COUNTIF($B261:$F265, E260)</f>
        <v>1</v>
      </c>
      <c r="U260">
        <f>COUNTIF($B261:$F265, F260)</f>
        <v>0</v>
      </c>
      <c r="V260">
        <f>COUNTIF($G261:$H265, G260)</f>
        <v>0</v>
      </c>
      <c r="W260">
        <f>COUNTIF($G261:$H265, H260)</f>
        <v>2</v>
      </c>
      <c r="Z260">
        <f>COUNTIF($B261:$F270, B260)</f>
        <v>3</v>
      </c>
      <c r="AA260">
        <f>COUNTIF($B261:$F270, C260)</f>
        <v>0</v>
      </c>
      <c r="AB260">
        <f>COUNTIF($B261:$F270, D260)</f>
        <v>0</v>
      </c>
      <c r="AC260">
        <f>COUNTIF($B261:$F270, E260)</f>
        <v>2</v>
      </c>
      <c r="AD260">
        <f>COUNTIF($B261:$F270, F260)</f>
        <v>0</v>
      </c>
      <c r="AE260">
        <f>COUNTIF($G261:$H270,G260)</f>
        <v>0</v>
      </c>
      <c r="AF260">
        <f>COUNTIF($G261:$H270,H260)</f>
        <v>3</v>
      </c>
      <c r="AI260">
        <f>COUNTIF($B261:$F280, B260)</f>
        <v>4</v>
      </c>
      <c r="AJ260">
        <f>COUNTIF($B261:$F280, C260)</f>
        <v>1</v>
      </c>
      <c r="AK260">
        <f>COUNTIF($B261:$F280, D260)</f>
        <v>1</v>
      </c>
      <c r="AL260">
        <f>COUNTIF($B261:$F280, E260)</f>
        <v>3</v>
      </c>
      <c r="AM260">
        <f>COUNTIF($B261:$F280, F260)</f>
        <v>2</v>
      </c>
      <c r="AN260">
        <f>COUNTIF($G261:$H280,G260)</f>
        <v>0</v>
      </c>
      <c r="AO260">
        <f>COUNTIF($G261:$H280,H260)</f>
        <v>7</v>
      </c>
    </row>
    <row r="261" spans="1:41" x14ac:dyDescent="0.3">
      <c r="A261" s="3">
        <v>44778</v>
      </c>
      <c r="B261">
        <v>3</v>
      </c>
      <c r="C261">
        <v>29</v>
      </c>
      <c r="D261">
        <v>33</v>
      </c>
      <c r="E261">
        <v>35</v>
      </c>
      <c r="F261">
        <v>44</v>
      </c>
      <c r="G261">
        <v>8</v>
      </c>
      <c r="H261">
        <v>10</v>
      </c>
      <c r="J261">
        <f>SQRT(SUM((C261-B261)^2,(D261-C261)^2,(E261-D261)^2,(F261-E261)^2))/4</f>
        <v>6.9686799323831767</v>
      </c>
      <c r="L261">
        <f>SQRT(SUM((B262-B261)^2,(C262-C261)^2,(D262-D261)^2,(E262-E261)^2,(F262-F261)^2))/5</f>
        <v>2.8495613697550013</v>
      </c>
      <c r="N261">
        <f>H261-G261</f>
        <v>2</v>
      </c>
      <c r="P261">
        <f>SQRT(SUM((G262-G261)^2,(H262-H261)^2)/2)</f>
        <v>0.70710678118654757</v>
      </c>
      <c r="Q261">
        <f>COUNTIF($B262:$F266, B261)</f>
        <v>2</v>
      </c>
      <c r="R261">
        <f>COUNTIF($B262:$F266, C261)</f>
        <v>1</v>
      </c>
      <c r="S261">
        <f>COUNTIF($B262:$F266, D261)</f>
        <v>0</v>
      </c>
      <c r="T261">
        <f>COUNTIF($B262:$F266, E261)</f>
        <v>0</v>
      </c>
      <c r="U261">
        <f>COUNTIF($B262:$F266, F261)</f>
        <v>0</v>
      </c>
      <c r="V261">
        <f>COUNTIF($G262:$H266, G261)</f>
        <v>2</v>
      </c>
      <c r="W261">
        <f>COUNTIF($G262:$H266, H261)</f>
        <v>0</v>
      </c>
      <c r="Z261">
        <f>COUNTIF($B262:$F271, B261)</f>
        <v>2</v>
      </c>
      <c r="AA261">
        <f>COUNTIF($B262:$F271, C261)</f>
        <v>2</v>
      </c>
      <c r="AB261">
        <f>COUNTIF($B262:$F271, D261)</f>
        <v>0</v>
      </c>
      <c r="AC261">
        <f>COUNTIF($B262:$F271, E261)</f>
        <v>1</v>
      </c>
      <c r="AD261">
        <f>COUNTIF($B262:$F271, F261)</f>
        <v>0</v>
      </c>
      <c r="AE261">
        <f>COUNTIF($G262:$H271,G261)</f>
        <v>2</v>
      </c>
      <c r="AF261">
        <f>COUNTIF($G262:$H271,H261)</f>
        <v>1</v>
      </c>
      <c r="AI261">
        <f>COUNTIF($B262:$F281, B261)</f>
        <v>3</v>
      </c>
      <c r="AJ261">
        <f>COUNTIF($B262:$F281, C261)</f>
        <v>3</v>
      </c>
      <c r="AK261">
        <f>COUNTIF($B262:$F281, D261)</f>
        <v>0</v>
      </c>
      <c r="AL261">
        <f>COUNTIF($B262:$F281, E261)</f>
        <v>2</v>
      </c>
      <c r="AM261">
        <f>COUNTIF($B262:$F281, F261)</f>
        <v>1</v>
      </c>
      <c r="AN261">
        <f>COUNTIF($G262:$H281,G261)</f>
        <v>4</v>
      </c>
      <c r="AO261">
        <f>COUNTIF($G262:$H281,H261)</f>
        <v>2</v>
      </c>
    </row>
    <row r="262" spans="1:41" x14ac:dyDescent="0.3">
      <c r="A262" s="3">
        <v>44775</v>
      </c>
      <c r="B262">
        <v>7</v>
      </c>
      <c r="C262">
        <v>18</v>
      </c>
      <c r="D262">
        <v>28</v>
      </c>
      <c r="E262">
        <v>40</v>
      </c>
      <c r="F262">
        <v>48</v>
      </c>
      <c r="G262">
        <v>8</v>
      </c>
      <c r="H262">
        <v>11</v>
      </c>
      <c r="J262">
        <f>SQRT(SUM((C262-B262)^2,(D262-C262)^2,(E262-D262)^2,(F262-E262)^2))/4</f>
        <v>5.178078794301995</v>
      </c>
      <c r="L262">
        <f>SQRT(SUM((B263-B262)^2,(C263-C262)^2,(D263-D262)^2,(E263-E262)^2,(F263-F262)^2))/5</f>
        <v>2.4494897427831779</v>
      </c>
      <c r="N262">
        <f>H262-G262</f>
        <v>3</v>
      </c>
      <c r="P262">
        <f>SQRT(SUM((G263-G262)^2,(H263-H262)^2)/2)</f>
        <v>4.1231056256176606</v>
      </c>
      <c r="Q262">
        <f>COUNTIF($B263:$F267, B262)</f>
        <v>0</v>
      </c>
      <c r="R262">
        <f>COUNTIF($B263:$F267, C262)</f>
        <v>1</v>
      </c>
      <c r="S262">
        <f>COUNTIF($B263:$F267, D262)</f>
        <v>0</v>
      </c>
      <c r="T262">
        <f>COUNTIF($B263:$F267, E262)</f>
        <v>1</v>
      </c>
      <c r="U262">
        <f>COUNTIF($B263:$F267, F262)</f>
        <v>1</v>
      </c>
      <c r="V262">
        <f>COUNTIF($G263:$H267, G262)</f>
        <v>1</v>
      </c>
      <c r="W262">
        <f>COUNTIF($G263:$H267, H262)</f>
        <v>1</v>
      </c>
      <c r="Z262">
        <f>COUNTIF($B263:$F272, B262)</f>
        <v>1</v>
      </c>
      <c r="AA262">
        <f>COUNTIF($B263:$F272, C262)</f>
        <v>3</v>
      </c>
      <c r="AB262">
        <f>COUNTIF($B263:$F272, D262)</f>
        <v>1</v>
      </c>
      <c r="AC262">
        <f>COUNTIF($B263:$F272, E262)</f>
        <v>1</v>
      </c>
      <c r="AD262">
        <f>COUNTIF($B263:$F272, F262)</f>
        <v>3</v>
      </c>
      <c r="AE262">
        <f>COUNTIF($G263:$H272,G262)</f>
        <v>1</v>
      </c>
      <c r="AF262">
        <f>COUNTIF($G263:$H272,H262)</f>
        <v>3</v>
      </c>
      <c r="AI262">
        <f>COUNTIF($B263:$F282, B262)</f>
        <v>2</v>
      </c>
      <c r="AJ262">
        <f>COUNTIF($B263:$F282, C262)</f>
        <v>3</v>
      </c>
      <c r="AK262">
        <f>COUNTIF($B263:$F282, D262)</f>
        <v>4</v>
      </c>
      <c r="AL262">
        <f>COUNTIF($B263:$F282, E262)</f>
        <v>3</v>
      </c>
      <c r="AM262">
        <f>COUNTIF($B263:$F282, F262)</f>
        <v>5</v>
      </c>
      <c r="AN262">
        <f>COUNTIF($G263:$H282,G262)</f>
        <v>3</v>
      </c>
      <c r="AO262">
        <f>COUNTIF($G263:$H282,H262)</f>
        <v>6</v>
      </c>
    </row>
    <row r="263" spans="1:41" x14ac:dyDescent="0.3">
      <c r="A263" s="3">
        <v>44771</v>
      </c>
      <c r="B263">
        <v>3</v>
      </c>
      <c r="C263">
        <v>23</v>
      </c>
      <c r="D263">
        <v>38</v>
      </c>
      <c r="E263">
        <v>43</v>
      </c>
      <c r="F263">
        <v>48</v>
      </c>
      <c r="G263">
        <v>3</v>
      </c>
      <c r="H263">
        <v>8</v>
      </c>
      <c r="J263">
        <f>SQRT(SUM((C263-B263)^2,(D263-C263)^2,(E263-D263)^2,(F263-E263)^2))/4</f>
        <v>6.49519052838329</v>
      </c>
      <c r="L263">
        <f>SQRT(SUM((B264-B263)^2,(C264-C263)^2,(D264-D263)^2,(E264-E263)^2,(F264-F263)^2))/5</f>
        <v>7.8230428862431776</v>
      </c>
      <c r="N263">
        <f>H263-G263</f>
        <v>5</v>
      </c>
      <c r="P263">
        <f>SQRT(SUM((G264-G263)^2,(H264-H263)^2)/2)</f>
        <v>1.5811388300841898</v>
      </c>
      <c r="Q263">
        <f>COUNTIF($B264:$F268, B263)</f>
        <v>1</v>
      </c>
      <c r="R263">
        <f>COUNTIF($B264:$F268, C263)</f>
        <v>1</v>
      </c>
      <c r="S263">
        <f>COUNTIF($B264:$F268, D263)</f>
        <v>1</v>
      </c>
      <c r="T263">
        <f>COUNTIF($B264:$F268, E263)</f>
        <v>0</v>
      </c>
      <c r="U263">
        <f>COUNTIF($B264:$F268, F263)</f>
        <v>0</v>
      </c>
      <c r="V263">
        <f>COUNTIF($G264:$H268, G263)</f>
        <v>0</v>
      </c>
      <c r="W263">
        <f>COUNTIF($G264:$H268, H263)</f>
        <v>0</v>
      </c>
      <c r="Z263">
        <f>COUNTIF($B264:$F273, B263)</f>
        <v>1</v>
      </c>
      <c r="AA263">
        <f>COUNTIF($B264:$F273, C263)</f>
        <v>1</v>
      </c>
      <c r="AB263">
        <f>COUNTIF($B264:$F273, D263)</f>
        <v>1</v>
      </c>
      <c r="AC263">
        <f>COUNTIF($B264:$F273, E263)</f>
        <v>1</v>
      </c>
      <c r="AD263">
        <f>COUNTIF($B264:$F273, F263)</f>
        <v>2</v>
      </c>
      <c r="AE263">
        <f>COUNTIF($G264:$H273,G263)</f>
        <v>2</v>
      </c>
      <c r="AF263">
        <f>COUNTIF($G264:$H273,H263)</f>
        <v>1</v>
      </c>
      <c r="AI263">
        <f>COUNTIF($B264:$F283, B263)</f>
        <v>2</v>
      </c>
      <c r="AJ263">
        <f>COUNTIF($B264:$F283, C263)</f>
        <v>4</v>
      </c>
      <c r="AK263">
        <f>COUNTIF($B264:$F283, D263)</f>
        <v>2</v>
      </c>
      <c r="AL263">
        <f>COUNTIF($B264:$F283, E263)</f>
        <v>1</v>
      </c>
      <c r="AM263">
        <f>COUNTIF($B264:$F283, F263)</f>
        <v>4</v>
      </c>
      <c r="AN263">
        <f>COUNTIF($G264:$H283,G263)</f>
        <v>6</v>
      </c>
      <c r="AO263">
        <f>COUNTIF($G264:$H283,H263)</f>
        <v>2</v>
      </c>
    </row>
    <row r="264" spans="1:41" x14ac:dyDescent="0.3">
      <c r="A264">
        <v>44768</v>
      </c>
      <c r="B264">
        <v>3</v>
      </c>
      <c r="C264">
        <v>5</v>
      </c>
      <c r="D264">
        <v>17</v>
      </c>
      <c r="E264">
        <v>25</v>
      </c>
      <c r="F264">
        <v>27</v>
      </c>
      <c r="G264">
        <v>1</v>
      </c>
      <c r="H264">
        <v>9</v>
      </c>
      <c r="J264">
        <f>SQRT(SUM((C264-B264)^2,(D264-C264)^2,(E264-D264)^2,(F264-E264)^2))/4</f>
        <v>3.6742346141747673</v>
      </c>
      <c r="L264">
        <f>SQRT(SUM((B265-B264)^2,(C265-C264)^2,(D265-D264)^2,(E265-E264)^2,(F265-F264)^2))/5</f>
        <v>6.5115282384398823</v>
      </c>
      <c r="N264">
        <f>H264-G264</f>
        <v>8</v>
      </c>
      <c r="P264">
        <f>SQRT(SUM((G265-G264)^2,(H265-H264)^2)/2)</f>
        <v>2.5495097567963922</v>
      </c>
      <c r="Q264">
        <f>COUNTIF($B265:$F269, B264)</f>
        <v>0</v>
      </c>
      <c r="R264">
        <f>COUNTIF($B265:$F269, C264)</f>
        <v>0</v>
      </c>
      <c r="S264">
        <f>COUNTIF($B265:$F269, D264)</f>
        <v>1</v>
      </c>
      <c r="T264">
        <f>COUNTIF($B265:$F269, E264)</f>
        <v>1</v>
      </c>
      <c r="U264">
        <f>COUNTIF($B265:$F269, F264)</f>
        <v>1</v>
      </c>
      <c r="V264">
        <f>COUNTIF($G265:$H269, G264)</f>
        <v>0</v>
      </c>
      <c r="W264">
        <f>COUNTIF($G265:$H269, H264)</f>
        <v>0</v>
      </c>
      <c r="Z264">
        <f>COUNTIF($B265:$F274, B264)</f>
        <v>0</v>
      </c>
      <c r="AA264">
        <f>COUNTIF($B265:$F274, C264)</f>
        <v>0</v>
      </c>
      <c r="AB264">
        <f>COUNTIF($B265:$F274, D264)</f>
        <v>2</v>
      </c>
      <c r="AC264">
        <f>COUNTIF($B265:$F274, E264)</f>
        <v>2</v>
      </c>
      <c r="AD264">
        <f>COUNTIF($B265:$F274, F264)</f>
        <v>1</v>
      </c>
      <c r="AE264">
        <f>COUNTIF($G265:$H274,G264)</f>
        <v>0</v>
      </c>
      <c r="AF264">
        <f>COUNTIF($G265:$H274,H264)</f>
        <v>0</v>
      </c>
      <c r="AI264">
        <f>COUNTIF($B265:$F284, B264)</f>
        <v>1</v>
      </c>
      <c r="AJ264">
        <f>COUNTIF($B265:$F284, C264)</f>
        <v>1</v>
      </c>
      <c r="AK264">
        <f>COUNTIF($B265:$F284, D264)</f>
        <v>4</v>
      </c>
      <c r="AL264">
        <f>COUNTIF($B265:$F284, E264)</f>
        <v>3</v>
      </c>
      <c r="AM264">
        <f>COUNTIF($B265:$F284, F264)</f>
        <v>3</v>
      </c>
      <c r="AN264">
        <f>COUNTIF($G265:$H284,G264)</f>
        <v>0</v>
      </c>
      <c r="AO264">
        <f>COUNTIF($G265:$H284,H264)</f>
        <v>4</v>
      </c>
    </row>
    <row r="265" spans="1:41" x14ac:dyDescent="0.3">
      <c r="A265">
        <v>44764</v>
      </c>
      <c r="B265">
        <v>16</v>
      </c>
      <c r="C265">
        <v>18</v>
      </c>
      <c r="D265">
        <v>29</v>
      </c>
      <c r="E265">
        <v>32</v>
      </c>
      <c r="F265">
        <v>50</v>
      </c>
      <c r="G265">
        <v>4</v>
      </c>
      <c r="H265">
        <v>11</v>
      </c>
      <c r="J265">
        <f>SQRT(SUM((C265-B265)^2,(D265-C265)^2,(E265-D265)^2,(F265-E265)^2))/4</f>
        <v>5.3502336397581738</v>
      </c>
      <c r="L265">
        <f>SQRT(SUM((B266-B265)^2,(C266-C265)^2,(D266-D265)^2,(E266-E265)^2,(F266-F265)^2))/5</f>
        <v>3.3105890714493698</v>
      </c>
      <c r="N265">
        <f>H265-G265</f>
        <v>7</v>
      </c>
      <c r="P265">
        <f>SQRT(SUM((G266-G265)^2,(H266-H265)^2)/2)</f>
        <v>1.5811388300841898</v>
      </c>
      <c r="Q265">
        <f>COUNTIF($B266:$F270, B265)</f>
        <v>0</v>
      </c>
      <c r="R265">
        <f>COUNTIF($B266:$F270, C265)</f>
        <v>1</v>
      </c>
      <c r="S265">
        <f>COUNTIF($B266:$F270, D265)</f>
        <v>1</v>
      </c>
      <c r="T265">
        <f>COUNTIF($B266:$F270, E265)</f>
        <v>0</v>
      </c>
      <c r="U265">
        <f>COUNTIF($B266:$F270, F265)</f>
        <v>1</v>
      </c>
      <c r="V265">
        <f>COUNTIF($G266:$H270, G265)</f>
        <v>1</v>
      </c>
      <c r="W265">
        <f>COUNTIF($G266:$H270, H265)</f>
        <v>1</v>
      </c>
      <c r="Z265">
        <f>COUNTIF($B266:$F275, B265)</f>
        <v>0</v>
      </c>
      <c r="AA265">
        <f>COUNTIF($B266:$F275, C265)</f>
        <v>2</v>
      </c>
      <c r="AB265">
        <f>COUNTIF($B266:$F275, D265)</f>
        <v>1</v>
      </c>
      <c r="AC265">
        <f>COUNTIF($B266:$F275, E265)</f>
        <v>0</v>
      </c>
      <c r="AD265">
        <f>COUNTIF($B266:$F275, F265)</f>
        <v>2</v>
      </c>
      <c r="AE265">
        <f>COUNTIF($G266:$H275,G265)</f>
        <v>1</v>
      </c>
      <c r="AF265">
        <f>COUNTIF($G266:$H275,H265)</f>
        <v>3</v>
      </c>
      <c r="AI265">
        <f>COUNTIF($B266:$F285, B265)</f>
        <v>1</v>
      </c>
      <c r="AJ265">
        <f>COUNTIF($B266:$F285, C265)</f>
        <v>2</v>
      </c>
      <c r="AK265">
        <f>COUNTIF($B266:$F285, D265)</f>
        <v>2</v>
      </c>
      <c r="AL265">
        <f>COUNTIF($B266:$F285, E265)</f>
        <v>1</v>
      </c>
      <c r="AM265">
        <f>COUNTIF($B266:$F285, F265)</f>
        <v>3</v>
      </c>
      <c r="AN265">
        <f>COUNTIF($G266:$H285,G265)</f>
        <v>2</v>
      </c>
      <c r="AO265">
        <f>COUNTIF($G266:$H285,H265)</f>
        <v>6</v>
      </c>
    </row>
    <row r="266" spans="1:41" x14ac:dyDescent="0.3">
      <c r="A266">
        <v>44761</v>
      </c>
      <c r="B266">
        <v>6</v>
      </c>
      <c r="C266">
        <v>23</v>
      </c>
      <c r="D266">
        <v>27</v>
      </c>
      <c r="E266">
        <v>40</v>
      </c>
      <c r="F266">
        <v>41</v>
      </c>
      <c r="G266">
        <v>2</v>
      </c>
      <c r="H266">
        <v>12</v>
      </c>
      <c r="J266">
        <f>SQRT(SUM((C266-B266)^2,(D266-C266)^2,(E266-D266)^2,(F266-E266)^2))/4</f>
        <v>5.4486236794258422</v>
      </c>
      <c r="L266">
        <f>SQRT(SUM((B267-B266)^2,(C267-C266)^2,(D267-D266)^2,(E267-E266)^2,(F267-F266)^2))/5</f>
        <v>1.5099668870541501</v>
      </c>
      <c r="N266">
        <f>H266-G266</f>
        <v>10</v>
      </c>
      <c r="P266">
        <f>SQRT(SUM((G267-G266)^2,(H267-H266)^2)/2)</f>
        <v>3.8078865529319543</v>
      </c>
      <c r="Q266">
        <f>COUNTIF($B267:$F271, B266)</f>
        <v>1</v>
      </c>
      <c r="R266">
        <f>COUNTIF($B267:$F271, C266)</f>
        <v>0</v>
      </c>
      <c r="S266">
        <f>COUNTIF($B267:$F271, D266)</f>
        <v>0</v>
      </c>
      <c r="T266">
        <f>COUNTIF($B267:$F271, E266)</f>
        <v>0</v>
      </c>
      <c r="U266">
        <f>COUNTIF($B267:$F271, F266)</f>
        <v>0</v>
      </c>
      <c r="V266">
        <f>COUNTIF($G267:$H271, G266)</f>
        <v>0</v>
      </c>
      <c r="W266">
        <f>COUNTIF($G267:$H271, H266)</f>
        <v>1</v>
      </c>
      <c r="Z266">
        <f>COUNTIF($B267:$F276, B266)</f>
        <v>2</v>
      </c>
      <c r="AA266">
        <f>COUNTIF($B267:$F276, C266)</f>
        <v>1</v>
      </c>
      <c r="AB266">
        <f>COUNTIF($B267:$F276, D266)</f>
        <v>1</v>
      </c>
      <c r="AC266">
        <f>COUNTIF($B267:$F276, E266)</f>
        <v>1</v>
      </c>
      <c r="AD266">
        <f>COUNTIF($B267:$F276, F266)</f>
        <v>0</v>
      </c>
      <c r="AE266">
        <f>COUNTIF($G267:$H276,G266)</f>
        <v>1</v>
      </c>
      <c r="AF266">
        <f>COUNTIF($G267:$H276,H266)</f>
        <v>2</v>
      </c>
      <c r="AI266">
        <f>COUNTIF($B267:$F286, B266)</f>
        <v>3</v>
      </c>
      <c r="AJ266">
        <f>COUNTIF($B267:$F286, C266)</f>
        <v>3</v>
      </c>
      <c r="AK266">
        <f>COUNTIF($B267:$F286, D266)</f>
        <v>3</v>
      </c>
      <c r="AL266">
        <f>COUNTIF($B267:$F286, E266)</f>
        <v>2</v>
      </c>
      <c r="AM266">
        <f>COUNTIF($B267:$F286, F266)</f>
        <v>0</v>
      </c>
      <c r="AN266">
        <f>COUNTIF($G267:$H286,G266)</f>
        <v>3</v>
      </c>
      <c r="AO266">
        <f>COUNTIF($G267:$H286,H266)</f>
        <v>3</v>
      </c>
    </row>
    <row r="267" spans="1:41" x14ac:dyDescent="0.3">
      <c r="A267">
        <v>44757</v>
      </c>
      <c r="B267">
        <v>9</v>
      </c>
      <c r="C267">
        <v>17</v>
      </c>
      <c r="D267">
        <v>29</v>
      </c>
      <c r="E267">
        <v>38</v>
      </c>
      <c r="F267">
        <v>39</v>
      </c>
      <c r="G267">
        <v>7</v>
      </c>
      <c r="H267">
        <v>10</v>
      </c>
      <c r="J267">
        <f>SQRT(SUM((C267-B267)^2,(D267-C267)^2,(E267-D267)^2,(F267-E267)^2))/4</f>
        <v>4.2573465914816007</v>
      </c>
      <c r="L267">
        <f>SQRT(SUM((B268-B267)^2,(C268-C267)^2,(D268-D267)^2,(E268-E267)^2,(F268-F267)^2))/5</f>
        <v>3.6932370625238775</v>
      </c>
      <c r="N267">
        <f>H267-G267</f>
        <v>3</v>
      </c>
      <c r="P267">
        <f>SQRT(SUM((G268-G267)^2,(H268-H267)^2)/2)</f>
        <v>1</v>
      </c>
      <c r="Q267">
        <f>COUNTIF($B268:$F272, B267)</f>
        <v>0</v>
      </c>
      <c r="R267">
        <f>COUNTIF($B268:$F272, C267)</f>
        <v>0</v>
      </c>
      <c r="S267">
        <f>COUNTIF($B268:$F272, D267)</f>
        <v>0</v>
      </c>
      <c r="T267">
        <f>COUNTIF($B268:$F272, E267)</f>
        <v>0</v>
      </c>
      <c r="U267">
        <f>COUNTIF($B268:$F272, F267)</f>
        <v>0</v>
      </c>
      <c r="V267">
        <f>COUNTIF($G268:$H272, G267)</f>
        <v>1</v>
      </c>
      <c r="W267">
        <f>COUNTIF($G268:$H272, H267)</f>
        <v>0</v>
      </c>
      <c r="Z267">
        <f>COUNTIF($B268:$F277, B267)</f>
        <v>0</v>
      </c>
      <c r="AA267">
        <f>COUNTIF($B268:$F277, C267)</f>
        <v>2</v>
      </c>
      <c r="AB267">
        <f>COUNTIF($B268:$F277, D267)</f>
        <v>0</v>
      </c>
      <c r="AC267">
        <f>COUNTIF($B268:$F277, E267)</f>
        <v>1</v>
      </c>
      <c r="AD267">
        <f>COUNTIF($B268:$F277, F267)</f>
        <v>1</v>
      </c>
      <c r="AE267">
        <f>COUNTIF($G268:$H277,G267)</f>
        <v>2</v>
      </c>
      <c r="AF267">
        <f>COUNTIF($G268:$H277,H267)</f>
        <v>1</v>
      </c>
      <c r="AI267">
        <f>COUNTIF($B268:$F287, B267)</f>
        <v>0</v>
      </c>
      <c r="AJ267">
        <f>COUNTIF($B268:$F287, C267)</f>
        <v>4</v>
      </c>
      <c r="AK267">
        <f>COUNTIF($B268:$F287, D267)</f>
        <v>2</v>
      </c>
      <c r="AL267">
        <f>COUNTIF($B268:$F287, E267)</f>
        <v>1</v>
      </c>
      <c r="AM267">
        <f>COUNTIF($B268:$F287, F267)</f>
        <v>1</v>
      </c>
      <c r="AN267">
        <f>COUNTIF($G268:$H287,G267)</f>
        <v>2</v>
      </c>
      <c r="AO267">
        <f>COUNTIF($G268:$H287,H267)</f>
        <v>2</v>
      </c>
    </row>
    <row r="268" spans="1:41" x14ac:dyDescent="0.3">
      <c r="A268">
        <v>44754</v>
      </c>
      <c r="B268">
        <v>14</v>
      </c>
      <c r="C268">
        <v>18</v>
      </c>
      <c r="D268">
        <v>24</v>
      </c>
      <c r="E268">
        <v>25</v>
      </c>
      <c r="F268">
        <v>50</v>
      </c>
      <c r="G268">
        <v>6</v>
      </c>
      <c r="H268">
        <v>11</v>
      </c>
      <c r="J268">
        <f>SQRT(SUM((C268-B268)^2,(D268-C268)^2,(E268-D268)^2,(F268-E268)^2))/4</f>
        <v>6.5096082831457682</v>
      </c>
      <c r="L268">
        <f>SQRT(SUM((B269-B268)^2,(C269-C268)^2,(D269-D268)^2,(E269-E268)^2,(F269-F268)^2))/5</f>
        <v>5.7480431452799658</v>
      </c>
      <c r="N268">
        <f>H268-G268</f>
        <v>5</v>
      </c>
      <c r="P268">
        <f>SQRT(SUM((G269-G268)^2,(H269-H268)^2)/2)</f>
        <v>3.1622776601683795</v>
      </c>
      <c r="Q268">
        <f>COUNTIF($B269:$F273, B268)</f>
        <v>0</v>
      </c>
      <c r="R268">
        <f>COUNTIF($B269:$F273, C268)</f>
        <v>1</v>
      </c>
      <c r="S268">
        <f>COUNTIF($B269:$F273, D268)</f>
        <v>1</v>
      </c>
      <c r="T268">
        <f>COUNTIF($B269:$F273, E268)</f>
        <v>1</v>
      </c>
      <c r="U268">
        <f>COUNTIF($B269:$F273, F268)</f>
        <v>1</v>
      </c>
      <c r="V268">
        <f>COUNTIF($G269:$H273, G268)</f>
        <v>1</v>
      </c>
      <c r="W268">
        <f>COUNTIF($G269:$H273, H268)</f>
        <v>1</v>
      </c>
      <c r="Z268">
        <f>COUNTIF($B269:$F278, B268)</f>
        <v>0</v>
      </c>
      <c r="AA268">
        <f>COUNTIF($B269:$F278, C268)</f>
        <v>1</v>
      </c>
      <c r="AB268">
        <f>COUNTIF($B269:$F278, D268)</f>
        <v>1</v>
      </c>
      <c r="AC268">
        <f>COUNTIF($B269:$F278, E268)</f>
        <v>2</v>
      </c>
      <c r="AD268">
        <f>COUNTIF($B269:$F278, F268)</f>
        <v>1</v>
      </c>
      <c r="AE268">
        <f>COUNTIF($G269:$H278,G268)</f>
        <v>2</v>
      </c>
      <c r="AF268">
        <f>COUNTIF($G269:$H278,H268)</f>
        <v>3</v>
      </c>
      <c r="AI268">
        <f>COUNTIF($B269:$F288, B268)</f>
        <v>0</v>
      </c>
      <c r="AJ268">
        <f>COUNTIF($B269:$F288, C268)</f>
        <v>2</v>
      </c>
      <c r="AK268">
        <f>COUNTIF($B269:$F288, D268)</f>
        <v>2</v>
      </c>
      <c r="AL268">
        <f>COUNTIF($B269:$F288, E268)</f>
        <v>3</v>
      </c>
      <c r="AM268">
        <f>COUNTIF($B269:$F288, F268)</f>
        <v>2</v>
      </c>
      <c r="AN268">
        <f>COUNTIF($G269:$H288,G268)</f>
        <v>2</v>
      </c>
      <c r="AO268">
        <f>COUNTIF($G269:$H288,H268)</f>
        <v>6</v>
      </c>
    </row>
    <row r="269" spans="1:41" x14ac:dyDescent="0.3">
      <c r="A269">
        <v>44750</v>
      </c>
      <c r="B269">
        <v>28</v>
      </c>
      <c r="C269">
        <v>31</v>
      </c>
      <c r="D269">
        <v>35</v>
      </c>
      <c r="E269">
        <v>43</v>
      </c>
      <c r="F269">
        <v>46</v>
      </c>
      <c r="G269">
        <v>4</v>
      </c>
      <c r="H269">
        <v>7</v>
      </c>
      <c r="J269">
        <f>SQRT(SUM((C269-B269)^2,(D269-C269)^2,(E269-D269)^2,(F269-E269)^2))/4</f>
        <v>2.4748737341529163</v>
      </c>
      <c r="L269">
        <f>SQRT(SUM((B270-B269)^2,(C270-C269)^2,(D270-D269)^2,(E270-E269)^2,(F270-F269)^2))/5</f>
        <v>6.2928530890209098</v>
      </c>
      <c r="N269">
        <f>H269-G269</f>
        <v>3</v>
      </c>
      <c r="P269">
        <f>SQRT(SUM((G270-G269)^2,(H270-H269)^2)/2)</f>
        <v>1</v>
      </c>
      <c r="Q269">
        <f>COUNTIF($B270:$F274, B269)</f>
        <v>1</v>
      </c>
      <c r="R269">
        <f>COUNTIF($B270:$F274, C269)</f>
        <v>0</v>
      </c>
      <c r="S269">
        <f>COUNTIF($B270:$F274, D269)</f>
        <v>1</v>
      </c>
      <c r="T269">
        <f>COUNTIF($B270:$F274, E269)</f>
        <v>0</v>
      </c>
      <c r="U269">
        <f>COUNTIF($B270:$F274, F269)</f>
        <v>1</v>
      </c>
      <c r="V269">
        <f>COUNTIF($G270:$H274, G269)</f>
        <v>0</v>
      </c>
      <c r="W269">
        <f>COUNTIF($G270:$H274, H269)</f>
        <v>0</v>
      </c>
      <c r="Z269">
        <f>COUNTIF($B270:$F279, B269)</f>
        <v>2</v>
      </c>
      <c r="AA269">
        <f>COUNTIF($B270:$F279, C269)</f>
        <v>2</v>
      </c>
      <c r="AB269">
        <f>COUNTIF($B270:$F279, D269)</f>
        <v>1</v>
      </c>
      <c r="AC269">
        <f>COUNTIF($B270:$F279, E269)</f>
        <v>0</v>
      </c>
      <c r="AD269">
        <f>COUNTIF($B270:$F279, F269)</f>
        <v>1</v>
      </c>
      <c r="AE269">
        <f>COUNTIF($G270:$H279,G269)</f>
        <v>0</v>
      </c>
      <c r="AF269">
        <f>COUNTIF($G270:$H279,H269)</f>
        <v>1</v>
      </c>
      <c r="AI269">
        <f>COUNTIF($B270:$F289, B269)</f>
        <v>5</v>
      </c>
      <c r="AJ269">
        <f>COUNTIF($B270:$F289, C269)</f>
        <v>2</v>
      </c>
      <c r="AK269">
        <f>COUNTIF($B270:$F289, D269)</f>
        <v>1</v>
      </c>
      <c r="AL269">
        <f>COUNTIF($B270:$F289, E269)</f>
        <v>0</v>
      </c>
      <c r="AM269">
        <f>COUNTIF($B270:$F289, F269)</f>
        <v>1</v>
      </c>
      <c r="AN269">
        <f>COUNTIF($G270:$H289,G269)</f>
        <v>2</v>
      </c>
      <c r="AO269">
        <f>COUNTIF($G270:$H289,H269)</f>
        <v>2</v>
      </c>
    </row>
    <row r="270" spans="1:41" x14ac:dyDescent="0.3">
      <c r="A270">
        <v>44747</v>
      </c>
      <c r="B270">
        <v>7</v>
      </c>
      <c r="C270">
        <v>10</v>
      </c>
      <c r="D270">
        <v>25</v>
      </c>
      <c r="E270">
        <v>45</v>
      </c>
      <c r="F270">
        <v>48</v>
      </c>
      <c r="G270">
        <v>3</v>
      </c>
      <c r="H270">
        <v>6</v>
      </c>
      <c r="J270">
        <f>SQRT(SUM((C270-B270)^2,(D270-C270)^2,(E270-D270)^2,(F270-E270)^2))/4</f>
        <v>6.3393611665529832</v>
      </c>
      <c r="L270">
        <f>SQRT(SUM((B271-B270)^2,(C271-C270)^2,(D271-D270)^2,(E271-E270)^2,(F271-F270)^2))/5</f>
        <v>2.7640549922170505</v>
      </c>
      <c r="N270">
        <f>H270-G270</f>
        <v>3</v>
      </c>
      <c r="P270">
        <f>SQRT(SUM((G271-G270)^2,(H271-H270)^2)/2)</f>
        <v>4.2426406871192848</v>
      </c>
      <c r="Q270">
        <f>COUNTIF($B271:$F275, B270)</f>
        <v>0</v>
      </c>
      <c r="R270">
        <f>COUNTIF($B271:$F275, C270)</f>
        <v>2</v>
      </c>
      <c r="S270">
        <f>COUNTIF($B271:$F275, D270)</f>
        <v>0</v>
      </c>
      <c r="T270">
        <f>COUNTIF($B271:$F275, E270)</f>
        <v>0</v>
      </c>
      <c r="U270">
        <f>COUNTIF($B271:$F275, F270)</f>
        <v>1</v>
      </c>
      <c r="V270">
        <f>COUNTIF($G271:$H275, G270)</f>
        <v>1</v>
      </c>
      <c r="W270">
        <f>COUNTIF($G271:$H275, H270)</f>
        <v>0</v>
      </c>
      <c r="Z270">
        <f>COUNTIF($B271:$F280, B270)</f>
        <v>1</v>
      </c>
      <c r="AA270">
        <f>COUNTIF($B271:$F280, C270)</f>
        <v>3</v>
      </c>
      <c r="AB270">
        <f>COUNTIF($B271:$F280, D270)</f>
        <v>1</v>
      </c>
      <c r="AC270">
        <f>COUNTIF($B271:$F280, E270)</f>
        <v>0</v>
      </c>
      <c r="AD270">
        <f>COUNTIF($B271:$F280, F270)</f>
        <v>2</v>
      </c>
      <c r="AE270">
        <f>COUNTIF($G271:$H280,G270)</f>
        <v>3</v>
      </c>
      <c r="AF270">
        <f>COUNTIF($G271:$H280,H270)</f>
        <v>1</v>
      </c>
      <c r="AI270">
        <f>COUNTIF($B271:$F290, B270)</f>
        <v>1</v>
      </c>
      <c r="AJ270">
        <f>COUNTIF($B271:$F290, C270)</f>
        <v>5</v>
      </c>
      <c r="AK270">
        <f>COUNTIF($B271:$F290, D270)</f>
        <v>3</v>
      </c>
      <c r="AL270">
        <f>COUNTIF($B271:$F290, E270)</f>
        <v>2</v>
      </c>
      <c r="AM270">
        <f>COUNTIF($B271:$F290, F270)</f>
        <v>6</v>
      </c>
      <c r="AN270">
        <f>COUNTIF($G271:$H290,G270)</f>
        <v>8</v>
      </c>
      <c r="AO270">
        <f>COUNTIF($G271:$H290,H270)</f>
        <v>1</v>
      </c>
    </row>
    <row r="271" spans="1:41" x14ac:dyDescent="0.3">
      <c r="A271">
        <v>44743</v>
      </c>
      <c r="B271">
        <v>6</v>
      </c>
      <c r="C271">
        <v>18</v>
      </c>
      <c r="D271">
        <v>24</v>
      </c>
      <c r="E271">
        <v>34</v>
      </c>
      <c r="F271">
        <v>46</v>
      </c>
      <c r="G271">
        <v>3</v>
      </c>
      <c r="H271">
        <v>12</v>
      </c>
      <c r="J271">
        <f>SQRT(SUM((C271-B271)^2,(D271-C271)^2,(E271-D271)^2,(F271-E271)^2))/4</f>
        <v>5.1478150704935004</v>
      </c>
      <c r="L271">
        <f>SQRT(SUM((B272-B271)^2,(C272-C271)^2,(D272-D271)^2,(E272-E271)^2,(F272-F271)^2))/5</f>
        <v>5.6639209034025182</v>
      </c>
      <c r="N271">
        <f>H271-G271</f>
        <v>9</v>
      </c>
      <c r="P271">
        <f>SQRT(SUM((G272-G271)^2,(H272-H271)^2)/2)</f>
        <v>1</v>
      </c>
      <c r="Q271">
        <f>COUNTIF($B272:$F276, B271)</f>
        <v>1</v>
      </c>
      <c r="R271">
        <f>COUNTIF($B272:$F276, C271)</f>
        <v>0</v>
      </c>
      <c r="S271">
        <f>COUNTIF($B272:$F276, D271)</f>
        <v>0</v>
      </c>
      <c r="T271">
        <f>COUNTIF($B272:$F276, E271)</f>
        <v>1</v>
      </c>
      <c r="U271">
        <f>COUNTIF($B272:$F276, F271)</f>
        <v>0</v>
      </c>
      <c r="V271">
        <f>COUNTIF($G272:$H276, G271)</f>
        <v>1</v>
      </c>
      <c r="W271">
        <f>COUNTIF($G272:$H276, H271)</f>
        <v>1</v>
      </c>
      <c r="Z271">
        <f>COUNTIF($B272:$F281, B271)</f>
        <v>2</v>
      </c>
      <c r="AA271">
        <f>COUNTIF($B272:$F281, C271)</f>
        <v>0</v>
      </c>
      <c r="AB271">
        <f>COUNTIF($B272:$F281, D271)</f>
        <v>0</v>
      </c>
      <c r="AC271">
        <f>COUNTIF($B272:$F281, E271)</f>
        <v>3</v>
      </c>
      <c r="AD271">
        <f>COUNTIF($B272:$F281, F271)</f>
        <v>0</v>
      </c>
      <c r="AE271">
        <f>COUNTIF($G272:$H281,G271)</f>
        <v>3</v>
      </c>
      <c r="AF271">
        <f>COUNTIF($G272:$H281,H271)</f>
        <v>2</v>
      </c>
      <c r="AI271">
        <f>COUNTIF($B272:$F291, B271)</f>
        <v>3</v>
      </c>
      <c r="AJ271">
        <f>COUNTIF($B272:$F291, C271)</f>
        <v>1</v>
      </c>
      <c r="AK271">
        <f>COUNTIF($B272:$F291, D271)</f>
        <v>1</v>
      </c>
      <c r="AL271">
        <f>COUNTIF($B272:$F291, E271)</f>
        <v>4</v>
      </c>
      <c r="AM271">
        <f>COUNTIF($B272:$F291, F271)</f>
        <v>0</v>
      </c>
      <c r="AN271">
        <f>COUNTIF($G272:$H291,G271)</f>
        <v>7</v>
      </c>
      <c r="AO271">
        <f>COUNTIF($G272:$H291,H271)</f>
        <v>2</v>
      </c>
    </row>
    <row r="272" spans="1:41" x14ac:dyDescent="0.3">
      <c r="A272">
        <v>44740</v>
      </c>
      <c r="B272">
        <v>10</v>
      </c>
      <c r="C272">
        <v>35</v>
      </c>
      <c r="D272">
        <v>42</v>
      </c>
      <c r="E272">
        <v>47</v>
      </c>
      <c r="F272">
        <v>48</v>
      </c>
      <c r="G272">
        <v>2</v>
      </c>
      <c r="H272">
        <v>11</v>
      </c>
      <c r="J272">
        <f>SQRT(SUM((C272-B272)^2,(D272-C272)^2,(E272-D272)^2,(F272-E272)^2))/4</f>
        <v>6.6143782776614763</v>
      </c>
      <c r="L272">
        <f>SQRT(SUM((B273-B272)^2,(C273-C272)^2,(D273-D272)^2,(E273-E272)^2,(F273-F272)^2))/5</f>
        <v>4.6173585522460785</v>
      </c>
      <c r="N272">
        <f>H272-G272</f>
        <v>9</v>
      </c>
      <c r="P272">
        <f>SQRT(SUM((G273-G272)^2,(H273-H272)^2)/2)</f>
        <v>4.3011626335213133</v>
      </c>
      <c r="Q272">
        <f>COUNTIF($B273:$F277, B272)</f>
        <v>1</v>
      </c>
      <c r="R272">
        <f>COUNTIF($B273:$F277, C272)</f>
        <v>0</v>
      </c>
      <c r="S272">
        <f>COUNTIF($B273:$F277, D272)</f>
        <v>0</v>
      </c>
      <c r="T272">
        <f>COUNTIF($B273:$F277, E272)</f>
        <v>1</v>
      </c>
      <c r="U272">
        <f>COUNTIF($B273:$F277, F272)</f>
        <v>0</v>
      </c>
      <c r="V272">
        <f>COUNTIF($G273:$H277, G272)</f>
        <v>0</v>
      </c>
      <c r="W272">
        <f>COUNTIF($G273:$H277, H272)</f>
        <v>2</v>
      </c>
      <c r="Z272">
        <f>COUNTIF($B273:$F282, B272)</f>
        <v>3</v>
      </c>
      <c r="AA272">
        <f>COUNTIF($B273:$F282, C272)</f>
        <v>0</v>
      </c>
      <c r="AB272">
        <f>COUNTIF($B273:$F282, D272)</f>
        <v>1</v>
      </c>
      <c r="AC272">
        <f>COUNTIF($B273:$F282, E272)</f>
        <v>1</v>
      </c>
      <c r="AD272">
        <f>COUNTIF($B273:$F282, F272)</f>
        <v>2</v>
      </c>
      <c r="AE272">
        <f>COUNTIF($G273:$H282,G272)</f>
        <v>2</v>
      </c>
      <c r="AF272">
        <f>COUNTIF($G273:$H282,H272)</f>
        <v>3</v>
      </c>
      <c r="AI272">
        <f>COUNTIF($B273:$F292, B272)</f>
        <v>4</v>
      </c>
      <c r="AJ272">
        <f>COUNTIF($B273:$F292, C272)</f>
        <v>1</v>
      </c>
      <c r="AK272">
        <f>COUNTIF($B273:$F292, D272)</f>
        <v>1</v>
      </c>
      <c r="AL272">
        <f>COUNTIF($B273:$F292, E272)</f>
        <v>2</v>
      </c>
      <c r="AM272">
        <f>COUNTIF($B273:$F292, F272)</f>
        <v>5</v>
      </c>
      <c r="AN272">
        <f>COUNTIF($G273:$H292,G272)</f>
        <v>2</v>
      </c>
      <c r="AO272">
        <f>COUNTIF($G273:$H292,H272)</f>
        <v>6</v>
      </c>
    </row>
    <row r="273" spans="1:41" x14ac:dyDescent="0.3">
      <c r="A273">
        <v>44736</v>
      </c>
      <c r="B273">
        <v>10</v>
      </c>
      <c r="C273">
        <v>17</v>
      </c>
      <c r="D273">
        <v>28</v>
      </c>
      <c r="E273">
        <v>44</v>
      </c>
      <c r="F273">
        <v>50</v>
      </c>
      <c r="G273">
        <v>8</v>
      </c>
      <c r="H273">
        <v>12</v>
      </c>
      <c r="J273">
        <f>SQRT(SUM((C273-B273)^2,(D273-C273)^2,(E273-D273)^2,(F273-E273)^2))/4</f>
        <v>5.3735463150511693</v>
      </c>
      <c r="L273">
        <f>SQRT(SUM((B274-B273)^2,(C274-C273)^2,(D274-D273)^2,(E274-E273)^2,(F274-F273)^2))/5</f>
        <v>2.4494897427831779</v>
      </c>
      <c r="N273">
        <f>H273-G273</f>
        <v>4</v>
      </c>
      <c r="P273">
        <f>SQRT(SUM((G274-G273)^2,(H274-H273)^2)/2)</f>
        <v>1.4142135623730951</v>
      </c>
      <c r="Q273">
        <f>COUNTIF($B274:$F278, B273)</f>
        <v>0</v>
      </c>
      <c r="R273">
        <f>COUNTIF($B274:$F278, C273)</f>
        <v>2</v>
      </c>
      <c r="S273">
        <f>COUNTIF($B274:$F278, D273)</f>
        <v>0</v>
      </c>
      <c r="T273">
        <f>COUNTIF($B274:$F278, E273)</f>
        <v>0</v>
      </c>
      <c r="U273">
        <f>COUNTIF($B274:$F278, F273)</f>
        <v>0</v>
      </c>
      <c r="V273">
        <f>COUNTIF($G274:$H278, G273)</f>
        <v>1</v>
      </c>
      <c r="W273">
        <f>COUNTIF($G274:$H278, H273)</f>
        <v>1</v>
      </c>
      <c r="Z273">
        <f>COUNTIF($B274:$F283, B273)</f>
        <v>2</v>
      </c>
      <c r="AA273">
        <f>COUNTIF($B274:$F283, C273)</f>
        <v>2</v>
      </c>
      <c r="AB273">
        <f>COUNTIF($B274:$F283, D273)</f>
        <v>2</v>
      </c>
      <c r="AC273">
        <f>COUNTIF($B274:$F283, E273)</f>
        <v>0</v>
      </c>
      <c r="AD273">
        <f>COUNTIF($B274:$F283, F273)</f>
        <v>1</v>
      </c>
      <c r="AE273">
        <f>COUNTIF($G274:$H283,G273)</f>
        <v>1</v>
      </c>
      <c r="AF273">
        <f>COUNTIF($G274:$H283,H273)</f>
        <v>1</v>
      </c>
      <c r="AI273">
        <f>COUNTIF($B274:$F293, B273)</f>
        <v>3</v>
      </c>
      <c r="AJ273">
        <f>COUNTIF($B274:$F293, C273)</f>
        <v>4</v>
      </c>
      <c r="AK273">
        <f>COUNTIF($B274:$F293, D273)</f>
        <v>6</v>
      </c>
      <c r="AL273">
        <f>COUNTIF($B274:$F293, E273)</f>
        <v>0</v>
      </c>
      <c r="AM273">
        <f>COUNTIF($B274:$F293, F273)</f>
        <v>1</v>
      </c>
      <c r="AN273">
        <f>COUNTIF($G274:$H293,G273)</f>
        <v>4</v>
      </c>
      <c r="AO273">
        <f>COUNTIF($G274:$H293,H273)</f>
        <v>1</v>
      </c>
    </row>
    <row r="274" spans="1:41" x14ac:dyDescent="0.3">
      <c r="A274">
        <v>44733</v>
      </c>
      <c r="B274">
        <v>6</v>
      </c>
      <c r="C274">
        <v>23</v>
      </c>
      <c r="D274">
        <v>36</v>
      </c>
      <c r="E274">
        <v>39</v>
      </c>
      <c r="F274">
        <v>47</v>
      </c>
      <c r="G274">
        <v>8</v>
      </c>
      <c r="H274">
        <v>10</v>
      </c>
      <c r="J274">
        <f>SQRT(SUM((C274-B274)^2,(D274-C274)^2,(E274-D274)^2,(F274-E274)^2))/4</f>
        <v>5.7608593109014565</v>
      </c>
      <c r="L274">
        <f>SQRT(SUM((B275-B274)^2,(C275-C274)^2,(D275-D274)^2,(E275-E274)^2,(F275-F274)^2))/5</f>
        <v>4.5343136195018534</v>
      </c>
      <c r="N274">
        <f>H274-G274</f>
        <v>2</v>
      </c>
      <c r="P274">
        <f>SQRT(SUM((G275-G274)^2,(H275-H274)^2)/2)</f>
        <v>1</v>
      </c>
      <c r="Q274">
        <f>COUNTIF($B275:$F279, B274)</f>
        <v>1</v>
      </c>
      <c r="R274">
        <f>COUNTIF($B275:$F279, C274)</f>
        <v>0</v>
      </c>
      <c r="S274">
        <f>COUNTIF($B275:$F279, D274)</f>
        <v>1</v>
      </c>
      <c r="T274">
        <f>COUNTIF($B275:$F279, E274)</f>
        <v>0</v>
      </c>
      <c r="U274">
        <f>COUNTIF($B275:$F279, F274)</f>
        <v>0</v>
      </c>
      <c r="V274">
        <f>COUNTIF($G275:$H279, G274)</f>
        <v>0</v>
      </c>
      <c r="W274">
        <f>COUNTIF($G275:$H279, H274)</f>
        <v>0</v>
      </c>
      <c r="Z274">
        <f>COUNTIF($B275:$F284, B274)</f>
        <v>1</v>
      </c>
      <c r="AA274">
        <f>COUNTIF($B275:$F284, C274)</f>
        <v>2</v>
      </c>
      <c r="AB274">
        <f>COUNTIF($B275:$F284, D274)</f>
        <v>2</v>
      </c>
      <c r="AC274">
        <f>COUNTIF($B275:$F284, E274)</f>
        <v>0</v>
      </c>
      <c r="AD274">
        <f>COUNTIF($B275:$F284, F274)</f>
        <v>0</v>
      </c>
      <c r="AE274">
        <f>COUNTIF($G275:$H284,G274)</f>
        <v>0</v>
      </c>
      <c r="AF274">
        <f>COUNTIF($G275:$H284,H274)</f>
        <v>1</v>
      </c>
      <c r="AI274">
        <f>COUNTIF($B275:$F294, B274)</f>
        <v>3</v>
      </c>
      <c r="AJ274">
        <f>COUNTIF($B275:$F294, C274)</f>
        <v>2</v>
      </c>
      <c r="AK274">
        <f>COUNTIF($B275:$F294, D274)</f>
        <v>4</v>
      </c>
      <c r="AL274">
        <f>COUNTIF($B275:$F294, E274)</f>
        <v>0</v>
      </c>
      <c r="AM274">
        <f>COUNTIF($B275:$F294, F274)</f>
        <v>2</v>
      </c>
      <c r="AN274">
        <f>COUNTIF($G275:$H294,G274)</f>
        <v>3</v>
      </c>
      <c r="AO274">
        <f>COUNTIF($G275:$H294,H274)</f>
        <v>3</v>
      </c>
    </row>
    <row r="275" spans="1:41" x14ac:dyDescent="0.3">
      <c r="A275">
        <v>44729</v>
      </c>
      <c r="B275">
        <v>19</v>
      </c>
      <c r="C275">
        <v>21</v>
      </c>
      <c r="D275">
        <v>22</v>
      </c>
      <c r="E275">
        <v>31</v>
      </c>
      <c r="F275">
        <v>38</v>
      </c>
      <c r="G275">
        <v>7</v>
      </c>
      <c r="H275">
        <v>11</v>
      </c>
      <c r="J275">
        <f>SQRT(SUM((C275-B275)^2,(D275-C275)^2,(E275-D275)^2,(F275-E275)^2))/4</f>
        <v>2.9047375096555625</v>
      </c>
      <c r="L275">
        <f>SQRT(SUM((B276-B275)^2,(C276-C275)^2,(D276-D275)^2,(E276-E275)^2,(F276-F275)^2))/5</f>
        <v>4.5738386504117088</v>
      </c>
      <c r="N275">
        <f>H275-G275</f>
        <v>4</v>
      </c>
      <c r="P275">
        <f>SQRT(SUM((G276-G275)^2,(H276-H275)^2)/2)</f>
        <v>2.8284271247461903</v>
      </c>
      <c r="Q275">
        <f>COUNTIF($B276:$F280, B275)</f>
        <v>0</v>
      </c>
      <c r="R275">
        <f>COUNTIF($B276:$F280, C275)</f>
        <v>0</v>
      </c>
      <c r="S275">
        <f>COUNTIF($B276:$F280, D275)</f>
        <v>0</v>
      </c>
      <c r="T275">
        <f>COUNTIF($B276:$F280, E275)</f>
        <v>1</v>
      </c>
      <c r="U275">
        <f>COUNTIF($B276:$F280, F275)</f>
        <v>0</v>
      </c>
      <c r="V275">
        <f>COUNTIF($G276:$H280, G275)</f>
        <v>0</v>
      </c>
      <c r="W275">
        <f>COUNTIF($G276:$H280, H275)</f>
        <v>2</v>
      </c>
      <c r="Z275">
        <f>COUNTIF($B276:$F285, B275)</f>
        <v>0</v>
      </c>
      <c r="AA275">
        <f>COUNTIF($B276:$F285, C275)</f>
        <v>0</v>
      </c>
      <c r="AB275">
        <f>COUNTIF($B276:$F285, D275)</f>
        <v>1</v>
      </c>
      <c r="AC275">
        <f>COUNTIF($B276:$F285, E275)</f>
        <v>1</v>
      </c>
      <c r="AD275">
        <f>COUNTIF($B276:$F285, F275)</f>
        <v>0</v>
      </c>
      <c r="AE275">
        <f>COUNTIF($G276:$H285,G275)</f>
        <v>0</v>
      </c>
      <c r="AF275">
        <f>COUNTIF($G276:$H285,H275)</f>
        <v>3</v>
      </c>
      <c r="AI275">
        <f>COUNTIF($B276:$F295, B275)</f>
        <v>0</v>
      </c>
      <c r="AJ275">
        <f>COUNTIF($B276:$F295, C275)</f>
        <v>2</v>
      </c>
      <c r="AK275">
        <f>COUNTIF($B276:$F295, D275)</f>
        <v>1</v>
      </c>
      <c r="AL275">
        <f>COUNTIF($B276:$F295, E275)</f>
        <v>2</v>
      </c>
      <c r="AM275">
        <f>COUNTIF($B276:$F295, F275)</f>
        <v>1</v>
      </c>
      <c r="AN275">
        <f>COUNTIF($G276:$H295,G275)</f>
        <v>1</v>
      </c>
      <c r="AO275">
        <f>COUNTIF($G276:$H295,H275)</f>
        <v>6</v>
      </c>
    </row>
    <row r="276" spans="1:41" x14ac:dyDescent="0.3">
      <c r="A276">
        <v>44726</v>
      </c>
      <c r="B276">
        <v>2</v>
      </c>
      <c r="C276">
        <v>7</v>
      </c>
      <c r="D276">
        <v>27</v>
      </c>
      <c r="E276">
        <v>34</v>
      </c>
      <c r="F276">
        <v>40</v>
      </c>
      <c r="G276">
        <v>3</v>
      </c>
      <c r="H276">
        <v>11</v>
      </c>
      <c r="J276">
        <f>SQRT(SUM((C276-B276)^2,(D276-C276)^2,(E276-D276)^2,(F276-E276)^2))/4</f>
        <v>5.6457948953181072</v>
      </c>
      <c r="L276">
        <f>SQRT(SUM((B277-B276)^2,(C277-C276)^2,(D277-D276)^2,(E277-E276)^2,(F277-F276)^2))/5</f>
        <v>5.2</v>
      </c>
      <c r="N276">
        <f>H276-G276</f>
        <v>8</v>
      </c>
      <c r="P276">
        <f>SQRT(SUM((G277-G276)^2,(H277-H276)^2)/2)</f>
        <v>4.3011626335213133</v>
      </c>
      <c r="Q276">
        <f>COUNTIF($B277:$F281, B276)</f>
        <v>0</v>
      </c>
      <c r="R276">
        <f>COUNTIF($B277:$F281, C276)</f>
        <v>0</v>
      </c>
      <c r="S276">
        <f>COUNTIF($B277:$F281, D276)</f>
        <v>0</v>
      </c>
      <c r="T276">
        <f>COUNTIF($B277:$F281, E276)</f>
        <v>2</v>
      </c>
      <c r="U276">
        <f>COUNTIF($B277:$F281, F276)</f>
        <v>1</v>
      </c>
      <c r="V276">
        <f>COUNTIF($G277:$H281, G276)</f>
        <v>2</v>
      </c>
      <c r="W276">
        <f>COUNTIF($G277:$H281, H276)</f>
        <v>1</v>
      </c>
      <c r="Z276">
        <f>COUNTIF($B277:$F286, B276)</f>
        <v>0</v>
      </c>
      <c r="AA276">
        <f>COUNTIF($B277:$F286, C276)</f>
        <v>0</v>
      </c>
      <c r="AB276">
        <f>COUNTIF($B277:$F286, D276)</f>
        <v>2</v>
      </c>
      <c r="AC276">
        <f>COUNTIF($B277:$F286, E276)</f>
        <v>2</v>
      </c>
      <c r="AD276">
        <f>COUNTIF($B277:$F286, F276)</f>
        <v>1</v>
      </c>
      <c r="AE276">
        <f>COUNTIF($G277:$H286,G276)</f>
        <v>3</v>
      </c>
      <c r="AF276">
        <f>COUNTIF($G277:$H286,H276)</f>
        <v>2</v>
      </c>
      <c r="AI276">
        <f>COUNTIF($B277:$F296, B276)</f>
        <v>1</v>
      </c>
      <c r="AJ276">
        <f>COUNTIF($B277:$F296, C276)</f>
        <v>0</v>
      </c>
      <c r="AK276">
        <f>COUNTIF($B277:$F296, D276)</f>
        <v>2</v>
      </c>
      <c r="AL276">
        <f>COUNTIF($B277:$F296, E276)</f>
        <v>3</v>
      </c>
      <c r="AM276">
        <f>COUNTIF($B277:$F296, F276)</f>
        <v>2</v>
      </c>
      <c r="AN276">
        <f>COUNTIF($G277:$H296,G276)</f>
        <v>6</v>
      </c>
      <c r="AO276">
        <f>COUNTIF($G277:$H296,H276)</f>
        <v>5</v>
      </c>
    </row>
    <row r="277" spans="1:41" x14ac:dyDescent="0.3">
      <c r="A277">
        <v>44722</v>
      </c>
      <c r="B277">
        <v>17</v>
      </c>
      <c r="C277">
        <v>26</v>
      </c>
      <c r="D277">
        <v>36</v>
      </c>
      <c r="E277">
        <v>37</v>
      </c>
      <c r="F277">
        <v>40</v>
      </c>
      <c r="G277">
        <v>9</v>
      </c>
      <c r="H277">
        <v>12</v>
      </c>
      <c r="J277">
        <f>SQRT(SUM((C277-B277)^2,(D277-C277)^2,(E277-D277)^2,(F277-E277)^2))/4</f>
        <v>3.4550687402713134</v>
      </c>
      <c r="L277">
        <f>SQRT(SUM((B278-B277)^2,(C278-C277)^2,(D278-D277)^2,(E278-E277)^2,(F278-F277)^2))/5</f>
        <v>5.6815490845367167</v>
      </c>
      <c r="N277">
        <f>H277-G277</f>
        <v>3</v>
      </c>
      <c r="P277">
        <f>SQRT(SUM((G278-G277)^2,(H278-H277)^2)/2)</f>
        <v>6.5192024052026492</v>
      </c>
      <c r="Q277">
        <f>COUNTIF($B278:$F282, B277)</f>
        <v>1</v>
      </c>
      <c r="R277">
        <f>COUNTIF($B278:$F282, C277)</f>
        <v>0</v>
      </c>
      <c r="S277">
        <f>COUNTIF($B278:$F282, D277)</f>
        <v>1</v>
      </c>
      <c r="T277">
        <f>COUNTIF($B278:$F282, E277)</f>
        <v>1</v>
      </c>
      <c r="U277">
        <f>COUNTIF($B278:$F282, F277)</f>
        <v>0</v>
      </c>
      <c r="V277">
        <f>COUNTIF($G278:$H282, G277)</f>
        <v>2</v>
      </c>
      <c r="W277">
        <f>COUNTIF($G278:$H282, H277)</f>
        <v>0</v>
      </c>
      <c r="Z277">
        <f>COUNTIF($B278:$F287, B277)</f>
        <v>2</v>
      </c>
      <c r="AA277">
        <f>COUNTIF($B278:$F287, C277)</f>
        <v>0</v>
      </c>
      <c r="AB277">
        <f>COUNTIF($B278:$F287, D277)</f>
        <v>1</v>
      </c>
      <c r="AC277">
        <f>COUNTIF($B278:$F287, E277)</f>
        <v>1</v>
      </c>
      <c r="AD277">
        <f>COUNTIF($B278:$F287, F277)</f>
        <v>1</v>
      </c>
      <c r="AE277">
        <f>COUNTIF($G278:$H287,G277)</f>
        <v>4</v>
      </c>
      <c r="AF277">
        <f>COUNTIF($G278:$H287,H277)</f>
        <v>0</v>
      </c>
      <c r="AI277">
        <f>COUNTIF($B278:$F297, B277)</f>
        <v>3</v>
      </c>
      <c r="AJ277">
        <f>COUNTIF($B278:$F297, C277)</f>
        <v>1</v>
      </c>
      <c r="AK277">
        <f>COUNTIF($B278:$F297, D277)</f>
        <v>3</v>
      </c>
      <c r="AL277">
        <f>COUNTIF($B278:$F297, E277)</f>
        <v>2</v>
      </c>
      <c r="AM277">
        <f>COUNTIF($B278:$F297, F277)</f>
        <v>1</v>
      </c>
      <c r="AN277">
        <f>COUNTIF($G278:$H297,G277)</f>
        <v>5</v>
      </c>
      <c r="AO277">
        <f>COUNTIF($G278:$H297,H277)</f>
        <v>0</v>
      </c>
    </row>
    <row r="278" spans="1:41" x14ac:dyDescent="0.3">
      <c r="A278">
        <v>44719</v>
      </c>
      <c r="B278">
        <v>6</v>
      </c>
      <c r="C278">
        <v>16</v>
      </c>
      <c r="D278">
        <v>17</v>
      </c>
      <c r="E278">
        <v>25</v>
      </c>
      <c r="F278">
        <v>31</v>
      </c>
      <c r="G278">
        <v>2</v>
      </c>
      <c r="H278">
        <v>6</v>
      </c>
      <c r="J278">
        <f>SQRT(SUM((C278-B278)^2,(D278-C278)^2,(E278-D278)^2,(F278-E278)^2))/4</f>
        <v>3.5443617196894563</v>
      </c>
      <c r="L278">
        <f>SQRT(SUM((B279-B278)^2,(C279-C278)^2,(D279-D278)^2,(E279-E278)^2,(F279-F278)^2))/5</f>
        <v>5.2687759489277965</v>
      </c>
      <c r="N278">
        <f>H278-G278</f>
        <v>4</v>
      </c>
      <c r="P278">
        <f>SQRT(SUM((G279-G278)^2,(H279-H278)^2)/2)</f>
        <v>6.0827625302982193</v>
      </c>
      <c r="Q278">
        <f>COUNTIF($B279:$F283, B278)</f>
        <v>0</v>
      </c>
      <c r="R278">
        <f>COUNTIF($B279:$F283, C278)</f>
        <v>0</v>
      </c>
      <c r="S278">
        <f>COUNTIF($B279:$F283, D278)</f>
        <v>0</v>
      </c>
      <c r="T278">
        <f>COUNTIF($B279:$F283, E278)</f>
        <v>0</v>
      </c>
      <c r="U278">
        <f>COUNTIF($B279:$F283, F278)</f>
        <v>0</v>
      </c>
      <c r="V278">
        <f>COUNTIF($G279:$H283, G278)</f>
        <v>1</v>
      </c>
      <c r="W278">
        <f>COUNTIF($G279:$H283, H278)</f>
        <v>0</v>
      </c>
      <c r="Z278">
        <f>COUNTIF($B279:$F288, B278)</f>
        <v>0</v>
      </c>
      <c r="AA278">
        <f>COUNTIF($B279:$F288, C278)</f>
        <v>0</v>
      </c>
      <c r="AB278">
        <f>COUNTIF($B279:$F288, D278)</f>
        <v>1</v>
      </c>
      <c r="AC278">
        <f>COUNTIF($B279:$F288, E278)</f>
        <v>1</v>
      </c>
      <c r="AD278">
        <f>COUNTIF($B279:$F288, F278)</f>
        <v>0</v>
      </c>
      <c r="AE278">
        <f>COUNTIF($G279:$H288,G278)</f>
        <v>1</v>
      </c>
      <c r="AF278">
        <f>COUNTIF($G279:$H288,H278)</f>
        <v>0</v>
      </c>
      <c r="AI278">
        <f>COUNTIF($B279:$F298, B278)</f>
        <v>2</v>
      </c>
      <c r="AJ278">
        <f>COUNTIF($B279:$F298, C278)</f>
        <v>1</v>
      </c>
      <c r="AK278">
        <f>COUNTIF($B279:$F298, D278)</f>
        <v>2</v>
      </c>
      <c r="AL278">
        <f>COUNTIF($B279:$F298, E278)</f>
        <v>2</v>
      </c>
      <c r="AM278">
        <f>COUNTIF($B279:$F298, F278)</f>
        <v>2</v>
      </c>
      <c r="AN278">
        <f>COUNTIF($G279:$H298,G278)</f>
        <v>2</v>
      </c>
      <c r="AO278">
        <f>COUNTIF($G279:$H298,H278)</f>
        <v>4</v>
      </c>
    </row>
    <row r="279" spans="1:41" x14ac:dyDescent="0.3">
      <c r="A279">
        <v>44715</v>
      </c>
      <c r="B279">
        <v>12</v>
      </c>
      <c r="C279">
        <v>28</v>
      </c>
      <c r="D279">
        <v>29</v>
      </c>
      <c r="E279">
        <v>34</v>
      </c>
      <c r="F279">
        <v>48</v>
      </c>
      <c r="G279">
        <v>9</v>
      </c>
      <c r="H279">
        <v>11</v>
      </c>
      <c r="J279">
        <f>SQRT(SUM((C279-B279)^2,(D279-C279)^2,(E279-D279)^2,(F279-E279)^2))/4</f>
        <v>5.4658027772688618</v>
      </c>
      <c r="L279">
        <f>SQRT(SUM((B280-B279)^2,(C280-C279)^2,(D280-D279)^2,(E280-E279)^2,(F280-F279)^2))/5</f>
        <v>5.3888774341229917</v>
      </c>
      <c r="N279">
        <f>H279-G279</f>
        <v>2</v>
      </c>
      <c r="P279">
        <f>SQRT(SUM((G280-G279)^2,(H280-H279)^2)/2)</f>
        <v>4.4721359549995796</v>
      </c>
      <c r="Q279">
        <f>COUNTIF($B280:$F284, B279)</f>
        <v>0</v>
      </c>
      <c r="R279">
        <f>COUNTIF($B280:$F284, C279)</f>
        <v>2</v>
      </c>
      <c r="S279">
        <f>COUNTIF($B280:$F284, D279)</f>
        <v>0</v>
      </c>
      <c r="T279">
        <f>COUNTIF($B280:$F284, E279)</f>
        <v>1</v>
      </c>
      <c r="U279">
        <f>COUNTIF($B280:$F284, F279)</f>
        <v>2</v>
      </c>
      <c r="V279">
        <f>COUNTIF($G280:$H284, G279)</f>
        <v>2</v>
      </c>
      <c r="W279">
        <f>COUNTIF($G280:$H284, H279)</f>
        <v>1</v>
      </c>
      <c r="Z279">
        <f>COUNTIF($B280:$F289, B279)</f>
        <v>0</v>
      </c>
      <c r="AA279">
        <f>COUNTIF($B280:$F289, C279)</f>
        <v>3</v>
      </c>
      <c r="AB279">
        <f>COUNTIF($B280:$F289, D279)</f>
        <v>1</v>
      </c>
      <c r="AC279">
        <f>COUNTIF($B280:$F289, E279)</f>
        <v>1</v>
      </c>
      <c r="AD279">
        <f>COUNTIF($B280:$F289, F279)</f>
        <v>4</v>
      </c>
      <c r="AE279">
        <f>COUNTIF($G280:$H289,G279)</f>
        <v>3</v>
      </c>
      <c r="AF279">
        <f>COUNTIF($G280:$H289,H279)</f>
        <v>2</v>
      </c>
      <c r="AI279">
        <f>COUNTIF($B280:$F299, B279)</f>
        <v>1</v>
      </c>
      <c r="AJ279">
        <f>COUNTIF($B280:$F299, C279)</f>
        <v>5</v>
      </c>
      <c r="AK279">
        <f>COUNTIF($B280:$F299, D279)</f>
        <v>2</v>
      </c>
      <c r="AL279">
        <f>COUNTIF($B280:$F299, E279)</f>
        <v>2</v>
      </c>
      <c r="AM279">
        <f>COUNTIF($B280:$F299, F279)</f>
        <v>5</v>
      </c>
      <c r="AN279">
        <f>COUNTIF($G280:$H299,G279)</f>
        <v>4</v>
      </c>
      <c r="AO279">
        <f>COUNTIF($G280:$H299,H279)</f>
        <v>5</v>
      </c>
    </row>
    <row r="280" spans="1:41" x14ac:dyDescent="0.3">
      <c r="A280">
        <v>44712</v>
      </c>
      <c r="B280">
        <v>3</v>
      </c>
      <c r="C280">
        <v>10</v>
      </c>
      <c r="D280">
        <v>13</v>
      </c>
      <c r="E280">
        <v>42</v>
      </c>
      <c r="F280">
        <v>49</v>
      </c>
      <c r="G280">
        <v>3</v>
      </c>
      <c r="H280">
        <v>9</v>
      </c>
      <c r="J280">
        <f>SQRT(SUM((C280-B280)^2,(D280-C280)^2,(E280-D280)^2,(F280-E280)^2))/4</f>
        <v>7.6974021591703261</v>
      </c>
      <c r="L280">
        <f>SQRT(SUM((B281-B280)^2,(C281-C280)^2,(D281-D280)^2,(E281-E280)^2,(F281-F280)^2))/5</f>
        <v>4.9112116631234697</v>
      </c>
      <c r="N280">
        <f>H280-G280</f>
        <v>6</v>
      </c>
      <c r="P280">
        <f>SQRT(SUM((G281-G280)^2,(H281-H280)^2)/2)</f>
        <v>2.8284271247461903</v>
      </c>
      <c r="Q280">
        <f>COUNTIF($B281:$F285, B280)</f>
        <v>1</v>
      </c>
      <c r="R280">
        <f>COUNTIF($B281:$F285, C280)</f>
        <v>1</v>
      </c>
      <c r="S280">
        <f>COUNTIF($B281:$F285, D280)</f>
        <v>1</v>
      </c>
      <c r="T280">
        <f>COUNTIF($B281:$F285, E280)</f>
        <v>0</v>
      </c>
      <c r="U280">
        <f>COUNTIF($B281:$F285, F280)</f>
        <v>1</v>
      </c>
      <c r="V280">
        <f>COUNTIF($G281:$H285, G280)</f>
        <v>2</v>
      </c>
      <c r="W280">
        <f>COUNTIF($G281:$H285, H280)</f>
        <v>1</v>
      </c>
      <c r="Z280">
        <f>COUNTIF($B281:$F290, B280)</f>
        <v>3</v>
      </c>
      <c r="AA280">
        <f>COUNTIF($B281:$F290, C280)</f>
        <v>2</v>
      </c>
      <c r="AB280">
        <f>COUNTIF($B281:$F290, D280)</f>
        <v>1</v>
      </c>
      <c r="AC280">
        <f>COUNTIF($B281:$F290, E280)</f>
        <v>0</v>
      </c>
      <c r="AD280">
        <f>COUNTIF($B281:$F290, F280)</f>
        <v>1</v>
      </c>
      <c r="AE280">
        <f>COUNTIF($G281:$H290,G280)</f>
        <v>5</v>
      </c>
      <c r="AF280">
        <f>COUNTIF($G281:$H290,H280)</f>
        <v>2</v>
      </c>
      <c r="AI280">
        <f>COUNTIF($B281:$F300, B280)</f>
        <v>3</v>
      </c>
      <c r="AJ280">
        <f>COUNTIF($B281:$F300, C280)</f>
        <v>3</v>
      </c>
      <c r="AK280">
        <f>COUNTIF($B281:$F300, D280)</f>
        <v>2</v>
      </c>
      <c r="AL280">
        <f>COUNTIF($B281:$F300, E280)</f>
        <v>1</v>
      </c>
      <c r="AM280">
        <f>COUNTIF($B281:$F300, F280)</f>
        <v>2</v>
      </c>
      <c r="AN280">
        <f>COUNTIF($G281:$H300,G280)</f>
        <v>5</v>
      </c>
      <c r="AO280">
        <f>COUNTIF($G281:$H300,H280)</f>
        <v>3</v>
      </c>
    </row>
    <row r="281" spans="1:41" x14ac:dyDescent="0.3">
      <c r="A281">
        <v>44708</v>
      </c>
      <c r="B281">
        <v>15</v>
      </c>
      <c r="C281">
        <v>23</v>
      </c>
      <c r="D281">
        <v>28</v>
      </c>
      <c r="E281">
        <v>34</v>
      </c>
      <c r="F281">
        <v>48</v>
      </c>
      <c r="G281">
        <v>3</v>
      </c>
      <c r="H281">
        <v>5</v>
      </c>
      <c r="J281">
        <f>SQRT(SUM((C281-B281)^2,(D281-C281)^2,(E281-D281)^2,(F281-E281)^2))/4</f>
        <v>4.4791182167922292</v>
      </c>
      <c r="L281">
        <f>SQRT(SUM((B282-B281)^2,(C282-C281)^2,(D282-D281)^2,(E282-E281)^2,(F282-F281)^2))/5</f>
        <v>3.1685959035509716</v>
      </c>
      <c r="N281">
        <f>H281-G281</f>
        <v>2</v>
      </c>
      <c r="P281">
        <f>SQRT(SUM((G282-G281)^2,(H282-H281)^2)/2)</f>
        <v>3.6055512754639891</v>
      </c>
      <c r="Q281">
        <f>COUNTIF($B282:$F286, B281)</f>
        <v>0</v>
      </c>
      <c r="R281">
        <f>COUNTIF($B282:$F286, C281)</f>
        <v>1</v>
      </c>
      <c r="S281">
        <f>COUNTIF($B282:$F286, D281)</f>
        <v>2</v>
      </c>
      <c r="T281">
        <f>COUNTIF($B282:$F286, E281)</f>
        <v>0</v>
      </c>
      <c r="U281">
        <f>COUNTIF($B282:$F286, F281)</f>
        <v>2</v>
      </c>
      <c r="V281">
        <f>COUNTIF($G282:$H286, G281)</f>
        <v>1</v>
      </c>
      <c r="W281">
        <f>COUNTIF($G282:$H286, H281)</f>
        <v>1</v>
      </c>
      <c r="Z281">
        <f>COUNTIF($B282:$F291, B281)</f>
        <v>0</v>
      </c>
      <c r="AA281">
        <f>COUNTIF($B282:$F291, C281)</f>
        <v>1</v>
      </c>
      <c r="AB281">
        <f>COUNTIF($B282:$F291, D281)</f>
        <v>3</v>
      </c>
      <c r="AC281">
        <f>COUNTIF($B282:$F291, E281)</f>
        <v>1</v>
      </c>
      <c r="AD281">
        <f>COUNTIF($B282:$F291, F281)</f>
        <v>3</v>
      </c>
      <c r="AE281">
        <f>COUNTIF($G282:$H291,G281)</f>
        <v>4</v>
      </c>
      <c r="AF281">
        <f>COUNTIF($G282:$H291,H281)</f>
        <v>1</v>
      </c>
      <c r="AI281">
        <f>COUNTIF($B282:$F301, B281)</f>
        <v>1</v>
      </c>
      <c r="AJ281">
        <f>COUNTIF($B282:$F301, C281)</f>
        <v>1</v>
      </c>
      <c r="AK281">
        <f>COUNTIF($B282:$F301, D281)</f>
        <v>4</v>
      </c>
      <c r="AL281">
        <f>COUNTIF($B282:$F301, E281)</f>
        <v>1</v>
      </c>
      <c r="AM281">
        <f>COUNTIF($B282:$F301, F281)</f>
        <v>4</v>
      </c>
      <c r="AN281">
        <f>COUNTIF($G282:$H301,G281)</f>
        <v>4</v>
      </c>
      <c r="AO281">
        <f>COUNTIF($G282:$H301,H281)</f>
        <v>4</v>
      </c>
    </row>
    <row r="282" spans="1:41" x14ac:dyDescent="0.3">
      <c r="A282">
        <v>44705</v>
      </c>
      <c r="B282">
        <v>10</v>
      </c>
      <c r="C282">
        <v>13</v>
      </c>
      <c r="D282">
        <v>27</v>
      </c>
      <c r="E282">
        <v>36</v>
      </c>
      <c r="F282">
        <v>37</v>
      </c>
      <c r="G282">
        <v>2</v>
      </c>
      <c r="H282">
        <v>10</v>
      </c>
      <c r="J282">
        <f>SQRT(SUM((C282-B282)^2,(D282-C282)^2,(E282-D282)^2,(F282-E282)^2))/4</f>
        <v>4.235268586524354</v>
      </c>
      <c r="L282">
        <f>SQRT(SUM((B283-B282)^2,(C283-C282)^2,(D283-D282)^2,(E283-E282)^2,(F283-F282)^2))/5</f>
        <v>3.3823069050575527</v>
      </c>
      <c r="N282">
        <f>H282-G282</f>
        <v>8</v>
      </c>
      <c r="P282">
        <f>SQRT(SUM((G283-G282)^2,(H283-H282)^2)/2)</f>
        <v>1</v>
      </c>
      <c r="Q282">
        <f>COUNTIF($B283:$F287, B282)</f>
        <v>0</v>
      </c>
      <c r="R282">
        <f>COUNTIF($B283:$F287, C282)</f>
        <v>0</v>
      </c>
      <c r="S282">
        <f>COUNTIF($B283:$F287, D282)</f>
        <v>1</v>
      </c>
      <c r="T282">
        <f>COUNTIF($B283:$F287, E282)</f>
        <v>0</v>
      </c>
      <c r="U282">
        <f>COUNTIF($B283:$F287, F282)</f>
        <v>0</v>
      </c>
      <c r="V282">
        <f>COUNTIF($G283:$H287, G282)</f>
        <v>0</v>
      </c>
      <c r="W282">
        <f>COUNTIF($G283:$H287, H282)</f>
        <v>0</v>
      </c>
      <c r="Z282">
        <f>COUNTIF($B283:$F292, B282)</f>
        <v>1</v>
      </c>
      <c r="AA282">
        <f>COUNTIF($B283:$F292, C282)</f>
        <v>0</v>
      </c>
      <c r="AB282">
        <f>COUNTIF($B283:$F292, D282)</f>
        <v>1</v>
      </c>
      <c r="AC282">
        <f>COUNTIF($B283:$F292, E282)</f>
        <v>2</v>
      </c>
      <c r="AD282">
        <f>COUNTIF($B283:$F292, F282)</f>
        <v>1</v>
      </c>
      <c r="AE282">
        <f>COUNTIF($G283:$H292,G282)</f>
        <v>0</v>
      </c>
      <c r="AF282">
        <f>COUNTIF($G283:$H292,H282)</f>
        <v>1</v>
      </c>
      <c r="AI282">
        <f>COUNTIF($B283:$F302, B282)</f>
        <v>2</v>
      </c>
      <c r="AJ282">
        <f>COUNTIF($B283:$F302, C282)</f>
        <v>1</v>
      </c>
      <c r="AK282">
        <f>COUNTIF($B283:$F302, D282)</f>
        <v>2</v>
      </c>
      <c r="AL282">
        <f>COUNTIF($B283:$F302, E282)</f>
        <v>2</v>
      </c>
      <c r="AM282">
        <f>COUNTIF($B283:$F302, F282)</f>
        <v>1</v>
      </c>
      <c r="AN282">
        <f>COUNTIF($G283:$H302,G282)</f>
        <v>2</v>
      </c>
      <c r="AO282">
        <f>COUNTIF($G283:$H302,H282)</f>
        <v>3</v>
      </c>
    </row>
    <row r="283" spans="1:41" x14ac:dyDescent="0.3">
      <c r="A283">
        <v>44701</v>
      </c>
      <c r="B283">
        <v>8</v>
      </c>
      <c r="C283">
        <v>22</v>
      </c>
      <c r="D283">
        <v>23</v>
      </c>
      <c r="E283">
        <v>32</v>
      </c>
      <c r="F283">
        <v>50</v>
      </c>
      <c r="G283">
        <v>3</v>
      </c>
      <c r="H283">
        <v>9</v>
      </c>
      <c r="J283">
        <f>SQRT(SUM((C283-B283)^2,(D283-C283)^2,(E283-D283)^2,(F283-E283)^2))/4</f>
        <v>6.1339220731926485</v>
      </c>
      <c r="L283">
        <f>SQRT(SUM((B284-B283)^2,(C284-C283)^2,(D284-D283)^2,(E284-E283)^2,(F284-F283)^2))/5</f>
        <v>3.7469987990390385</v>
      </c>
      <c r="N283">
        <f>H283-G283</f>
        <v>6</v>
      </c>
      <c r="P283">
        <f>SQRT(SUM((G284-G283)^2,(H284-H283)^2)/2)</f>
        <v>2</v>
      </c>
      <c r="Q283">
        <f>COUNTIF($B284:$F288, B283)</f>
        <v>2</v>
      </c>
      <c r="R283">
        <f>COUNTIF($B284:$F288, C283)</f>
        <v>0</v>
      </c>
      <c r="S283">
        <f>COUNTIF($B284:$F288, D283)</f>
        <v>0</v>
      </c>
      <c r="T283">
        <f>COUNTIF($B284:$F288, E283)</f>
        <v>0</v>
      </c>
      <c r="U283">
        <f>COUNTIF($B284:$F288, F283)</f>
        <v>0</v>
      </c>
      <c r="V283">
        <f>COUNTIF($G284:$H288, G283)</f>
        <v>2</v>
      </c>
      <c r="W283">
        <f>COUNTIF($G284:$H288, H283)</f>
        <v>1</v>
      </c>
      <c r="Z283">
        <f>COUNTIF($B284:$F293, B283)</f>
        <v>2</v>
      </c>
      <c r="AA283">
        <f>COUNTIF($B284:$F293, C283)</f>
        <v>0</v>
      </c>
      <c r="AB283">
        <f>COUNTIF($B284:$F293, D283)</f>
        <v>0</v>
      </c>
      <c r="AC283">
        <f>COUNTIF($B284:$F293, E283)</f>
        <v>1</v>
      </c>
      <c r="AD283">
        <f>COUNTIF($B284:$F293, F283)</f>
        <v>0</v>
      </c>
      <c r="AE283">
        <f>COUNTIF($G284:$H293,G283)</f>
        <v>3</v>
      </c>
      <c r="AF283">
        <f>COUNTIF($G284:$H293,H283)</f>
        <v>2</v>
      </c>
      <c r="AI283">
        <f>COUNTIF($B284:$F303, B283)</f>
        <v>3</v>
      </c>
      <c r="AJ283">
        <f>COUNTIF($B284:$F303, C283)</f>
        <v>1</v>
      </c>
      <c r="AK283">
        <f>COUNTIF($B284:$F303, D283)</f>
        <v>1</v>
      </c>
      <c r="AL283">
        <f>COUNTIF($B284:$F303, E283)</f>
        <v>1</v>
      </c>
      <c r="AM283">
        <f>COUNTIF($B284:$F303, F283)</f>
        <v>0</v>
      </c>
      <c r="AN283">
        <f>COUNTIF($G284:$H303,G283)</f>
        <v>3</v>
      </c>
      <c r="AO283">
        <f>COUNTIF($G284:$H303,H283)</f>
        <v>2</v>
      </c>
    </row>
    <row r="284" spans="1:41" x14ac:dyDescent="0.3">
      <c r="A284">
        <v>44698</v>
      </c>
      <c r="B284">
        <v>5</v>
      </c>
      <c r="C284">
        <v>28</v>
      </c>
      <c r="D284">
        <v>30</v>
      </c>
      <c r="E284">
        <v>48</v>
      </c>
      <c r="F284">
        <v>49</v>
      </c>
      <c r="G284">
        <v>5</v>
      </c>
      <c r="H284">
        <v>11</v>
      </c>
      <c r="J284">
        <f>SQRT(SUM((C284-B284)^2,(D284-C284)^2,(E284-D284)^2,(F284-E284)^2))/4</f>
        <v>7.322909257938405</v>
      </c>
      <c r="L284">
        <f>SQRT(SUM((B285-B284)^2,(C285-C284)^2,(D285-D284)^2,(E285-E284)^2,(F285-F284)^2))/5</f>
        <v>4.3451121964800858</v>
      </c>
      <c r="N284">
        <f>H284-G284</f>
        <v>6</v>
      </c>
      <c r="P284">
        <f>SQRT(SUM((G285-G284)^2,(H285-H284)^2)/2)</f>
        <v>2.2360679774997898</v>
      </c>
      <c r="Q284">
        <f>COUNTIF($B285:$F289, B284)</f>
        <v>0</v>
      </c>
      <c r="R284">
        <f>COUNTIF($B285:$F289, C284)</f>
        <v>1</v>
      </c>
      <c r="S284">
        <f>COUNTIF($B285:$F289, D284)</f>
        <v>0</v>
      </c>
      <c r="T284">
        <f>COUNTIF($B285:$F289, E284)</f>
        <v>2</v>
      </c>
      <c r="U284">
        <f>COUNTIF($B285:$F289, F284)</f>
        <v>0</v>
      </c>
      <c r="V284">
        <f>COUNTIF($G285:$H289, G284)</f>
        <v>0</v>
      </c>
      <c r="W284">
        <f>COUNTIF($G285:$H289, H284)</f>
        <v>1</v>
      </c>
      <c r="Z284">
        <f>COUNTIF($B285:$F294, B284)</f>
        <v>0</v>
      </c>
      <c r="AA284">
        <f>COUNTIF($B285:$F294, C284)</f>
        <v>3</v>
      </c>
      <c r="AB284">
        <f>COUNTIF($B285:$F294, D284)</f>
        <v>2</v>
      </c>
      <c r="AC284">
        <f>COUNTIF($B285:$F294, E284)</f>
        <v>3</v>
      </c>
      <c r="AD284">
        <f>COUNTIF($B285:$F294, F284)</f>
        <v>0</v>
      </c>
      <c r="AE284">
        <f>COUNTIF($G285:$H294,G284)</f>
        <v>1</v>
      </c>
      <c r="AF284">
        <f>COUNTIF($G285:$H294,H284)</f>
        <v>2</v>
      </c>
      <c r="AI284">
        <f>COUNTIF($B285:$F304, B284)</f>
        <v>0</v>
      </c>
      <c r="AJ284">
        <f>COUNTIF($B285:$F304, C284)</f>
        <v>3</v>
      </c>
      <c r="AK284">
        <f>COUNTIF($B285:$F304, D284)</f>
        <v>2</v>
      </c>
      <c r="AL284">
        <f>COUNTIF($B285:$F304, E284)</f>
        <v>4</v>
      </c>
      <c r="AM284">
        <f>COUNTIF($B285:$F304, F284)</f>
        <v>1</v>
      </c>
      <c r="AN284">
        <f>COUNTIF($G285:$H304,G284)</f>
        <v>3</v>
      </c>
      <c r="AO284">
        <f>COUNTIF($G285:$H304,H284)</f>
        <v>5</v>
      </c>
    </row>
    <row r="285" spans="1:41" x14ac:dyDescent="0.3">
      <c r="A285">
        <v>44694</v>
      </c>
      <c r="B285">
        <v>3</v>
      </c>
      <c r="C285">
        <v>11</v>
      </c>
      <c r="D285">
        <v>17</v>
      </c>
      <c r="E285">
        <v>45</v>
      </c>
      <c r="F285">
        <v>48</v>
      </c>
      <c r="G285">
        <v>4</v>
      </c>
      <c r="H285">
        <v>8</v>
      </c>
      <c r="J285">
        <f>SQRT(SUM((C285-B285)^2,(D285-C285)^2,(E285-D285)^2,(F285-E285)^2))/4</f>
        <v>7.4707763987419673</v>
      </c>
      <c r="L285">
        <f>SQRT(SUM((B286-B285)^2,(C286-C285)^2,(D286-D285)^2,(E286-E285)^2,(F286-F285)^2))/5</f>
        <v>6.1514225996918794</v>
      </c>
      <c r="N285">
        <f>H285-G285</f>
        <v>4</v>
      </c>
      <c r="P285">
        <f>SQRT(SUM((G286-G285)^2,(H286-H285)^2)/2)</f>
        <v>0.70710678118654757</v>
      </c>
      <c r="Q285">
        <f>COUNTIF($B286:$F290, B285)</f>
        <v>2</v>
      </c>
      <c r="R285">
        <f>COUNTIF($B286:$F290, C285)</f>
        <v>1</v>
      </c>
      <c r="S285">
        <f>COUNTIF($B286:$F290, D285)</f>
        <v>0</v>
      </c>
      <c r="T285">
        <f>COUNTIF($B286:$F290, E285)</f>
        <v>1</v>
      </c>
      <c r="U285">
        <f>COUNTIF($B286:$F290, F285)</f>
        <v>1</v>
      </c>
      <c r="V285">
        <f>COUNTIF($G286:$H290, G285)</f>
        <v>1</v>
      </c>
      <c r="W285">
        <f>COUNTIF($G286:$H290, H285)</f>
        <v>2</v>
      </c>
      <c r="Z285">
        <f>COUNTIF($B286:$F295, B285)</f>
        <v>2</v>
      </c>
      <c r="AA285">
        <f>COUNTIF($B286:$F295, C285)</f>
        <v>2</v>
      </c>
      <c r="AB285">
        <f>COUNTIF($B286:$F295, D285)</f>
        <v>1</v>
      </c>
      <c r="AC285">
        <f>COUNTIF($B286:$F295, E285)</f>
        <v>2</v>
      </c>
      <c r="AD285">
        <f>COUNTIF($B286:$F295, F285)</f>
        <v>2</v>
      </c>
      <c r="AE285">
        <f>COUNTIF($G286:$H295,G285)</f>
        <v>2</v>
      </c>
      <c r="AF285">
        <f>COUNTIF($G286:$H295,H285)</f>
        <v>2</v>
      </c>
      <c r="AI285">
        <f>COUNTIF($B286:$F305, B285)</f>
        <v>2</v>
      </c>
      <c r="AJ285">
        <f>COUNTIF($B286:$F305, C285)</f>
        <v>4</v>
      </c>
      <c r="AK285">
        <f>COUNTIF($B286:$F305, D285)</f>
        <v>3</v>
      </c>
      <c r="AL285">
        <f>COUNTIF($B286:$F305, E285)</f>
        <v>3</v>
      </c>
      <c r="AM285">
        <f>COUNTIF($B286:$F305, F285)</f>
        <v>3</v>
      </c>
      <c r="AN285">
        <f>COUNTIF($G286:$H305,G285)</f>
        <v>3</v>
      </c>
      <c r="AO285">
        <f>COUNTIF($G286:$H305,H285)</f>
        <v>4</v>
      </c>
    </row>
    <row r="286" spans="1:41" x14ac:dyDescent="0.3">
      <c r="A286">
        <v>44691</v>
      </c>
      <c r="B286">
        <v>3</v>
      </c>
      <c r="C286">
        <v>25</v>
      </c>
      <c r="D286">
        <v>27</v>
      </c>
      <c r="E286">
        <v>28</v>
      </c>
      <c r="F286">
        <v>29</v>
      </c>
      <c r="G286">
        <v>4</v>
      </c>
      <c r="H286">
        <v>9</v>
      </c>
      <c r="J286">
        <f>SQRT(SUM((C286-B286)^2,(D286-C286)^2,(E286-D286)^2,(F286-E286)^2))/4</f>
        <v>5.5339859052946636</v>
      </c>
      <c r="L286">
        <f>SQRT(SUM((B287-B286)^2,(C287-C286)^2,(D287-D286)^2,(E287-E286)^2,(F287-F286)^2))/5</f>
        <v>4.5033320996790804</v>
      </c>
      <c r="N286">
        <f>H286-G286</f>
        <v>5</v>
      </c>
      <c r="P286">
        <f>SQRT(SUM((G287-G286)^2,(H287-H286)^2)/2)</f>
        <v>1.5811388300841898</v>
      </c>
      <c r="Q286">
        <f>COUNTIF($B287:$F291, B286)</f>
        <v>1</v>
      </c>
      <c r="R286">
        <f>COUNTIF($B287:$F291, C286)</f>
        <v>1</v>
      </c>
      <c r="S286">
        <f>COUNTIF($B287:$F291, D286)</f>
        <v>0</v>
      </c>
      <c r="T286">
        <f>COUNTIF($B287:$F291, E286)</f>
        <v>1</v>
      </c>
      <c r="U286">
        <f>COUNTIF($B287:$F291, F286)</f>
        <v>0</v>
      </c>
      <c r="V286">
        <f>COUNTIF($G287:$H291, G286)</f>
        <v>0</v>
      </c>
      <c r="W286">
        <f>COUNTIF($G287:$H291, H286)</f>
        <v>1</v>
      </c>
      <c r="Z286">
        <f>COUNTIF($B287:$F296, B286)</f>
        <v>1</v>
      </c>
      <c r="AA286">
        <f>COUNTIF($B287:$F296, C286)</f>
        <v>1</v>
      </c>
      <c r="AB286">
        <f>COUNTIF($B287:$F296, D286)</f>
        <v>0</v>
      </c>
      <c r="AC286">
        <f>COUNTIF($B287:$F296, E286)</f>
        <v>2</v>
      </c>
      <c r="AD286">
        <f>COUNTIF($B287:$F296, F286)</f>
        <v>0</v>
      </c>
      <c r="AE286">
        <f>COUNTIF($G287:$H296,G286)</f>
        <v>1</v>
      </c>
      <c r="AF286">
        <f>COUNTIF($G287:$H296,H286)</f>
        <v>1</v>
      </c>
      <c r="AI286">
        <f>COUNTIF($B287:$F306, B286)</f>
        <v>1</v>
      </c>
      <c r="AJ286">
        <f>COUNTIF($B287:$F306, C286)</f>
        <v>2</v>
      </c>
      <c r="AK286">
        <f>COUNTIF($B287:$F306, D286)</f>
        <v>1</v>
      </c>
      <c r="AL286">
        <f>COUNTIF($B287:$F306, E286)</f>
        <v>2</v>
      </c>
      <c r="AM286">
        <f>COUNTIF($B287:$F306, F286)</f>
        <v>2</v>
      </c>
      <c r="AN286">
        <f>COUNTIF($G287:$H306,G286)</f>
        <v>2</v>
      </c>
      <c r="AO286">
        <f>COUNTIF($G287:$H306,H286)</f>
        <v>2</v>
      </c>
    </row>
    <row r="287" spans="1:41" x14ac:dyDescent="0.3">
      <c r="A287">
        <v>44687</v>
      </c>
      <c r="B287">
        <v>3</v>
      </c>
      <c r="C287">
        <v>8</v>
      </c>
      <c r="D287">
        <v>18</v>
      </c>
      <c r="E287">
        <v>24</v>
      </c>
      <c r="F287">
        <v>40</v>
      </c>
      <c r="G287">
        <v>3</v>
      </c>
      <c r="H287">
        <v>11</v>
      </c>
      <c r="J287">
        <f>SQRT(SUM((C287-B287)^2,(D287-C287)^2,(E287-D287)^2,(F287-E287)^2))/4</f>
        <v>5.1051444641655346</v>
      </c>
      <c r="L287">
        <f>SQRT(SUM((B288-B287)^2,(C288-C287)^2,(D288-D287)^2,(E288-E287)^2,(F288-F287)^2))/5</f>
        <v>5.7480431452799658</v>
      </c>
      <c r="N287">
        <f>H287-G287</f>
        <v>8</v>
      </c>
      <c r="P287">
        <f>SQRT(SUM((G288-G287)^2,(H288-H287)^2)/2)</f>
        <v>2.1213203435596424</v>
      </c>
      <c r="Q287">
        <f>COUNTIF($B288:$F292, B287)</f>
        <v>0</v>
      </c>
      <c r="R287">
        <f>COUNTIF($B288:$F292, C287)</f>
        <v>1</v>
      </c>
      <c r="S287">
        <f>COUNTIF($B288:$F292, D287)</f>
        <v>0</v>
      </c>
      <c r="T287">
        <f>COUNTIF($B288:$F292, E287)</f>
        <v>0</v>
      </c>
      <c r="U287">
        <f>COUNTIF($B288:$F292, F287)</f>
        <v>0</v>
      </c>
      <c r="V287">
        <f>COUNTIF($G288:$H292, G287)</f>
        <v>2</v>
      </c>
      <c r="W287">
        <f>COUNTIF($G288:$H292, H287)</f>
        <v>1</v>
      </c>
      <c r="Z287">
        <f>COUNTIF($B288:$F297, B287)</f>
        <v>0</v>
      </c>
      <c r="AA287">
        <f>COUNTIF($B288:$F297, C287)</f>
        <v>1</v>
      </c>
      <c r="AB287">
        <f>COUNTIF($B288:$F297, D287)</f>
        <v>0</v>
      </c>
      <c r="AC287">
        <f>COUNTIF($B288:$F297, E287)</f>
        <v>2</v>
      </c>
      <c r="AD287">
        <f>COUNTIF($B288:$F297, F287)</f>
        <v>0</v>
      </c>
      <c r="AE287">
        <f>COUNTIF($G288:$H297,G287)</f>
        <v>2</v>
      </c>
      <c r="AF287">
        <f>COUNTIF($G288:$H297,H287)</f>
        <v>2</v>
      </c>
      <c r="AI287">
        <f>COUNTIF($B288:$F307, B287)</f>
        <v>0</v>
      </c>
      <c r="AJ287">
        <f>COUNTIF($B288:$F307, C287)</f>
        <v>3</v>
      </c>
      <c r="AK287">
        <f>COUNTIF($B288:$F307, D287)</f>
        <v>1</v>
      </c>
      <c r="AL287">
        <f>COUNTIF($B288:$F307, E287)</f>
        <v>5</v>
      </c>
      <c r="AM287">
        <f>COUNTIF($B288:$F307, F287)</f>
        <v>2</v>
      </c>
      <c r="AN287">
        <f>COUNTIF($G288:$H307,G287)</f>
        <v>3</v>
      </c>
      <c r="AO287">
        <f>COUNTIF($G288:$H307,H287)</f>
        <v>4</v>
      </c>
    </row>
    <row r="288" spans="1:41" x14ac:dyDescent="0.3">
      <c r="A288">
        <v>44684</v>
      </c>
      <c r="B288">
        <v>8</v>
      </c>
      <c r="C288">
        <v>20</v>
      </c>
      <c r="D288">
        <v>26</v>
      </c>
      <c r="E288">
        <v>47</v>
      </c>
      <c r="F288">
        <v>48</v>
      </c>
      <c r="G288">
        <v>3</v>
      </c>
      <c r="H288">
        <v>8</v>
      </c>
      <c r="J288">
        <f>SQRT(SUM((C288-B288)^2,(D288-C288)^2,(E288-D288)^2,(F288-E288)^2))/4</f>
        <v>6.2349819566699631</v>
      </c>
      <c r="L288">
        <f>SQRT(SUM((B289-B288)^2,(C289-C288)^2,(D289-D288)^2,(E289-E288)^2,(F289-F288)^2))/5</f>
        <v>3.8105117766515297</v>
      </c>
      <c r="N288">
        <f>H288-G288</f>
        <v>5</v>
      </c>
      <c r="P288">
        <f>SQRT(SUM((G289-G288)^2,(H289-H288)^2)/2)</f>
        <v>0.70710678118654757</v>
      </c>
      <c r="Q288">
        <f>COUNTIF($B289:$F293, B288)</f>
        <v>0</v>
      </c>
      <c r="R288">
        <f>COUNTIF($B289:$F293, C288)</f>
        <v>1</v>
      </c>
      <c r="S288">
        <f>COUNTIF($B289:$F293, D288)</f>
        <v>0</v>
      </c>
      <c r="T288">
        <f>COUNTIF($B289:$F293, E288)</f>
        <v>0</v>
      </c>
      <c r="U288">
        <f>COUNTIF($B289:$F293, F288)</f>
        <v>1</v>
      </c>
      <c r="V288">
        <f>COUNTIF($G289:$H293, G288)</f>
        <v>1</v>
      </c>
      <c r="W288">
        <f>COUNTIF($G289:$H293, H288)</f>
        <v>1</v>
      </c>
      <c r="Z288">
        <f>COUNTIF($B289:$F298, B288)</f>
        <v>1</v>
      </c>
      <c r="AA288">
        <f>COUNTIF($B289:$F298, C288)</f>
        <v>1</v>
      </c>
      <c r="AB288">
        <f>COUNTIF($B289:$F298, D288)</f>
        <v>0</v>
      </c>
      <c r="AC288">
        <f>COUNTIF($B289:$F298, E288)</f>
        <v>1</v>
      </c>
      <c r="AD288">
        <f>COUNTIF($B289:$F298, F288)</f>
        <v>1</v>
      </c>
      <c r="AE288">
        <f>COUNTIF($G289:$H298,G288)</f>
        <v>1</v>
      </c>
      <c r="AF288">
        <f>COUNTIF($G289:$H298,H288)</f>
        <v>1</v>
      </c>
      <c r="AI288">
        <f>COUNTIF($B289:$F307, B288)</f>
        <v>2</v>
      </c>
      <c r="AJ288">
        <f>COUNTIF($B289:$F307, C288)</f>
        <v>2</v>
      </c>
      <c r="AK288">
        <f>COUNTIF($B289:$F307, D288)</f>
        <v>2</v>
      </c>
      <c r="AL288">
        <f>COUNTIF($B289:$F307, E288)</f>
        <v>1</v>
      </c>
      <c r="AM288">
        <f>COUNTIF($B289:$F307, F288)</f>
        <v>2</v>
      </c>
      <c r="AN288">
        <f>COUNTIF($G289:$H307,G288)</f>
        <v>2</v>
      </c>
      <c r="AO288">
        <f>COUNTIF($G289:$H307,H288)</f>
        <v>3</v>
      </c>
    </row>
    <row r="289" spans="1:41" x14ac:dyDescent="0.3">
      <c r="A289">
        <v>44680</v>
      </c>
      <c r="B289">
        <v>10</v>
      </c>
      <c r="C289">
        <v>11</v>
      </c>
      <c r="D289">
        <v>20</v>
      </c>
      <c r="E289">
        <v>36</v>
      </c>
      <c r="F289">
        <v>37</v>
      </c>
      <c r="G289">
        <v>3</v>
      </c>
      <c r="H289">
        <v>7</v>
      </c>
      <c r="J289">
        <f>SQRT(SUM((C289-B289)^2,(D289-C289)^2,(E289-D289)^2,(F289-E289)^2))/4</f>
        <v>4.6029881598804918</v>
      </c>
      <c r="L289">
        <f>SQRT(SUM((B290-B289)^2,(C290-C289)^2,(D290-D289)^2,(E290-E289)^2,(F290-F289)^2))/5</f>
        <v>3.8157568056677826</v>
      </c>
      <c r="N289">
        <f>H289-G289</f>
        <v>4</v>
      </c>
      <c r="P289">
        <f>SQRT(SUM((G290-G289)^2,(H290-H289)^2)/2)</f>
        <v>4.5276925690687087</v>
      </c>
      <c r="Q289">
        <f>COUNTIF($B290:$F294, B289)</f>
        <v>0</v>
      </c>
      <c r="R289">
        <f>COUNTIF($B290:$F294, C289)</f>
        <v>1</v>
      </c>
      <c r="S289">
        <f>COUNTIF($B290:$F294, D289)</f>
        <v>0</v>
      </c>
      <c r="T289">
        <f>COUNTIF($B290:$F294, E289)</f>
        <v>1</v>
      </c>
      <c r="U289">
        <f>COUNTIF($B290:$F294, F289)</f>
        <v>0</v>
      </c>
      <c r="V289">
        <f>COUNTIF($G290:$H294, G289)</f>
        <v>0</v>
      </c>
      <c r="W289">
        <f>COUNTIF($G290:$H294, H289)</f>
        <v>0</v>
      </c>
      <c r="Z289">
        <f>COUNTIF($B290:$F299, B289)</f>
        <v>1</v>
      </c>
      <c r="AA289">
        <f>COUNTIF($B290:$F299, C289)</f>
        <v>3</v>
      </c>
      <c r="AB289">
        <f>COUNTIF($B290:$F299, D289)</f>
        <v>0</v>
      </c>
      <c r="AC289">
        <f>COUNTIF($B290:$F299, E289)</f>
        <v>1</v>
      </c>
      <c r="AD289">
        <f>COUNTIF($B290:$F299, F289)</f>
        <v>0</v>
      </c>
      <c r="AE289">
        <f>COUNTIF($G290:$H299,G289)</f>
        <v>0</v>
      </c>
      <c r="AF289">
        <f>COUNTIF($G290:$H299,H289)</f>
        <v>0</v>
      </c>
      <c r="AI289">
        <f>COUNTIF($B290:$F307, B289)</f>
        <v>2</v>
      </c>
      <c r="AJ289">
        <f>COUNTIF($B290:$F307, C289)</f>
        <v>3</v>
      </c>
      <c r="AK289">
        <f>COUNTIF($B290:$F307, D289)</f>
        <v>1</v>
      </c>
      <c r="AL289">
        <f>COUNTIF($B290:$F307, E289)</f>
        <v>1</v>
      </c>
      <c r="AM289">
        <f>COUNTIF($B290:$F307, F289)</f>
        <v>0</v>
      </c>
      <c r="AN289">
        <f>COUNTIF($G290:$H307,G289)</f>
        <v>1</v>
      </c>
      <c r="AO289">
        <f>COUNTIF($G290:$H307,H289)</f>
        <v>0</v>
      </c>
    </row>
    <row r="290" spans="1:41" x14ac:dyDescent="0.3">
      <c r="A290">
        <v>44677</v>
      </c>
      <c r="B290">
        <v>4</v>
      </c>
      <c r="C290">
        <v>25</v>
      </c>
      <c r="D290">
        <v>28</v>
      </c>
      <c r="E290">
        <v>34</v>
      </c>
      <c r="F290">
        <v>45</v>
      </c>
      <c r="G290">
        <v>8</v>
      </c>
      <c r="H290">
        <v>11</v>
      </c>
      <c r="J290">
        <f>SQRT(SUM((C290-B290)^2,(D290-C290)^2,(E290-D290)^2,(F290-E290)^2))/4</f>
        <v>6.1593424973774598</v>
      </c>
      <c r="L290">
        <f>SQRT(SUM((B291-B290)^2,(C291-C290)^2,(D291-D290)^2,(E291-E290)^2,(F291-F290)^2))/5</f>
        <v>3.6386810797320508</v>
      </c>
      <c r="N290">
        <f>H290-G290</f>
        <v>3</v>
      </c>
      <c r="P290">
        <f>SQRT(SUM((G291-G290)^2,(H291-H290)^2)/2)</f>
        <v>5.1478150704935004</v>
      </c>
      <c r="Q290">
        <f>COUNTIF($B291:$F295, B290)</f>
        <v>0</v>
      </c>
      <c r="R290">
        <f>COUNTIF($B291:$F295, C290)</f>
        <v>0</v>
      </c>
      <c r="S290">
        <f>COUNTIF($B291:$F295, D290)</f>
        <v>1</v>
      </c>
      <c r="T290">
        <f>COUNTIF($B291:$F295, E290)</f>
        <v>0</v>
      </c>
      <c r="U290">
        <f>COUNTIF($B291:$F295, F290)</f>
        <v>1</v>
      </c>
      <c r="V290">
        <f>COUNTIF($G291:$H295, G290)</f>
        <v>0</v>
      </c>
      <c r="W290">
        <f>COUNTIF($G291:$H295, H290)</f>
        <v>1</v>
      </c>
      <c r="Z290">
        <f>COUNTIF($B291:$F300, B290)</f>
        <v>0</v>
      </c>
      <c r="AA290">
        <f>COUNTIF($B291:$F300, C290)</f>
        <v>0</v>
      </c>
      <c r="AB290">
        <f>COUNTIF($B291:$F300, D290)</f>
        <v>1</v>
      </c>
      <c r="AC290">
        <f>COUNTIF($B291:$F300, E290)</f>
        <v>0</v>
      </c>
      <c r="AD290">
        <f>COUNTIF($B291:$F300, F290)</f>
        <v>2</v>
      </c>
      <c r="AE290">
        <f>COUNTIF($G291:$H300,G290)</f>
        <v>1</v>
      </c>
      <c r="AF290">
        <f>COUNTIF($G291:$H300,H290)</f>
        <v>3</v>
      </c>
      <c r="AI290">
        <f>COUNTIF($B291:$F320, B290)</f>
        <v>0</v>
      </c>
      <c r="AJ290">
        <f>COUNTIF($B291:$F320, C290)</f>
        <v>4</v>
      </c>
      <c r="AK290">
        <f>COUNTIF($B291:$F320, D290)</f>
        <v>1</v>
      </c>
      <c r="AL290">
        <f>COUNTIF($B291:$F320, E290)</f>
        <v>2</v>
      </c>
      <c r="AM290">
        <f>COUNTIF($B291:$F320, F290)</f>
        <v>4</v>
      </c>
      <c r="AN290">
        <f>COUNTIF($G291:$H320,G290)</f>
        <v>2</v>
      </c>
      <c r="AO290">
        <f>COUNTIF($G291:$H320,H290)</f>
        <v>4</v>
      </c>
    </row>
    <row r="291" spans="1:41" x14ac:dyDescent="0.3">
      <c r="A291">
        <v>44673</v>
      </c>
      <c r="B291">
        <v>6</v>
      </c>
      <c r="C291">
        <v>11</v>
      </c>
      <c r="D291">
        <v>21</v>
      </c>
      <c r="E291">
        <v>35</v>
      </c>
      <c r="F291">
        <v>36</v>
      </c>
      <c r="G291">
        <v>1</v>
      </c>
      <c r="H291">
        <v>9</v>
      </c>
      <c r="J291">
        <f>SQRT(SUM((C291-B291)^2,(D291-C291)^2,(E291-D291)^2,(F291-E291)^2))/4</f>
        <v>4.4860896112315904</v>
      </c>
      <c r="L291">
        <f>SQRT(SUM((B292-B291)^2,(C292-C291)^2,(D292-D291)^2,(E292-E291)^2,(F292-F291)^2))/5</f>
        <v>2.6981475126464085</v>
      </c>
      <c r="N291">
        <f>H291-G291</f>
        <v>8</v>
      </c>
      <c r="P291">
        <f>SQRT(SUM((G292-G291)^2,(H292-H291)^2)/2)</f>
        <v>3.6055512754639891</v>
      </c>
      <c r="Q291">
        <f>COUNTIF($B292:$F296, B291)</f>
        <v>1</v>
      </c>
      <c r="R291">
        <f>COUNTIF($B292:$F296, C291)</f>
        <v>1</v>
      </c>
      <c r="S291">
        <f>COUNTIF($B292:$F296, D291)</f>
        <v>1</v>
      </c>
      <c r="T291">
        <f>COUNTIF($B292:$F296, E291)</f>
        <v>1</v>
      </c>
      <c r="U291">
        <f>COUNTIF($B292:$F296, F291)</f>
        <v>0</v>
      </c>
      <c r="V291">
        <f>COUNTIF($G292:$H296, G291)</f>
        <v>0</v>
      </c>
      <c r="W291">
        <f>COUNTIF($G292:$H296, H291)</f>
        <v>0</v>
      </c>
      <c r="Z291">
        <f>COUNTIF($B292:$F301, B291)</f>
        <v>2</v>
      </c>
      <c r="AA291">
        <f>COUNTIF($B292:$F301, C291)</f>
        <v>2</v>
      </c>
      <c r="AB291">
        <f>COUNTIF($B292:$F301, D291)</f>
        <v>3</v>
      </c>
      <c r="AC291">
        <f>COUNTIF($B292:$F301, E291)</f>
        <v>1</v>
      </c>
      <c r="AD291">
        <f>COUNTIF($B292:$F301, F291)</f>
        <v>0</v>
      </c>
      <c r="AE291">
        <f>COUNTIF($G292:$H301,G291)</f>
        <v>0</v>
      </c>
      <c r="AF291">
        <f>COUNTIF($G292:$H301,H291)</f>
        <v>0</v>
      </c>
      <c r="AI291">
        <f>COUNTIF($B292:$F320, B291)</f>
        <v>5</v>
      </c>
      <c r="AJ291">
        <f>COUNTIF($B292:$F320, C291)</f>
        <v>2</v>
      </c>
      <c r="AK291">
        <f>COUNTIF($B292:$F320, D291)</f>
        <v>4</v>
      </c>
      <c r="AL291">
        <f>COUNTIF($B292:$F320, E291)</f>
        <v>2</v>
      </c>
      <c r="AM291">
        <f>COUNTIF($B292:$F320, F291)</f>
        <v>2</v>
      </c>
      <c r="AN291">
        <f>COUNTIF($G292:$H320,G291)</f>
        <v>1</v>
      </c>
      <c r="AO291">
        <f>COUNTIF($G292:$H320,H291)</f>
        <v>3</v>
      </c>
    </row>
    <row r="292" spans="1:41" x14ac:dyDescent="0.3">
      <c r="A292">
        <v>44670</v>
      </c>
      <c r="B292">
        <v>2</v>
      </c>
      <c r="C292">
        <v>12</v>
      </c>
      <c r="D292">
        <v>17</v>
      </c>
      <c r="E292">
        <v>28</v>
      </c>
      <c r="F292">
        <v>46</v>
      </c>
      <c r="G292">
        <v>6</v>
      </c>
      <c r="H292">
        <v>10</v>
      </c>
      <c r="J292">
        <f>SQRT(SUM((C292-B292)^2,(D292-C292)^2,(E292-D292)^2,(F292-E292)^2))/4</f>
        <v>5.9686681931566614</v>
      </c>
      <c r="L292">
        <f>SQRT(SUM((B293-B292)^2,(C293-C292)^2,(D293-D292)^2,(E293-E292)^2,(F293-F292)^2))/5</f>
        <v>3.7363083384538811</v>
      </c>
      <c r="N292">
        <f>H292-G292</f>
        <v>4</v>
      </c>
      <c r="P292">
        <f>SQRT(SUM((G293-G292)^2,(H293-H292)^2)/2)</f>
        <v>2.9154759474226504</v>
      </c>
      <c r="Q292">
        <f>COUNTIF($B293:$F297, B292)</f>
        <v>1</v>
      </c>
      <c r="R292">
        <f>COUNTIF($B293:$F297, C292)</f>
        <v>0</v>
      </c>
      <c r="S292">
        <f>COUNTIF($B293:$F297, D292)</f>
        <v>0</v>
      </c>
      <c r="T292">
        <f>COUNTIF($B293:$F297, E292)</f>
        <v>0</v>
      </c>
      <c r="U292">
        <f>COUNTIF($B293:$F297, F292)</f>
        <v>0</v>
      </c>
      <c r="V292">
        <f>COUNTIF($G293:$H297, G292)</f>
        <v>2</v>
      </c>
      <c r="W292">
        <f>COUNTIF($G293:$H297, H292)</f>
        <v>2</v>
      </c>
      <c r="Z292">
        <f>COUNTIF($B293:$F302, B292)</f>
        <v>2</v>
      </c>
      <c r="AA292">
        <f>COUNTIF($B293:$F302, C292)</f>
        <v>1</v>
      </c>
      <c r="AB292">
        <f>COUNTIF($B293:$F302, D292)</f>
        <v>2</v>
      </c>
      <c r="AC292">
        <f>COUNTIF($B293:$F302, E292)</f>
        <v>0</v>
      </c>
      <c r="AD292">
        <f>COUNTIF($B293:$F302, F292)</f>
        <v>0</v>
      </c>
      <c r="AE292">
        <f>COUNTIF($G293:$H302,G292)</f>
        <v>4</v>
      </c>
      <c r="AF292">
        <f>COUNTIF($G293:$H302,H292)</f>
        <v>2</v>
      </c>
      <c r="AI292">
        <f>COUNTIF($B293:$F321, B292)</f>
        <v>2</v>
      </c>
      <c r="AJ292">
        <f>COUNTIF($B293:$F321, C292)</f>
        <v>4</v>
      </c>
      <c r="AK292">
        <f>COUNTIF($B293:$F321, D292)</f>
        <v>2</v>
      </c>
      <c r="AL292">
        <f>COUNTIF($B293:$F321, E292)</f>
        <v>0</v>
      </c>
      <c r="AM292">
        <f>COUNTIF($B293:$F321, F292)</f>
        <v>0</v>
      </c>
      <c r="AN292">
        <f>COUNTIF($G293:$H321,G292)</f>
        <v>7</v>
      </c>
      <c r="AO292">
        <f>COUNTIF($G293:$H321,H292)</f>
        <v>6</v>
      </c>
    </row>
    <row r="293" spans="1:41" x14ac:dyDescent="0.3">
      <c r="A293">
        <v>44666</v>
      </c>
      <c r="B293">
        <v>6</v>
      </c>
      <c r="C293">
        <v>24</v>
      </c>
      <c r="D293">
        <v>30</v>
      </c>
      <c r="E293">
        <v>32</v>
      </c>
      <c r="F293">
        <v>48</v>
      </c>
      <c r="G293">
        <v>5</v>
      </c>
      <c r="H293">
        <v>6</v>
      </c>
      <c r="J293">
        <f>SQRT(SUM((C293-B293)^2,(D293-C293)^2,(E293-D293)^2,(F293-E293)^2))/4</f>
        <v>6.2249497989943663</v>
      </c>
      <c r="L293">
        <f>SQRT(SUM((B294-B293)^2,(C294-C293)^2,(D294-D293)^2,(E294-E293)^2,(F294-F293)^2))/5</f>
        <v>3.2984845004941286</v>
      </c>
      <c r="N293">
        <f>H293-G293</f>
        <v>1</v>
      </c>
      <c r="P293">
        <f>SQRT(SUM((G294-G293)^2,(H294-H293)^2)/2)</f>
        <v>3.5355339059327378</v>
      </c>
      <c r="Q293">
        <f>COUNTIF($B294:$F298, B293)</f>
        <v>0</v>
      </c>
      <c r="R293">
        <f>COUNTIF($B294:$F298, C293)</f>
        <v>1</v>
      </c>
      <c r="S293">
        <f>COUNTIF($B294:$F298, D293)</f>
        <v>1</v>
      </c>
      <c r="T293">
        <f>COUNTIF($B294:$F298, E293)</f>
        <v>0</v>
      </c>
      <c r="U293">
        <f>COUNTIF($B294:$F298, F293)</f>
        <v>0</v>
      </c>
      <c r="V293">
        <f>COUNTIF($G294:$H298, G293)</f>
        <v>1</v>
      </c>
      <c r="W293">
        <f>COUNTIF($G294:$H298, H293)</f>
        <v>2</v>
      </c>
      <c r="Z293">
        <f>COUNTIF($B294:$F303, B293)</f>
        <v>1</v>
      </c>
      <c r="AA293">
        <f>COUNTIF($B294:$F303, C293)</f>
        <v>2</v>
      </c>
      <c r="AB293">
        <f>COUNTIF($B294:$F303, D293)</f>
        <v>1</v>
      </c>
      <c r="AC293">
        <f>COUNTIF($B294:$F303, E293)</f>
        <v>0</v>
      </c>
      <c r="AD293">
        <f>COUNTIF($B294:$F303, F293)</f>
        <v>1</v>
      </c>
      <c r="AE293">
        <f>COUNTIF($G294:$H303,G293)</f>
        <v>2</v>
      </c>
      <c r="AF293">
        <f>COUNTIF($G294:$H303,H293)</f>
        <v>4</v>
      </c>
      <c r="AI293">
        <f>COUNTIF($B294:$F322, B293)</f>
        <v>4</v>
      </c>
      <c r="AJ293">
        <f>COUNTIF($B294:$F322, C293)</f>
        <v>5</v>
      </c>
      <c r="AK293">
        <f>COUNTIF($B294:$F322, D293)</f>
        <v>3</v>
      </c>
      <c r="AL293">
        <f>COUNTIF($B294:$F322, E293)</f>
        <v>1</v>
      </c>
      <c r="AM293">
        <f>COUNTIF($B294:$F322, F293)</f>
        <v>1</v>
      </c>
      <c r="AN293">
        <f>COUNTIF($G294:$H322,G293)</f>
        <v>5</v>
      </c>
      <c r="AO293">
        <f>COUNTIF($G294:$H322,H293)</f>
        <v>6</v>
      </c>
    </row>
    <row r="294" spans="1:41" x14ac:dyDescent="0.3">
      <c r="A294">
        <v>44663</v>
      </c>
      <c r="B294">
        <v>21</v>
      </c>
      <c r="C294">
        <v>30</v>
      </c>
      <c r="D294">
        <v>31</v>
      </c>
      <c r="E294">
        <v>35</v>
      </c>
      <c r="F294">
        <v>47</v>
      </c>
      <c r="G294">
        <v>2</v>
      </c>
      <c r="H294">
        <v>10</v>
      </c>
      <c r="J294">
        <f>SQRT(SUM((C294-B294)^2,(D294-C294)^2,(E294-D294)^2,(F294-E294)^2))/4</f>
        <v>3.8890872965260113</v>
      </c>
      <c r="L294">
        <f>SQRT(SUM((B295-B294)^2,(C295-C294)^2,(D295-D294)^2,(E295-E294)^2,(F295-F294)^2))/5</f>
        <v>5.8753723286273525</v>
      </c>
      <c r="N294">
        <f>H294-G294</f>
        <v>8</v>
      </c>
      <c r="P294">
        <f>SQRT(SUM((G295-G294)^2,(H295-H294)^2)/2)</f>
        <v>1.5811388300841898</v>
      </c>
      <c r="Q294">
        <f>COUNTIF($B295:$F299, B294)</f>
        <v>1</v>
      </c>
      <c r="R294">
        <f>COUNTIF($B295:$F299, C294)</f>
        <v>0</v>
      </c>
      <c r="S294">
        <f>COUNTIF($B295:$F299, D294)</f>
        <v>1</v>
      </c>
      <c r="T294">
        <f>COUNTIF($B295:$F299, E294)</f>
        <v>0</v>
      </c>
      <c r="U294">
        <f>COUNTIF($B295:$F299, F294)</f>
        <v>0</v>
      </c>
      <c r="V294">
        <f>COUNTIF($G295:$H299, G294)</f>
        <v>0</v>
      </c>
      <c r="W294">
        <f>COUNTIF($G295:$H299, H294)</f>
        <v>1</v>
      </c>
      <c r="Z294">
        <f>COUNTIF($B295:$F304, B294)</f>
        <v>3</v>
      </c>
      <c r="AA294">
        <f>COUNTIF($B295:$F304, C294)</f>
        <v>0</v>
      </c>
      <c r="AB294">
        <f>COUNTIF($B295:$F304, D294)</f>
        <v>2</v>
      </c>
      <c r="AC294">
        <f>COUNTIF($B295:$F304, E294)</f>
        <v>0</v>
      </c>
      <c r="AD294">
        <f>COUNTIF($B295:$F304, F294)</f>
        <v>0</v>
      </c>
      <c r="AE294">
        <f>COUNTIF($G295:$H304,G294)</f>
        <v>3</v>
      </c>
      <c r="AF294">
        <f>COUNTIF($G295:$H304,H294)</f>
        <v>1</v>
      </c>
      <c r="AI294">
        <f>COUNTIF($B295:$F323, B294)</f>
        <v>3</v>
      </c>
      <c r="AJ294">
        <f>COUNTIF($B295:$F323, C294)</f>
        <v>2</v>
      </c>
      <c r="AK294">
        <f>COUNTIF($B295:$F323, D294)</f>
        <v>3</v>
      </c>
      <c r="AL294">
        <f>COUNTIF($B295:$F323, E294)</f>
        <v>1</v>
      </c>
      <c r="AM294">
        <f>COUNTIF($B295:$F323, F294)</f>
        <v>1</v>
      </c>
      <c r="AN294">
        <f>COUNTIF($G295:$H323,G294)</f>
        <v>6</v>
      </c>
      <c r="AO294">
        <f>COUNTIF($G295:$H323,H294)</f>
        <v>5</v>
      </c>
    </row>
    <row r="295" spans="1:41" x14ac:dyDescent="0.3">
      <c r="A295">
        <v>44659</v>
      </c>
      <c r="B295">
        <v>1</v>
      </c>
      <c r="C295">
        <v>15</v>
      </c>
      <c r="D295">
        <v>16</v>
      </c>
      <c r="E295">
        <v>38</v>
      </c>
      <c r="F295">
        <v>45</v>
      </c>
      <c r="G295">
        <v>4</v>
      </c>
      <c r="H295">
        <v>11</v>
      </c>
      <c r="J295">
        <f>SQRT(SUM((C295-B295)^2,(D295-C295)^2,(E295-D295)^2,(F295-E295)^2))/4</f>
        <v>6.754628043053148</v>
      </c>
      <c r="L295">
        <f>SQRT(SUM((B296-B295)^2,(C296-C295)^2,(D296-D295)^2,(E296-E295)^2,(F296-F295)^2))/5</f>
        <v>3.0789608636681303</v>
      </c>
      <c r="N295">
        <f>H295-G295</f>
        <v>7</v>
      </c>
      <c r="P295">
        <f>SQRT(SUM((G296-G295)^2,(H296-H295)^2)/2)</f>
        <v>3.6055512754639891</v>
      </c>
      <c r="Q295">
        <f>COUNTIF($B296:$F300, B295)</f>
        <v>1</v>
      </c>
      <c r="R295">
        <f>COUNTIF($B296:$F300, C295)</f>
        <v>0</v>
      </c>
      <c r="S295">
        <f>COUNTIF($B296:$F300, D295)</f>
        <v>0</v>
      </c>
      <c r="T295">
        <f>COUNTIF($B296:$F300, E295)</f>
        <v>0</v>
      </c>
      <c r="U295">
        <f>COUNTIF($B296:$F300, F295)</f>
        <v>1</v>
      </c>
      <c r="V295">
        <f>COUNTIF($G296:$H300, G295)</f>
        <v>1</v>
      </c>
      <c r="W295">
        <f>COUNTIF($G296:$H300, H295)</f>
        <v>2</v>
      </c>
      <c r="Z295">
        <f>COUNTIF($B296:$F305, B295)</f>
        <v>3</v>
      </c>
      <c r="AA295">
        <f>COUNTIF($B296:$F305, C295)</f>
        <v>0</v>
      </c>
      <c r="AB295">
        <f>COUNTIF($B296:$F305, D295)</f>
        <v>0</v>
      </c>
      <c r="AC295">
        <f>COUNTIF($B296:$F305, E295)</f>
        <v>0</v>
      </c>
      <c r="AD295">
        <f>COUNTIF($B296:$F305, F295)</f>
        <v>1</v>
      </c>
      <c r="AE295">
        <f>COUNTIF($G296:$H305,G295)</f>
        <v>1</v>
      </c>
      <c r="AF295">
        <f>COUNTIF($G296:$H305,H295)</f>
        <v>2</v>
      </c>
      <c r="AI295">
        <f>COUNTIF($B296:$F324, B295)</f>
        <v>4</v>
      </c>
      <c r="AJ295">
        <f>COUNTIF($B296:$F324, C295)</f>
        <v>0</v>
      </c>
      <c r="AK295">
        <f>COUNTIF($B296:$F324, D295)</f>
        <v>1</v>
      </c>
      <c r="AL295">
        <f>COUNTIF($B296:$F324, E295)</f>
        <v>4</v>
      </c>
      <c r="AM295">
        <f>COUNTIF($B296:$F324, F295)</f>
        <v>3</v>
      </c>
      <c r="AN295">
        <f>COUNTIF($G296:$H324,G295)</f>
        <v>2</v>
      </c>
      <c r="AO295">
        <f>COUNTIF($G296:$H324,H295)</f>
        <v>3</v>
      </c>
    </row>
    <row r="296" spans="1:41" x14ac:dyDescent="0.3">
      <c r="A296">
        <v>44656</v>
      </c>
      <c r="B296">
        <v>1</v>
      </c>
      <c r="C296">
        <v>11</v>
      </c>
      <c r="D296">
        <v>13</v>
      </c>
      <c r="E296">
        <v>24</v>
      </c>
      <c r="F296">
        <v>49</v>
      </c>
      <c r="G296">
        <v>5</v>
      </c>
      <c r="H296">
        <v>6</v>
      </c>
      <c r="J296">
        <f>SQRT(SUM((C296-B296)^2,(D296-C296)^2,(E296-D296)^2,(F296-E296)^2))/4</f>
        <v>7.2886898685566255</v>
      </c>
      <c r="L296">
        <f>SQRT(SUM((B297-B296)^2,(C297-C296)^2,(D297-D296)^2,(E297-E296)^2,(F297-F296)^2))/5</f>
        <v>2.4166091947189146</v>
      </c>
      <c r="N296">
        <f>H296-G296</f>
        <v>1</v>
      </c>
      <c r="P296">
        <f>SQRT(SUM((G297-G296)^2,(H297-H296)^2)/2)</f>
        <v>2.9154759474226504</v>
      </c>
      <c r="Q296">
        <f>COUNTIF($B297:$F301, B296)</f>
        <v>1</v>
      </c>
      <c r="R296">
        <f>COUNTIF($B297:$F301, C296)</f>
        <v>1</v>
      </c>
      <c r="S296">
        <f>COUNTIF($B297:$F301, D296)</f>
        <v>0</v>
      </c>
      <c r="T296">
        <f>COUNTIF($B297:$F301, E296)</f>
        <v>1</v>
      </c>
      <c r="U296">
        <f>COUNTIF($B297:$F301, F296)</f>
        <v>0</v>
      </c>
      <c r="V296">
        <f>COUNTIF($G297:$H301, G296)</f>
        <v>1</v>
      </c>
      <c r="W296">
        <f>COUNTIF($G297:$H301, H296)</f>
        <v>2</v>
      </c>
      <c r="Z296">
        <f>COUNTIF($B297:$F306, B296)</f>
        <v>2</v>
      </c>
      <c r="AA296">
        <f>COUNTIF($B297:$F306, C296)</f>
        <v>1</v>
      </c>
      <c r="AB296">
        <f>COUNTIF($B297:$F306, D296)</f>
        <v>0</v>
      </c>
      <c r="AC296">
        <f>COUNTIF($B297:$F306, E296)</f>
        <v>2</v>
      </c>
      <c r="AD296">
        <f>COUNTIF($B297:$F306, F296)</f>
        <v>0</v>
      </c>
      <c r="AE296">
        <f>COUNTIF($G297:$H306,G296)</f>
        <v>2</v>
      </c>
      <c r="AF296">
        <f>COUNTIF($G297:$H306,H296)</f>
        <v>3</v>
      </c>
      <c r="AI296">
        <f>COUNTIF($B297:$F325, B296)</f>
        <v>3</v>
      </c>
      <c r="AJ296">
        <f>COUNTIF($B297:$F325, C296)</f>
        <v>1</v>
      </c>
      <c r="AK296">
        <f>COUNTIF($B297:$F325, D296)</f>
        <v>2</v>
      </c>
      <c r="AL296">
        <f>COUNTIF($B297:$F325, E296)</f>
        <v>4</v>
      </c>
      <c r="AM296">
        <f>COUNTIF($B297:$F325, F296)</f>
        <v>2</v>
      </c>
      <c r="AN296">
        <f>COUNTIF($G297:$H325,G296)</f>
        <v>4</v>
      </c>
      <c r="AO296">
        <f>COUNTIF($G297:$H325,H296)</f>
        <v>5</v>
      </c>
    </row>
    <row r="297" spans="1:41" x14ac:dyDescent="0.3">
      <c r="A297">
        <v>44652</v>
      </c>
      <c r="B297">
        <v>2</v>
      </c>
      <c r="C297">
        <v>7</v>
      </c>
      <c r="D297">
        <v>21</v>
      </c>
      <c r="E297">
        <v>31</v>
      </c>
      <c r="F297">
        <v>45</v>
      </c>
      <c r="G297">
        <v>4</v>
      </c>
      <c r="H297">
        <v>10</v>
      </c>
      <c r="J297">
        <f>SQRT(SUM((C297-B297)^2,(D297-C297)^2,(E297-D297)^2,(F297-E297)^2))/4</f>
        <v>5.6844085004510365</v>
      </c>
      <c r="L297">
        <f>SQRT(SUM((B298-B297)^2,(C298-C297)^2,(D298-D297)^2,(E298-E297)^2,(F298-F297)^2))/5</f>
        <v>3.5832945734337835</v>
      </c>
      <c r="N297">
        <f>H297-G297</f>
        <v>6</v>
      </c>
      <c r="P297">
        <f>SQRT(SUM((G298-G297)^2,(H298-H297)^2)/2)</f>
        <v>1.5811388300841898</v>
      </c>
      <c r="Q297">
        <f>COUNTIF($B298:$F302, B297)</f>
        <v>1</v>
      </c>
      <c r="R297">
        <f>COUNTIF($B298:$F302, C297)</f>
        <v>1</v>
      </c>
      <c r="S297">
        <f>COUNTIF($B298:$F302, D297)</f>
        <v>1</v>
      </c>
      <c r="T297">
        <f>COUNTIF($B298:$F302, E297)</f>
        <v>0</v>
      </c>
      <c r="U297">
        <f>COUNTIF($B298:$F302, F297)</f>
        <v>0</v>
      </c>
      <c r="V297">
        <f>COUNTIF($G298:$H302, G297)</f>
        <v>0</v>
      </c>
      <c r="W297">
        <f>COUNTIF($G298:$H302, H297)</f>
        <v>0</v>
      </c>
      <c r="Z297">
        <f>COUNTIF($B298:$F307, B297)</f>
        <v>1</v>
      </c>
      <c r="AA297">
        <f>COUNTIF($B298:$F307, C297)</f>
        <v>1</v>
      </c>
      <c r="AB297">
        <f>COUNTIF($B298:$F307, D297)</f>
        <v>2</v>
      </c>
      <c r="AC297">
        <f>COUNTIF($B298:$F307, E297)</f>
        <v>1</v>
      </c>
      <c r="AD297">
        <f>COUNTIF($B298:$F307, F297)</f>
        <v>0</v>
      </c>
      <c r="AE297">
        <f>COUNTIF($G298:$H307,G297)</f>
        <v>0</v>
      </c>
      <c r="AF297">
        <f>COUNTIF($G298:$H307,H297)</f>
        <v>1</v>
      </c>
      <c r="AI297">
        <f>COUNTIF($B298:$F326, B297)</f>
        <v>1</v>
      </c>
      <c r="AJ297">
        <f>COUNTIF($B298:$F326, C297)</f>
        <v>1</v>
      </c>
      <c r="AK297">
        <f>COUNTIF($B298:$F326, D297)</f>
        <v>2</v>
      </c>
      <c r="AL297">
        <f>COUNTIF($B298:$F326, E297)</f>
        <v>2</v>
      </c>
      <c r="AM297">
        <f>COUNTIF($B298:$F326, F297)</f>
        <v>2</v>
      </c>
      <c r="AN297">
        <f>COUNTIF($G298:$H326,G297)</f>
        <v>1</v>
      </c>
      <c r="AO297">
        <f>COUNTIF($G298:$H326,H297)</f>
        <v>4</v>
      </c>
    </row>
    <row r="298" spans="1:41" x14ac:dyDescent="0.3">
      <c r="A298">
        <v>44649</v>
      </c>
      <c r="B298">
        <v>8</v>
      </c>
      <c r="C298">
        <v>11</v>
      </c>
      <c r="D298">
        <v>33</v>
      </c>
      <c r="E298">
        <v>42</v>
      </c>
      <c r="F298">
        <v>43</v>
      </c>
      <c r="G298">
        <v>6</v>
      </c>
      <c r="H298">
        <v>11</v>
      </c>
      <c r="J298">
        <f>SQRT(SUM((C298-B298)^2,(D298-C298)^2,(E298-D298)^2,(F298-E298)^2))/4</f>
        <v>5.9947894041408993</v>
      </c>
      <c r="L298">
        <f>SQRT(SUM((B299-B298)^2,(C299-C298)^2,(D299-D298)^2,(E299-E298)^2,(F299-F298)^2))/5</f>
        <v>4.5033320996790804</v>
      </c>
      <c r="N298">
        <f>H298-G298</f>
        <v>5</v>
      </c>
      <c r="P298">
        <f>SQRT(SUM((G299-G298)^2,(H299-H298)^2)/2)</f>
        <v>1</v>
      </c>
      <c r="Q298">
        <f>COUNTIF($B299:$F303, B298)</f>
        <v>0</v>
      </c>
      <c r="R298">
        <f>COUNTIF($B299:$F303, C298)</f>
        <v>0</v>
      </c>
      <c r="S298">
        <f>COUNTIF($B299:$F303, D298)</f>
        <v>0</v>
      </c>
      <c r="T298">
        <f>COUNTIF($B299:$F303, E298)</f>
        <v>0</v>
      </c>
      <c r="U298">
        <f>COUNTIF($B299:$F303, F298)</f>
        <v>1</v>
      </c>
      <c r="V298">
        <f>COUNTIF($G299:$H303, G298)</f>
        <v>2</v>
      </c>
      <c r="W298">
        <f>COUNTIF($G299:$H303, H298)</f>
        <v>1</v>
      </c>
      <c r="Z298">
        <f>COUNTIF($B299:$F307, B298)</f>
        <v>1</v>
      </c>
      <c r="AA298">
        <f>COUNTIF($B299:$F307, C298)</f>
        <v>0</v>
      </c>
      <c r="AB298">
        <f>COUNTIF($B299:$F307, D298)</f>
        <v>0</v>
      </c>
      <c r="AC298">
        <f>COUNTIF($B299:$F307, E298)</f>
        <v>3</v>
      </c>
      <c r="AD298">
        <f>COUNTIF($B299:$F307, F298)</f>
        <v>2</v>
      </c>
      <c r="AE298">
        <f>COUNTIF($G299:$H307,G298)</f>
        <v>2</v>
      </c>
      <c r="AF298">
        <f>COUNTIF($G299:$H307,H298)</f>
        <v>1</v>
      </c>
      <c r="AI298">
        <f>COUNTIF($B299:$F327, B298)</f>
        <v>1</v>
      </c>
      <c r="AJ298">
        <f>COUNTIF($B299:$F327, C298)</f>
        <v>0</v>
      </c>
      <c r="AK298">
        <f>COUNTIF($B299:$F327, D298)</f>
        <v>1</v>
      </c>
      <c r="AL298">
        <f>COUNTIF($B299:$F327, E298)</f>
        <v>4</v>
      </c>
      <c r="AM298">
        <f>COUNTIF($B299:$F327, F298)</f>
        <v>5</v>
      </c>
      <c r="AN298">
        <f>COUNTIF($G299:$H327,G298)</f>
        <v>4</v>
      </c>
      <c r="AO298">
        <f>COUNTIF($G299:$H327,H298)</f>
        <v>2</v>
      </c>
    </row>
    <row r="299" spans="1:41" x14ac:dyDescent="0.3">
      <c r="A299">
        <v>44645</v>
      </c>
      <c r="B299">
        <v>6</v>
      </c>
      <c r="C299">
        <v>10</v>
      </c>
      <c r="D299">
        <v>24</v>
      </c>
      <c r="E299">
        <v>27</v>
      </c>
      <c r="F299">
        <v>29</v>
      </c>
      <c r="G299">
        <v>5</v>
      </c>
      <c r="H299">
        <v>12</v>
      </c>
      <c r="J299">
        <f>SQRT(SUM((C299-B299)^2,(D299-C299)^2,(E299-D299)^2,(F299-E299)^2))/4</f>
        <v>3.75</v>
      </c>
      <c r="L299">
        <f>SQRT(SUM((B300-B299)^2,(C300-C299)^2,(D300-D299)^2,(E300-E299)^2,(F300-F299)^2))/5</f>
        <v>2.7129319932501073</v>
      </c>
      <c r="N299">
        <f>H299-G299</f>
        <v>7</v>
      </c>
      <c r="P299">
        <f>SQRT(SUM((G300-G299)^2,(H300-H299)^2)/2)</f>
        <v>2.2360679774997898</v>
      </c>
      <c r="Q299">
        <f>COUNTIF($B300:$F304, B299)</f>
        <v>0</v>
      </c>
      <c r="R299">
        <f>COUNTIF($B300:$F304, C299)</f>
        <v>0</v>
      </c>
      <c r="S299">
        <f>COUNTIF($B300:$F304, D299)</f>
        <v>0</v>
      </c>
      <c r="T299">
        <f>COUNTIF($B300:$F304, E299)</f>
        <v>0</v>
      </c>
      <c r="U299">
        <f>COUNTIF($B300:$F304, F299)</f>
        <v>1</v>
      </c>
      <c r="V299">
        <f>COUNTIF($G300:$H304, G299)</f>
        <v>0</v>
      </c>
      <c r="W299">
        <f>COUNTIF($G300:$H304, H299)</f>
        <v>1</v>
      </c>
      <c r="Z299">
        <f>COUNTIF($B300:$F307, B299)</f>
        <v>1</v>
      </c>
      <c r="AA299">
        <f>COUNTIF($B300:$F307, C299)</f>
        <v>1</v>
      </c>
      <c r="AB299">
        <f>COUNTIF($B300:$F307, D299)</f>
        <v>2</v>
      </c>
      <c r="AC299">
        <f>COUNTIF($B300:$F307, E299)</f>
        <v>0</v>
      </c>
      <c r="AD299">
        <f>COUNTIF($B300:$F307, F299)</f>
        <v>1</v>
      </c>
      <c r="AE299">
        <f>COUNTIF($G300:$H307,G299)</f>
        <v>2</v>
      </c>
      <c r="AF299">
        <f>COUNTIF($G300:$H307,H299)</f>
        <v>2</v>
      </c>
      <c r="AI299">
        <f>COUNTIF($B300:$F328, B299)</f>
        <v>3</v>
      </c>
      <c r="AJ299">
        <f>COUNTIF($B300:$F328, C299)</f>
        <v>2</v>
      </c>
      <c r="AK299">
        <f>COUNTIF($B300:$F328, D299)</f>
        <v>3</v>
      </c>
      <c r="AL299">
        <f>COUNTIF($B300:$F328, E299)</f>
        <v>0</v>
      </c>
      <c r="AM299">
        <f>COUNTIF($B300:$F328, F299)</f>
        <v>2</v>
      </c>
      <c r="AN299">
        <f>COUNTIF($G300:$H328,G299)</f>
        <v>3</v>
      </c>
      <c r="AO299">
        <f>COUNTIF($G300:$H328,H299)</f>
        <v>4</v>
      </c>
    </row>
    <row r="300" spans="1:41" x14ac:dyDescent="0.3">
      <c r="A300">
        <v>44642</v>
      </c>
      <c r="B300">
        <v>7</v>
      </c>
      <c r="C300">
        <v>17</v>
      </c>
      <c r="D300">
        <v>21</v>
      </c>
      <c r="E300">
        <v>29</v>
      </c>
      <c r="F300">
        <v>40</v>
      </c>
      <c r="G300">
        <v>8</v>
      </c>
      <c r="H300">
        <v>11</v>
      </c>
      <c r="J300">
        <f>SQRT(SUM((C300-B300)^2,(D300-C300)^2,(E300-D300)^2,(F300-E300)^2))/4</f>
        <v>4.337337893224368</v>
      </c>
      <c r="L300">
        <f>SQRT(SUM((B301-B300)^2,(C301-C300)^2,(D301-D300)^2,(E301-E300)^2,(F301-F300)^2))/5</f>
        <v>3.4756294393965534</v>
      </c>
      <c r="N300">
        <f>H300-G300</f>
        <v>3</v>
      </c>
      <c r="P300">
        <f>SQRT(SUM((G301-G300)^2,(H301-H300)^2)/2)</f>
        <v>1.5811388300841898</v>
      </c>
      <c r="Q300">
        <f>COUNTIF($B301:$F305, B300)</f>
        <v>0</v>
      </c>
      <c r="R300">
        <f>COUNTIF($B301:$F305, C300)</f>
        <v>1</v>
      </c>
      <c r="S300">
        <f>COUNTIF($B301:$F305, D300)</f>
        <v>1</v>
      </c>
      <c r="T300">
        <f>COUNTIF($B301:$F305, E300)</f>
        <v>0</v>
      </c>
      <c r="U300">
        <f>COUNTIF($B301:$F305, F300)</f>
        <v>1</v>
      </c>
      <c r="V300">
        <f>COUNTIF($G301:$H305, G300)</f>
        <v>1</v>
      </c>
      <c r="W300">
        <f>COUNTIF($G301:$H305, H300)</f>
        <v>0</v>
      </c>
      <c r="Z300">
        <f>COUNTIF($B301:$F320, B300)</f>
        <v>0</v>
      </c>
      <c r="AA300">
        <f>COUNTIF($B301:$F320, C300)</f>
        <v>1</v>
      </c>
      <c r="AB300">
        <f>COUNTIF($B301:$F320, D300)</f>
        <v>1</v>
      </c>
      <c r="AC300">
        <f>COUNTIF($B301:$F320, E300)</f>
        <v>1</v>
      </c>
      <c r="AD300">
        <f>COUNTIF($B301:$F320, F300)</f>
        <v>1</v>
      </c>
      <c r="AE300">
        <f>COUNTIF($G301:$H320,G300)</f>
        <v>1</v>
      </c>
      <c r="AF300">
        <f>COUNTIF($G301:$H320,H300)</f>
        <v>1</v>
      </c>
      <c r="AI300">
        <f>COUNTIF($B301:$F329, B300)</f>
        <v>0</v>
      </c>
      <c r="AJ300">
        <f>COUNTIF($B301:$F329, C300)</f>
        <v>1</v>
      </c>
      <c r="AK300">
        <f>COUNTIF($B301:$F329, D300)</f>
        <v>1</v>
      </c>
      <c r="AL300">
        <f>COUNTIF($B301:$F329, E300)</f>
        <v>1</v>
      </c>
      <c r="AM300">
        <f>COUNTIF($B301:$F329, F300)</f>
        <v>1</v>
      </c>
      <c r="AN300">
        <f>COUNTIF($G301:$H329,G300)</f>
        <v>1</v>
      </c>
      <c r="AO300">
        <f>COUNTIF($G301:$H329,H300)</f>
        <v>1</v>
      </c>
    </row>
    <row r="301" spans="1:41" x14ac:dyDescent="0.3">
      <c r="A301">
        <v>44638</v>
      </c>
      <c r="B301">
        <v>1</v>
      </c>
      <c r="C301">
        <v>9</v>
      </c>
      <c r="D301">
        <v>14</v>
      </c>
      <c r="E301">
        <v>17</v>
      </c>
      <c r="F301">
        <v>43</v>
      </c>
      <c r="G301">
        <v>6</v>
      </c>
      <c r="H301">
        <v>12</v>
      </c>
      <c r="J301">
        <f>SQRT(SUM((C301-B301)^2,(D301-C301)^2,(E301-D301)^2,(F301-E301)^2))/4</f>
        <v>6.955213871621778</v>
      </c>
      <c r="L301">
        <f>SQRT(SUM((B302-B301)^2,(C302-C301)^2,(D302-D301)^2,(E302-E301)^2,(F302-F301)^2))/5</f>
        <v>3.7202150475476552</v>
      </c>
      <c r="N301">
        <f>H301-G301</f>
        <v>6</v>
      </c>
      <c r="P301">
        <f>SQRT(SUM((G302-G301)^2,(H302-H301)^2)/2)</f>
        <v>4</v>
      </c>
      <c r="Q301">
        <f>COUNTIF($B302:$F306, B301)</f>
        <v>1</v>
      </c>
      <c r="R301">
        <f>COUNTIF($B302:$F306, C301)</f>
        <v>0</v>
      </c>
      <c r="S301">
        <f>COUNTIF($B302:$F306, D301)</f>
        <v>0</v>
      </c>
      <c r="T301">
        <f>COUNTIF($B302:$F306, E301)</f>
        <v>0</v>
      </c>
      <c r="U301">
        <f>COUNTIF($B302:$F306, F301)</f>
        <v>1</v>
      </c>
      <c r="V301">
        <f>COUNTIF($G302:$H306, G301)</f>
        <v>1</v>
      </c>
      <c r="W301">
        <f>COUNTIF($G302:$H306, H301)</f>
        <v>1</v>
      </c>
      <c r="Z301">
        <f>COUNTIF($B302:$F309, B301)</f>
        <v>1</v>
      </c>
      <c r="AA301">
        <f>COUNTIF($B302:$F309, C301)</f>
        <v>1</v>
      </c>
      <c r="AB301">
        <f>COUNTIF($B302:$F309, D301)</f>
        <v>1</v>
      </c>
      <c r="AC301">
        <f>COUNTIF($B302:$F309, E301)</f>
        <v>0</v>
      </c>
      <c r="AD301">
        <f>COUNTIF($B302:$F309, F301)</f>
        <v>2</v>
      </c>
      <c r="AE301">
        <f>COUNTIF($G302:$H309,G301)</f>
        <v>2</v>
      </c>
      <c r="AF301">
        <f>COUNTIF($G302:$H309,H301)</f>
        <v>1</v>
      </c>
      <c r="AI301">
        <f>COUNTIF($B302:$F330, B301)</f>
        <v>2</v>
      </c>
      <c r="AJ301">
        <f>COUNTIF($B302:$F330, C301)</f>
        <v>2</v>
      </c>
      <c r="AK301">
        <f>COUNTIF($B302:$F330, D301)</f>
        <v>2</v>
      </c>
      <c r="AL301">
        <f>COUNTIF($B302:$F330, E301)</f>
        <v>0</v>
      </c>
      <c r="AM301">
        <f>COUNTIF($B302:$F330, F301)</f>
        <v>4</v>
      </c>
      <c r="AN301">
        <f>COUNTIF($G302:$H330,G301)</f>
        <v>3</v>
      </c>
      <c r="AO301">
        <f>COUNTIF($G302:$H330,H301)</f>
        <v>3</v>
      </c>
    </row>
    <row r="302" spans="1:41" x14ac:dyDescent="0.3">
      <c r="A302">
        <v>44635</v>
      </c>
      <c r="B302">
        <v>1</v>
      </c>
      <c r="C302">
        <v>2</v>
      </c>
      <c r="D302">
        <v>12</v>
      </c>
      <c r="E302">
        <v>19</v>
      </c>
      <c r="F302">
        <v>26</v>
      </c>
      <c r="G302">
        <v>2</v>
      </c>
      <c r="H302">
        <v>8</v>
      </c>
      <c r="J302">
        <f>SQRT(SUM((C302-B302)^2,(D302-C302)^2,(E302-D302)^2,(F302-E302)^2))/4</f>
        <v>3.5266839949164712</v>
      </c>
      <c r="L302">
        <f>SQRT(SUM((B303-B302)^2,(C303-C302)^2,(D303-D302)^2,(E303-E302)^2,(F303-F302)^2))/5</f>
        <v>6.356099432828282</v>
      </c>
      <c r="N302">
        <f>H302-G302</f>
        <v>6</v>
      </c>
      <c r="P302">
        <f>SQRT(SUM((G303-G302)^2,(H303-H302)^2)/2)</f>
        <v>1.4142135623730951</v>
      </c>
      <c r="Q302">
        <f>COUNTIF($B303:$F307, B302)</f>
        <v>0</v>
      </c>
      <c r="R302">
        <f>COUNTIF($B303:$F307, C302)</f>
        <v>0</v>
      </c>
      <c r="S302">
        <f>COUNTIF($B303:$F307, D302)</f>
        <v>2</v>
      </c>
      <c r="T302">
        <f>COUNTIF($B303:$F307, E302)</f>
        <v>1</v>
      </c>
      <c r="U302">
        <f>COUNTIF($B303:$F307, F302)</f>
        <v>1</v>
      </c>
      <c r="V302">
        <f>COUNTIF($G303:$H307, G302)</f>
        <v>2</v>
      </c>
      <c r="W302">
        <f>COUNTIF($G303:$H307, H302)</f>
        <v>0</v>
      </c>
      <c r="Z302">
        <f>COUNTIF($B303:$F322, B302)</f>
        <v>1</v>
      </c>
      <c r="AA302">
        <f>COUNTIF($B303:$F322, C302)</f>
        <v>0</v>
      </c>
      <c r="AB302">
        <f>COUNTIF($B303:$F322, D302)</f>
        <v>3</v>
      </c>
      <c r="AC302">
        <f>COUNTIF($B303:$F322, E302)</f>
        <v>3</v>
      </c>
      <c r="AD302">
        <f>COUNTIF($B303:$F322, F302)</f>
        <v>2</v>
      </c>
      <c r="AE302">
        <f>COUNTIF($G303:$H322,G302)</f>
        <v>5</v>
      </c>
      <c r="AF302">
        <f>COUNTIF($G303:$H322,H302)</f>
        <v>0</v>
      </c>
      <c r="AI302">
        <f>COUNTIF($B303:$F331, B302)</f>
        <v>1</v>
      </c>
      <c r="AJ302">
        <f>COUNTIF($B303:$F331, C302)</f>
        <v>0</v>
      </c>
      <c r="AK302">
        <f>COUNTIF($B303:$F331, D302)</f>
        <v>3</v>
      </c>
      <c r="AL302">
        <f>COUNTIF($B303:$F331, E302)</f>
        <v>3</v>
      </c>
      <c r="AM302">
        <f>COUNTIF($B303:$F331, F302)</f>
        <v>2</v>
      </c>
      <c r="AN302">
        <f>COUNTIF($G303:$H331,G302)</f>
        <v>5</v>
      </c>
      <c r="AO302">
        <f>COUNTIF($G303:$H331,H302)</f>
        <v>0</v>
      </c>
    </row>
    <row r="303" spans="1:41" x14ac:dyDescent="0.3">
      <c r="A303">
        <v>44631</v>
      </c>
      <c r="B303">
        <v>12</v>
      </c>
      <c r="C303">
        <v>19</v>
      </c>
      <c r="D303">
        <v>22</v>
      </c>
      <c r="E303">
        <v>23</v>
      </c>
      <c r="F303">
        <v>48</v>
      </c>
      <c r="G303">
        <v>2</v>
      </c>
      <c r="H303">
        <v>6</v>
      </c>
      <c r="J303">
        <f>SQRT(SUM((C303-B303)^2,(D303-C303)^2,(E303-D303)^2,(F303-E303)^2))/4</f>
        <v>6.5383484153110105</v>
      </c>
      <c r="L303">
        <f>SQRT(SUM((B304-B303)^2,(C304-C303)^2,(D304-D303)^2,(E304-E303)^2,(F304-F303)^2))/5</f>
        <v>3.4351128074635335</v>
      </c>
      <c r="N303">
        <f>H303-G303</f>
        <v>4</v>
      </c>
      <c r="P303">
        <f>SQRT(SUM((G304-G303)^2,(H304-H303)^2)/2)</f>
        <v>2.1213203435596424</v>
      </c>
      <c r="Q303">
        <f>COUNTIF($B304:$F308, B303)</f>
        <v>1</v>
      </c>
      <c r="R303">
        <f>COUNTIF($B304:$F308, C303)</f>
        <v>0</v>
      </c>
      <c r="S303">
        <f>COUNTIF($B304:$F308, D303)</f>
        <v>0</v>
      </c>
      <c r="T303">
        <f>COUNTIF($B304:$F308, E303)</f>
        <v>0</v>
      </c>
      <c r="U303">
        <f>COUNTIF($B304:$F308, F303)</f>
        <v>0</v>
      </c>
      <c r="V303">
        <f>COUNTIF($G304:$H308, G303)</f>
        <v>1</v>
      </c>
      <c r="W303">
        <f>COUNTIF($G304:$H308, H303)</f>
        <v>0</v>
      </c>
      <c r="Z303">
        <f>COUNTIF($B304:$F311, B303)</f>
        <v>1</v>
      </c>
      <c r="AA303">
        <f>COUNTIF($B304:$F311, C303)</f>
        <v>0</v>
      </c>
      <c r="AB303">
        <f>COUNTIF($B304:$F311, D303)</f>
        <v>0</v>
      </c>
      <c r="AC303">
        <f>COUNTIF($B304:$F311, E303)</f>
        <v>0</v>
      </c>
      <c r="AD303">
        <f>COUNTIF($B304:$F311, F303)</f>
        <v>0</v>
      </c>
      <c r="AE303">
        <f>COUNTIF($G304:$H311,G303)</f>
        <v>2</v>
      </c>
      <c r="AF303">
        <f>COUNTIF($G304:$H311,H303)</f>
        <v>1</v>
      </c>
      <c r="AI303">
        <f>COUNTIF($B304:$F332, B303)</f>
        <v>2</v>
      </c>
      <c r="AJ303">
        <f>COUNTIF($B304:$F332, C303)</f>
        <v>2</v>
      </c>
      <c r="AK303">
        <f>COUNTIF($B304:$F332, D303)</f>
        <v>0</v>
      </c>
      <c r="AL303">
        <f>COUNTIF($B304:$F332, E303)</f>
        <v>0</v>
      </c>
      <c r="AM303">
        <f>COUNTIF($B304:$F332, F303)</f>
        <v>0</v>
      </c>
      <c r="AN303">
        <f>COUNTIF($G304:$H332,G303)</f>
        <v>4</v>
      </c>
      <c r="AO303">
        <f>COUNTIF($G304:$H332,H303)</f>
        <v>2</v>
      </c>
    </row>
    <row r="304" spans="1:41" x14ac:dyDescent="0.3">
      <c r="A304">
        <v>44628</v>
      </c>
      <c r="B304">
        <v>12</v>
      </c>
      <c r="C304">
        <v>18</v>
      </c>
      <c r="D304">
        <v>21</v>
      </c>
      <c r="E304">
        <v>25</v>
      </c>
      <c r="F304">
        <v>31</v>
      </c>
      <c r="G304">
        <v>2</v>
      </c>
      <c r="H304">
        <v>9</v>
      </c>
      <c r="J304">
        <f>SQRT(SUM((C304-B304)^2,(D304-C304)^2,(E304-D304)^2,(F304-E304)^2))/4</f>
        <v>2.462214450449026</v>
      </c>
      <c r="L304">
        <f>SQRT(SUM((B305-B304)^2,(C305-C304)^2,(D305-D304)^2,(E305-E304)^2,(F305-F304)^2))/5</f>
        <v>5.7758116312774606</v>
      </c>
      <c r="N304">
        <f>H304-G304</f>
        <v>7</v>
      </c>
      <c r="P304">
        <f>SQRT(SUM((G305-G304)^2,(H305-H304)^2)/2)</f>
        <v>6.0415229867972862</v>
      </c>
      <c r="Q304">
        <f>COUNTIF($B305:$F309, B304)</f>
        <v>0</v>
      </c>
      <c r="R304">
        <f>COUNTIF($B305:$F309, C304)</f>
        <v>0</v>
      </c>
      <c r="S304">
        <f>COUNTIF($B305:$F309, D304)</f>
        <v>0</v>
      </c>
      <c r="T304">
        <f>COUNTIF($B305:$F309, E304)</f>
        <v>1</v>
      </c>
      <c r="U304">
        <f>COUNTIF($B305:$F309, F304)</f>
        <v>0</v>
      </c>
      <c r="V304">
        <f>COUNTIF($G305:$H309, G304)</f>
        <v>0</v>
      </c>
      <c r="W304">
        <f>COUNTIF($G305:$H309, H304)</f>
        <v>0</v>
      </c>
      <c r="Z304">
        <f>COUNTIF($B305:$F324, B304)</f>
        <v>1</v>
      </c>
      <c r="AA304">
        <f>COUNTIF($B305:$F324, C304)</f>
        <v>2</v>
      </c>
      <c r="AB304">
        <f>COUNTIF($B305:$F324, D304)</f>
        <v>0</v>
      </c>
      <c r="AC304">
        <f>COUNTIF($B305:$F324, E304)</f>
        <v>3</v>
      </c>
      <c r="AD304">
        <f>COUNTIF($B305:$F324, F304)</f>
        <v>1</v>
      </c>
      <c r="AE304">
        <f>COUNTIF($G305:$H324,G304)</f>
        <v>3</v>
      </c>
      <c r="AF304">
        <f>COUNTIF($G305:$H324,H304)</f>
        <v>2</v>
      </c>
      <c r="AI304">
        <f>COUNTIF($B305:$F333, B304)</f>
        <v>1</v>
      </c>
      <c r="AJ304">
        <f>COUNTIF($B305:$F333, C304)</f>
        <v>2</v>
      </c>
      <c r="AK304">
        <f>COUNTIF($B305:$F333, D304)</f>
        <v>0</v>
      </c>
      <c r="AL304">
        <f>COUNTIF($B305:$F333, E304)</f>
        <v>3</v>
      </c>
      <c r="AM304">
        <f>COUNTIF($B305:$F333, F304)</f>
        <v>1</v>
      </c>
      <c r="AN304">
        <f>COUNTIF($G305:$H333,G304)</f>
        <v>3</v>
      </c>
      <c r="AO304">
        <f>COUNTIF($G305:$H333,H304)</f>
        <v>2</v>
      </c>
    </row>
    <row r="305" spans="1:41" x14ac:dyDescent="0.3">
      <c r="A305">
        <v>44624</v>
      </c>
      <c r="B305">
        <v>6</v>
      </c>
      <c r="C305">
        <v>20</v>
      </c>
      <c r="D305">
        <v>40</v>
      </c>
      <c r="E305">
        <v>42</v>
      </c>
      <c r="F305">
        <v>43</v>
      </c>
      <c r="G305">
        <v>10</v>
      </c>
      <c r="H305">
        <v>12</v>
      </c>
      <c r="J305">
        <f>SQRT(SUM((C305-B305)^2,(D305-C305)^2,(E305-D305)^2,(F305-E305)^2))/4</f>
        <v>6.1288253360656313</v>
      </c>
      <c r="L305">
        <f>SQRT(SUM((B306-B305)^2,(C306-C305)^2,(D306-D305)^2,(E306-E305)^2,(F306-F305)^2))/5</f>
        <v>3.0066592756745818</v>
      </c>
      <c r="N305">
        <f>H305-G305</f>
        <v>2</v>
      </c>
      <c r="P305">
        <f>SQRT(SUM((G306-G305)^2,(H306-H305)^2)/2)</f>
        <v>7</v>
      </c>
      <c r="Q305">
        <f>COUNTIF($B306:$F310, B305)</f>
        <v>0</v>
      </c>
      <c r="R305">
        <f>COUNTIF($B306:$F310, C305)</f>
        <v>1</v>
      </c>
      <c r="S305">
        <f>COUNTIF($B306:$F310, D305)</f>
        <v>0</v>
      </c>
      <c r="T305">
        <f>COUNTIF($B306:$F310, E305)</f>
        <v>2</v>
      </c>
      <c r="U305">
        <f>COUNTIF($B306:$F310, F305)</f>
        <v>1</v>
      </c>
      <c r="V305">
        <f>COUNTIF($G306:$H310, G305)</f>
        <v>1</v>
      </c>
      <c r="W305">
        <f>COUNTIF($G306:$H310, H305)</f>
        <v>1</v>
      </c>
      <c r="Z305">
        <f>COUNTIF($B306:$F313, B305)</f>
        <v>1</v>
      </c>
      <c r="AA305">
        <f>COUNTIF($B306:$F313, C305)</f>
        <v>2</v>
      </c>
      <c r="AB305">
        <f>COUNTIF($B306:$F313, D305)</f>
        <v>0</v>
      </c>
      <c r="AC305">
        <f>COUNTIF($B306:$F313, E305)</f>
        <v>3</v>
      </c>
      <c r="AD305">
        <f>COUNTIF($B306:$F313, F305)</f>
        <v>3</v>
      </c>
      <c r="AE305">
        <f>COUNTIF($G306:$H313,G305)</f>
        <v>2</v>
      </c>
      <c r="AF305">
        <f>COUNTIF($G306:$H313,H305)</f>
        <v>1</v>
      </c>
      <c r="AI305">
        <f>COUNTIF($B306:$F334, B305)</f>
        <v>2</v>
      </c>
      <c r="AJ305">
        <f>COUNTIF($B306:$F334, C305)</f>
        <v>2</v>
      </c>
      <c r="AK305">
        <f>COUNTIF($B306:$F334, D305)</f>
        <v>0</v>
      </c>
      <c r="AL305">
        <f>COUNTIF($B306:$F334, E305)</f>
        <v>3</v>
      </c>
      <c r="AM305">
        <f>COUNTIF($B306:$F334, F305)</f>
        <v>3</v>
      </c>
      <c r="AN305">
        <f>COUNTIF($G306:$H334,G305)</f>
        <v>3</v>
      </c>
      <c r="AO305">
        <f>COUNTIF($G306:$H334,H305)</f>
        <v>2</v>
      </c>
    </row>
    <row r="306" spans="1:41" x14ac:dyDescent="0.3">
      <c r="A306">
        <v>44621</v>
      </c>
      <c r="B306">
        <v>8</v>
      </c>
      <c r="C306">
        <v>24</v>
      </c>
      <c r="D306">
        <v>26</v>
      </c>
      <c r="E306">
        <v>39</v>
      </c>
      <c r="F306">
        <v>42</v>
      </c>
      <c r="G306">
        <v>3</v>
      </c>
      <c r="H306">
        <v>5</v>
      </c>
      <c r="J306">
        <f>SQRT(SUM((C306-B306)^2,(D306-C306)^2,(E306-D306)^2,(F306-E306)^2))/4</f>
        <v>5.2321123841140871</v>
      </c>
      <c r="L306">
        <f>SQRT(SUM((B307-B306)^2,(C307-C306)^2,(D307-D306)^2,(E307-E306)^2,(F307-F306)^2))/5</f>
        <v>2.8982753492378874</v>
      </c>
      <c r="N306">
        <f>H306-G306</f>
        <v>2</v>
      </c>
      <c r="P306">
        <f>SQRT(SUM((G307-G306)^2,(H307-H306)^2)/2)</f>
        <v>1.4142135623730951</v>
      </c>
      <c r="Q306">
        <f>COUNTIF($B307:$F311, B306)</f>
        <v>0</v>
      </c>
      <c r="R306">
        <f>COUNTIF($B307:$F311, C306)</f>
        <v>1</v>
      </c>
      <c r="S306">
        <f>COUNTIF($B307:$F311, D306)</f>
        <v>1</v>
      </c>
      <c r="T306">
        <f>COUNTIF($B307:$F311, E306)</f>
        <v>0</v>
      </c>
      <c r="U306">
        <f>COUNTIF($B307:$F311, F306)</f>
        <v>2</v>
      </c>
      <c r="V306">
        <f>COUNTIF($G307:$H311, G306)</f>
        <v>1</v>
      </c>
      <c r="W306">
        <f>COUNTIF($G307:$H311, H306)</f>
        <v>1</v>
      </c>
      <c r="Z306">
        <f>COUNTIF($B307:$F326, B306)</f>
        <v>0</v>
      </c>
      <c r="AA306">
        <f>COUNTIF($B307:$F326, C306)</f>
        <v>2</v>
      </c>
      <c r="AB306">
        <f>COUNTIF($B307:$F326, D306)</f>
        <v>1</v>
      </c>
      <c r="AC306">
        <f>COUNTIF($B307:$F326, E306)</f>
        <v>2</v>
      </c>
      <c r="AD306">
        <f>COUNTIF($B307:$F326, F306)</f>
        <v>2</v>
      </c>
      <c r="AE306">
        <f>COUNTIF($G307:$H326,G306)</f>
        <v>2</v>
      </c>
      <c r="AF306">
        <f>COUNTIF($G307:$H326,H306)</f>
        <v>2</v>
      </c>
      <c r="AI306">
        <f>COUNTIF($B307:$F335, B306)</f>
        <v>0</v>
      </c>
      <c r="AJ306">
        <f>COUNTIF($B307:$F335, C306)</f>
        <v>2</v>
      </c>
      <c r="AK306">
        <f>COUNTIF($B307:$F335, D306)</f>
        <v>1</v>
      </c>
      <c r="AL306">
        <f>COUNTIF($B307:$F335, E306)</f>
        <v>2</v>
      </c>
      <c r="AM306">
        <f>COUNTIF($B307:$F335, F306)</f>
        <v>2</v>
      </c>
      <c r="AN306">
        <f>COUNTIF($G307:$H335,G306)</f>
        <v>2</v>
      </c>
      <c r="AO306">
        <f>COUNTIF($G307:$H335,H306)</f>
        <v>2</v>
      </c>
    </row>
    <row r="307" spans="1:41" x14ac:dyDescent="0.3">
      <c r="A307">
        <v>44617</v>
      </c>
      <c r="B307">
        <v>10</v>
      </c>
      <c r="C307">
        <v>13</v>
      </c>
      <c r="D307">
        <v>24</v>
      </c>
      <c r="E307">
        <v>30</v>
      </c>
      <c r="F307">
        <v>42</v>
      </c>
      <c r="G307">
        <v>1</v>
      </c>
      <c r="H307">
        <v>5</v>
      </c>
      <c r="J307">
        <f>SQRT(SUM((C307-B307)^2,(D307-C307)^2,(E307-D307)^2,(F307-E307)^2))/4</f>
        <v>4.4017042154147523</v>
      </c>
      <c r="L307">
        <f>SQRT(SUM((B308-B307)^2,(C308-C307)^2,(D308-D307)^2,(E308-E307)^2,(F308-F307)^2))/5</f>
        <v>3.2062439083762797</v>
      </c>
      <c r="N307">
        <f>H307-G307</f>
        <v>4</v>
      </c>
      <c r="P307">
        <f>SQRT(SUM((G308-G307)^2,(H308-H307)^2)/2)</f>
        <v>2</v>
      </c>
      <c r="Q307">
        <f>COUNTIF($B308:$F312, B307)</f>
        <v>0</v>
      </c>
      <c r="R307">
        <f>COUNTIF($B308:$F312, C307)</f>
        <v>1</v>
      </c>
      <c r="S307">
        <f>COUNTIF($B308:$F312, D307)</f>
        <v>0</v>
      </c>
      <c r="T307">
        <f>COUNTIF($B308:$F312, E307)</f>
        <v>0</v>
      </c>
      <c r="U307">
        <f>COUNTIF($B308:$F312, F307)</f>
        <v>1</v>
      </c>
      <c r="V307">
        <f>COUNTIF($G308:$H312, G307)</f>
        <v>0</v>
      </c>
      <c r="W307">
        <f>COUNTIF($G308:$H312, H307)</f>
        <v>0</v>
      </c>
      <c r="Z307">
        <f>COUNTIF($B308:$F315, B307)</f>
        <v>1</v>
      </c>
      <c r="AA307">
        <f>COUNTIF($B308:$F315, C307)</f>
        <v>1</v>
      </c>
      <c r="AB307">
        <f>COUNTIF($B308:$F315, D307)</f>
        <v>0</v>
      </c>
      <c r="AC307">
        <f>COUNTIF($B308:$F315, E307)</f>
        <v>0</v>
      </c>
      <c r="AD307">
        <f>COUNTIF($B308:$F315, F307)</f>
        <v>1</v>
      </c>
      <c r="AE307">
        <f>COUNTIF($G308:$H315,G307)</f>
        <v>0</v>
      </c>
      <c r="AF307">
        <f>COUNTIF($G308:$H315,H307)</f>
        <v>0</v>
      </c>
      <c r="AI307">
        <f>COUNTIF($B308:$F336, B307)</f>
        <v>1</v>
      </c>
      <c r="AJ307">
        <f>COUNTIF($B308:$F336, C307)</f>
        <v>1</v>
      </c>
      <c r="AK307">
        <f>COUNTIF($B308:$F336, D307)</f>
        <v>1</v>
      </c>
      <c r="AL307">
        <f>COUNTIF($B308:$F336, E307)</f>
        <v>1</v>
      </c>
      <c r="AM307">
        <f>COUNTIF($B308:$F336, F307)</f>
        <v>1</v>
      </c>
      <c r="AN307">
        <f>COUNTIF($G308:$H336,G307)</f>
        <v>0</v>
      </c>
      <c r="AO307">
        <f>COUNTIF($G308:$H336,H307)</f>
        <v>1</v>
      </c>
    </row>
    <row r="308" spans="1:41" x14ac:dyDescent="0.3">
      <c r="A308">
        <v>44614</v>
      </c>
      <c r="B308">
        <v>5</v>
      </c>
      <c r="C308">
        <v>9</v>
      </c>
      <c r="D308">
        <v>14</v>
      </c>
      <c r="E308">
        <v>26</v>
      </c>
      <c r="F308">
        <v>32</v>
      </c>
      <c r="G308">
        <v>3</v>
      </c>
      <c r="H308">
        <v>7</v>
      </c>
      <c r="J308">
        <f>SQRT(SUM((C308-B308)^2,(D308-C308)^2,(E308-D308)^2,(F308-E308)^2))/4</f>
        <v>3.7165171868296265</v>
      </c>
      <c r="L308">
        <f>SQRT(SUM((B309-B308)^2,(C309-C308)^2,(D309-D308)^2,(E309-E308)^2,(F309-F308)^2))/5</f>
        <v>10.164644607658449</v>
      </c>
      <c r="N308">
        <f>H308-G308</f>
        <v>4</v>
      </c>
      <c r="P308">
        <f>SQRT(SUM((G309-G308)^2,(H309-H308)^2)/2)</f>
        <v>3</v>
      </c>
      <c r="Q308">
        <f>COUNTIF($B309:$F313, B308)</f>
        <v>0</v>
      </c>
      <c r="R308">
        <f>COUNTIF($B309:$F313, C308)</f>
        <v>1</v>
      </c>
      <c r="S308">
        <f>COUNTIF($B309:$F313, D308)</f>
        <v>0</v>
      </c>
      <c r="T308">
        <f>COUNTIF($B309:$F313, E308)</f>
        <v>0</v>
      </c>
      <c r="U308">
        <f>COUNTIF($B309:$F313, F308)</f>
        <v>0</v>
      </c>
      <c r="V308">
        <f>COUNTIF($G309:$H313, G308)</f>
        <v>1</v>
      </c>
      <c r="W308">
        <f>COUNTIF($G309:$H313, H308)</f>
        <v>3</v>
      </c>
      <c r="Z308">
        <f>COUNTIF($B309:$F328, B308)</f>
        <v>1</v>
      </c>
      <c r="AA308">
        <f>COUNTIF($B309:$F328, C308)</f>
        <v>1</v>
      </c>
      <c r="AB308">
        <f>COUNTIF($B309:$F328, D308)</f>
        <v>1</v>
      </c>
      <c r="AC308">
        <f>COUNTIF($B309:$F328, E308)</f>
        <v>0</v>
      </c>
      <c r="AD308">
        <f>COUNTIF($B309:$F328, F308)</f>
        <v>0</v>
      </c>
      <c r="AE308">
        <f>COUNTIF($G309:$H328,G308)</f>
        <v>1</v>
      </c>
      <c r="AF308">
        <f>COUNTIF($G309:$H328,H308)</f>
        <v>4</v>
      </c>
      <c r="AI308">
        <f>COUNTIF($B309:$F337, B308)</f>
        <v>1</v>
      </c>
      <c r="AJ308">
        <f>COUNTIF($B309:$F337, C308)</f>
        <v>1</v>
      </c>
      <c r="AK308">
        <f>COUNTIF($B309:$F337, D308)</f>
        <v>1</v>
      </c>
      <c r="AL308">
        <f>COUNTIF($B309:$F337, E308)</f>
        <v>0</v>
      </c>
      <c r="AM308">
        <f>COUNTIF($B309:$F337, F308)</f>
        <v>0</v>
      </c>
      <c r="AN308">
        <f>COUNTIF($G309:$H337,G308)</f>
        <v>1</v>
      </c>
      <c r="AO308">
        <f>COUNTIF($G309:$H337,H308)</f>
        <v>4</v>
      </c>
    </row>
    <row r="309" spans="1:41" x14ac:dyDescent="0.3">
      <c r="A309">
        <v>44610</v>
      </c>
      <c r="B309">
        <v>25</v>
      </c>
      <c r="C309">
        <v>38</v>
      </c>
      <c r="D309">
        <v>41</v>
      </c>
      <c r="E309">
        <v>43</v>
      </c>
      <c r="F309">
        <v>50</v>
      </c>
      <c r="G309">
        <v>6</v>
      </c>
      <c r="H309">
        <v>10</v>
      </c>
      <c r="J309">
        <f>SQRT(SUM((C309-B309)^2,(D309-C309)^2,(E309-D309)^2,(F309-E309)^2))/4</f>
        <v>3.799671038392666</v>
      </c>
      <c r="L309">
        <f>SQRT(SUM((B310-B309)^2,(C310-C309)^2,(D310-D309)^2,(E310-E309)^2,(F310-F309)^2))/5</f>
        <v>5.7131427428342807</v>
      </c>
      <c r="N309">
        <f>H309-G309</f>
        <v>4</v>
      </c>
      <c r="P309">
        <f>SQRT(SUM((G310-G309)^2,(H310-H309)^2)/2)</f>
        <v>3.1622776601683795</v>
      </c>
      <c r="Q309">
        <f>COUNTIF($B310:$F314, B309)</f>
        <v>1</v>
      </c>
      <c r="R309">
        <f>COUNTIF($B310:$F314, C309)</f>
        <v>3</v>
      </c>
      <c r="S309">
        <f>COUNTIF($B310:$F314, D309)</f>
        <v>0</v>
      </c>
      <c r="T309">
        <f>COUNTIF($B310:$F314, E309)</f>
        <v>2</v>
      </c>
      <c r="U309">
        <f>COUNTIF($B310:$F314, F309)</f>
        <v>0</v>
      </c>
      <c r="V309">
        <f>COUNTIF($G310:$H314, G309)</f>
        <v>1</v>
      </c>
      <c r="W309">
        <f>COUNTIF($G310:$H314, H309)</f>
        <v>1</v>
      </c>
      <c r="Z309">
        <f>COUNTIF($B310:$F320, B309)</f>
        <v>2</v>
      </c>
      <c r="AA309">
        <f>COUNTIF($B310:$F320, C309)</f>
        <v>3</v>
      </c>
      <c r="AB309">
        <f>COUNTIF($B310:$F320, D309)</f>
        <v>0</v>
      </c>
      <c r="AC309">
        <f>COUNTIF($B310:$F320, E309)</f>
        <v>2</v>
      </c>
      <c r="AD309">
        <f>COUNTIF($B310:$F320, F309)</f>
        <v>0</v>
      </c>
      <c r="AE309">
        <f>COUNTIF($G310:$H320,G309)</f>
        <v>1</v>
      </c>
      <c r="AF309">
        <f>COUNTIF($G310:$H320,H309)</f>
        <v>2</v>
      </c>
      <c r="AI309">
        <f>COUNTIF($B310:$F338, B309)</f>
        <v>2</v>
      </c>
      <c r="AJ309">
        <f>COUNTIF($B310:$F338, C309)</f>
        <v>3</v>
      </c>
      <c r="AK309">
        <f>COUNTIF($B310:$F338, D309)</f>
        <v>0</v>
      </c>
      <c r="AL309">
        <f>COUNTIF($B310:$F338, E309)</f>
        <v>2</v>
      </c>
      <c r="AM309">
        <f>COUNTIF($B310:$F338, F309)</f>
        <v>0</v>
      </c>
      <c r="AN309">
        <f>COUNTIF($G310:$H338,G309)</f>
        <v>1</v>
      </c>
      <c r="AO309">
        <f>COUNTIF($G310:$H338,H309)</f>
        <v>2</v>
      </c>
    </row>
    <row r="310" spans="1:41" x14ac:dyDescent="0.3">
      <c r="A310">
        <v>44607</v>
      </c>
      <c r="B310">
        <v>9</v>
      </c>
      <c r="C310">
        <v>20</v>
      </c>
      <c r="D310">
        <v>31</v>
      </c>
      <c r="E310">
        <v>33</v>
      </c>
      <c r="F310">
        <v>44</v>
      </c>
      <c r="G310">
        <v>2</v>
      </c>
      <c r="H310">
        <v>12</v>
      </c>
      <c r="J310">
        <f>SQRT(SUM((C310-B310)^2,(D310-C310)^2,(E310-D310)^2,(F310-E310)^2))/4</f>
        <v>4.7893110151670042</v>
      </c>
      <c r="L310">
        <f>SQRT(SUM((B311-B310)^2,(C311-C310)^2,(D311-D310)^2,(E311-E310)^2,(F311-F310)^2))/5</f>
        <v>2.4576411454889016</v>
      </c>
      <c r="N310">
        <f>H310-G310</f>
        <v>10</v>
      </c>
      <c r="P310">
        <f>SQRT(SUM((G311-G310)^2,(H311-H310)^2)/2)</f>
        <v>3.6055512754639891</v>
      </c>
      <c r="Q310">
        <f>COUNTIF($B311:$F315, B310)</f>
        <v>0</v>
      </c>
      <c r="R310">
        <f>COUNTIF($B311:$F315, C310)</f>
        <v>1</v>
      </c>
      <c r="S310">
        <f>COUNTIF($B311:$F315, D310)</f>
        <v>0</v>
      </c>
      <c r="T310">
        <f>COUNTIF($B311:$F315, E310)</f>
        <v>0</v>
      </c>
      <c r="U310">
        <f>COUNTIF($B311:$F315, F310)</f>
        <v>0</v>
      </c>
      <c r="V310">
        <f>COUNTIF($G311:$H315, G310)</f>
        <v>0</v>
      </c>
      <c r="W310">
        <f>COUNTIF($G311:$H315, H310)</f>
        <v>0</v>
      </c>
      <c r="Z310">
        <f>COUNTIF($B311:$F330, B310)</f>
        <v>0</v>
      </c>
      <c r="AA310">
        <f>COUNTIF($B311:$F330, C310)</f>
        <v>1</v>
      </c>
      <c r="AB310">
        <f>COUNTIF($B311:$F330, D310)</f>
        <v>0</v>
      </c>
      <c r="AC310">
        <f>COUNTIF($B311:$F330, E310)</f>
        <v>0</v>
      </c>
      <c r="AD310">
        <f>COUNTIF($B311:$F330, F310)</f>
        <v>0</v>
      </c>
      <c r="AE310">
        <f>COUNTIF($G311:$H330,G310)</f>
        <v>2</v>
      </c>
      <c r="AF310">
        <f>COUNTIF($G311:$H330,H310)</f>
        <v>1</v>
      </c>
      <c r="AI310">
        <f>COUNTIF($B311:$F339, B310)</f>
        <v>0</v>
      </c>
      <c r="AJ310">
        <f>COUNTIF($B311:$F339, C310)</f>
        <v>1</v>
      </c>
      <c r="AK310">
        <f>COUNTIF($B311:$F339, D310)</f>
        <v>0</v>
      </c>
      <c r="AL310">
        <f>COUNTIF($B311:$F339, E310)</f>
        <v>0</v>
      </c>
      <c r="AM310">
        <f>COUNTIF($B311:$F339, F310)</f>
        <v>0</v>
      </c>
      <c r="AN310">
        <f>COUNTIF($G311:$H339,G310)</f>
        <v>2</v>
      </c>
      <c r="AO310">
        <f>COUNTIF($G311:$H339,H310)</f>
        <v>1</v>
      </c>
    </row>
    <row r="311" spans="1:41" x14ac:dyDescent="0.3">
      <c r="A311">
        <v>44603</v>
      </c>
      <c r="B311">
        <v>13</v>
      </c>
      <c r="C311">
        <v>18</v>
      </c>
      <c r="D311">
        <v>38</v>
      </c>
      <c r="E311">
        <v>42</v>
      </c>
      <c r="F311">
        <v>45</v>
      </c>
      <c r="G311">
        <v>7</v>
      </c>
      <c r="H311">
        <v>11</v>
      </c>
      <c r="J311">
        <f>SQRT(SUM((C311-B311)^2,(D311-C311)^2,(E311-D311)^2,(F311-E311)^2))/4</f>
        <v>5.3033008588991066</v>
      </c>
      <c r="L311">
        <f>SQRT(SUM((B312-B311)^2,(C312-C311)^2,(D312-D311)^2,(E312-E311)^2,(F312-F311)^2))/5</f>
        <v>1.9798989873223332</v>
      </c>
      <c r="N311">
        <f>H311-G311</f>
        <v>4</v>
      </c>
      <c r="P311">
        <f>SQRT(SUM((G312-G311)^2,(H312-H311)^2)/2)</f>
        <v>0.70710678118654757</v>
      </c>
      <c r="Q311">
        <f>COUNTIF($B312:$F319, B311)</f>
        <v>0</v>
      </c>
      <c r="R311">
        <f>COUNTIF($B312:$F319, C311)</f>
        <v>1</v>
      </c>
      <c r="S311">
        <f>COUNTIF($B312:$F319, D311)</f>
        <v>2</v>
      </c>
      <c r="T311">
        <f>COUNTIF($B312:$F319, E311)</f>
        <v>0</v>
      </c>
      <c r="U311">
        <f>COUNTIF($B312:$F319, F311)</f>
        <v>1</v>
      </c>
      <c r="V311">
        <f>COUNTIF($G312:$H319, G311)</f>
        <v>3</v>
      </c>
      <c r="W311">
        <f>COUNTIF($G312:$H319, H311)</f>
        <v>0</v>
      </c>
      <c r="Z311">
        <f>COUNTIF($B312:$F322, B311)</f>
        <v>0</v>
      </c>
      <c r="AA311">
        <f>COUNTIF($B312:$F322, C311)</f>
        <v>1</v>
      </c>
      <c r="AB311">
        <f>COUNTIF($B312:$F322, D311)</f>
        <v>2</v>
      </c>
      <c r="AC311">
        <f>COUNTIF($B312:$F322, E311)</f>
        <v>0</v>
      </c>
      <c r="AD311">
        <f>COUNTIF($B312:$F322, F311)</f>
        <v>1</v>
      </c>
      <c r="AE311">
        <f>COUNTIF($G312:$H322,G311)</f>
        <v>3</v>
      </c>
      <c r="AF311">
        <f>COUNTIF($G312:$H322,H311)</f>
        <v>0</v>
      </c>
      <c r="AI311">
        <f>COUNTIF($B312:$F340, B311)</f>
        <v>0</v>
      </c>
      <c r="AJ311">
        <f>COUNTIF($B312:$F340, C311)</f>
        <v>1</v>
      </c>
      <c r="AK311">
        <f>COUNTIF($B312:$F340, D311)</f>
        <v>2</v>
      </c>
      <c r="AL311">
        <f>COUNTIF($B312:$F340, E311)</f>
        <v>0</v>
      </c>
      <c r="AM311">
        <f>COUNTIF($B312:$F340, F311)</f>
        <v>1</v>
      </c>
      <c r="AN311">
        <f>COUNTIF($G312:$H340,G311)</f>
        <v>3</v>
      </c>
      <c r="AO311">
        <f>COUNTIF($G312:$H340,H311)</f>
        <v>0</v>
      </c>
    </row>
    <row r="312" spans="1:41" x14ac:dyDescent="0.3">
      <c r="A312">
        <v>44600</v>
      </c>
      <c r="B312">
        <v>6</v>
      </c>
      <c r="C312">
        <v>20</v>
      </c>
      <c r="D312">
        <v>34</v>
      </c>
      <c r="E312">
        <v>37</v>
      </c>
      <c r="F312">
        <v>43</v>
      </c>
      <c r="G312">
        <v>7</v>
      </c>
      <c r="H312">
        <v>10</v>
      </c>
      <c r="J312">
        <f>SQRT(SUM((C312-B312)^2,(D312-C312)^2,(E312-D312)^2,(F312-E312)^2))/4</f>
        <v>5.2261362400917184</v>
      </c>
      <c r="L312">
        <f>SQRT(SUM((B313-B312)^2,(C313-C312)^2,(D313-D312)^2,(E313-E312)^2,(F313-F312)^2))/5</f>
        <v>2.2090722034374521</v>
      </c>
      <c r="N312">
        <f>H312-G312</f>
        <v>3</v>
      </c>
      <c r="P312">
        <f>SQRT(SUM((G313-G312)^2,(H313-H312)^2)/2)</f>
        <v>3.5355339059327378</v>
      </c>
      <c r="Q312">
        <f>COUNTIF($B313:$F320, B312)</f>
        <v>1</v>
      </c>
      <c r="R312">
        <f>COUNTIF($B313:$F320, C312)</f>
        <v>0</v>
      </c>
      <c r="S312">
        <f>COUNTIF($B313:$F320, D312)</f>
        <v>1</v>
      </c>
      <c r="T312">
        <f>COUNTIF($B313:$F320, E312)</f>
        <v>0</v>
      </c>
      <c r="U312">
        <f>COUNTIF($B313:$F320, F312)</f>
        <v>1</v>
      </c>
      <c r="V312">
        <f>COUNTIF($G313:$H320, G312)</f>
        <v>2</v>
      </c>
      <c r="W312">
        <f>COUNTIF($G313:$H320, H312)</f>
        <v>1</v>
      </c>
      <c r="Z312">
        <f>COUNTIF($B313:$F332, B312)</f>
        <v>1</v>
      </c>
      <c r="AA312">
        <f>COUNTIF($B313:$F332, C312)</f>
        <v>0</v>
      </c>
      <c r="AB312">
        <f>COUNTIF($B313:$F332, D312)</f>
        <v>1</v>
      </c>
      <c r="AC312">
        <f>COUNTIF($B313:$F332, E312)</f>
        <v>0</v>
      </c>
      <c r="AD312">
        <f>COUNTIF($B313:$F332, F312)</f>
        <v>1</v>
      </c>
      <c r="AE312">
        <f>COUNTIF($G313:$H332,G312)</f>
        <v>2</v>
      </c>
      <c r="AF312">
        <f>COUNTIF($G313:$H332,H312)</f>
        <v>1</v>
      </c>
      <c r="AI312">
        <f>COUNTIF($B313:$F341, B312)</f>
        <v>1</v>
      </c>
      <c r="AJ312">
        <f>COUNTIF($B313:$F341, C312)</f>
        <v>0</v>
      </c>
      <c r="AK312">
        <f>COUNTIF($B313:$F341, D312)</f>
        <v>1</v>
      </c>
      <c r="AL312">
        <f>COUNTIF($B313:$F341, E312)</f>
        <v>0</v>
      </c>
      <c r="AM312">
        <f>COUNTIF($B313:$F341, F312)</f>
        <v>1</v>
      </c>
      <c r="AN312">
        <f>COUNTIF($G313:$H341,G312)</f>
        <v>2</v>
      </c>
      <c r="AO312">
        <f>COUNTIF($G313:$H341,H312)</f>
        <v>1</v>
      </c>
    </row>
    <row r="313" spans="1:41" x14ac:dyDescent="0.3">
      <c r="A313">
        <v>44596</v>
      </c>
      <c r="B313">
        <v>3</v>
      </c>
      <c r="C313">
        <v>25</v>
      </c>
      <c r="D313">
        <v>38</v>
      </c>
      <c r="E313">
        <v>43</v>
      </c>
      <c r="F313">
        <v>49</v>
      </c>
      <c r="G313">
        <v>3</v>
      </c>
      <c r="H313">
        <v>7</v>
      </c>
      <c r="J313">
        <f>SQRT(SUM((C313-B313)^2,(D313-C313)^2,(E313-D313)^2,(F313-E313)^2))/4</f>
        <v>6.6801946079436938</v>
      </c>
      <c r="L313">
        <f>SQRT(SUM((B314-B313)^2,(C314-C313)^2,(D314-D313)^2,(E314-E313)^2,(F314-F313)^2))/5</f>
        <v>1.6613247725836149</v>
      </c>
      <c r="N313">
        <f>H313-G313</f>
        <v>4</v>
      </c>
      <c r="P313">
        <f>SQRT(SUM((G314-G313)^2,(H314-H313)^2)/2)</f>
        <v>2.5495097567963922</v>
      </c>
      <c r="Q313">
        <f>COUNTIF($B314:$F321, B313)</f>
        <v>1</v>
      </c>
      <c r="R313">
        <f>COUNTIF($B314:$F321, C313)</f>
        <v>1</v>
      </c>
      <c r="S313">
        <f>COUNTIF($B314:$F321, D313)</f>
        <v>1</v>
      </c>
      <c r="T313">
        <f>COUNTIF($B314:$F321, E313)</f>
        <v>0</v>
      </c>
      <c r="U313">
        <f>COUNTIF($B314:$F321, F313)</f>
        <v>1</v>
      </c>
      <c r="V313">
        <f>COUNTIF($G314:$H321, G313)</f>
        <v>0</v>
      </c>
      <c r="W313">
        <f>COUNTIF($G314:$H321, H313)</f>
        <v>1</v>
      </c>
      <c r="Z313">
        <f>COUNTIF($B314:$F324, B313)</f>
        <v>1</v>
      </c>
      <c r="AA313">
        <f>COUNTIF($B314:$F324, C313)</f>
        <v>1</v>
      </c>
      <c r="AB313">
        <f>COUNTIF($B314:$F324, D313)</f>
        <v>1</v>
      </c>
      <c r="AC313">
        <f>COUNTIF($B314:$F324, E313)</f>
        <v>0</v>
      </c>
      <c r="AD313">
        <f>COUNTIF($B314:$F324, F313)</f>
        <v>1</v>
      </c>
      <c r="AE313">
        <f>COUNTIF($G314:$H324,G313)</f>
        <v>0</v>
      </c>
      <c r="AF313">
        <f>COUNTIF($G314:$H324,H313)</f>
        <v>1</v>
      </c>
      <c r="AI313">
        <f>COUNTIF($B314:$F342, B313)</f>
        <v>1</v>
      </c>
      <c r="AJ313">
        <f>COUNTIF($B314:$F342, C313)</f>
        <v>1</v>
      </c>
      <c r="AK313">
        <f>COUNTIF($B314:$F342, D313)</f>
        <v>1</v>
      </c>
      <c r="AL313">
        <f>COUNTIF($B314:$F342, E313)</f>
        <v>0</v>
      </c>
      <c r="AM313">
        <f>COUNTIF($B314:$F342, F313)</f>
        <v>1</v>
      </c>
      <c r="AN313">
        <f>COUNTIF($G314:$H342,G313)</f>
        <v>0</v>
      </c>
      <c r="AO313">
        <f>COUNTIF($G314:$H342,H313)</f>
        <v>1</v>
      </c>
    </row>
    <row r="314" spans="1:41" x14ac:dyDescent="0.3">
      <c r="A314">
        <v>44593</v>
      </c>
      <c r="B314">
        <v>1</v>
      </c>
      <c r="C314">
        <v>19</v>
      </c>
      <c r="D314">
        <v>36</v>
      </c>
      <c r="E314">
        <v>38</v>
      </c>
      <c r="F314">
        <v>49</v>
      </c>
      <c r="G314">
        <v>6</v>
      </c>
      <c r="H314">
        <v>9</v>
      </c>
      <c r="J314">
        <f>SQRT(SUM((C314-B314)^2,(D314-C314)^2,(E314-D314)^2,(F314-E314)^2))/4</f>
        <v>6.7915388536030621</v>
      </c>
      <c r="L314">
        <f>SQRT(SUM((B315-B314)^2,(C315-C314)^2,(D315-D314)^2,(E315-E314)^2,(F315-F314)^2))/5</f>
        <v>2.8142494558940578</v>
      </c>
      <c r="N314">
        <f>H314-G314</f>
        <v>3</v>
      </c>
      <c r="P314">
        <f>SQRT(SUM((G315-G314)^2,(H315-H314)^2)/2)</f>
        <v>2.2360679774997898</v>
      </c>
      <c r="Q314">
        <f>COUNTIF($B315:$F322, B314)</f>
        <v>0</v>
      </c>
      <c r="R314">
        <f>COUNTIF($B315:$F322, C314)</f>
        <v>1</v>
      </c>
      <c r="S314">
        <f>COUNTIF($B315:$F322, D314)</f>
        <v>1</v>
      </c>
      <c r="T314">
        <f>COUNTIF($B315:$F322, E314)</f>
        <v>0</v>
      </c>
      <c r="U314">
        <f>COUNTIF($B315:$F322, F314)</f>
        <v>0</v>
      </c>
      <c r="V314">
        <f>COUNTIF($G315:$H322, G314)</f>
        <v>0</v>
      </c>
      <c r="W314">
        <f>COUNTIF($G315:$H322, H314)</f>
        <v>1</v>
      </c>
      <c r="Z314">
        <f>COUNTIF($B315:$F334, B314)</f>
        <v>0</v>
      </c>
      <c r="AA314">
        <f>COUNTIF($B315:$F334, C314)</f>
        <v>1</v>
      </c>
      <c r="AB314">
        <f>COUNTIF($B315:$F334, D314)</f>
        <v>1</v>
      </c>
      <c r="AC314">
        <f>COUNTIF($B315:$F334, E314)</f>
        <v>0</v>
      </c>
      <c r="AD314">
        <f>COUNTIF($B315:$F334, F314)</f>
        <v>0</v>
      </c>
      <c r="AE314">
        <f>COUNTIF($G315:$H334,G314)</f>
        <v>0</v>
      </c>
      <c r="AF314">
        <f>COUNTIF($G315:$H334,H314)</f>
        <v>1</v>
      </c>
      <c r="AI314">
        <f>COUNTIF($B315:$F343, B314)</f>
        <v>0</v>
      </c>
      <c r="AJ314">
        <f>COUNTIF($B315:$F343, C314)</f>
        <v>1</v>
      </c>
      <c r="AK314">
        <f>COUNTIF($B315:$F343, D314)</f>
        <v>1</v>
      </c>
      <c r="AL314">
        <f>COUNTIF($B315:$F343, E314)</f>
        <v>0</v>
      </c>
      <c r="AM314">
        <f>COUNTIF($B315:$F343, F314)</f>
        <v>0</v>
      </c>
      <c r="AN314">
        <f>COUNTIF($G315:$H343,G314)</f>
        <v>0</v>
      </c>
      <c r="AO314">
        <f>COUNTIF($G315:$H343,H314)</f>
        <v>1</v>
      </c>
    </row>
    <row r="315" spans="1:41" x14ac:dyDescent="0.3">
      <c r="A315">
        <v>44589</v>
      </c>
      <c r="B315">
        <v>10</v>
      </c>
      <c r="C315">
        <v>25</v>
      </c>
      <c r="D315">
        <v>29</v>
      </c>
      <c r="E315">
        <v>34</v>
      </c>
      <c r="F315">
        <v>45</v>
      </c>
      <c r="G315">
        <v>9</v>
      </c>
      <c r="H315">
        <v>10</v>
      </c>
      <c r="J315">
        <f>SQRT(SUM((C315-B315)^2,(D315-C315)^2,(E315-D315)^2,(F315-E315)^2))/4</f>
        <v>4.9180788932265003</v>
      </c>
      <c r="L315">
        <f>SQRT(SUM((B316-B315)^2,(C316-C315)^2,(D316-D315)^2,(E316-E315)^2,(F316-F315)^2))/5</f>
        <v>3.1432467291003423</v>
      </c>
      <c r="N315">
        <f>H315-G315</f>
        <v>1</v>
      </c>
      <c r="P315">
        <f>SQRT(SUM((G316-G315)^2,(H316-H315)^2)/2)</f>
        <v>6.5192024052026492</v>
      </c>
      <c r="Q315">
        <f>COUNTIF($B316:$F323, B315)</f>
        <v>0</v>
      </c>
      <c r="R315">
        <f>COUNTIF($B316:$F323, C315)</f>
        <v>0</v>
      </c>
      <c r="S315">
        <f>COUNTIF($B316:$F323, D315)</f>
        <v>0</v>
      </c>
      <c r="T315">
        <f>COUNTIF($B316:$F323, E315)</f>
        <v>0</v>
      </c>
      <c r="U315">
        <f>COUNTIF($B316:$F323, F315)</f>
        <v>0</v>
      </c>
      <c r="V315">
        <f>COUNTIF($G316:$H323, G315)</f>
        <v>0</v>
      </c>
      <c r="W315">
        <f>COUNTIF($G316:$H323, H315)</f>
        <v>0</v>
      </c>
      <c r="Z315">
        <f>COUNTIF($B316:$F326, B315)</f>
        <v>0</v>
      </c>
      <c r="AA315">
        <f>COUNTIF($B316:$F326, C315)</f>
        <v>0</v>
      </c>
      <c r="AB315">
        <f>COUNTIF($B316:$F326, D315)</f>
        <v>0</v>
      </c>
      <c r="AC315">
        <f>COUNTIF($B316:$F326, E315)</f>
        <v>0</v>
      </c>
      <c r="AD315">
        <f>COUNTIF($B316:$F326, F315)</f>
        <v>0</v>
      </c>
      <c r="AE315">
        <f>COUNTIF($G316:$H326,G315)</f>
        <v>0</v>
      </c>
      <c r="AF315">
        <f>COUNTIF($G316:$H326,H315)</f>
        <v>0</v>
      </c>
      <c r="AI315">
        <f>COUNTIF($B316:$F344, B315)</f>
        <v>0</v>
      </c>
      <c r="AJ315">
        <f>COUNTIF($B316:$F344, C315)</f>
        <v>0</v>
      </c>
      <c r="AK315">
        <f>COUNTIF($B316:$F344, D315)</f>
        <v>0</v>
      </c>
      <c r="AL315">
        <f>COUNTIF($B316:$F344, E315)</f>
        <v>0</v>
      </c>
      <c r="AM315">
        <f>COUNTIF($B316:$F344, F315)</f>
        <v>0</v>
      </c>
      <c r="AN315">
        <f>COUNTIF($G316:$H344,G315)</f>
        <v>0</v>
      </c>
      <c r="AO315">
        <f>COUNTIF($G316:$H344,H315)</f>
        <v>0</v>
      </c>
    </row>
    <row r="316" spans="1:41" x14ac:dyDescent="0.3">
      <c r="A316">
        <v>44586</v>
      </c>
      <c r="B316">
        <v>6</v>
      </c>
      <c r="C316">
        <v>16</v>
      </c>
      <c r="D316">
        <v>18</v>
      </c>
      <c r="E316">
        <v>39</v>
      </c>
      <c r="F316">
        <v>47</v>
      </c>
      <c r="G316">
        <v>2</v>
      </c>
      <c r="H316">
        <v>4</v>
      </c>
      <c r="J316">
        <f>SQRT(SUM((C316-B316)^2,(D316-C316)^2,(E316-D316)^2,(F316-E316)^2))/4</f>
        <v>6.1694813396265333</v>
      </c>
      <c r="L316">
        <f>SQRT(SUM((B317-B316)^2,(C317-C316)^2,(D317-D316)^2,(E317-E316)^2,(F317-F316)^2))/5</f>
        <v>3.8314488121336034</v>
      </c>
      <c r="N316">
        <f>H316-G316</f>
        <v>2</v>
      </c>
      <c r="P316">
        <f>SQRT(SUM((G317-G316)^2,(H317-H316)^2)/2)</f>
        <v>6.6708320320631671</v>
      </c>
      <c r="Q316">
        <f>COUNTIF($B317:$F324, B316)</f>
        <v>0</v>
      </c>
      <c r="R316">
        <f>COUNTIF($B317:$F324, C316)</f>
        <v>0</v>
      </c>
      <c r="S316">
        <f>COUNTIF($B317:$F324, D316)</f>
        <v>0</v>
      </c>
      <c r="T316">
        <f>COUNTIF($B317:$F324, E316)</f>
        <v>1</v>
      </c>
      <c r="U316">
        <f>COUNTIF($B317:$F324, F316)</f>
        <v>0</v>
      </c>
      <c r="V316">
        <f>COUNTIF($G317:$H324, G316)</f>
        <v>1</v>
      </c>
      <c r="W316">
        <f>COUNTIF($G317:$H324, H316)</f>
        <v>0</v>
      </c>
      <c r="Z316">
        <f>COUNTIF($B317:$F336, B316)</f>
        <v>0</v>
      </c>
      <c r="AA316">
        <f>COUNTIF($B317:$F336, C316)</f>
        <v>0</v>
      </c>
      <c r="AB316">
        <f>COUNTIF($B317:$F336, D316)</f>
        <v>0</v>
      </c>
      <c r="AC316">
        <f>COUNTIF($B317:$F336, E316)</f>
        <v>1</v>
      </c>
      <c r="AD316">
        <f>COUNTIF($B317:$F336, F316)</f>
        <v>0</v>
      </c>
      <c r="AE316">
        <f>COUNTIF($G317:$H336,G316)</f>
        <v>1</v>
      </c>
      <c r="AF316">
        <f>COUNTIF($G317:$H336,H316)</f>
        <v>0</v>
      </c>
      <c r="AI316">
        <f>COUNTIF($B317:$F345, B316)</f>
        <v>0</v>
      </c>
      <c r="AJ316">
        <f>COUNTIF($B317:$F345, C316)</f>
        <v>0</v>
      </c>
      <c r="AK316">
        <f>COUNTIF($B317:$F345, D316)</f>
        <v>0</v>
      </c>
      <c r="AL316">
        <f>COUNTIF($B317:$F345, E316)</f>
        <v>1</v>
      </c>
      <c r="AM316">
        <f>COUNTIF($B317:$F345, F316)</f>
        <v>0</v>
      </c>
      <c r="AN316">
        <f>COUNTIF($G317:$H345,G316)</f>
        <v>1</v>
      </c>
      <c r="AO316">
        <f>COUNTIF($G317:$H345,H316)</f>
        <v>0</v>
      </c>
    </row>
    <row r="317" spans="1:41" x14ac:dyDescent="0.3">
      <c r="A317">
        <v>44582</v>
      </c>
      <c r="B317">
        <v>5</v>
      </c>
      <c r="C317">
        <v>14</v>
      </c>
      <c r="D317">
        <v>35</v>
      </c>
      <c r="E317">
        <v>36</v>
      </c>
      <c r="F317">
        <v>39</v>
      </c>
      <c r="G317">
        <v>7</v>
      </c>
      <c r="H317">
        <v>12</v>
      </c>
      <c r="J317">
        <f>SQRT(SUM((C317-B317)^2,(D317-C317)^2,(E317-D317)^2,(F317-E317)^2))/4</f>
        <v>5.7662812973353983</v>
      </c>
      <c r="L317">
        <f>SQRT(SUM((B319-B317)^2,(C319-C317)^2,(D319-D317)^2,(E319-E317)^2,(F319-F317)^2))/5</f>
        <v>13.058330674324342</v>
      </c>
      <c r="N317">
        <f>H317-G317</f>
        <v>5</v>
      </c>
      <c r="P317">
        <f>SQRT(SUM((G319-G317)^2,(H319-H317)^2)/2)</f>
        <v>9.8234413521942496</v>
      </c>
      <c r="Q317">
        <f>COUNTIF($B319:$F325, B317)</f>
        <v>0</v>
      </c>
      <c r="R317">
        <f>COUNTIF($B319:$F325, C317)</f>
        <v>0</v>
      </c>
      <c r="S317">
        <f>COUNTIF($B319:$F325, D317)</f>
        <v>0</v>
      </c>
      <c r="T317">
        <f>COUNTIF($B319:$F325, E317)</f>
        <v>0</v>
      </c>
      <c r="U317">
        <f>COUNTIF($B319:$F325, F317)</f>
        <v>0</v>
      </c>
      <c r="V317">
        <f>COUNTIF($G319:$H325, G317)</f>
        <v>0</v>
      </c>
      <c r="W317">
        <f>COUNTIF($G319:$H325, H317)</f>
        <v>0</v>
      </c>
      <c r="Z317">
        <f>COUNTIF($B319:$F328, B317)</f>
        <v>0</v>
      </c>
      <c r="AA317">
        <f>COUNTIF($B319:$F328, C317)</f>
        <v>0</v>
      </c>
      <c r="AB317">
        <f>COUNTIF($B319:$F328, D317)</f>
        <v>0</v>
      </c>
      <c r="AC317">
        <f>COUNTIF($B319:$F328, E317)</f>
        <v>0</v>
      </c>
      <c r="AD317">
        <f>COUNTIF($B319:$F328, F317)</f>
        <v>0</v>
      </c>
      <c r="AE317">
        <f>COUNTIF($G319:$H328,G317)</f>
        <v>0</v>
      </c>
      <c r="AF317">
        <f>COUNTIF($G319:$H328,H317)</f>
        <v>0</v>
      </c>
      <c r="AI317">
        <f>COUNTIF($B319:$F346, B317)</f>
        <v>0</v>
      </c>
      <c r="AJ317">
        <f>COUNTIF($B319:$F346, C317)</f>
        <v>0</v>
      </c>
      <c r="AK317">
        <f>COUNTIF($B319:$F346, D317)</f>
        <v>0</v>
      </c>
      <c r="AL317">
        <f>COUNTIF($B319:$F346, E317)</f>
        <v>0</v>
      </c>
      <c r="AM317">
        <f>COUNTIF($B319:$F346, F317)</f>
        <v>0</v>
      </c>
      <c r="AN317">
        <f>COUNTIF($G319:$H346,G317)</f>
        <v>0</v>
      </c>
      <c r="AO317">
        <f>COUNTIF($G319:$H346,H317)</f>
        <v>0</v>
      </c>
    </row>
    <row r="318" spans="1:41" x14ac:dyDescent="0.3">
      <c r="A318">
        <v>44579</v>
      </c>
      <c r="B318">
        <v>3</v>
      </c>
      <c r="C318">
        <v>12</v>
      </c>
      <c r="D318">
        <v>19</v>
      </c>
      <c r="E318">
        <v>24</v>
      </c>
      <c r="F318">
        <v>30</v>
      </c>
      <c r="G318">
        <v>2</v>
      </c>
      <c r="H318">
        <v>5</v>
      </c>
    </row>
  </sheetData>
  <phoneticPr fontId="1" type="noConversion"/>
  <conditionalFormatting sqref="Q2:W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AF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:AO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E519-4042-448C-A5EE-8ACDBB96C34F}">
  <dimension ref="A1:L51"/>
  <sheetViews>
    <sheetView workbookViewId="0">
      <selection activeCell="J46" sqref="J46"/>
    </sheetView>
  </sheetViews>
  <sheetFormatPr defaultRowHeight="14.4" x14ac:dyDescent="0.3"/>
  <cols>
    <col min="1" max="1" width="10.109375" bestFit="1" customWidth="1"/>
    <col min="2" max="2" width="4.21875" customWidth="1"/>
    <col min="3" max="7" width="5.21875" bestFit="1" customWidth="1"/>
    <col min="8" max="8" width="6.21875" bestFit="1" customWidth="1"/>
    <col min="10" max="10" width="14.88671875" customWidth="1"/>
  </cols>
  <sheetData>
    <row r="1" spans="1:12" x14ac:dyDescent="0.3">
      <c r="A1" t="s">
        <v>12</v>
      </c>
      <c r="B1" t="s">
        <v>31</v>
      </c>
      <c r="C1" t="s">
        <v>9</v>
      </c>
      <c r="D1" t="s">
        <v>8</v>
      </c>
      <c r="E1" t="s">
        <v>10</v>
      </c>
      <c r="F1" t="s">
        <v>11</v>
      </c>
      <c r="G1" t="s">
        <v>7</v>
      </c>
      <c r="H1" t="s">
        <v>33</v>
      </c>
      <c r="J1" t="s">
        <v>32</v>
      </c>
      <c r="K1">
        <v>3</v>
      </c>
      <c r="L1" t="str">
        <f>CONCATENATE("EuroMillions!B", K$1, ":", "F", K$1+4)</f>
        <v>EuroMillions!B3:F7</v>
      </c>
    </row>
    <row r="2" spans="1:12" x14ac:dyDescent="0.3">
      <c r="A2">
        <v>1</v>
      </c>
      <c r="B2">
        <f ca="1">COUNTIF(INDIRECT(CONCATENATE("EuroMillions!B", K$1, ":", "F", K$1+4)),Table25[[#This Row],[Number]])</f>
        <v>1</v>
      </c>
      <c r="C2">
        <f ca="1">COUNTIF(INDIRECT(CONCATENATE("EuroMillions!B", K$1, ":", "F", K$1+9)),Table25[[#This Row],[Number]])</f>
        <v>1</v>
      </c>
      <c r="D2">
        <f ca="1">COUNTIF(INDIRECT(CONCATENATE("EuroMillions!B", K$1, ":", "F", K$1+14)),Table25[[#This Row],[Number]])</f>
        <v>1</v>
      </c>
      <c r="E2">
        <f ca="1">COUNTIF(INDIRECT(CONCATENATE("EuroMillions!B", K$1, ":", "F", K$1+19)),Table25[[#This Row],[Number]])</f>
        <v>2</v>
      </c>
      <c r="F2">
        <f ca="1">COUNTIF(INDIRECT(CONCATENATE("EuroMillions!B", K$1, ":", "F", K$1+29)),Table25[[#This Row],[Number]])</f>
        <v>3</v>
      </c>
      <c r="G2">
        <f ca="1">COUNTIF(INDIRECT(CONCATENATE("EuroMillions!B", K$1, ":", "F", K$1+49)),Table25[[#This Row],[Number]])</f>
        <v>5</v>
      </c>
      <c r="H2">
        <f ca="1">COUNTIF(INDIRECT(CONCATENATE("EuroMillions!B", K$1, ":", "F", K$1+199)),Table25[[#This Row],[Number]])</f>
        <v>12</v>
      </c>
    </row>
    <row r="3" spans="1:12" x14ac:dyDescent="0.3">
      <c r="A3">
        <v>2</v>
      </c>
      <c r="B3">
        <f ca="1">COUNTIF(INDIRECT(CONCATENATE("EuroMillions!B", K$1, ":", "F", K$1+4)),Table25[[#This Row],[Number]])</f>
        <v>0</v>
      </c>
      <c r="C3">
        <f ca="1">COUNTIF(INDIRECT(CONCATENATE("EuroMillions!B", K$1, ":", "F", K$1+9)),Table25[[#This Row],[Number]])</f>
        <v>1</v>
      </c>
      <c r="D3">
        <f ca="1">COUNTIF(INDIRECT(CONCATENATE("EuroMillions!B", K$1, ":", "F", K$1+14)),Table25[[#This Row],[Number]])</f>
        <v>1</v>
      </c>
      <c r="E3">
        <f ca="1">COUNTIF(INDIRECT(CONCATENATE("EuroMillions!B", K$1, ":", "F", K$1+19)),Table25[[#This Row],[Number]])</f>
        <v>1</v>
      </c>
      <c r="F3">
        <f ca="1">COUNTIF(INDIRECT(CONCATENATE("EuroMillions!B", K$1, ":", "F", K$1+29)),Table25[[#This Row],[Number]])</f>
        <v>1</v>
      </c>
      <c r="G3">
        <f ca="1">COUNTIF(INDIRECT(CONCATENATE("EuroMillions!B", K$1, ":", "F", K$1+49)),Table25[[#This Row],[Number]])</f>
        <v>4</v>
      </c>
      <c r="H3">
        <f ca="1">COUNTIF(INDIRECT(CONCATENATE("EuroMillions!B", K$1, ":", "F", K$1+199)),Table25[[#This Row],[Number]])</f>
        <v>22</v>
      </c>
    </row>
    <row r="4" spans="1:12" x14ac:dyDescent="0.3">
      <c r="A4">
        <v>3</v>
      </c>
      <c r="B4">
        <f ca="1">COUNTIF(INDIRECT(CONCATENATE("EuroMillions!B", K$1, ":", "F", K$1+4)),Table25[[#This Row],[Number]])</f>
        <v>2</v>
      </c>
      <c r="C4">
        <f ca="1">COUNTIF(INDIRECT(CONCATENATE("EuroMillions!B", K$1, ":", "F", K$1+9)),Table25[[#This Row],[Number]])</f>
        <v>3</v>
      </c>
      <c r="D4">
        <f ca="1">COUNTIF(INDIRECT(CONCATENATE("EuroMillions!B", K$1, ":", "F", K$1+14)),Table25[[#This Row],[Number]])</f>
        <v>4</v>
      </c>
      <c r="E4">
        <f ca="1">COUNTIF(INDIRECT(CONCATENATE("EuroMillions!B", K$1, ":", "F", K$1+19)),Table25[[#This Row],[Number]])</f>
        <v>5</v>
      </c>
      <c r="F4">
        <f ca="1">COUNTIF(INDIRECT(CONCATENATE("EuroMillions!B", K$1, ":", "F", K$1+29)),Table25[[#This Row],[Number]])</f>
        <v>5</v>
      </c>
      <c r="G4">
        <f ca="1">COUNTIF(INDIRECT(CONCATENATE("EuroMillions!B", K$1, ":", "F", K$1+49)),Table25[[#This Row],[Number]])</f>
        <v>6</v>
      </c>
      <c r="H4">
        <f ca="1">COUNTIF(INDIRECT(CONCATENATE("EuroMillions!B", K$1, ":", "F", K$1+199)),Table25[[#This Row],[Number]])</f>
        <v>17</v>
      </c>
    </row>
    <row r="5" spans="1:12" x14ac:dyDescent="0.3">
      <c r="A5">
        <v>4</v>
      </c>
      <c r="B5">
        <f ca="1">COUNTIF(INDIRECT(CONCATENATE("EuroMillions!B", K$1, ":", "F", K$1+4)),Table25[[#This Row],[Number]])</f>
        <v>1</v>
      </c>
      <c r="C5">
        <f ca="1">COUNTIF(INDIRECT(CONCATENATE("EuroMillions!B", K$1, ":", "F", K$1+9)),Table25[[#This Row],[Number]])</f>
        <v>2</v>
      </c>
      <c r="D5">
        <f ca="1">COUNTIF(INDIRECT(CONCATENATE("EuroMillions!B", K$1, ":", "F", K$1+14)),Table25[[#This Row],[Number]])</f>
        <v>2</v>
      </c>
      <c r="E5">
        <f ca="1">COUNTIF(INDIRECT(CONCATENATE("EuroMillions!B", K$1, ":", "F", K$1+19)),Table25[[#This Row],[Number]])</f>
        <v>3</v>
      </c>
      <c r="F5">
        <f ca="1">COUNTIF(INDIRECT(CONCATENATE("EuroMillions!B", K$1, ":", "F", K$1+29)),Table25[[#This Row],[Number]])</f>
        <v>4</v>
      </c>
      <c r="G5">
        <f ca="1">COUNTIF(INDIRECT(CONCATENATE("EuroMillions!B", K$1, ":", "F", K$1+49)),Table25[[#This Row],[Number]])</f>
        <v>7</v>
      </c>
      <c r="H5">
        <f ca="1">COUNTIF(INDIRECT(CONCATENATE("EuroMillions!B", K$1, ":", "F", K$1+199)),Table25[[#This Row],[Number]])</f>
        <v>22</v>
      </c>
    </row>
    <row r="6" spans="1:12" x14ac:dyDescent="0.3">
      <c r="A6">
        <v>5</v>
      </c>
      <c r="B6">
        <f ca="1">COUNTIF(INDIRECT(CONCATENATE("EuroMillions!B", K$1, ":", "F", K$1+4)),Table25[[#This Row],[Number]])</f>
        <v>1</v>
      </c>
      <c r="C6">
        <f ca="1">COUNTIF(INDIRECT(CONCATENATE("EuroMillions!B", K$1, ":", "F", K$1+9)),Table25[[#This Row],[Number]])</f>
        <v>1</v>
      </c>
      <c r="D6">
        <f ca="1">COUNTIF(INDIRECT(CONCATENATE("EuroMillions!B", K$1, ":", "F", K$1+14)),Table25[[#This Row],[Number]])</f>
        <v>1</v>
      </c>
      <c r="E6">
        <f ca="1">COUNTIF(INDIRECT(CONCATENATE("EuroMillions!B", K$1, ":", "F", K$1+19)),Table25[[#This Row],[Number]])</f>
        <v>1</v>
      </c>
      <c r="F6">
        <f ca="1">COUNTIF(INDIRECT(CONCATENATE("EuroMillions!B", K$1, ":", "F", K$1+29)),Table25[[#This Row],[Number]])</f>
        <v>2</v>
      </c>
      <c r="G6">
        <f ca="1">COUNTIF(INDIRECT(CONCATENATE("EuroMillions!B", K$1, ":", "F", K$1+49)),Table25[[#This Row],[Number]])</f>
        <v>2</v>
      </c>
      <c r="H6">
        <f ca="1">COUNTIF(INDIRECT(CONCATENATE("EuroMillions!B", K$1, ":", "F", K$1+199)),Table25[[#This Row],[Number]])</f>
        <v>12</v>
      </c>
    </row>
    <row r="7" spans="1:12" x14ac:dyDescent="0.3">
      <c r="A7">
        <v>6</v>
      </c>
      <c r="B7">
        <f ca="1">COUNTIF(INDIRECT(CONCATENATE("EuroMillions!B", K$1, ":", "F", K$1+4)),Table25[[#This Row],[Number]])</f>
        <v>0</v>
      </c>
      <c r="C7">
        <f ca="1">COUNTIF(INDIRECT(CONCATENATE("EuroMillions!B", K$1, ":", "F", K$1+9)),Table25[[#This Row],[Number]])</f>
        <v>1</v>
      </c>
      <c r="D7">
        <f ca="1">COUNTIF(INDIRECT(CONCATENATE("EuroMillions!B", K$1, ":", "F", K$1+14)),Table25[[#This Row],[Number]])</f>
        <v>1</v>
      </c>
      <c r="E7">
        <f ca="1">COUNTIF(INDIRECT(CONCATENATE("EuroMillions!B", K$1, ":", "F", K$1+19)),Table25[[#This Row],[Number]])</f>
        <v>2</v>
      </c>
      <c r="F7">
        <f ca="1">COUNTIF(INDIRECT(CONCATENATE("EuroMillions!B", K$1, ":", "F", K$1+29)),Table25[[#This Row],[Number]])</f>
        <v>2</v>
      </c>
      <c r="G7">
        <f ca="1">COUNTIF(INDIRECT(CONCATENATE("EuroMillions!B", K$1, ":", "F", K$1+49)),Table25[[#This Row],[Number]])</f>
        <v>3</v>
      </c>
      <c r="H7">
        <f ca="1">COUNTIF(INDIRECT(CONCATENATE("EuroMillions!B", K$1, ":", "F", K$1+199)),Table25[[#This Row],[Number]])</f>
        <v>16</v>
      </c>
    </row>
    <row r="8" spans="1:12" x14ac:dyDescent="0.3">
      <c r="A8">
        <v>7</v>
      </c>
      <c r="B8">
        <f ca="1">COUNTIF(INDIRECT(CONCATENATE("EuroMillions!B", K$1, ":", "F", K$1+4)),Table25[[#This Row],[Number]])</f>
        <v>0</v>
      </c>
      <c r="C8">
        <f ca="1">COUNTIF(INDIRECT(CONCATENATE("EuroMillions!B", K$1, ":", "F", K$1+9)),Table25[[#This Row],[Number]])</f>
        <v>0</v>
      </c>
      <c r="D8">
        <f ca="1">COUNTIF(INDIRECT(CONCATENATE("EuroMillions!B", K$1, ":", "F", K$1+14)),Table25[[#This Row],[Number]])</f>
        <v>0</v>
      </c>
      <c r="E8">
        <f ca="1">COUNTIF(INDIRECT(CONCATENATE("EuroMillions!B", K$1, ":", "F", K$1+19)),Table25[[#This Row],[Number]])</f>
        <v>0</v>
      </c>
      <c r="F8">
        <f ca="1">COUNTIF(INDIRECT(CONCATENATE("EuroMillions!B", K$1, ":", "F", K$1+29)),Table25[[#This Row],[Number]])</f>
        <v>2</v>
      </c>
      <c r="G8">
        <f ca="1">COUNTIF(INDIRECT(CONCATENATE("EuroMillions!B", K$1, ":", "F", K$1+49)),Table25[[#This Row],[Number]])</f>
        <v>6</v>
      </c>
      <c r="H8">
        <f ca="1">COUNTIF(INDIRECT(CONCATENATE("EuroMillions!B", K$1, ":", "F", K$1+199)),Table25[[#This Row],[Number]])</f>
        <v>26</v>
      </c>
    </row>
    <row r="9" spans="1:12" x14ac:dyDescent="0.3">
      <c r="A9">
        <v>8</v>
      </c>
      <c r="B9">
        <f ca="1">COUNTIF(INDIRECT(CONCATENATE("EuroMillions!B", K$1, ":", "F", K$1+4)),Table25[[#This Row],[Number]])</f>
        <v>0</v>
      </c>
      <c r="C9">
        <f ca="1">COUNTIF(INDIRECT(CONCATENATE("EuroMillions!B", K$1, ":", "F", K$1+9)),Table25[[#This Row],[Number]])</f>
        <v>1</v>
      </c>
      <c r="D9">
        <f ca="1">COUNTIF(INDIRECT(CONCATENATE("EuroMillions!B", K$1, ":", "F", K$1+14)),Table25[[#This Row],[Number]])</f>
        <v>2</v>
      </c>
      <c r="E9">
        <f ca="1">COUNTIF(INDIRECT(CONCATENATE("EuroMillions!B", K$1, ":", "F", K$1+19)),Table25[[#This Row],[Number]])</f>
        <v>2</v>
      </c>
      <c r="F9">
        <f ca="1">COUNTIF(INDIRECT(CONCATENATE("EuroMillions!B", K$1, ":", "F", K$1+29)),Table25[[#This Row],[Number]])</f>
        <v>4</v>
      </c>
      <c r="G9">
        <f ca="1">COUNTIF(INDIRECT(CONCATENATE("EuroMillions!B", K$1, ":", "F", K$1+49)),Table25[[#This Row],[Number]])</f>
        <v>7</v>
      </c>
      <c r="H9">
        <f ca="1">COUNTIF(INDIRECT(CONCATENATE("EuroMillions!B", K$1, ":", "F", K$1+199)),Table25[[#This Row],[Number]])</f>
        <v>22</v>
      </c>
    </row>
    <row r="10" spans="1:12" x14ac:dyDescent="0.3">
      <c r="A10">
        <v>9</v>
      </c>
      <c r="B10">
        <f ca="1">COUNTIF(INDIRECT(CONCATENATE("EuroMillions!B", K$1, ":", "F", K$1+4)),Table25[[#This Row],[Number]])</f>
        <v>0</v>
      </c>
      <c r="C10">
        <f ca="1">COUNTIF(INDIRECT(CONCATENATE("EuroMillions!B", K$1, ":", "F", K$1+9)),Table25[[#This Row],[Number]])</f>
        <v>1</v>
      </c>
      <c r="D10">
        <f ca="1">COUNTIF(INDIRECT(CONCATENATE("EuroMillions!B", K$1, ":", "F", K$1+14)),Table25[[#This Row],[Number]])</f>
        <v>1</v>
      </c>
      <c r="E10">
        <f ca="1">COUNTIF(INDIRECT(CONCATENATE("EuroMillions!B", K$1, ":", "F", K$1+19)),Table25[[#This Row],[Number]])</f>
        <v>1</v>
      </c>
      <c r="F10">
        <f ca="1">COUNTIF(INDIRECT(CONCATENATE("EuroMillions!B", K$1, ":", "F", K$1+29)),Table25[[#This Row],[Number]])</f>
        <v>1</v>
      </c>
      <c r="G10">
        <f ca="1">COUNTIF(INDIRECT(CONCATENATE("EuroMillions!B", K$1, ":", "F", K$1+49)),Table25[[#This Row],[Number]])</f>
        <v>2</v>
      </c>
      <c r="H10">
        <f ca="1">COUNTIF(INDIRECT(CONCATENATE("EuroMillions!B", K$1, ":", "F", K$1+199)),Table25[[#This Row],[Number]])</f>
        <v>16</v>
      </c>
    </row>
    <row r="11" spans="1:12" x14ac:dyDescent="0.3">
      <c r="A11">
        <v>10</v>
      </c>
      <c r="B11">
        <f ca="1">COUNTIF(INDIRECT(CONCATENATE("EuroMillions!B", K$1, ":", "F", K$1+4)),Table25[[#This Row],[Number]])</f>
        <v>1</v>
      </c>
      <c r="C11">
        <f ca="1">COUNTIF(INDIRECT(CONCATENATE("EuroMillions!B", K$1, ":", "F", K$1+9)),Table25[[#This Row],[Number]])</f>
        <v>1</v>
      </c>
      <c r="D11">
        <f ca="1">COUNTIF(INDIRECT(CONCATENATE("EuroMillions!B", K$1, ":", "F", K$1+14)),Table25[[#This Row],[Number]])</f>
        <v>1</v>
      </c>
      <c r="E11">
        <f ca="1">COUNTIF(INDIRECT(CONCATENATE("EuroMillions!B", K$1, ":", "F", K$1+19)),Table25[[#This Row],[Number]])</f>
        <v>3</v>
      </c>
      <c r="F11">
        <f ca="1">COUNTIF(INDIRECT(CONCATENATE("EuroMillions!B", K$1, ":", "F", K$1+29)),Table25[[#This Row],[Number]])</f>
        <v>5</v>
      </c>
      <c r="G11">
        <f ca="1">COUNTIF(INDIRECT(CONCATENATE("EuroMillions!B", K$1, ":", "F", K$1+49)),Table25[[#This Row],[Number]])</f>
        <v>6</v>
      </c>
      <c r="H11">
        <f ca="1">COUNTIF(INDIRECT(CONCATENATE("EuroMillions!B", K$1, ":", "F", K$1+199)),Table25[[#This Row],[Number]])</f>
        <v>25</v>
      </c>
    </row>
    <row r="12" spans="1:12" x14ac:dyDescent="0.3">
      <c r="A12">
        <v>11</v>
      </c>
      <c r="B12">
        <f ca="1">COUNTIF(INDIRECT(CONCATENATE("EuroMillions!B", K$1, ":", "F", K$1+4)),Table25[[#This Row],[Number]])</f>
        <v>1</v>
      </c>
      <c r="C12">
        <f ca="1">COUNTIF(INDIRECT(CONCATENATE("EuroMillions!B", K$1, ":", "F", K$1+9)),Table25[[#This Row],[Number]])</f>
        <v>2</v>
      </c>
      <c r="D12">
        <f ca="1">COUNTIF(INDIRECT(CONCATENATE("EuroMillions!B", K$1, ":", "F", K$1+14)),Table25[[#This Row],[Number]])</f>
        <v>2</v>
      </c>
      <c r="E12">
        <f ca="1">COUNTIF(INDIRECT(CONCATENATE("EuroMillions!B", K$1, ":", "F", K$1+19)),Table25[[#This Row],[Number]])</f>
        <v>2</v>
      </c>
      <c r="F12">
        <f ca="1">COUNTIF(INDIRECT(CONCATENATE("EuroMillions!B", K$1, ":", "F", K$1+29)),Table25[[#This Row],[Number]])</f>
        <v>5</v>
      </c>
      <c r="G12">
        <f ca="1">COUNTIF(INDIRECT(CONCATENATE("EuroMillions!B", K$1, ":", "F", K$1+49)),Table25[[#This Row],[Number]])</f>
        <v>6</v>
      </c>
      <c r="H12">
        <f ca="1">COUNTIF(INDIRECT(CONCATENATE("EuroMillions!B", K$1, ":", "F", K$1+199)),Table25[[#This Row],[Number]])</f>
        <v>23</v>
      </c>
    </row>
    <row r="13" spans="1:12" x14ac:dyDescent="0.3">
      <c r="A13">
        <v>12</v>
      </c>
      <c r="B13">
        <f ca="1">COUNTIF(INDIRECT(CONCATENATE("EuroMillions!B", K$1, ":", "F", K$1+4)),Table25[[#This Row],[Number]])</f>
        <v>0</v>
      </c>
      <c r="C13">
        <f ca="1">COUNTIF(INDIRECT(CONCATENATE("EuroMillions!B", K$1, ":", "F", K$1+9)),Table25[[#This Row],[Number]])</f>
        <v>0</v>
      </c>
      <c r="D13">
        <f ca="1">COUNTIF(INDIRECT(CONCATENATE("EuroMillions!B", K$1, ":", "F", K$1+14)),Table25[[#This Row],[Number]])</f>
        <v>1</v>
      </c>
      <c r="E13">
        <f ca="1">COUNTIF(INDIRECT(CONCATENATE("EuroMillions!B", K$1, ":", "F", K$1+19)),Table25[[#This Row],[Number]])</f>
        <v>2</v>
      </c>
      <c r="F13">
        <f ca="1">COUNTIF(INDIRECT(CONCATENATE("EuroMillions!B", K$1, ":", "F", K$1+29)),Table25[[#This Row],[Number]])</f>
        <v>4</v>
      </c>
      <c r="G13">
        <f ca="1">COUNTIF(INDIRECT(CONCATENATE("EuroMillions!B", K$1, ":", "F", K$1+49)),Table25[[#This Row],[Number]])</f>
        <v>5</v>
      </c>
      <c r="H13">
        <f ca="1">COUNTIF(INDIRECT(CONCATENATE("EuroMillions!B", K$1, ":", "F", K$1+199)),Table25[[#This Row],[Number]])</f>
        <v>17</v>
      </c>
    </row>
    <row r="14" spans="1:12" x14ac:dyDescent="0.3">
      <c r="A14">
        <v>13</v>
      </c>
      <c r="B14">
        <f ca="1">COUNTIF(INDIRECT(CONCATENATE("EuroMillions!B", K$1, ":", "F", K$1+4)),Table25[[#This Row],[Number]])</f>
        <v>0</v>
      </c>
      <c r="C14">
        <f ca="1">COUNTIF(INDIRECT(CONCATENATE("EuroMillions!B", K$1, ":", "F", K$1+9)),Table25[[#This Row],[Number]])</f>
        <v>0</v>
      </c>
      <c r="D14">
        <f ca="1">COUNTIF(INDIRECT(CONCATENATE("EuroMillions!B", K$1, ":", "F", K$1+14)),Table25[[#This Row],[Number]])</f>
        <v>0</v>
      </c>
      <c r="E14">
        <f ca="1">COUNTIF(INDIRECT(CONCATENATE("EuroMillions!B", K$1, ":", "F", K$1+19)),Table25[[#This Row],[Number]])</f>
        <v>0</v>
      </c>
      <c r="F14">
        <f ca="1">COUNTIF(INDIRECT(CONCATENATE("EuroMillions!B", K$1, ":", "F", K$1+29)),Table25[[#This Row],[Number]])</f>
        <v>1</v>
      </c>
      <c r="G14">
        <f ca="1">COUNTIF(INDIRECT(CONCATENATE("EuroMillions!B", K$1, ":", "F", K$1+49)),Table25[[#This Row],[Number]])</f>
        <v>2</v>
      </c>
      <c r="H14">
        <f ca="1">COUNTIF(INDIRECT(CONCATENATE("EuroMillions!B", K$1, ":", "F", K$1+199)),Table25[[#This Row],[Number]])</f>
        <v>22</v>
      </c>
    </row>
    <row r="15" spans="1:12" x14ac:dyDescent="0.3">
      <c r="A15">
        <v>14</v>
      </c>
      <c r="B15">
        <f ca="1">COUNTIF(INDIRECT(CONCATENATE("EuroMillions!B", K$1, ":", "F", K$1+4)),Table25[[#This Row],[Number]])</f>
        <v>2</v>
      </c>
      <c r="C15">
        <f ca="1">COUNTIF(INDIRECT(CONCATENATE("EuroMillions!B", K$1, ":", "F", K$1+9)),Table25[[#This Row],[Number]])</f>
        <v>3</v>
      </c>
      <c r="D15">
        <f ca="1">COUNTIF(INDIRECT(CONCATENATE("EuroMillions!B", K$1, ":", "F", K$1+14)),Table25[[#This Row],[Number]])</f>
        <v>3</v>
      </c>
      <c r="E15">
        <f ca="1">COUNTIF(INDIRECT(CONCATENATE("EuroMillions!B", K$1, ":", "F", K$1+19)),Table25[[#This Row],[Number]])</f>
        <v>4</v>
      </c>
      <c r="F15">
        <f ca="1">COUNTIF(INDIRECT(CONCATENATE("EuroMillions!B", K$1, ":", "F", K$1+29)),Table25[[#This Row],[Number]])</f>
        <v>5</v>
      </c>
      <c r="G15">
        <f ca="1">COUNTIF(INDIRECT(CONCATENATE("EuroMillions!B", K$1, ":", "F", K$1+49)),Table25[[#This Row],[Number]])</f>
        <v>7</v>
      </c>
      <c r="H15">
        <f ca="1">COUNTIF(INDIRECT(CONCATENATE("EuroMillions!B", K$1, ":", "F", K$1+199)),Table25[[#This Row],[Number]])</f>
        <v>22</v>
      </c>
    </row>
    <row r="16" spans="1:12" x14ac:dyDescent="0.3">
      <c r="A16">
        <v>15</v>
      </c>
      <c r="B16">
        <f ca="1">COUNTIF(INDIRECT(CONCATENATE("EuroMillions!B", K$1, ":", "F", K$1+4)),Table25[[#This Row],[Number]])</f>
        <v>0</v>
      </c>
      <c r="C16">
        <f ca="1">COUNTIF(INDIRECT(CONCATENATE("EuroMillions!B", K$1, ":", "F", K$1+9)),Table25[[#This Row],[Number]])</f>
        <v>0</v>
      </c>
      <c r="D16">
        <f ca="1">COUNTIF(INDIRECT(CONCATENATE("EuroMillions!B", K$1, ":", "F", K$1+14)),Table25[[#This Row],[Number]])</f>
        <v>1</v>
      </c>
      <c r="E16">
        <f ca="1">COUNTIF(INDIRECT(CONCATENATE("EuroMillions!B", K$1, ":", "F", K$1+19)),Table25[[#This Row],[Number]])</f>
        <v>1</v>
      </c>
      <c r="F16">
        <f ca="1">COUNTIF(INDIRECT(CONCATENATE("EuroMillions!B", K$1, ":", "F", K$1+29)),Table25[[#This Row],[Number]])</f>
        <v>2</v>
      </c>
      <c r="G16">
        <f ca="1">COUNTIF(INDIRECT(CONCATENATE("EuroMillions!B", K$1, ":", "F", K$1+49)),Table25[[#This Row],[Number]])</f>
        <v>5</v>
      </c>
      <c r="H16">
        <f ca="1">COUNTIF(INDIRECT(CONCATENATE("EuroMillions!B", K$1, ":", "F", K$1+199)),Table25[[#This Row],[Number]])</f>
        <v>20</v>
      </c>
    </row>
    <row r="17" spans="1:8" x14ac:dyDescent="0.3">
      <c r="A17">
        <v>16</v>
      </c>
      <c r="B17">
        <f ca="1">COUNTIF(INDIRECT(CONCATENATE("EuroMillions!B", K$1, ":", "F", K$1+4)),Table25[[#This Row],[Number]])</f>
        <v>0</v>
      </c>
      <c r="C17">
        <f ca="1">COUNTIF(INDIRECT(CONCATENATE("EuroMillions!B", K$1, ":", "F", K$1+9)),Table25[[#This Row],[Number]])</f>
        <v>0</v>
      </c>
      <c r="D17">
        <f ca="1">COUNTIF(INDIRECT(CONCATENATE("EuroMillions!B", K$1, ":", "F", K$1+14)),Table25[[#This Row],[Number]])</f>
        <v>0</v>
      </c>
      <c r="E17">
        <f ca="1">COUNTIF(INDIRECT(CONCATENATE("EuroMillions!B", K$1, ":", "F", K$1+19)),Table25[[#This Row],[Number]])</f>
        <v>1</v>
      </c>
      <c r="F17">
        <f ca="1">COUNTIF(INDIRECT(CONCATENATE("EuroMillions!B", K$1, ":", "F", K$1+29)),Table25[[#This Row],[Number]])</f>
        <v>1</v>
      </c>
      <c r="G17">
        <f ca="1">COUNTIF(INDIRECT(CONCATENATE("EuroMillions!B", K$1, ":", "F", K$1+49)),Table25[[#This Row],[Number]])</f>
        <v>5</v>
      </c>
      <c r="H17">
        <f ca="1">COUNTIF(INDIRECT(CONCATENATE("EuroMillions!B", K$1, ":", "F", K$1+199)),Table25[[#This Row],[Number]])</f>
        <v>28</v>
      </c>
    </row>
    <row r="18" spans="1:8" x14ac:dyDescent="0.3">
      <c r="A18">
        <v>17</v>
      </c>
      <c r="B18">
        <f ca="1">COUNTIF(INDIRECT(CONCATENATE("EuroMillions!B", K$1, ":", "F", K$1+4)),Table25[[#This Row],[Number]])</f>
        <v>0</v>
      </c>
      <c r="C18">
        <f ca="1">COUNTIF(INDIRECT(CONCATENATE("EuroMillions!B", K$1, ":", "F", K$1+9)),Table25[[#This Row],[Number]])</f>
        <v>0</v>
      </c>
      <c r="D18">
        <f ca="1">COUNTIF(INDIRECT(CONCATENATE("EuroMillions!B", K$1, ":", "F", K$1+14)),Table25[[#This Row],[Number]])</f>
        <v>0</v>
      </c>
      <c r="E18">
        <f ca="1">COUNTIF(INDIRECT(CONCATENATE("EuroMillions!B", K$1, ":", "F", K$1+19)),Table25[[#This Row],[Number]])</f>
        <v>0</v>
      </c>
      <c r="F18">
        <f ca="1">COUNTIF(INDIRECT(CONCATENATE("EuroMillions!B", K$1, ":", "F", K$1+29)),Table25[[#This Row],[Number]])</f>
        <v>1</v>
      </c>
      <c r="G18">
        <f ca="1">COUNTIF(INDIRECT(CONCATENATE("EuroMillions!B", K$1, ":", "F", K$1+49)),Table25[[#This Row],[Number]])</f>
        <v>4</v>
      </c>
      <c r="H18">
        <f ca="1">COUNTIF(INDIRECT(CONCATENATE("EuroMillions!B", K$1, ":", "F", K$1+199)),Table25[[#This Row],[Number]])</f>
        <v>19</v>
      </c>
    </row>
    <row r="19" spans="1:8" x14ac:dyDescent="0.3">
      <c r="A19">
        <v>18</v>
      </c>
      <c r="B19">
        <f ca="1">COUNTIF(INDIRECT(CONCATENATE("EuroMillions!B", K$1, ":", "F", K$1+4)),Table25[[#This Row],[Number]])</f>
        <v>0</v>
      </c>
      <c r="C19">
        <f ca="1">COUNTIF(INDIRECT(CONCATENATE("EuroMillions!B", K$1, ":", "F", K$1+9)),Table25[[#This Row],[Number]])</f>
        <v>0</v>
      </c>
      <c r="D19">
        <f ca="1">COUNTIF(INDIRECT(CONCATENATE("EuroMillions!B", K$1, ":", "F", K$1+14)),Table25[[#This Row],[Number]])</f>
        <v>1</v>
      </c>
      <c r="E19">
        <f ca="1">COUNTIF(INDIRECT(CONCATENATE("EuroMillions!B", K$1, ":", "F", K$1+19)),Table25[[#This Row],[Number]])</f>
        <v>1</v>
      </c>
      <c r="F19">
        <f ca="1">COUNTIF(INDIRECT(CONCATENATE("EuroMillions!B", K$1, ":", "F", K$1+29)),Table25[[#This Row],[Number]])</f>
        <v>2</v>
      </c>
      <c r="G19">
        <f ca="1">COUNTIF(INDIRECT(CONCATENATE("EuroMillions!B", K$1, ":", "F", K$1+49)),Table25[[#This Row],[Number]])</f>
        <v>3</v>
      </c>
      <c r="H19">
        <f ca="1">COUNTIF(INDIRECT(CONCATENATE("EuroMillions!B", K$1, ":", "F", K$1+199)),Table25[[#This Row],[Number]])</f>
        <v>24</v>
      </c>
    </row>
    <row r="20" spans="1:8" x14ac:dyDescent="0.3">
      <c r="A20">
        <v>19</v>
      </c>
      <c r="B20">
        <f ca="1">COUNTIF(INDIRECT(CONCATENATE("EuroMillions!B", K$1, ":", "F", K$1+4)),Table25[[#This Row],[Number]])</f>
        <v>0</v>
      </c>
      <c r="C20">
        <f ca="1">COUNTIF(INDIRECT(CONCATENATE("EuroMillions!B", K$1, ":", "F", K$1+9)),Table25[[#This Row],[Number]])</f>
        <v>1</v>
      </c>
      <c r="D20">
        <f ca="1">COUNTIF(INDIRECT(CONCATENATE("EuroMillions!B", K$1, ":", "F", K$1+14)),Table25[[#This Row],[Number]])</f>
        <v>2</v>
      </c>
      <c r="E20">
        <f ca="1">COUNTIF(INDIRECT(CONCATENATE("EuroMillions!B", K$1, ":", "F", K$1+19)),Table25[[#This Row],[Number]])</f>
        <v>3</v>
      </c>
      <c r="F20">
        <f ca="1">COUNTIF(INDIRECT(CONCATENATE("EuroMillions!B", K$1, ":", "F", K$1+29)),Table25[[#This Row],[Number]])</f>
        <v>3</v>
      </c>
      <c r="G20">
        <f ca="1">COUNTIF(INDIRECT(CONCATENATE("EuroMillions!B", K$1, ":", "F", K$1+49)),Table25[[#This Row],[Number]])</f>
        <v>6</v>
      </c>
      <c r="H20">
        <f ca="1">COUNTIF(INDIRECT(CONCATENATE("EuroMillions!B", K$1, ":", "F", K$1+199)),Table25[[#This Row],[Number]])</f>
        <v>18</v>
      </c>
    </row>
    <row r="21" spans="1:8" x14ac:dyDescent="0.3">
      <c r="A21">
        <v>20</v>
      </c>
      <c r="B21">
        <f ca="1">COUNTIF(INDIRECT(CONCATENATE("EuroMillions!B", K$1, ":", "F", K$1+4)),Table25[[#This Row],[Number]])</f>
        <v>1</v>
      </c>
      <c r="C21">
        <f ca="1">COUNTIF(INDIRECT(CONCATENATE("EuroMillions!B", K$1, ":", "F", K$1+9)),Table25[[#This Row],[Number]])</f>
        <v>1</v>
      </c>
      <c r="D21">
        <f ca="1">COUNTIF(INDIRECT(CONCATENATE("EuroMillions!B", K$1, ":", "F", K$1+14)),Table25[[#This Row],[Number]])</f>
        <v>3</v>
      </c>
      <c r="E21">
        <f ca="1">COUNTIF(INDIRECT(CONCATENATE("EuroMillions!B", K$1, ":", "F", K$1+19)),Table25[[#This Row],[Number]])</f>
        <v>3</v>
      </c>
      <c r="F21">
        <f ca="1">COUNTIF(INDIRECT(CONCATENATE("EuroMillions!B", K$1, ":", "F", K$1+29)),Table25[[#This Row],[Number]])</f>
        <v>4</v>
      </c>
      <c r="G21">
        <f ca="1">COUNTIF(INDIRECT(CONCATENATE("EuroMillions!B", K$1, ":", "F", K$1+49)),Table25[[#This Row],[Number]])</f>
        <v>9</v>
      </c>
      <c r="H21">
        <f ca="1">COUNTIF(INDIRECT(CONCATENATE("EuroMillions!B", K$1, ":", "F", K$1+199)),Table25[[#This Row],[Number]])</f>
        <v>26</v>
      </c>
    </row>
    <row r="22" spans="1:8" x14ac:dyDescent="0.3">
      <c r="A22">
        <v>21</v>
      </c>
      <c r="B22">
        <f ca="1">COUNTIF(INDIRECT(CONCATENATE("EuroMillions!B", K$1, ":", "F", K$1+4)),Table25[[#This Row],[Number]])</f>
        <v>1</v>
      </c>
      <c r="C22">
        <f ca="1">COUNTIF(INDIRECT(CONCATENATE("EuroMillions!B", K$1, ":", "F", K$1+9)),Table25[[#This Row],[Number]])</f>
        <v>1</v>
      </c>
      <c r="D22">
        <f ca="1">COUNTIF(INDIRECT(CONCATENATE("EuroMillions!B", K$1, ":", "F", K$1+14)),Table25[[#This Row],[Number]])</f>
        <v>1</v>
      </c>
      <c r="E22">
        <f ca="1">COUNTIF(INDIRECT(CONCATENATE("EuroMillions!B", K$1, ":", "F", K$1+19)),Table25[[#This Row],[Number]])</f>
        <v>3</v>
      </c>
      <c r="F22">
        <f ca="1">COUNTIF(INDIRECT(CONCATENATE("EuroMillions!B", K$1, ":", "F", K$1+29)),Table25[[#This Row],[Number]])</f>
        <v>3</v>
      </c>
      <c r="G22">
        <f ca="1">COUNTIF(INDIRECT(CONCATENATE("EuroMillions!B", K$1, ":", "F", K$1+49)),Table25[[#This Row],[Number]])</f>
        <v>5</v>
      </c>
      <c r="H22">
        <f ca="1">COUNTIF(INDIRECT(CONCATENATE("EuroMillions!B", K$1, ":", "F", K$1+199)),Table25[[#This Row],[Number]])</f>
        <v>21</v>
      </c>
    </row>
    <row r="23" spans="1:8" x14ac:dyDescent="0.3">
      <c r="A23">
        <v>22</v>
      </c>
      <c r="B23">
        <f ca="1">COUNTIF(INDIRECT(CONCATENATE("EuroMillions!B", K$1, ":", "F", K$1+4)),Table25[[#This Row],[Number]])</f>
        <v>0</v>
      </c>
      <c r="C23">
        <f ca="1">COUNTIF(INDIRECT(CONCATENATE("EuroMillions!B", K$1, ":", "F", K$1+9)),Table25[[#This Row],[Number]])</f>
        <v>1</v>
      </c>
      <c r="D23">
        <f ca="1">COUNTIF(INDIRECT(CONCATENATE("EuroMillions!B", K$1, ":", "F", K$1+14)),Table25[[#This Row],[Number]])</f>
        <v>1</v>
      </c>
      <c r="E23">
        <f ca="1">COUNTIF(INDIRECT(CONCATENATE("EuroMillions!B", K$1, ":", "F", K$1+19)),Table25[[#This Row],[Number]])</f>
        <v>2</v>
      </c>
      <c r="F23">
        <f ca="1">COUNTIF(INDIRECT(CONCATENATE("EuroMillions!B", K$1, ":", "F", K$1+29)),Table25[[#This Row],[Number]])</f>
        <v>3</v>
      </c>
      <c r="G23">
        <f ca="1">COUNTIF(INDIRECT(CONCATENATE("EuroMillions!B", K$1, ":", "F", K$1+49)),Table25[[#This Row],[Number]])</f>
        <v>4</v>
      </c>
      <c r="H23">
        <f ca="1">COUNTIF(INDIRECT(CONCATENATE("EuroMillions!B", K$1, ":", "F", K$1+199)),Table25[[#This Row],[Number]])</f>
        <v>12</v>
      </c>
    </row>
    <row r="24" spans="1:8" x14ac:dyDescent="0.3">
      <c r="A24">
        <v>23</v>
      </c>
      <c r="B24">
        <f ca="1">COUNTIF(INDIRECT(CONCATENATE("EuroMillions!B", K$1, ":", "F", K$1+4)),Table25[[#This Row],[Number]])</f>
        <v>1</v>
      </c>
      <c r="C24">
        <f ca="1">COUNTIF(INDIRECT(CONCATENATE("EuroMillions!B", K$1, ":", "F", K$1+9)),Table25[[#This Row],[Number]])</f>
        <v>1</v>
      </c>
      <c r="D24">
        <f ca="1">COUNTIF(INDIRECT(CONCATENATE("EuroMillions!B", K$1, ":", "F", K$1+14)),Table25[[#This Row],[Number]])</f>
        <v>1</v>
      </c>
      <c r="E24">
        <f ca="1">COUNTIF(INDIRECT(CONCATENATE("EuroMillions!B", K$1, ":", "F", K$1+19)),Table25[[#This Row],[Number]])</f>
        <v>2</v>
      </c>
      <c r="F24">
        <f ca="1">COUNTIF(INDIRECT(CONCATENATE("EuroMillions!B", K$1, ":", "F", K$1+29)),Table25[[#This Row],[Number]])</f>
        <v>3</v>
      </c>
      <c r="G24">
        <f ca="1">COUNTIF(INDIRECT(CONCATENATE("EuroMillions!B", K$1, ":", "F", K$1+49)),Table25[[#This Row],[Number]])</f>
        <v>5</v>
      </c>
      <c r="H24">
        <f ca="1">COUNTIF(INDIRECT(CONCATENATE("EuroMillions!B", K$1, ":", "F", K$1+199)),Table25[[#This Row],[Number]])</f>
        <v>25</v>
      </c>
    </row>
    <row r="25" spans="1:8" x14ac:dyDescent="0.3">
      <c r="A25">
        <v>24</v>
      </c>
      <c r="B25">
        <f ca="1">COUNTIF(INDIRECT(CONCATENATE("EuroMillions!B", K$1, ":", "F", K$1+4)),Table25[[#This Row],[Number]])</f>
        <v>1</v>
      </c>
      <c r="C25">
        <f ca="1">COUNTIF(INDIRECT(CONCATENATE("EuroMillions!B", K$1, ":", "F", K$1+9)),Table25[[#This Row],[Number]])</f>
        <v>1</v>
      </c>
      <c r="D25">
        <f ca="1">COUNTIF(INDIRECT(CONCATENATE("EuroMillions!B", K$1, ":", "F", K$1+14)),Table25[[#This Row],[Number]])</f>
        <v>2</v>
      </c>
      <c r="E25">
        <f ca="1">COUNTIF(INDIRECT(CONCATENATE("EuroMillions!B", K$1, ":", "F", K$1+19)),Table25[[#This Row],[Number]])</f>
        <v>4</v>
      </c>
      <c r="F25">
        <f ca="1">COUNTIF(INDIRECT(CONCATENATE("EuroMillions!B", K$1, ":", "F", K$1+29)),Table25[[#This Row],[Number]])</f>
        <v>5</v>
      </c>
      <c r="G25">
        <f ca="1">COUNTIF(INDIRECT(CONCATENATE("EuroMillions!B", K$1, ":", "F", K$1+49)),Table25[[#This Row],[Number]])</f>
        <v>5</v>
      </c>
      <c r="H25">
        <f ca="1">COUNTIF(INDIRECT(CONCATENATE("EuroMillions!B", K$1, ":", "F", K$1+199)),Table25[[#This Row],[Number]])</f>
        <v>18</v>
      </c>
    </row>
    <row r="26" spans="1:8" x14ac:dyDescent="0.3">
      <c r="A26">
        <v>25</v>
      </c>
      <c r="B26">
        <f ca="1">COUNTIF(INDIRECT(CONCATENATE("EuroMillions!B", K$1, ":", "F", K$1+4)),Table25[[#This Row],[Number]])</f>
        <v>1</v>
      </c>
      <c r="C26">
        <f ca="1">COUNTIF(INDIRECT(CONCATENATE("EuroMillions!B", K$1, ":", "F", K$1+9)),Table25[[#This Row],[Number]])</f>
        <v>1</v>
      </c>
      <c r="D26">
        <f ca="1">COUNTIF(INDIRECT(CONCATENATE("EuroMillions!B", K$1, ":", "F", K$1+14)),Table25[[#This Row],[Number]])</f>
        <v>1</v>
      </c>
      <c r="E26">
        <f ca="1">COUNTIF(INDIRECT(CONCATENATE("EuroMillions!B", K$1, ":", "F", K$1+19)),Table25[[#This Row],[Number]])</f>
        <v>1</v>
      </c>
      <c r="F26">
        <f ca="1">COUNTIF(INDIRECT(CONCATENATE("EuroMillions!B", K$1, ":", "F", K$1+29)),Table25[[#This Row],[Number]])</f>
        <v>6</v>
      </c>
      <c r="G26">
        <f ca="1">COUNTIF(INDIRECT(CONCATENATE("EuroMillions!B", K$1, ":", "F", K$1+49)),Table25[[#This Row],[Number]])</f>
        <v>8</v>
      </c>
      <c r="H26">
        <f ca="1">COUNTIF(INDIRECT(CONCATENATE("EuroMillions!B", K$1, ":", "F", K$1+199)),Table25[[#This Row],[Number]])</f>
        <v>17</v>
      </c>
    </row>
    <row r="27" spans="1:8" x14ac:dyDescent="0.3">
      <c r="A27">
        <v>26</v>
      </c>
      <c r="B27">
        <f ca="1">COUNTIF(INDIRECT(CONCATENATE("EuroMillions!B", K$1, ":", "F", K$1+4)),Table25[[#This Row],[Number]])</f>
        <v>1</v>
      </c>
      <c r="C27">
        <f ca="1">COUNTIF(INDIRECT(CONCATENATE("EuroMillions!B", K$1, ":", "F", K$1+9)),Table25[[#This Row],[Number]])</f>
        <v>1</v>
      </c>
      <c r="D27">
        <f ca="1">COUNTIF(INDIRECT(CONCATENATE("EuroMillions!B", K$1, ":", "F", K$1+14)),Table25[[#This Row],[Number]])</f>
        <v>1</v>
      </c>
      <c r="E27">
        <f ca="1">COUNTIF(INDIRECT(CONCATENATE("EuroMillions!B", K$1, ":", "F", K$1+19)),Table25[[#This Row],[Number]])</f>
        <v>2</v>
      </c>
      <c r="F27">
        <f ca="1">COUNTIF(INDIRECT(CONCATENATE("EuroMillions!B", K$1, ":", "F", K$1+29)),Table25[[#This Row],[Number]])</f>
        <v>2</v>
      </c>
      <c r="G27">
        <f ca="1">COUNTIF(INDIRECT(CONCATENATE("EuroMillions!B", K$1, ":", "F", K$1+49)),Table25[[#This Row],[Number]])</f>
        <v>2</v>
      </c>
      <c r="H27">
        <f ca="1">COUNTIF(INDIRECT(CONCATENATE("EuroMillions!B", K$1, ":", "F", K$1+199)),Table25[[#This Row],[Number]])</f>
        <v>14</v>
      </c>
    </row>
    <row r="28" spans="1:8" x14ac:dyDescent="0.3">
      <c r="A28">
        <v>27</v>
      </c>
      <c r="B28">
        <f ca="1">COUNTIF(INDIRECT(CONCATENATE("EuroMillions!B", K$1, ":", "F", K$1+4)),Table25[[#This Row],[Number]])</f>
        <v>0</v>
      </c>
      <c r="C28">
        <f ca="1">COUNTIF(INDIRECT(CONCATENATE("EuroMillions!B", K$1, ":", "F", K$1+9)),Table25[[#This Row],[Number]])</f>
        <v>1</v>
      </c>
      <c r="D28">
        <f ca="1">COUNTIF(INDIRECT(CONCATENATE("EuroMillions!B", K$1, ":", "F", K$1+14)),Table25[[#This Row],[Number]])</f>
        <v>2</v>
      </c>
      <c r="E28">
        <f ca="1">COUNTIF(INDIRECT(CONCATENATE("EuroMillions!B", K$1, ":", "F", K$1+19)),Table25[[#This Row],[Number]])</f>
        <v>3</v>
      </c>
      <c r="F28">
        <f ca="1">COUNTIF(INDIRECT(CONCATENATE("EuroMillions!B", K$1, ":", "F", K$1+29)),Table25[[#This Row],[Number]])</f>
        <v>3</v>
      </c>
      <c r="G28">
        <f ca="1">COUNTIF(INDIRECT(CONCATENATE("EuroMillions!B", K$1, ":", "F", K$1+49)),Table25[[#This Row],[Number]])</f>
        <v>5</v>
      </c>
      <c r="H28">
        <f ca="1">COUNTIF(INDIRECT(CONCATENATE("EuroMillions!B", K$1, ":", "F", K$1+199)),Table25[[#This Row],[Number]])</f>
        <v>19</v>
      </c>
    </row>
    <row r="29" spans="1:8" x14ac:dyDescent="0.3">
      <c r="A29">
        <v>28</v>
      </c>
      <c r="B29">
        <f ca="1">COUNTIF(INDIRECT(CONCATENATE("EuroMillions!B", K$1, ":", "F", K$1+4)),Table25[[#This Row],[Number]])</f>
        <v>0</v>
      </c>
      <c r="C29">
        <f ca="1">COUNTIF(INDIRECT(CONCATENATE("EuroMillions!B", K$1, ":", "F", K$1+9)),Table25[[#This Row],[Number]])</f>
        <v>0</v>
      </c>
      <c r="D29">
        <f ca="1">COUNTIF(INDIRECT(CONCATENATE("EuroMillions!B", K$1, ":", "F", K$1+14)),Table25[[#This Row],[Number]])</f>
        <v>0</v>
      </c>
      <c r="E29">
        <f ca="1">COUNTIF(INDIRECT(CONCATENATE("EuroMillions!B", K$1, ":", "F", K$1+19)),Table25[[#This Row],[Number]])</f>
        <v>1</v>
      </c>
      <c r="F29">
        <f ca="1">COUNTIF(INDIRECT(CONCATENATE("EuroMillions!B", K$1, ":", "F", K$1+29)),Table25[[#This Row],[Number]])</f>
        <v>2</v>
      </c>
      <c r="G29">
        <f ca="1">COUNTIF(INDIRECT(CONCATENATE("EuroMillions!B", K$1, ":", "F", K$1+49)),Table25[[#This Row],[Number]])</f>
        <v>2</v>
      </c>
      <c r="H29">
        <f ca="1">COUNTIF(INDIRECT(CONCATENATE("EuroMillions!B", K$1, ":", "F", K$1+199)),Table25[[#This Row],[Number]])</f>
        <v>17</v>
      </c>
    </row>
    <row r="30" spans="1:8" x14ac:dyDescent="0.3">
      <c r="A30">
        <v>29</v>
      </c>
      <c r="B30">
        <f ca="1">COUNTIF(INDIRECT(CONCATENATE("EuroMillions!B", K$1, ":", "F", K$1+4)),Table25[[#This Row],[Number]])</f>
        <v>1</v>
      </c>
      <c r="C30">
        <f ca="1">COUNTIF(INDIRECT(CONCATENATE("EuroMillions!B", K$1, ":", "F", K$1+9)),Table25[[#This Row],[Number]])</f>
        <v>2</v>
      </c>
      <c r="D30">
        <f ca="1">COUNTIF(INDIRECT(CONCATENATE("EuroMillions!B", K$1, ":", "F", K$1+14)),Table25[[#This Row],[Number]])</f>
        <v>4</v>
      </c>
      <c r="E30">
        <f ca="1">COUNTIF(INDIRECT(CONCATENATE("EuroMillions!B", K$1, ":", "F", K$1+19)),Table25[[#This Row],[Number]])</f>
        <v>5</v>
      </c>
      <c r="F30">
        <f ca="1">COUNTIF(INDIRECT(CONCATENATE("EuroMillions!B", K$1, ":", "F", K$1+29)),Table25[[#This Row],[Number]])</f>
        <v>8</v>
      </c>
      <c r="G30">
        <f ca="1">COUNTIF(INDIRECT(CONCATENATE("EuroMillions!B", K$1, ":", "F", K$1+49)),Table25[[#This Row],[Number]])</f>
        <v>11</v>
      </c>
      <c r="H30">
        <f ca="1">COUNTIF(INDIRECT(CONCATENATE("EuroMillions!B", K$1, ":", "F", K$1+199)),Table25[[#This Row],[Number]])</f>
        <v>25</v>
      </c>
    </row>
    <row r="31" spans="1:8" x14ac:dyDescent="0.3">
      <c r="A31">
        <v>30</v>
      </c>
      <c r="B31">
        <f ca="1">COUNTIF(INDIRECT(CONCATENATE("EuroMillions!B", K$1, ":", "F", K$1+4)),Table25[[#This Row],[Number]])</f>
        <v>0</v>
      </c>
      <c r="C31">
        <f ca="1">COUNTIF(INDIRECT(CONCATENATE("EuroMillions!B", K$1, ":", "F", K$1+9)),Table25[[#This Row],[Number]])</f>
        <v>2</v>
      </c>
      <c r="D31">
        <f ca="1">COUNTIF(INDIRECT(CONCATENATE("EuroMillions!B", K$1, ":", "F", K$1+14)),Table25[[#This Row],[Number]])</f>
        <v>2</v>
      </c>
      <c r="E31">
        <f ca="1">COUNTIF(INDIRECT(CONCATENATE("EuroMillions!B", K$1, ":", "F", K$1+19)),Table25[[#This Row],[Number]])</f>
        <v>2</v>
      </c>
      <c r="F31">
        <f ca="1">COUNTIF(INDIRECT(CONCATENATE("EuroMillions!B", K$1, ":", "F", K$1+29)),Table25[[#This Row],[Number]])</f>
        <v>2</v>
      </c>
      <c r="G31">
        <f ca="1">COUNTIF(INDIRECT(CONCATENATE("EuroMillions!B", K$1, ":", "F", K$1+49)),Table25[[#This Row],[Number]])</f>
        <v>6</v>
      </c>
      <c r="H31">
        <f ca="1">COUNTIF(INDIRECT(CONCATENATE("EuroMillions!B", K$1, ":", "F", K$1+199)),Table25[[#This Row],[Number]])</f>
        <v>17</v>
      </c>
    </row>
    <row r="32" spans="1:8" x14ac:dyDescent="0.3">
      <c r="A32">
        <v>31</v>
      </c>
      <c r="B32">
        <f ca="1">COUNTIF(INDIRECT(CONCATENATE("EuroMillions!B", K$1, ":", "F", K$1+4)),Table25[[#This Row],[Number]])</f>
        <v>1</v>
      </c>
      <c r="C32">
        <f ca="1">COUNTIF(INDIRECT(CONCATENATE("EuroMillions!B", K$1, ":", "F", K$1+9)),Table25[[#This Row],[Number]])</f>
        <v>1</v>
      </c>
      <c r="D32">
        <f ca="1">COUNTIF(INDIRECT(CONCATENATE("EuroMillions!B", K$1, ":", "F", K$1+14)),Table25[[#This Row],[Number]])</f>
        <v>1</v>
      </c>
      <c r="E32">
        <f ca="1">COUNTIF(INDIRECT(CONCATENATE("EuroMillions!B", K$1, ":", "F", K$1+19)),Table25[[#This Row],[Number]])</f>
        <v>1</v>
      </c>
      <c r="F32">
        <f ca="1">COUNTIF(INDIRECT(CONCATENATE("EuroMillions!B", K$1, ":", "F", K$1+29)),Table25[[#This Row],[Number]])</f>
        <v>3</v>
      </c>
      <c r="G32">
        <f ca="1">COUNTIF(INDIRECT(CONCATENATE("EuroMillions!B", K$1, ":", "F", K$1+49)),Table25[[#This Row],[Number]])</f>
        <v>4</v>
      </c>
      <c r="H32">
        <f ca="1">COUNTIF(INDIRECT(CONCATENATE("EuroMillions!B", K$1, ":", "F", K$1+199)),Table25[[#This Row],[Number]])</f>
        <v>17</v>
      </c>
    </row>
    <row r="33" spans="1:8" x14ac:dyDescent="0.3">
      <c r="A33">
        <v>32</v>
      </c>
      <c r="B33">
        <f ca="1">COUNTIF(INDIRECT(CONCATENATE("EuroMillions!B", K$1, ":", "F", K$1+4)),Table25[[#This Row],[Number]])</f>
        <v>0</v>
      </c>
      <c r="C33">
        <f ca="1">COUNTIF(INDIRECT(CONCATENATE("EuroMillions!B", K$1, ":", "F", K$1+9)),Table25[[#This Row],[Number]])</f>
        <v>0</v>
      </c>
      <c r="D33">
        <f ca="1">COUNTIF(INDIRECT(CONCATENATE("EuroMillions!B", K$1, ":", "F", K$1+14)),Table25[[#This Row],[Number]])</f>
        <v>0</v>
      </c>
      <c r="E33">
        <f ca="1">COUNTIF(INDIRECT(CONCATENATE("EuroMillions!B", K$1, ":", "F", K$1+19)),Table25[[#This Row],[Number]])</f>
        <v>0</v>
      </c>
      <c r="F33">
        <f ca="1">COUNTIF(INDIRECT(CONCATENATE("EuroMillions!B", K$1, ":", "F", K$1+29)),Table25[[#This Row],[Number]])</f>
        <v>0</v>
      </c>
      <c r="G33">
        <f ca="1">COUNTIF(INDIRECT(CONCATENATE("EuroMillions!B", K$1, ":", "F", K$1+49)),Table25[[#This Row],[Number]])</f>
        <v>3</v>
      </c>
      <c r="H33">
        <f ca="1">COUNTIF(INDIRECT(CONCATENATE("EuroMillions!B", K$1, ":", "F", K$1+199)),Table25[[#This Row],[Number]])</f>
        <v>19</v>
      </c>
    </row>
    <row r="34" spans="1:8" x14ac:dyDescent="0.3">
      <c r="A34">
        <v>33</v>
      </c>
      <c r="B34">
        <f ca="1">COUNTIF(INDIRECT(CONCATENATE("EuroMillions!B", K$1, ":", "F", K$1+4)),Table25[[#This Row],[Number]])</f>
        <v>0</v>
      </c>
      <c r="C34">
        <f ca="1">COUNTIF(INDIRECT(CONCATENATE("EuroMillions!B", K$1, ":", "F", K$1+9)),Table25[[#This Row],[Number]])</f>
        <v>0</v>
      </c>
      <c r="D34">
        <f ca="1">COUNTIF(INDIRECT(CONCATENATE("EuroMillions!B", K$1, ":", "F", K$1+14)),Table25[[#This Row],[Number]])</f>
        <v>1</v>
      </c>
      <c r="E34">
        <f ca="1">COUNTIF(INDIRECT(CONCATENATE("EuroMillions!B", K$1, ":", "F", K$1+19)),Table25[[#This Row],[Number]])</f>
        <v>4</v>
      </c>
      <c r="F34">
        <f ca="1">COUNTIF(INDIRECT(CONCATENATE("EuroMillions!B", K$1, ":", "F", K$1+29)),Table25[[#This Row],[Number]])</f>
        <v>4</v>
      </c>
      <c r="G34">
        <f ca="1">COUNTIF(INDIRECT(CONCATENATE("EuroMillions!B", K$1, ":", "F", K$1+49)),Table25[[#This Row],[Number]])</f>
        <v>6</v>
      </c>
      <c r="H34">
        <f ca="1">COUNTIF(INDIRECT(CONCATENATE("EuroMillions!B", K$1, ":", "F", K$1+199)),Table25[[#This Row],[Number]])</f>
        <v>24</v>
      </c>
    </row>
    <row r="35" spans="1:8" x14ac:dyDescent="0.3">
      <c r="A35">
        <v>34</v>
      </c>
      <c r="B35">
        <f ca="1">COUNTIF(INDIRECT(CONCATENATE("EuroMillions!B", K$1, ":", "F", K$1+4)),Table25[[#This Row],[Number]])</f>
        <v>0</v>
      </c>
      <c r="C35">
        <f ca="1">COUNTIF(INDIRECT(CONCATENATE("EuroMillions!B", K$1, ":", "F", K$1+9)),Table25[[#This Row],[Number]])</f>
        <v>0</v>
      </c>
      <c r="D35">
        <f ca="1">COUNTIF(INDIRECT(CONCATENATE("EuroMillions!B", K$1, ":", "F", K$1+14)),Table25[[#This Row],[Number]])</f>
        <v>0</v>
      </c>
      <c r="E35">
        <f ca="1">COUNTIF(INDIRECT(CONCATENATE("EuroMillions!B", K$1, ":", "F", K$1+19)),Table25[[#This Row],[Number]])</f>
        <v>0</v>
      </c>
      <c r="F35">
        <f ca="1">COUNTIF(INDIRECT(CONCATENATE("EuroMillions!B", K$1, ":", "F", K$1+29)),Table25[[#This Row],[Number]])</f>
        <v>2</v>
      </c>
      <c r="G35">
        <f ca="1">COUNTIF(INDIRECT(CONCATENATE("EuroMillions!B", K$1, ":", "F", K$1+49)),Table25[[#This Row],[Number]])</f>
        <v>5</v>
      </c>
      <c r="H35">
        <f ca="1">COUNTIF(INDIRECT(CONCATENATE("EuroMillions!B", K$1, ":", "F", K$1+199)),Table25[[#This Row],[Number]])</f>
        <v>29</v>
      </c>
    </row>
    <row r="36" spans="1:8" x14ac:dyDescent="0.3">
      <c r="A36">
        <v>35</v>
      </c>
      <c r="B36">
        <f ca="1">COUNTIF(INDIRECT(CONCATENATE("EuroMillions!B", K$1, ":", "F", K$1+4)),Table25[[#This Row],[Number]])</f>
        <v>0</v>
      </c>
      <c r="C36">
        <f ca="1">COUNTIF(INDIRECT(CONCATENATE("EuroMillions!B", K$1, ":", "F", K$1+9)),Table25[[#This Row],[Number]])</f>
        <v>0</v>
      </c>
      <c r="D36">
        <f ca="1">COUNTIF(INDIRECT(CONCATENATE("EuroMillions!B", K$1, ":", "F", K$1+14)),Table25[[#This Row],[Number]])</f>
        <v>3</v>
      </c>
      <c r="E36">
        <f ca="1">COUNTIF(INDIRECT(CONCATENATE("EuroMillions!B", K$1, ":", "F", K$1+19)),Table25[[#This Row],[Number]])</f>
        <v>3</v>
      </c>
      <c r="F36">
        <f ca="1">COUNTIF(INDIRECT(CONCATENATE("EuroMillions!B", K$1, ":", "F", K$1+29)),Table25[[#This Row],[Number]])</f>
        <v>3</v>
      </c>
      <c r="G36">
        <f ca="1">COUNTIF(INDIRECT(CONCATENATE("EuroMillions!B", K$1, ":", "F", K$1+49)),Table25[[#This Row],[Number]])</f>
        <v>4</v>
      </c>
      <c r="H36">
        <f ca="1">COUNTIF(INDIRECT(CONCATENATE("EuroMillions!B", K$1, ":", "F", K$1+199)),Table25[[#This Row],[Number]])</f>
        <v>28</v>
      </c>
    </row>
    <row r="37" spans="1:8" x14ac:dyDescent="0.3">
      <c r="A37">
        <v>36</v>
      </c>
      <c r="B37">
        <f ca="1">COUNTIF(INDIRECT(CONCATENATE("EuroMillions!B", K$1, ":", "F", K$1+4)),Table25[[#This Row],[Number]])</f>
        <v>2</v>
      </c>
      <c r="C37">
        <f ca="1">COUNTIF(INDIRECT(CONCATENATE("EuroMillions!B", K$1, ":", "F", K$1+9)),Table25[[#This Row],[Number]])</f>
        <v>2</v>
      </c>
      <c r="D37">
        <f ca="1">COUNTIF(INDIRECT(CONCATENATE("EuroMillions!B", K$1, ":", "F", K$1+14)),Table25[[#This Row],[Number]])</f>
        <v>3</v>
      </c>
      <c r="E37">
        <f ca="1">COUNTIF(INDIRECT(CONCATENATE("EuroMillions!B", K$1, ":", "F", K$1+19)),Table25[[#This Row],[Number]])</f>
        <v>3</v>
      </c>
      <c r="F37">
        <f ca="1">COUNTIF(INDIRECT(CONCATENATE("EuroMillions!B", K$1, ":", "F", K$1+29)),Table25[[#This Row],[Number]])</f>
        <v>3</v>
      </c>
      <c r="G37">
        <f ca="1">COUNTIF(INDIRECT(CONCATENATE("EuroMillions!B", K$1, ":", "F", K$1+49)),Table25[[#This Row],[Number]])</f>
        <v>5</v>
      </c>
      <c r="H37">
        <f ca="1">COUNTIF(INDIRECT(CONCATENATE("EuroMillions!B", K$1, ":", "F", K$1+199)),Table25[[#This Row],[Number]])</f>
        <v>21</v>
      </c>
    </row>
    <row r="38" spans="1:8" x14ac:dyDescent="0.3">
      <c r="A38">
        <v>37</v>
      </c>
      <c r="B38">
        <f ca="1">COUNTIF(INDIRECT(CONCATENATE("EuroMillions!B", K$1, ":", "F", K$1+4)),Table25[[#This Row],[Number]])</f>
        <v>0</v>
      </c>
      <c r="C38">
        <f ca="1">COUNTIF(INDIRECT(CONCATENATE("EuroMillions!B", K$1, ":", "F", K$1+9)),Table25[[#This Row],[Number]])</f>
        <v>1</v>
      </c>
      <c r="D38">
        <f ca="1">COUNTIF(INDIRECT(CONCATENATE("EuroMillions!B", K$1, ":", "F", K$1+14)),Table25[[#This Row],[Number]])</f>
        <v>3</v>
      </c>
      <c r="E38">
        <f ca="1">COUNTIF(INDIRECT(CONCATENATE("EuroMillions!B", K$1, ":", "F", K$1+19)),Table25[[#This Row],[Number]])</f>
        <v>3</v>
      </c>
      <c r="F38">
        <f ca="1">COUNTIF(INDIRECT(CONCATENATE("EuroMillions!B", K$1, ":", "F", K$1+29)),Table25[[#This Row],[Number]])</f>
        <v>3</v>
      </c>
      <c r="G38">
        <f ca="1">COUNTIF(INDIRECT(CONCATENATE("EuroMillions!B", K$1, ":", "F", K$1+49)),Table25[[#This Row],[Number]])</f>
        <v>5</v>
      </c>
      <c r="H38">
        <f ca="1">COUNTIF(INDIRECT(CONCATENATE("EuroMillions!B", K$1, ":", "F", K$1+199)),Table25[[#This Row],[Number]])</f>
        <v>21</v>
      </c>
    </row>
    <row r="39" spans="1:8" x14ac:dyDescent="0.3">
      <c r="A39">
        <v>38</v>
      </c>
      <c r="B39">
        <f ca="1">COUNTIF(INDIRECT(CONCATENATE("EuroMillions!B", K$1, ":", "F", K$1+4)),Table25[[#This Row],[Number]])</f>
        <v>1</v>
      </c>
      <c r="C39">
        <f ca="1">COUNTIF(INDIRECT(CONCATENATE("EuroMillions!B", K$1, ":", "F", K$1+9)),Table25[[#This Row],[Number]])</f>
        <v>1</v>
      </c>
      <c r="D39">
        <f ca="1">COUNTIF(INDIRECT(CONCATENATE("EuroMillions!B", K$1, ":", "F", K$1+14)),Table25[[#This Row],[Number]])</f>
        <v>1</v>
      </c>
      <c r="E39">
        <f ca="1">COUNTIF(INDIRECT(CONCATENATE("EuroMillions!B", K$1, ":", "F", K$1+19)),Table25[[#This Row],[Number]])</f>
        <v>1</v>
      </c>
      <c r="F39">
        <f ca="1">COUNTIF(INDIRECT(CONCATENATE("EuroMillions!B", K$1, ":", "F", K$1+29)),Table25[[#This Row],[Number]])</f>
        <v>1</v>
      </c>
      <c r="G39">
        <f ca="1">COUNTIF(INDIRECT(CONCATENATE("EuroMillions!B", K$1, ":", "F", K$1+49)),Table25[[#This Row],[Number]])</f>
        <v>3</v>
      </c>
      <c r="H39">
        <f ca="1">COUNTIF(INDIRECT(CONCATENATE("EuroMillions!B", K$1, ":", "F", K$1+199)),Table25[[#This Row],[Number]])</f>
        <v>11</v>
      </c>
    </row>
    <row r="40" spans="1:8" x14ac:dyDescent="0.3">
      <c r="A40">
        <v>39</v>
      </c>
      <c r="B40">
        <f ca="1">COUNTIF(INDIRECT(CONCATENATE("EuroMillions!B", K$1, ":", "F", K$1+4)),Table25[[#This Row],[Number]])</f>
        <v>0</v>
      </c>
      <c r="C40">
        <f ca="1">COUNTIF(INDIRECT(CONCATENATE("EuroMillions!B", K$1, ":", "F", K$1+9)),Table25[[#This Row],[Number]])</f>
        <v>1</v>
      </c>
      <c r="D40">
        <f ca="1">COUNTIF(INDIRECT(CONCATENATE("EuroMillions!B", K$1, ":", "F", K$1+14)),Table25[[#This Row],[Number]])</f>
        <v>1</v>
      </c>
      <c r="E40">
        <f ca="1">COUNTIF(INDIRECT(CONCATENATE("EuroMillions!B", K$1, ":", "F", K$1+19)),Table25[[#This Row],[Number]])</f>
        <v>1</v>
      </c>
      <c r="F40">
        <f ca="1">COUNTIF(INDIRECT(CONCATENATE("EuroMillions!B", K$1, ":", "F", K$1+29)),Table25[[#This Row],[Number]])</f>
        <v>3</v>
      </c>
      <c r="G40">
        <f ca="1">COUNTIF(INDIRECT(CONCATENATE("EuroMillions!B", K$1, ":", "F", K$1+49)),Table25[[#This Row],[Number]])</f>
        <v>4</v>
      </c>
      <c r="H40">
        <f ca="1">COUNTIF(INDIRECT(CONCATENATE("EuroMillions!B", K$1, ":", "F", K$1+199)),Table25[[#This Row],[Number]])</f>
        <v>19</v>
      </c>
    </row>
    <row r="41" spans="1:8" x14ac:dyDescent="0.3">
      <c r="A41">
        <v>40</v>
      </c>
      <c r="B41">
        <f ca="1">COUNTIF(INDIRECT(CONCATENATE("EuroMillions!B", K$1, ":", "F", K$1+4)),Table25[[#This Row],[Number]])</f>
        <v>1</v>
      </c>
      <c r="C41">
        <f ca="1">COUNTIF(INDIRECT(CONCATENATE("EuroMillions!B", K$1, ":", "F", K$1+9)),Table25[[#This Row],[Number]])</f>
        <v>1</v>
      </c>
      <c r="D41">
        <f ca="1">COUNTIF(INDIRECT(CONCATENATE("EuroMillions!B", K$1, ":", "F", K$1+14)),Table25[[#This Row],[Number]])</f>
        <v>1</v>
      </c>
      <c r="E41">
        <f ca="1">COUNTIF(INDIRECT(CONCATENATE("EuroMillions!B", K$1, ":", "F", K$1+19)),Table25[[#This Row],[Number]])</f>
        <v>1</v>
      </c>
      <c r="F41">
        <f ca="1">COUNTIF(INDIRECT(CONCATENATE("EuroMillions!B", K$1, ":", "F", K$1+29)),Table25[[#This Row],[Number]])</f>
        <v>2</v>
      </c>
      <c r="G41">
        <f ca="1">COUNTIF(INDIRECT(CONCATENATE("EuroMillions!B", K$1, ":", "F", K$1+49)),Table25[[#This Row],[Number]])</f>
        <v>3</v>
      </c>
      <c r="H41">
        <f ca="1">COUNTIF(INDIRECT(CONCATENATE("EuroMillions!B", K$1, ":", "F", K$1+199)),Table25[[#This Row],[Number]])</f>
        <v>18</v>
      </c>
    </row>
    <row r="42" spans="1:8" x14ac:dyDescent="0.3">
      <c r="A42">
        <v>41</v>
      </c>
      <c r="B42">
        <f ca="1">COUNTIF(INDIRECT(CONCATENATE("EuroMillions!B", K$1, ":", "F", K$1+4)),Table25[[#This Row],[Number]])</f>
        <v>1</v>
      </c>
      <c r="C42">
        <f ca="1">COUNTIF(INDIRECT(CONCATENATE("EuroMillions!B", K$1, ":", "F", K$1+9)),Table25[[#This Row],[Number]])</f>
        <v>4</v>
      </c>
      <c r="D42">
        <f ca="1">COUNTIF(INDIRECT(CONCATENATE("EuroMillions!B", K$1, ":", "F", K$1+14)),Table25[[#This Row],[Number]])</f>
        <v>6</v>
      </c>
      <c r="E42">
        <f ca="1">COUNTIF(INDIRECT(CONCATENATE("EuroMillions!B", K$1, ":", "F", K$1+19)),Table25[[#This Row],[Number]])</f>
        <v>6</v>
      </c>
      <c r="F42">
        <f ca="1">COUNTIF(INDIRECT(CONCATENATE("EuroMillions!B", K$1, ":", "F", K$1+29)),Table25[[#This Row],[Number]])</f>
        <v>6</v>
      </c>
      <c r="G42">
        <f ca="1">COUNTIF(INDIRECT(CONCATENATE("EuroMillions!B", K$1, ":", "F", K$1+49)),Table25[[#This Row],[Number]])</f>
        <v>9</v>
      </c>
      <c r="H42">
        <f ca="1">COUNTIF(INDIRECT(CONCATENATE("EuroMillions!B", K$1, ":", "F", K$1+199)),Table25[[#This Row],[Number]])</f>
        <v>23</v>
      </c>
    </row>
    <row r="43" spans="1:8" x14ac:dyDescent="0.3">
      <c r="A43">
        <v>42</v>
      </c>
      <c r="B43">
        <f ca="1">COUNTIF(INDIRECT(CONCATENATE("EuroMillions!B", K$1, ":", "F", K$1+4)),Table25[[#This Row],[Number]])</f>
        <v>0</v>
      </c>
      <c r="C43">
        <f ca="1">COUNTIF(INDIRECT(CONCATENATE("EuroMillions!B", K$1, ":", "F", K$1+9)),Table25[[#This Row],[Number]])</f>
        <v>1</v>
      </c>
      <c r="D43">
        <f ca="1">COUNTIF(INDIRECT(CONCATENATE("EuroMillions!B", K$1, ":", "F", K$1+14)),Table25[[#This Row],[Number]])</f>
        <v>3</v>
      </c>
      <c r="E43">
        <f ca="1">COUNTIF(INDIRECT(CONCATENATE("EuroMillions!B", K$1, ":", "F", K$1+19)),Table25[[#This Row],[Number]])</f>
        <v>3</v>
      </c>
      <c r="F43">
        <f ca="1">COUNTIF(INDIRECT(CONCATENATE("EuroMillions!B", K$1, ":", "F", K$1+29)),Table25[[#This Row],[Number]])</f>
        <v>4</v>
      </c>
      <c r="G43">
        <f ca="1">COUNTIF(INDIRECT(CONCATENATE("EuroMillions!B", K$1, ":", "F", K$1+49)),Table25[[#This Row],[Number]])</f>
        <v>7</v>
      </c>
      <c r="H43">
        <f ca="1">COUNTIF(INDIRECT(CONCATENATE("EuroMillions!B", K$1, ":", "F", K$1+199)),Table25[[#This Row],[Number]])</f>
        <v>19</v>
      </c>
    </row>
    <row r="44" spans="1:8" x14ac:dyDescent="0.3">
      <c r="A44">
        <v>43</v>
      </c>
      <c r="B44">
        <f ca="1">COUNTIF(INDIRECT(CONCATENATE("EuroMillions!B", K$1, ":", "F", K$1+4)),Table25[[#This Row],[Number]])</f>
        <v>1</v>
      </c>
      <c r="C44">
        <f ca="1">COUNTIF(INDIRECT(CONCATENATE("EuroMillions!B", K$1, ":", "F", K$1+9)),Table25[[#This Row],[Number]])</f>
        <v>2</v>
      </c>
      <c r="D44">
        <f ca="1">COUNTIF(INDIRECT(CONCATENATE("EuroMillions!B", K$1, ":", "F", K$1+14)),Table25[[#This Row],[Number]])</f>
        <v>2</v>
      </c>
      <c r="E44">
        <f ca="1">COUNTIF(INDIRECT(CONCATENATE("EuroMillions!B", K$1, ":", "F", K$1+19)),Table25[[#This Row],[Number]])</f>
        <v>2</v>
      </c>
      <c r="F44">
        <f ca="1">COUNTIF(INDIRECT(CONCATENATE("EuroMillions!B", K$1, ":", "F", K$1+29)),Table25[[#This Row],[Number]])</f>
        <v>3</v>
      </c>
      <c r="G44">
        <f ca="1">COUNTIF(INDIRECT(CONCATENATE("EuroMillions!B", K$1, ":", "F", K$1+49)),Table25[[#This Row],[Number]])</f>
        <v>3</v>
      </c>
      <c r="H44">
        <f ca="1">COUNTIF(INDIRECT(CONCATENATE("EuroMillions!B", K$1, ":", "F", K$1+199)),Table25[[#This Row],[Number]])</f>
        <v>11</v>
      </c>
    </row>
    <row r="45" spans="1:8" x14ac:dyDescent="0.3">
      <c r="A45">
        <v>44</v>
      </c>
      <c r="B45">
        <f ca="1">COUNTIF(INDIRECT(CONCATENATE("EuroMillions!B", K$1, ":", "F", K$1+4)),Table25[[#This Row],[Number]])</f>
        <v>0</v>
      </c>
      <c r="C45">
        <f ca="1">COUNTIF(INDIRECT(CONCATENATE("EuroMillions!B", K$1, ":", "F", K$1+9)),Table25[[#This Row],[Number]])</f>
        <v>1</v>
      </c>
      <c r="D45">
        <f ca="1">COUNTIF(INDIRECT(CONCATENATE("EuroMillions!B", K$1, ":", "F", K$1+14)),Table25[[#This Row],[Number]])</f>
        <v>1</v>
      </c>
      <c r="E45">
        <f ca="1">COUNTIF(INDIRECT(CONCATENATE("EuroMillions!B", K$1, ":", "F", K$1+19)),Table25[[#This Row],[Number]])</f>
        <v>1</v>
      </c>
      <c r="F45">
        <f ca="1">COUNTIF(INDIRECT(CONCATENATE("EuroMillions!B", K$1, ":", "F", K$1+29)),Table25[[#This Row],[Number]])</f>
        <v>3</v>
      </c>
      <c r="G45">
        <f ca="1">COUNTIF(INDIRECT(CONCATENATE("EuroMillions!B", K$1, ":", "F", K$1+49)),Table25[[#This Row],[Number]])</f>
        <v>5</v>
      </c>
      <c r="H45">
        <f ca="1">COUNTIF(INDIRECT(CONCATENATE("EuroMillions!B", K$1, ":", "F", K$1+199)),Table25[[#This Row],[Number]])</f>
        <v>25</v>
      </c>
    </row>
    <row r="46" spans="1:8" x14ac:dyDescent="0.3">
      <c r="A46">
        <v>45</v>
      </c>
      <c r="B46">
        <f ca="1">COUNTIF(INDIRECT(CONCATENATE("EuroMillions!B", K$1, ":", "F", K$1+4)),Table25[[#This Row],[Number]])</f>
        <v>1</v>
      </c>
      <c r="C46">
        <f ca="1">COUNTIF(INDIRECT(CONCATENATE("EuroMillions!B", K$1, ":", "F", K$1+9)),Table25[[#This Row],[Number]])</f>
        <v>1</v>
      </c>
      <c r="D46">
        <f ca="1">COUNTIF(INDIRECT(CONCATENATE("EuroMillions!B", K$1, ":", "F", K$1+14)),Table25[[#This Row],[Number]])</f>
        <v>1</v>
      </c>
      <c r="E46">
        <f ca="1">COUNTIF(INDIRECT(CONCATENATE("EuroMillions!B", K$1, ":", "F", K$1+19)),Table25[[#This Row],[Number]])</f>
        <v>2</v>
      </c>
      <c r="F46">
        <f ca="1">COUNTIF(INDIRECT(CONCATENATE("EuroMillions!B", K$1, ":", "F", K$1+29)),Table25[[#This Row],[Number]])</f>
        <v>2</v>
      </c>
      <c r="G46">
        <f ca="1">COUNTIF(INDIRECT(CONCATENATE("EuroMillions!B", K$1, ":", "F", K$1+49)),Table25[[#This Row],[Number]])</f>
        <v>5</v>
      </c>
      <c r="H46">
        <f ca="1">COUNTIF(INDIRECT(CONCATENATE("EuroMillions!B", K$1, ":", "F", K$1+199)),Table25[[#This Row],[Number]])</f>
        <v>21</v>
      </c>
    </row>
    <row r="47" spans="1:8" x14ac:dyDescent="0.3">
      <c r="A47">
        <v>46</v>
      </c>
      <c r="B47">
        <f ca="1">COUNTIF(INDIRECT(CONCATENATE("EuroMillions!B", K$1, ":", "F", K$1+4)),Table25[[#This Row],[Number]])</f>
        <v>1</v>
      </c>
      <c r="C47">
        <f ca="1">COUNTIF(INDIRECT(CONCATENATE("EuroMillions!B", K$1, ":", "F", K$1+9)),Table25[[#This Row],[Number]])</f>
        <v>1</v>
      </c>
      <c r="D47">
        <f ca="1">COUNTIF(INDIRECT(CONCATENATE("EuroMillions!B", K$1, ":", "F", K$1+14)),Table25[[#This Row],[Number]])</f>
        <v>1</v>
      </c>
      <c r="E47">
        <f ca="1">COUNTIF(INDIRECT(CONCATENATE("EuroMillions!B", K$1, ":", "F", K$1+19)),Table25[[#This Row],[Number]])</f>
        <v>1</v>
      </c>
      <c r="F47">
        <f ca="1">COUNTIF(INDIRECT(CONCATENATE("EuroMillions!B", K$1, ":", "F", K$1+29)),Table25[[#This Row],[Number]])</f>
        <v>2</v>
      </c>
      <c r="G47">
        <f ca="1">COUNTIF(INDIRECT(CONCATENATE("EuroMillions!B", K$1, ":", "F", K$1+49)),Table25[[#This Row],[Number]])</f>
        <v>5</v>
      </c>
      <c r="H47">
        <f ca="1">COUNTIF(INDIRECT(CONCATENATE("EuroMillions!B", K$1, ":", "F", K$1+199)),Table25[[#This Row],[Number]])</f>
        <v>19</v>
      </c>
    </row>
    <row r="48" spans="1:8" x14ac:dyDescent="0.3">
      <c r="A48">
        <v>47</v>
      </c>
      <c r="B48">
        <f ca="1">COUNTIF(INDIRECT(CONCATENATE("EuroMillions!B", K$1, ":", "F", K$1+4)),Table25[[#This Row],[Number]])</f>
        <v>0</v>
      </c>
      <c r="C48">
        <f ca="1">COUNTIF(INDIRECT(CONCATENATE("EuroMillions!B", K$1, ":", "F", K$1+9)),Table25[[#This Row],[Number]])</f>
        <v>0</v>
      </c>
      <c r="D48">
        <f ca="1">COUNTIF(INDIRECT(CONCATENATE("EuroMillions!B", K$1, ":", "F", K$1+14)),Table25[[#This Row],[Number]])</f>
        <v>1</v>
      </c>
      <c r="E48">
        <f ca="1">COUNTIF(INDIRECT(CONCATENATE("EuroMillions!B", K$1, ":", "F", K$1+19)),Table25[[#This Row],[Number]])</f>
        <v>1</v>
      </c>
      <c r="F48">
        <f ca="1">COUNTIF(INDIRECT(CONCATENATE("EuroMillions!B", K$1, ":", "F", K$1+29)),Table25[[#This Row],[Number]])</f>
        <v>4</v>
      </c>
      <c r="G48">
        <f ca="1">COUNTIF(INDIRECT(CONCATENATE("EuroMillions!B", K$1, ":", "F", K$1+49)),Table25[[#This Row],[Number]])</f>
        <v>6</v>
      </c>
      <c r="H48">
        <f ca="1">COUNTIF(INDIRECT(CONCATENATE("EuroMillions!B", K$1, ":", "F", K$1+199)),Table25[[#This Row],[Number]])</f>
        <v>19</v>
      </c>
    </row>
    <row r="49" spans="1:8" x14ac:dyDescent="0.3">
      <c r="A49">
        <v>48</v>
      </c>
      <c r="B49">
        <f ca="1">COUNTIF(INDIRECT(CONCATENATE("EuroMillions!B", K$1, ":", "F", K$1+4)),Table25[[#This Row],[Number]])</f>
        <v>0</v>
      </c>
      <c r="C49">
        <f ca="1">COUNTIF(INDIRECT(CONCATENATE("EuroMillions!B", K$1, ":", "F", K$1+9)),Table25[[#This Row],[Number]])</f>
        <v>0</v>
      </c>
      <c r="D49">
        <f ca="1">COUNTIF(INDIRECT(CONCATENATE("EuroMillions!B", K$1, ":", "F", K$1+14)),Table25[[#This Row],[Number]])</f>
        <v>1</v>
      </c>
      <c r="E49">
        <f ca="1">COUNTIF(INDIRECT(CONCATENATE("EuroMillions!B", K$1, ":", "F", K$1+19)),Table25[[#This Row],[Number]])</f>
        <v>1</v>
      </c>
      <c r="F49">
        <f ca="1">COUNTIF(INDIRECT(CONCATENATE("EuroMillions!B", K$1, ":", "F", K$1+29)),Table25[[#This Row],[Number]])</f>
        <v>1</v>
      </c>
      <c r="G49">
        <f ca="1">COUNTIF(INDIRECT(CONCATENATE("EuroMillions!B", K$1, ":", "F", K$1+49)),Table25[[#This Row],[Number]])</f>
        <v>4</v>
      </c>
      <c r="H49">
        <f ca="1">COUNTIF(INDIRECT(CONCATENATE("EuroMillions!B", K$1, ":", "F", K$1+199)),Table25[[#This Row],[Number]])</f>
        <v>22</v>
      </c>
    </row>
    <row r="50" spans="1:8" x14ac:dyDescent="0.3">
      <c r="A50">
        <v>49</v>
      </c>
      <c r="B50">
        <f ca="1">COUNTIF(INDIRECT(CONCATENATE("EuroMillions!B", K$1, ":", "F", K$1+4)),Table25[[#This Row],[Number]])</f>
        <v>0</v>
      </c>
      <c r="C50">
        <f ca="1">COUNTIF(INDIRECT(CONCATENATE("EuroMillions!B", K$1, ":", "F", K$1+9)),Table25[[#This Row],[Number]])</f>
        <v>3</v>
      </c>
      <c r="D50">
        <f ca="1">COUNTIF(INDIRECT(CONCATENATE("EuroMillions!B", K$1, ":", "F", K$1+14)),Table25[[#This Row],[Number]])</f>
        <v>3</v>
      </c>
      <c r="E50">
        <f ca="1">COUNTIF(INDIRECT(CONCATENATE("EuroMillions!B", K$1, ":", "F", K$1+19)),Table25[[#This Row],[Number]])</f>
        <v>3</v>
      </c>
      <c r="F50">
        <f ca="1">COUNTIF(INDIRECT(CONCATENATE("EuroMillions!B", K$1, ":", "F", K$1+29)),Table25[[#This Row],[Number]])</f>
        <v>4</v>
      </c>
      <c r="G50">
        <f ca="1">COUNTIF(INDIRECT(CONCATENATE("EuroMillions!B", K$1, ":", "F", K$1+49)),Table25[[#This Row],[Number]])</f>
        <v>6</v>
      </c>
      <c r="H50">
        <f ca="1">COUNTIF(INDIRECT(CONCATENATE("EuroMillions!B", K$1, ":", "F", K$1+199)),Table25[[#This Row],[Number]])</f>
        <v>20</v>
      </c>
    </row>
    <row r="51" spans="1:8" x14ac:dyDescent="0.3">
      <c r="A51">
        <v>50</v>
      </c>
      <c r="B51">
        <f ca="1">COUNTIF(INDIRECT(CONCATENATE("EuroMillions!B", K$1, ":", "F", K$1+4)),Table25[[#This Row],[Number]])</f>
        <v>0</v>
      </c>
      <c r="C51">
        <f ca="1">COUNTIF(INDIRECT(CONCATENATE("EuroMillions!B", K$1, ":", "F", K$1+9)),Table25[[#This Row],[Number]])</f>
        <v>0</v>
      </c>
      <c r="D51">
        <f ca="1">COUNTIF(INDIRECT(CONCATENATE("EuroMillions!B", K$1, ":", "F", K$1+14)),Table25[[#This Row],[Number]])</f>
        <v>0</v>
      </c>
      <c r="E51">
        <f ca="1">COUNTIF(INDIRECT(CONCATENATE("EuroMillions!B", K$1, ":", "F", K$1+19)),Table25[[#This Row],[Number]])</f>
        <v>1</v>
      </c>
      <c r="F51">
        <f ca="1">COUNTIF(INDIRECT(CONCATENATE("EuroMillions!B", K$1, ":", "F", K$1+29)),Table25[[#This Row],[Number]])</f>
        <v>3</v>
      </c>
      <c r="G51">
        <f ca="1">COUNTIF(INDIRECT(CONCATENATE("EuroMillions!B", K$1, ":", "F", K$1+49)),Table25[[#This Row],[Number]])</f>
        <v>5</v>
      </c>
      <c r="H51">
        <f ca="1">COUNTIF(INDIRECT(CONCATENATE("EuroMillions!B", K$1, ":", "F", K$1+199)),Table25[[#This Row],[Number]])</f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0970-BD09-4487-9A69-7324BD261992}">
  <dimension ref="A1:K27"/>
  <sheetViews>
    <sheetView workbookViewId="0">
      <selection activeCell="M5" sqref="M5"/>
    </sheetView>
  </sheetViews>
  <sheetFormatPr defaultRowHeight="14.4" x14ac:dyDescent="0.3"/>
  <cols>
    <col min="1" max="1" width="15.109375" bestFit="1" customWidth="1"/>
  </cols>
  <sheetData>
    <row r="1" spans="1:11" x14ac:dyDescent="0.3">
      <c r="A1" t="s">
        <v>68</v>
      </c>
      <c r="B1" t="s">
        <v>78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 x14ac:dyDescent="0.3">
      <c r="A2" t="str">
        <f>TEXT(EuroMillions!B2,"0") &amp; TEXT(EuroMillions!C2,"0") &amp; TEXT(EuroMillions!D2,"0") &amp; TEXT(EuroMillions!E2,"0") &amp; TEXT(EuroMillions!F2,"0") &amp; TEXT(EuroMillions!G2,"0") &amp; TEXT(EuroMillions!H2,"0")</f>
        <v>122529343848</v>
      </c>
      <c r="B2">
        <f>LEN($A2)-LEN(SUBSTITUTE($A2,"0",""))</f>
        <v>0</v>
      </c>
      <c r="C2">
        <f>LEN($A2)-LEN(SUBSTITUTE($A2,"1",""))</f>
        <v>1</v>
      </c>
      <c r="D2">
        <f>LEN($A2)-LEN(SUBSTITUTE($A2,"2",""))</f>
        <v>3</v>
      </c>
      <c r="E2">
        <f>LEN($A2)-LEN(SUBSTITUTE($A2,"3",""))</f>
        <v>2</v>
      </c>
      <c r="F2">
        <f>LEN($A2)-LEN(SUBSTITUTE($A2,"4",""))</f>
        <v>2</v>
      </c>
      <c r="G2">
        <f>LEN($A2)-LEN(SUBSTITUTE($A2,"5",""))</f>
        <v>1</v>
      </c>
      <c r="H2">
        <f>LEN($A2)-LEN(SUBSTITUTE($A2,"6",""))</f>
        <v>0</v>
      </c>
      <c r="I2">
        <f>LEN($A2)-LEN(SUBSTITUTE($A2,"7",""))</f>
        <v>0</v>
      </c>
      <c r="J2">
        <f>LEN($A2)-LEN(SUBSTITUTE($A2,"8",""))</f>
        <v>2</v>
      </c>
      <c r="K2">
        <f>LEN($A2)-LEN(SUBSTITUTE($A2,"9",""))</f>
        <v>1</v>
      </c>
    </row>
    <row r="3" spans="1:11" x14ac:dyDescent="0.3">
      <c r="A3" t="str">
        <f>TEXT(EuroMillions!B3,"0") &amp; TEXT(EuroMillions!C3,"0") &amp; TEXT(EuroMillions!D3,"0") &amp; TEXT(EuroMillions!E3,"0") &amp; TEXT(EuroMillions!F3,"0") &amp; TEXT(EuroMillions!G3,"0") &amp; TEXT(EuroMillions!H3,"0")</f>
        <v>13112043211</v>
      </c>
      <c r="B3">
        <f>LEN($A3)-LEN(SUBSTITUTE($A3,"0",""))</f>
        <v>1</v>
      </c>
      <c r="C3">
        <f>LEN($A3)-LEN(SUBSTITUTE($A3,"1",""))</f>
        <v>5</v>
      </c>
      <c r="D3">
        <f>LEN($A3)-LEN(SUBSTITUTE($A3,"2",""))</f>
        <v>2</v>
      </c>
      <c r="E3">
        <f>LEN($A3)-LEN(SUBSTITUTE($A3,"3",""))</f>
        <v>2</v>
      </c>
      <c r="F3">
        <f>LEN($A3)-LEN(SUBSTITUTE($A3,"4",""))</f>
        <v>1</v>
      </c>
      <c r="G3">
        <f>LEN($A3)-LEN(SUBSTITUTE($A3,"5",""))</f>
        <v>0</v>
      </c>
      <c r="H3">
        <f>LEN($A3)-LEN(SUBSTITUTE($A3,"6",""))</f>
        <v>0</v>
      </c>
      <c r="I3">
        <f>LEN($A3)-LEN(SUBSTITUTE($A3,"7",""))</f>
        <v>0</v>
      </c>
      <c r="J3">
        <f>LEN($A3)-LEN(SUBSTITUTE($A3,"8",""))</f>
        <v>0</v>
      </c>
      <c r="K3">
        <f>LEN($A3)-LEN(SUBSTITUTE($A3,"9",""))</f>
        <v>0</v>
      </c>
    </row>
    <row r="4" spans="1:11" x14ac:dyDescent="0.3">
      <c r="A4" t="str">
        <f>TEXT(EuroMillions!B4,"0") &amp; TEXT(EuroMillions!C4,"0") &amp; TEXT(EuroMillions!D4,"0") &amp; TEXT(EuroMillions!E4,"0") &amp; TEXT(EuroMillions!F4,"0") &amp; TEXT(EuroMillions!G4,"0") &amp; TEXT(EuroMillions!H4,"0")</f>
        <v>51425264057</v>
      </c>
      <c r="B4">
        <f>LEN($A4)-LEN(SUBSTITUTE($A4,"0",""))</f>
        <v>1</v>
      </c>
      <c r="C4">
        <f>LEN($A4)-LEN(SUBSTITUTE($A4,"1",""))</f>
        <v>1</v>
      </c>
      <c r="D4">
        <f>LEN($A4)-LEN(SUBSTITUTE($A4,"2",""))</f>
        <v>2</v>
      </c>
      <c r="E4">
        <f>LEN($A4)-LEN(SUBSTITUTE($A4,"3",""))</f>
        <v>0</v>
      </c>
      <c r="F4">
        <f>LEN($A4)-LEN(SUBSTITUTE($A4,"4",""))</f>
        <v>2</v>
      </c>
      <c r="G4">
        <f>LEN($A4)-LEN(SUBSTITUTE($A4,"5",""))</f>
        <v>3</v>
      </c>
      <c r="H4">
        <f>LEN($A4)-LEN(SUBSTITUTE($A4,"6",""))</f>
        <v>1</v>
      </c>
      <c r="I4">
        <f>LEN($A4)-LEN(SUBSTITUTE($A4,"7",""))</f>
        <v>1</v>
      </c>
      <c r="J4">
        <f>LEN($A4)-LEN(SUBSTITUTE($A4,"8",""))</f>
        <v>0</v>
      </c>
      <c r="K4">
        <f>LEN($A4)-LEN(SUBSTITUTE($A4,"9",""))</f>
        <v>0</v>
      </c>
    </row>
    <row r="5" spans="1:11" x14ac:dyDescent="0.3">
      <c r="A5" t="str">
        <f>TEXT(EuroMillions!B5,"0") &amp; TEXT(EuroMillions!C5,"0") &amp; TEXT(EuroMillions!D5,"0") &amp; TEXT(EuroMillions!E5,"0") &amp; TEXT(EuroMillions!F5,"0") &amp; TEXT(EuroMillions!G5,"0") &amp; TEXT(EuroMillions!H5,"0")</f>
        <v>414313638310</v>
      </c>
      <c r="B5">
        <f>LEN($A5)-LEN(SUBSTITUTE($A5,"0",""))</f>
        <v>1</v>
      </c>
      <c r="C5">
        <f>LEN($A5)-LEN(SUBSTITUTE($A5,"1",""))</f>
        <v>3</v>
      </c>
      <c r="D5">
        <f>LEN($A5)-LEN(SUBSTITUTE($A5,"2",""))</f>
        <v>0</v>
      </c>
      <c r="E5">
        <f>LEN($A5)-LEN(SUBSTITUTE($A5,"3",""))</f>
        <v>4</v>
      </c>
      <c r="F5">
        <f>LEN($A5)-LEN(SUBSTITUTE($A5,"4",""))</f>
        <v>2</v>
      </c>
      <c r="G5">
        <f>LEN($A5)-LEN(SUBSTITUTE($A5,"5",""))</f>
        <v>0</v>
      </c>
      <c r="H5">
        <f>LEN($A5)-LEN(SUBSTITUTE($A5,"6",""))</f>
        <v>1</v>
      </c>
      <c r="I5">
        <f>LEN($A5)-LEN(SUBSTITUTE($A5,"7",""))</f>
        <v>0</v>
      </c>
      <c r="J5">
        <f>LEN($A5)-LEN(SUBSTITUTE($A5,"8",""))</f>
        <v>1</v>
      </c>
      <c r="K5">
        <f>LEN($A5)-LEN(SUBSTITUTE($A5,"9",""))</f>
        <v>0</v>
      </c>
    </row>
    <row r="6" spans="1:11" x14ac:dyDescent="0.3">
      <c r="A6" t="str">
        <f>TEXT(EuroMillions!B6,"0") &amp; TEXT(EuroMillions!C6,"0") &amp; TEXT(EuroMillions!D6,"0") &amp; TEXT(EuroMillions!E6,"0") &amp; TEXT(EuroMillions!F6,"0") &amp; TEXT(EuroMillions!G6,"0") &amp; TEXT(EuroMillions!H6,"0")</f>
        <v>32136414616</v>
      </c>
      <c r="B6">
        <f>LEN($A6)-LEN(SUBSTITUTE($A6,"0",""))</f>
        <v>0</v>
      </c>
      <c r="C6">
        <f>LEN($A6)-LEN(SUBSTITUTE($A6,"1",""))</f>
        <v>3</v>
      </c>
      <c r="D6">
        <f>LEN($A6)-LEN(SUBSTITUTE($A6,"2",""))</f>
        <v>1</v>
      </c>
      <c r="E6">
        <f>LEN($A6)-LEN(SUBSTITUTE($A6,"3",""))</f>
        <v>2</v>
      </c>
      <c r="F6">
        <f>LEN($A6)-LEN(SUBSTITUTE($A6,"4",""))</f>
        <v>2</v>
      </c>
      <c r="G6">
        <f>LEN($A6)-LEN(SUBSTITUTE($A6,"5",""))</f>
        <v>0</v>
      </c>
      <c r="H6">
        <f>LEN($A6)-LEN(SUBSTITUTE($A6,"6",""))</f>
        <v>3</v>
      </c>
      <c r="I6">
        <f>LEN($A6)-LEN(SUBSTITUTE($A6,"7",""))</f>
        <v>0</v>
      </c>
      <c r="J6">
        <f>LEN($A6)-LEN(SUBSTITUTE($A6,"8",""))</f>
        <v>0</v>
      </c>
      <c r="K6">
        <f>LEN($A6)-LEN(SUBSTITUTE($A6,"9",""))</f>
        <v>0</v>
      </c>
    </row>
    <row r="7" spans="1:11" x14ac:dyDescent="0.3">
      <c r="A7" t="str">
        <f>TEXT(EuroMillions!B7,"0") &amp; TEXT(EuroMillions!C7,"0") &amp; TEXT(EuroMillions!D7,"0") &amp; TEXT(EuroMillions!E7,"0") &amp; TEXT(EuroMillions!F7,"0") &amp; TEXT(EuroMillions!G7,"0") &amp; TEXT(EuroMillions!H7,"0")</f>
        <v>1023242945810</v>
      </c>
      <c r="B7">
        <f>LEN($A7)-LEN(SUBSTITUTE($A7,"0",""))</f>
        <v>2</v>
      </c>
      <c r="C7">
        <f>LEN($A7)-LEN(SUBSTITUTE($A7,"1",""))</f>
        <v>2</v>
      </c>
      <c r="D7">
        <f>LEN($A7)-LEN(SUBSTITUTE($A7,"2",""))</f>
        <v>3</v>
      </c>
      <c r="E7">
        <f>LEN($A7)-LEN(SUBSTITUTE($A7,"3",""))</f>
        <v>1</v>
      </c>
      <c r="F7">
        <f>LEN($A7)-LEN(SUBSTITUTE($A7,"4",""))</f>
        <v>2</v>
      </c>
      <c r="G7">
        <f>LEN($A7)-LEN(SUBSTITUTE($A7,"5",""))</f>
        <v>1</v>
      </c>
      <c r="H7">
        <f>LEN($A7)-LEN(SUBSTITUTE($A7,"6",""))</f>
        <v>0</v>
      </c>
      <c r="I7">
        <f>LEN($A7)-LEN(SUBSTITUTE($A7,"7",""))</f>
        <v>0</v>
      </c>
      <c r="J7">
        <f>LEN($A7)-LEN(SUBSTITUTE($A7,"8",""))</f>
        <v>1</v>
      </c>
      <c r="K7">
        <f>LEN($A7)-LEN(SUBSTITUTE($A7,"9",""))</f>
        <v>1</v>
      </c>
    </row>
    <row r="8" spans="1:11" x14ac:dyDescent="0.3">
      <c r="A8" t="str">
        <f>TEXT(EuroMillions!B8,"0") &amp; TEXT(EuroMillions!C8,"0") &amp; TEXT(EuroMillions!D8,"0") &amp; TEXT(EuroMillions!E8,"0") &amp; TEXT(EuroMillions!F8,"0") &amp; TEXT(EuroMillions!G8,"0") &amp; TEXT(EuroMillions!H8,"0")</f>
        <v>34293943510</v>
      </c>
      <c r="B8">
        <f>LEN($A8)-LEN(SUBSTITUTE($A8,"0",""))</f>
        <v>1</v>
      </c>
      <c r="C8">
        <f>LEN($A8)-LEN(SUBSTITUTE($A8,"1",""))</f>
        <v>1</v>
      </c>
      <c r="D8">
        <f>LEN($A8)-LEN(SUBSTITUTE($A8,"2",""))</f>
        <v>1</v>
      </c>
      <c r="E8">
        <f>LEN($A8)-LEN(SUBSTITUTE($A8,"3",""))</f>
        <v>3</v>
      </c>
      <c r="F8">
        <f>LEN($A8)-LEN(SUBSTITUTE($A8,"4",""))</f>
        <v>2</v>
      </c>
      <c r="G8">
        <f>LEN($A8)-LEN(SUBSTITUTE($A8,"5",""))</f>
        <v>1</v>
      </c>
      <c r="H8">
        <f>LEN($A8)-LEN(SUBSTITUTE($A8,"6",""))</f>
        <v>0</v>
      </c>
      <c r="I8">
        <f>LEN($A8)-LEN(SUBSTITUTE($A8,"7",""))</f>
        <v>0</v>
      </c>
      <c r="J8">
        <f>LEN($A8)-LEN(SUBSTITUTE($A8,"8",""))</f>
        <v>0</v>
      </c>
      <c r="K8">
        <f>LEN($A8)-LEN(SUBSTITUTE($A8,"9",""))</f>
        <v>2</v>
      </c>
    </row>
    <row r="9" spans="1:11" x14ac:dyDescent="0.3">
      <c r="A9" t="str">
        <f>TEXT(EuroMillions!B9,"0") &amp; TEXT(EuroMillions!C9,"0") &amp; TEXT(EuroMillions!D9,"0") &amp; TEXT(EuroMillions!E9,"0") &amp; TEXT(EuroMillions!F9,"0") &amp; TEXT(EuroMillions!G9,"0") &amp; TEXT(EuroMillions!H9,"0")</f>
        <v>223041444927</v>
      </c>
      <c r="B9">
        <f>LEN($A9)-LEN(SUBSTITUTE($A9,"0",""))</f>
        <v>1</v>
      </c>
      <c r="C9">
        <f>LEN($A9)-LEN(SUBSTITUTE($A9,"1",""))</f>
        <v>1</v>
      </c>
      <c r="D9">
        <f>LEN($A9)-LEN(SUBSTITUTE($A9,"2",""))</f>
        <v>3</v>
      </c>
      <c r="E9">
        <f>LEN($A9)-LEN(SUBSTITUTE($A9,"3",""))</f>
        <v>1</v>
      </c>
      <c r="F9">
        <f>LEN($A9)-LEN(SUBSTITUTE($A9,"4",""))</f>
        <v>4</v>
      </c>
      <c r="G9">
        <f>LEN($A9)-LEN(SUBSTITUTE($A9,"5",""))</f>
        <v>0</v>
      </c>
      <c r="H9">
        <f>LEN($A9)-LEN(SUBSTITUTE($A9,"6",""))</f>
        <v>0</v>
      </c>
      <c r="I9">
        <f>LEN($A9)-LEN(SUBSTITUTE($A9,"7",""))</f>
        <v>1</v>
      </c>
      <c r="J9">
        <f>LEN($A9)-LEN(SUBSTITUTE($A9,"8",""))</f>
        <v>0</v>
      </c>
      <c r="K9">
        <f>LEN($A9)-LEN(SUBSTITUTE($A9,"9",""))</f>
        <v>1</v>
      </c>
    </row>
    <row r="10" spans="1:11" x14ac:dyDescent="0.3">
      <c r="A10" t="str">
        <f>TEXT(EuroMillions!B10,"0") &amp; TEXT(EuroMillions!C10,"0") &amp; TEXT(EuroMillions!D10,"0") &amp; TEXT(EuroMillions!E10,"0") &amp; TEXT(EuroMillions!F10,"0") &amp; TEXT(EuroMillions!G10,"0") &amp; TEXT(EuroMillions!H10,"0")</f>
        <v>93741424919</v>
      </c>
      <c r="B10">
        <f>LEN($A10)-LEN(SUBSTITUTE($A10,"0",""))</f>
        <v>0</v>
      </c>
      <c r="C10">
        <f>LEN($A10)-LEN(SUBSTITUTE($A10,"1",""))</f>
        <v>2</v>
      </c>
      <c r="D10">
        <f>LEN($A10)-LEN(SUBSTITUTE($A10,"2",""))</f>
        <v>1</v>
      </c>
      <c r="E10">
        <f>LEN($A10)-LEN(SUBSTITUTE($A10,"3",""))</f>
        <v>1</v>
      </c>
      <c r="F10">
        <f>LEN($A10)-LEN(SUBSTITUTE($A10,"4",""))</f>
        <v>3</v>
      </c>
      <c r="G10">
        <f>LEN($A10)-LEN(SUBSTITUTE($A10,"5",""))</f>
        <v>0</v>
      </c>
      <c r="H10">
        <f>LEN($A10)-LEN(SUBSTITUTE($A10,"6",""))</f>
        <v>0</v>
      </c>
      <c r="I10">
        <f>LEN($A10)-LEN(SUBSTITUTE($A10,"7",""))</f>
        <v>1</v>
      </c>
      <c r="J10">
        <f>LEN($A10)-LEN(SUBSTITUTE($A10,"8",""))</f>
        <v>0</v>
      </c>
      <c r="K10">
        <f>LEN($A10)-LEN(SUBSTITUTE($A10,"9",""))</f>
        <v>3</v>
      </c>
    </row>
    <row r="11" spans="1:11" x14ac:dyDescent="0.3">
      <c r="A11" t="str">
        <f>TEXT(EuroMillions!B11,"0") &amp; TEXT(EuroMillions!C11,"0") &amp; TEXT(EuroMillions!D11,"0") &amp; TEXT(EuroMillions!E11,"0") &amp; TEXT(EuroMillions!F11,"0") &amp; TEXT(EuroMillions!G11,"0") &amp; TEXT(EuroMillions!H11,"0")</f>
        <v>21119304938</v>
      </c>
      <c r="B11">
        <f>LEN($A11)-LEN(SUBSTITUTE($A11,"0",""))</f>
        <v>1</v>
      </c>
      <c r="C11">
        <f>LEN($A11)-LEN(SUBSTITUTE($A11,"1",""))</f>
        <v>3</v>
      </c>
      <c r="D11">
        <f>LEN($A11)-LEN(SUBSTITUTE($A11,"2",""))</f>
        <v>1</v>
      </c>
      <c r="E11">
        <f>LEN($A11)-LEN(SUBSTITUTE($A11,"3",""))</f>
        <v>2</v>
      </c>
      <c r="F11">
        <f>LEN($A11)-LEN(SUBSTITUTE($A11,"4",""))</f>
        <v>1</v>
      </c>
      <c r="G11">
        <f>LEN($A11)-LEN(SUBSTITUTE($A11,"5",""))</f>
        <v>0</v>
      </c>
      <c r="H11">
        <f>LEN($A11)-LEN(SUBSTITUTE($A11,"6",""))</f>
        <v>0</v>
      </c>
      <c r="I11">
        <f>LEN($A11)-LEN(SUBSTITUTE($A11,"7",""))</f>
        <v>0</v>
      </c>
      <c r="J11">
        <f>LEN($A11)-LEN(SUBSTITUTE($A11,"8",""))</f>
        <v>1</v>
      </c>
      <c r="K11">
        <f>LEN($A11)-LEN(SUBSTITUTE($A11,"9",""))</f>
        <v>2</v>
      </c>
    </row>
    <row r="12" spans="1:11" x14ac:dyDescent="0.3">
      <c r="A12" t="str">
        <f>TEXT(EuroMillions!B12,"0") &amp; TEXT(EuroMillions!C12,"0") &amp; TEXT(EuroMillions!D12,"0") &amp; TEXT(EuroMillions!E12,"0") &amp; TEXT(EuroMillions!F12,"0") &amp; TEXT(EuroMillions!G12,"0") &amp; TEXT(EuroMillions!H12,"0")</f>
        <v>6814274145</v>
      </c>
      <c r="B12">
        <f>LEN($A12)-LEN(SUBSTITUTE($A12,"0",""))</f>
        <v>0</v>
      </c>
      <c r="C12">
        <f>LEN($A12)-LEN(SUBSTITUTE($A12,"1",""))</f>
        <v>2</v>
      </c>
      <c r="D12">
        <f>LEN($A12)-LEN(SUBSTITUTE($A12,"2",""))</f>
        <v>1</v>
      </c>
      <c r="E12">
        <f>LEN($A12)-LEN(SUBSTITUTE($A12,"3",""))</f>
        <v>0</v>
      </c>
      <c r="F12">
        <f>LEN($A12)-LEN(SUBSTITUTE($A12,"4",""))</f>
        <v>3</v>
      </c>
      <c r="G12">
        <f>LEN($A12)-LEN(SUBSTITUTE($A12,"5",""))</f>
        <v>1</v>
      </c>
      <c r="H12">
        <f>LEN($A12)-LEN(SUBSTITUTE($A12,"6",""))</f>
        <v>1</v>
      </c>
      <c r="I12">
        <f>LEN($A12)-LEN(SUBSTITUTE($A12,"7",""))</f>
        <v>1</v>
      </c>
      <c r="J12">
        <f>LEN($A12)-LEN(SUBSTITUTE($A12,"8",""))</f>
        <v>1</v>
      </c>
      <c r="K12">
        <f>LEN($A12)-LEN(SUBSTITUTE($A12,"9",""))</f>
        <v>0</v>
      </c>
    </row>
    <row r="13" spans="1:11" x14ac:dyDescent="0.3">
      <c r="A13" t="str">
        <f>TEXT(EuroMillions!B13,"0") &amp; TEXT(EuroMillions!C13,"0") &amp; TEXT(EuroMillions!D13,"0") &amp; TEXT(EuroMillions!E13,"0") &amp; TEXT(EuroMillions!F13,"0") &amp; TEXT(EuroMillions!G13,"0") &amp; TEXT(EuroMillions!H13,"0")</f>
        <v>81524354268</v>
      </c>
      <c r="B13">
        <f>LEN($A13)-LEN(SUBSTITUTE($A13,"0",""))</f>
        <v>0</v>
      </c>
      <c r="C13">
        <f>LEN($A13)-LEN(SUBSTITUTE($A13,"1",""))</f>
        <v>1</v>
      </c>
      <c r="D13">
        <f>LEN($A13)-LEN(SUBSTITUTE($A13,"2",""))</f>
        <v>2</v>
      </c>
      <c r="E13">
        <f>LEN($A13)-LEN(SUBSTITUTE($A13,"3",""))</f>
        <v>1</v>
      </c>
      <c r="F13">
        <f>LEN($A13)-LEN(SUBSTITUTE($A13,"4",""))</f>
        <v>2</v>
      </c>
      <c r="G13">
        <f>LEN($A13)-LEN(SUBSTITUTE($A13,"5",""))</f>
        <v>2</v>
      </c>
      <c r="H13">
        <f>LEN($A13)-LEN(SUBSTITUTE($A13,"6",""))</f>
        <v>1</v>
      </c>
      <c r="I13">
        <f>LEN($A13)-LEN(SUBSTITUTE($A13,"7",""))</f>
        <v>0</v>
      </c>
      <c r="J13">
        <f>LEN($A13)-LEN(SUBSTITUTE($A13,"8",""))</f>
        <v>2</v>
      </c>
      <c r="K13">
        <f>LEN($A13)-LEN(SUBSTITUTE($A13,"9",""))</f>
        <v>0</v>
      </c>
    </row>
    <row r="14" spans="1:11" x14ac:dyDescent="0.3">
      <c r="A14" t="str">
        <f>TEXT(EuroMillions!B14,"0") &amp; TEXT(EuroMillions!C14,"0") &amp; TEXT(EuroMillions!D14,"0") &amp; TEXT(EuroMillions!E14,"0") &amp; TEXT(EuroMillions!F14,"0") &amp; TEXT(EuroMillions!G14,"0") &amp; TEXT(EuroMillions!H14,"0")</f>
        <v>182029414859</v>
      </c>
      <c r="B14">
        <f>LEN($A14)-LEN(SUBSTITUTE($A14,"0",""))</f>
        <v>1</v>
      </c>
      <c r="C14">
        <f>LEN($A14)-LEN(SUBSTITUTE($A14,"1",""))</f>
        <v>2</v>
      </c>
      <c r="D14">
        <f>LEN($A14)-LEN(SUBSTITUTE($A14,"2",""))</f>
        <v>2</v>
      </c>
      <c r="E14">
        <f>LEN($A14)-LEN(SUBSTITUTE($A14,"3",""))</f>
        <v>0</v>
      </c>
      <c r="F14">
        <f>LEN($A14)-LEN(SUBSTITUTE($A14,"4",""))</f>
        <v>2</v>
      </c>
      <c r="G14">
        <f>LEN($A14)-LEN(SUBSTITUTE($A14,"5",""))</f>
        <v>1</v>
      </c>
      <c r="H14">
        <f>LEN($A14)-LEN(SUBSTITUTE($A14,"6",""))</f>
        <v>0</v>
      </c>
      <c r="I14">
        <f>LEN($A14)-LEN(SUBSTITUTE($A14,"7",""))</f>
        <v>0</v>
      </c>
      <c r="J14">
        <f>LEN($A14)-LEN(SUBSTITUTE($A14,"8",""))</f>
        <v>2</v>
      </c>
      <c r="K14">
        <f>LEN($A14)-LEN(SUBSTITUTE($A14,"9",""))</f>
        <v>2</v>
      </c>
    </row>
    <row r="15" spans="1:11" x14ac:dyDescent="0.3">
      <c r="A15" t="str">
        <f>TEXT(EuroMillions!B15,"0") &amp; TEXT(EuroMillions!C15,"0") &amp; TEXT(EuroMillions!D15,"0") &amp; TEXT(EuroMillions!E15,"0") &amp; TEXT(EuroMillions!F15,"0") &amp; TEXT(EuroMillions!G15,"0") &amp; TEXT(EuroMillions!H15,"0")</f>
        <v>122736374267</v>
      </c>
      <c r="B15">
        <f>LEN($A15)-LEN(SUBSTITUTE($A15,"0",""))</f>
        <v>0</v>
      </c>
      <c r="C15">
        <f>LEN($A15)-LEN(SUBSTITUTE($A15,"1",""))</f>
        <v>1</v>
      </c>
      <c r="D15">
        <f>LEN($A15)-LEN(SUBSTITUTE($A15,"2",""))</f>
        <v>3</v>
      </c>
      <c r="E15">
        <f>LEN($A15)-LEN(SUBSTITUTE($A15,"3",""))</f>
        <v>2</v>
      </c>
      <c r="F15">
        <f>LEN($A15)-LEN(SUBSTITUTE($A15,"4",""))</f>
        <v>1</v>
      </c>
      <c r="G15">
        <f>LEN($A15)-LEN(SUBSTITUTE($A15,"5",""))</f>
        <v>0</v>
      </c>
      <c r="H15">
        <f>LEN($A15)-LEN(SUBSTITUTE($A15,"6",""))</f>
        <v>2</v>
      </c>
      <c r="I15">
        <f>LEN($A15)-LEN(SUBSTITUTE($A15,"7",""))</f>
        <v>3</v>
      </c>
      <c r="J15">
        <f>LEN($A15)-LEN(SUBSTITUTE($A15,"8",""))</f>
        <v>0</v>
      </c>
      <c r="K15">
        <f>LEN($A15)-LEN(SUBSTITUTE($A15,"9",""))</f>
        <v>0</v>
      </c>
    </row>
    <row r="16" spans="1:11" x14ac:dyDescent="0.3">
      <c r="A16" t="str">
        <f>TEXT(EuroMillions!B16,"0") &amp; TEXT(EuroMillions!C16,"0") &amp; TEXT(EuroMillions!D16,"0") &amp; TEXT(EuroMillions!E16,"0") &amp; TEXT(EuroMillions!F16,"0") &amp; TEXT(EuroMillions!G16,"0") &amp; TEXT(EuroMillions!H16,"0")</f>
        <v>2033354147412</v>
      </c>
      <c r="B16">
        <f>LEN($A16)-LEN(SUBSTITUTE($A16,"0",""))</f>
        <v>1</v>
      </c>
      <c r="C16">
        <f>LEN($A16)-LEN(SUBSTITUTE($A16,"1",""))</f>
        <v>2</v>
      </c>
      <c r="D16">
        <f>LEN($A16)-LEN(SUBSTITUTE($A16,"2",""))</f>
        <v>2</v>
      </c>
      <c r="E16">
        <f>LEN($A16)-LEN(SUBSTITUTE($A16,"3",""))</f>
        <v>3</v>
      </c>
      <c r="F16">
        <f>LEN($A16)-LEN(SUBSTITUTE($A16,"4",""))</f>
        <v>3</v>
      </c>
      <c r="G16">
        <f>LEN($A16)-LEN(SUBSTITUTE($A16,"5",""))</f>
        <v>1</v>
      </c>
      <c r="H16">
        <f>LEN($A16)-LEN(SUBSTITUTE($A16,"6",""))</f>
        <v>0</v>
      </c>
      <c r="I16">
        <f>LEN($A16)-LEN(SUBSTITUTE($A16,"7",""))</f>
        <v>1</v>
      </c>
      <c r="J16">
        <f>LEN($A16)-LEN(SUBSTITUTE($A16,"8",""))</f>
        <v>0</v>
      </c>
      <c r="K16">
        <f>LEN($A16)-LEN(SUBSTITUTE($A16,"9",""))</f>
        <v>0</v>
      </c>
    </row>
    <row r="17" spans="1:11" x14ac:dyDescent="0.3">
      <c r="A17" t="str">
        <f>TEXT(EuroMillions!B17,"0") &amp; TEXT(EuroMillions!C17,"0") &amp; TEXT(EuroMillions!D17,"0") &amp; TEXT(EuroMillions!E17,"0") &amp; TEXT(EuroMillions!F17,"0") &amp; TEXT(EuroMillions!G17,"0") &amp; TEXT(EuroMillions!H17,"0")</f>
        <v>31929353719</v>
      </c>
      <c r="B17">
        <f>LEN($A17)-LEN(SUBSTITUTE($A17,"0",""))</f>
        <v>0</v>
      </c>
      <c r="C17">
        <f>LEN($A17)-LEN(SUBSTITUTE($A17,"1",""))</f>
        <v>2</v>
      </c>
      <c r="D17">
        <f>LEN($A17)-LEN(SUBSTITUTE($A17,"2",""))</f>
        <v>1</v>
      </c>
      <c r="E17">
        <f>LEN($A17)-LEN(SUBSTITUTE($A17,"3",""))</f>
        <v>3</v>
      </c>
      <c r="F17">
        <f>LEN($A17)-LEN(SUBSTITUTE($A17,"4",""))</f>
        <v>0</v>
      </c>
      <c r="G17">
        <f>LEN($A17)-LEN(SUBSTITUTE($A17,"5",""))</f>
        <v>1</v>
      </c>
      <c r="H17">
        <f>LEN($A17)-LEN(SUBSTITUTE($A17,"6",""))</f>
        <v>0</v>
      </c>
      <c r="I17">
        <f>LEN($A17)-LEN(SUBSTITUTE($A17,"7",""))</f>
        <v>1</v>
      </c>
      <c r="J17">
        <f>LEN($A17)-LEN(SUBSTITUTE($A17,"8",""))</f>
        <v>0</v>
      </c>
      <c r="K17">
        <f>LEN($A17)-LEN(SUBSTITUTE($A17,"9",""))</f>
        <v>3</v>
      </c>
    </row>
    <row r="18" spans="1:11" x14ac:dyDescent="0.3">
      <c r="A18" t="str">
        <f>TEXT(EuroMillions!B18,"0") &amp; TEXT(EuroMillions!C18,"0") &amp; TEXT(EuroMillions!D18,"0") &amp; TEXT(EuroMillions!E18,"0") &amp; TEXT(EuroMillions!F18,"0") &amp; TEXT(EuroMillions!G18,"0") &amp; TEXT(EuroMillions!H18,"0")</f>
        <v>1924262833812</v>
      </c>
      <c r="B18">
        <f>LEN($A18)-LEN(SUBSTITUTE($A18,"0",""))</f>
        <v>0</v>
      </c>
      <c r="C18">
        <f>LEN($A18)-LEN(SUBSTITUTE($A18,"1",""))</f>
        <v>2</v>
      </c>
      <c r="D18">
        <f>LEN($A18)-LEN(SUBSTITUTE($A18,"2",""))</f>
        <v>4</v>
      </c>
      <c r="E18">
        <f>LEN($A18)-LEN(SUBSTITUTE($A18,"3",""))</f>
        <v>2</v>
      </c>
      <c r="F18">
        <f>LEN($A18)-LEN(SUBSTITUTE($A18,"4",""))</f>
        <v>1</v>
      </c>
      <c r="G18">
        <f>LEN($A18)-LEN(SUBSTITUTE($A18,"5",""))</f>
        <v>0</v>
      </c>
      <c r="H18">
        <f>LEN($A18)-LEN(SUBSTITUTE($A18,"6",""))</f>
        <v>1</v>
      </c>
      <c r="I18">
        <f>LEN($A18)-LEN(SUBSTITUTE($A18,"7",""))</f>
        <v>0</v>
      </c>
      <c r="J18">
        <f>LEN($A18)-LEN(SUBSTITUTE($A18,"8",""))</f>
        <v>2</v>
      </c>
      <c r="K18">
        <f>LEN($A18)-LEN(SUBSTITUTE($A18,"9",""))</f>
        <v>1</v>
      </c>
    </row>
    <row r="19" spans="1:11" x14ac:dyDescent="0.3">
      <c r="A19" t="str">
        <f>TEXT(EuroMillions!B19,"0") &amp; TEXT(EuroMillions!C19,"0") &amp; TEXT(EuroMillions!D19,"0") &amp; TEXT(EuroMillions!E19,"0") &amp; TEXT(EuroMillions!F19,"0") &amp; TEXT(EuroMillions!G19,"0") &amp; TEXT(EuroMillions!H19,"0")</f>
        <v>122227334548</v>
      </c>
      <c r="B19">
        <f>LEN($A19)-LEN(SUBSTITUTE($A19,"0",""))</f>
        <v>0</v>
      </c>
      <c r="C19">
        <f>LEN($A19)-LEN(SUBSTITUTE($A19,"1",""))</f>
        <v>1</v>
      </c>
      <c r="D19">
        <f>LEN($A19)-LEN(SUBSTITUTE($A19,"2",""))</f>
        <v>4</v>
      </c>
      <c r="E19">
        <f>LEN($A19)-LEN(SUBSTITUTE($A19,"3",""))</f>
        <v>2</v>
      </c>
      <c r="F19">
        <f>LEN($A19)-LEN(SUBSTITUTE($A19,"4",""))</f>
        <v>2</v>
      </c>
      <c r="G19">
        <f>LEN($A19)-LEN(SUBSTITUTE($A19,"5",""))</f>
        <v>1</v>
      </c>
      <c r="H19">
        <f>LEN($A19)-LEN(SUBSTITUTE($A19,"6",""))</f>
        <v>0</v>
      </c>
      <c r="I19">
        <f>LEN($A19)-LEN(SUBSTITUTE($A19,"7",""))</f>
        <v>1</v>
      </c>
      <c r="J19">
        <f>LEN($A19)-LEN(SUBSTITUTE($A19,"8",""))</f>
        <v>1</v>
      </c>
      <c r="K19">
        <f>LEN($A19)-LEN(SUBSTITUTE($A19,"9",""))</f>
        <v>0</v>
      </c>
    </row>
    <row r="20" spans="1:11" x14ac:dyDescent="0.3">
      <c r="A20" t="str">
        <f>TEXT(EuroMillions!B20,"0") &amp; TEXT(EuroMillions!C20,"0") &amp; TEXT(EuroMillions!D20,"0") &amp; TEXT(EuroMillions!E20,"0") &amp; TEXT(EuroMillions!F20,"0") &amp; TEXT(EuroMillions!G20,"0") &amp; TEXT(EuroMillions!H20,"0")</f>
        <v>6101623241112</v>
      </c>
      <c r="B20">
        <f>LEN($A20)-LEN(SUBSTITUTE($A20,"0",""))</f>
        <v>1</v>
      </c>
      <c r="C20">
        <f>LEN($A20)-LEN(SUBSTITUTE($A20,"1",""))</f>
        <v>5</v>
      </c>
      <c r="D20">
        <f>LEN($A20)-LEN(SUBSTITUTE($A20,"2",""))</f>
        <v>3</v>
      </c>
      <c r="E20">
        <f>LEN($A20)-LEN(SUBSTITUTE($A20,"3",""))</f>
        <v>1</v>
      </c>
      <c r="F20">
        <f>LEN($A20)-LEN(SUBSTITUTE($A20,"4",""))</f>
        <v>1</v>
      </c>
      <c r="G20">
        <f>LEN($A20)-LEN(SUBSTITUTE($A20,"5",""))</f>
        <v>0</v>
      </c>
      <c r="H20">
        <f>LEN($A20)-LEN(SUBSTITUTE($A20,"6",""))</f>
        <v>2</v>
      </c>
      <c r="I20">
        <f>LEN($A20)-LEN(SUBSTITUTE($A20,"7",""))</f>
        <v>0</v>
      </c>
      <c r="J20">
        <f>LEN($A20)-LEN(SUBSTITUTE($A20,"8",""))</f>
        <v>0</v>
      </c>
      <c r="K20">
        <f>LEN($A20)-LEN(SUBSTITUTE($A20,"9",""))</f>
        <v>0</v>
      </c>
    </row>
    <row r="21" spans="1:11" x14ac:dyDescent="0.3">
      <c r="A21" t="str">
        <f>TEXT(EuroMillions!B21,"0") &amp; TEXT(EuroMillions!C21,"0") &amp; TEXT(EuroMillions!D21,"0") &amp; TEXT(EuroMillions!E21,"0") &amp; TEXT(EuroMillions!F21,"0") &amp; TEXT(EuroMillions!G21,"0") &amp; TEXT(EuroMillions!H21,"0")</f>
        <v>101421335069</v>
      </c>
      <c r="B21">
        <f>LEN($A21)-LEN(SUBSTITUTE($A21,"0",""))</f>
        <v>2</v>
      </c>
      <c r="C21">
        <f>LEN($A21)-LEN(SUBSTITUTE($A21,"1",""))</f>
        <v>3</v>
      </c>
      <c r="D21">
        <f>LEN($A21)-LEN(SUBSTITUTE($A21,"2",""))</f>
        <v>1</v>
      </c>
      <c r="E21">
        <f>LEN($A21)-LEN(SUBSTITUTE($A21,"3",""))</f>
        <v>2</v>
      </c>
      <c r="F21">
        <f>LEN($A21)-LEN(SUBSTITUTE($A21,"4",""))</f>
        <v>1</v>
      </c>
      <c r="G21">
        <f>LEN($A21)-LEN(SUBSTITUTE($A21,"5",""))</f>
        <v>1</v>
      </c>
      <c r="H21">
        <f>LEN($A21)-LEN(SUBSTITUTE($A21,"6",""))</f>
        <v>1</v>
      </c>
      <c r="I21">
        <f>LEN($A21)-LEN(SUBSTITUTE($A21,"7",""))</f>
        <v>0</v>
      </c>
      <c r="J21">
        <f>LEN($A21)-LEN(SUBSTITUTE($A21,"8",""))</f>
        <v>0</v>
      </c>
      <c r="K21">
        <f>LEN($A21)-LEN(SUBSTITUTE($A21,"9",""))</f>
        <v>1</v>
      </c>
    </row>
    <row r="27" spans="1:11" x14ac:dyDescent="0.3">
      <c r="A27" t="s">
        <v>79</v>
      </c>
      <c r="B27">
        <f>SUM(B2:B21)</f>
        <v>13</v>
      </c>
      <c r="C27">
        <f>SUM(C2:C21)</f>
        <v>43</v>
      </c>
      <c r="D27">
        <f>SUM(D2:D21)</f>
        <v>40</v>
      </c>
      <c r="E27">
        <f>SUM(E2:E21)</f>
        <v>34</v>
      </c>
      <c r="F27">
        <f>SUM(F2:F21)</f>
        <v>37</v>
      </c>
      <c r="G27">
        <f>SUM(G2:G21)</f>
        <v>14</v>
      </c>
      <c r="H27">
        <f>SUM(H2:H21)</f>
        <v>13</v>
      </c>
      <c r="I27">
        <f>SUM(I2:I21)</f>
        <v>10</v>
      </c>
      <c r="J27">
        <f>SUM(J2:J21)</f>
        <v>13</v>
      </c>
      <c r="K27">
        <f>SUM(K2:K21)</f>
        <v>17</v>
      </c>
    </row>
  </sheetData>
  <conditionalFormatting sqref="B2:K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EB99-4190-4779-8843-4515111522D4}">
  <dimension ref="A1:L13"/>
  <sheetViews>
    <sheetView topLeftCell="C1" zoomScaleNormal="100" workbookViewId="0">
      <selection activeCell="I42" sqref="I42"/>
    </sheetView>
  </sheetViews>
  <sheetFormatPr defaultRowHeight="14.4" x14ac:dyDescent="0.3"/>
  <cols>
    <col min="1" max="1" width="10.109375" bestFit="1" customWidth="1"/>
    <col min="2" max="2" width="4.21875" bestFit="1" customWidth="1"/>
    <col min="3" max="7" width="5.21875" bestFit="1" customWidth="1"/>
    <col min="8" max="8" width="6.21875" bestFit="1" customWidth="1"/>
  </cols>
  <sheetData>
    <row r="1" spans="1:12" x14ac:dyDescent="0.3">
      <c r="A1" t="s">
        <v>12</v>
      </c>
      <c r="B1" t="s">
        <v>31</v>
      </c>
      <c r="C1" t="s">
        <v>9</v>
      </c>
      <c r="D1" t="s">
        <v>8</v>
      </c>
      <c r="E1" t="s">
        <v>10</v>
      </c>
      <c r="F1" t="s">
        <v>11</v>
      </c>
      <c r="G1" t="s">
        <v>7</v>
      </c>
      <c r="H1" t="s">
        <v>33</v>
      </c>
      <c r="J1" t="s">
        <v>32</v>
      </c>
      <c r="K1">
        <v>3</v>
      </c>
      <c r="L1" t="str">
        <f>CONCATENATE("EuroMillions!G", K$1, ":", "H", K$1+4)</f>
        <v>EuroMillions!G3:H7</v>
      </c>
    </row>
    <row r="2" spans="1:12" x14ac:dyDescent="0.3">
      <c r="A2">
        <v>1</v>
      </c>
      <c r="B2">
        <f ca="1">COUNTIF(INDIRECT(CONCATENATE("EuroMillions!G", K$1, ":", "H", K$1+4)),Table256[[#This Row],[Number]])</f>
        <v>1</v>
      </c>
      <c r="C2">
        <f ca="1">COUNTIF(INDIRECT(CONCATENATE("EuroMillions!G", K$1, ":", "H", K$1+9)),Table256[[#This Row],[Number]])</f>
        <v>2</v>
      </c>
      <c r="D2">
        <f ca="1">COUNTIF(INDIRECT(CONCATENATE("EuroMillions!G", K$1, ":", "H", K$1+14)),Table256[[#This Row],[Number]])</f>
        <v>3</v>
      </c>
      <c r="E2">
        <f ca="1">COUNTIF(INDIRECT(CONCATENATE("EuroMillions!G", K$1, ":", "H", K$1+19)),Table256[[#This Row],[Number]])</f>
        <v>3</v>
      </c>
      <c r="F2">
        <f ca="1">COUNTIF(INDIRECT(CONCATENATE("EuroMillions!G", K$1, ":", "H", K$1+29)),Table256[[#This Row],[Number]])</f>
        <v>4</v>
      </c>
      <c r="G2">
        <f ca="1">COUNTIF(INDIRECT(CONCATENATE("EuroMillions!G", K$1, ":", "H", K$1+49)),Table256[[#This Row],[Number]])</f>
        <v>9</v>
      </c>
      <c r="H2">
        <f ca="1">COUNTIF(INDIRECT(CONCATENATE("EuroMillions!G", K$1, ":", "H", K$1+199)),Table256[[#This Row],[Number]])</f>
        <v>32</v>
      </c>
    </row>
    <row r="3" spans="1:12" x14ac:dyDescent="0.3">
      <c r="A3">
        <v>2</v>
      </c>
      <c r="B3">
        <f ca="1">COUNTIF(INDIRECT(CONCATENATE("EuroMillions!G", K$1, ":", "H", K$1+4)),Table256[[#This Row],[Number]])</f>
        <v>1</v>
      </c>
      <c r="C3">
        <f ca="1">COUNTIF(INDIRECT(CONCATENATE("EuroMillions!G", K$1, ":", "H", K$1+9)),Table256[[#This Row],[Number]])</f>
        <v>2</v>
      </c>
      <c r="D3">
        <f ca="1">COUNTIF(INDIRECT(CONCATENATE("EuroMillions!G", K$1, ":", "H", K$1+14)),Table256[[#This Row],[Number]])</f>
        <v>2</v>
      </c>
      <c r="E3">
        <f ca="1">COUNTIF(INDIRECT(CONCATENATE("EuroMillions!G", K$1, ":", "H", K$1+19)),Table256[[#This Row],[Number]])</f>
        <v>3</v>
      </c>
      <c r="F3">
        <f ca="1">COUNTIF(INDIRECT(CONCATENATE("EuroMillions!G", K$1, ":", "H", K$1+29)),Table256[[#This Row],[Number]])</f>
        <v>4</v>
      </c>
      <c r="G3">
        <f ca="1">COUNTIF(INDIRECT(CONCATENATE("EuroMillions!G", K$1, ":", "H", K$1+49)),Table256[[#This Row],[Number]])</f>
        <v>8</v>
      </c>
      <c r="H3">
        <f ca="1">COUNTIF(INDIRECT(CONCATENATE("EuroMillions!G", K$1, ":", "H", K$1+199)),Table256[[#This Row],[Number]])</f>
        <v>31</v>
      </c>
    </row>
    <row r="4" spans="1:12" x14ac:dyDescent="0.3">
      <c r="A4">
        <v>3</v>
      </c>
      <c r="B4">
        <f ca="1">COUNTIF(INDIRECT(CONCATENATE("EuroMillions!G", K$1, ":", "H", K$1+4)),Table256[[#This Row],[Number]])</f>
        <v>1</v>
      </c>
      <c r="C4">
        <f ca="1">COUNTIF(INDIRECT(CONCATENATE("EuroMillions!G", K$1, ":", "H", K$1+9)),Table256[[#This Row],[Number]])</f>
        <v>2</v>
      </c>
      <c r="D4">
        <f ca="1">COUNTIF(INDIRECT(CONCATENATE("EuroMillions!G", K$1, ":", "H", K$1+14)),Table256[[#This Row],[Number]])</f>
        <v>2</v>
      </c>
      <c r="E4">
        <f ca="1">COUNTIF(INDIRECT(CONCATENATE("EuroMillions!G", K$1, ":", "H", K$1+19)),Table256[[#This Row],[Number]])</f>
        <v>2</v>
      </c>
      <c r="F4">
        <f ca="1">COUNTIF(INDIRECT(CONCATENATE("EuroMillions!G", K$1, ":", "H", K$1+29)),Table256[[#This Row],[Number]])</f>
        <v>2</v>
      </c>
      <c r="G4">
        <f ca="1">COUNTIF(INDIRECT(CONCATENATE("EuroMillions!G", K$1, ":", "H", K$1+49)),Table256[[#This Row],[Number]])</f>
        <v>7</v>
      </c>
      <c r="H4">
        <f ca="1">COUNTIF(INDIRECT(CONCATENATE("EuroMillions!G", K$1, ":", "H", K$1+199)),Table256[[#This Row],[Number]])</f>
        <v>33</v>
      </c>
    </row>
    <row r="5" spans="1:12" x14ac:dyDescent="0.3">
      <c r="A5">
        <v>4</v>
      </c>
      <c r="B5">
        <f ca="1">COUNTIF(INDIRECT(CONCATENATE("EuroMillions!G", K$1, ":", "H", K$1+4)),Table256[[#This Row],[Number]])</f>
        <v>0</v>
      </c>
      <c r="C5">
        <f ca="1">COUNTIF(INDIRECT(CONCATENATE("EuroMillions!G", K$1, ":", "H", K$1+9)),Table256[[#This Row],[Number]])</f>
        <v>1</v>
      </c>
      <c r="D5">
        <f ca="1">COUNTIF(INDIRECT(CONCATENATE("EuroMillions!G", K$1, ":", "H", K$1+14)),Table256[[#This Row],[Number]])</f>
        <v>2</v>
      </c>
      <c r="E5">
        <f ca="1">COUNTIF(INDIRECT(CONCATENATE("EuroMillions!G", K$1, ":", "H", K$1+19)),Table256[[#This Row],[Number]])</f>
        <v>3</v>
      </c>
      <c r="F5">
        <f ca="1">COUNTIF(INDIRECT(CONCATENATE("EuroMillions!G", K$1, ":", "H", K$1+29)),Table256[[#This Row],[Number]])</f>
        <v>4</v>
      </c>
      <c r="G5">
        <f ca="1">COUNTIF(INDIRECT(CONCATENATE("EuroMillions!G", K$1, ":", "H", K$1+49)),Table256[[#This Row],[Number]])</f>
        <v>7</v>
      </c>
      <c r="H5">
        <f ca="1">COUNTIF(INDIRECT(CONCATENATE("EuroMillions!G", K$1, ":", "H", K$1+199)),Table256[[#This Row],[Number]])</f>
        <v>32</v>
      </c>
    </row>
    <row r="6" spans="1:12" x14ac:dyDescent="0.3">
      <c r="A6">
        <v>5</v>
      </c>
      <c r="B6">
        <f ca="1">COUNTIF(INDIRECT(CONCATENATE("EuroMillions!G", K$1, ":", "H", K$1+4)),Table256[[#This Row],[Number]])</f>
        <v>1</v>
      </c>
      <c r="C6">
        <f ca="1">COUNTIF(INDIRECT(CONCATENATE("EuroMillions!G", K$1, ":", "H", K$1+9)),Table256[[#This Row],[Number]])</f>
        <v>3</v>
      </c>
      <c r="D6">
        <f ca="1">COUNTIF(INDIRECT(CONCATENATE("EuroMillions!G", K$1, ":", "H", K$1+14)),Table256[[#This Row],[Number]])</f>
        <v>4</v>
      </c>
      <c r="E6">
        <f ca="1">COUNTIF(INDIRECT(CONCATENATE("EuroMillions!G", K$1, ":", "H", K$1+19)),Table256[[#This Row],[Number]])</f>
        <v>4</v>
      </c>
      <c r="F6">
        <f ca="1">COUNTIF(INDIRECT(CONCATENATE("EuroMillions!G", K$1, ":", "H", K$1+29)),Table256[[#This Row],[Number]])</f>
        <v>6</v>
      </c>
      <c r="G6">
        <f ca="1">COUNTIF(INDIRECT(CONCATENATE("EuroMillions!G", K$1, ":", "H", K$1+49)),Table256[[#This Row],[Number]])</f>
        <v>10</v>
      </c>
      <c r="H6">
        <f ca="1">COUNTIF(INDIRECT(CONCATENATE("EuroMillions!G", K$1, ":", "H", K$1+199)),Table256[[#This Row],[Number]])</f>
        <v>36</v>
      </c>
    </row>
    <row r="7" spans="1:12" x14ac:dyDescent="0.3">
      <c r="A7">
        <v>6</v>
      </c>
      <c r="B7">
        <f ca="1">COUNTIF(INDIRECT(CONCATENATE("EuroMillions!G", K$1, ":", "H", K$1+4)),Table256[[#This Row],[Number]])</f>
        <v>1</v>
      </c>
      <c r="C7">
        <f ca="1">COUNTIF(INDIRECT(CONCATENATE("EuroMillions!G", K$1, ":", "H", K$1+9)),Table256[[#This Row],[Number]])</f>
        <v>1</v>
      </c>
      <c r="D7">
        <f ca="1">COUNTIF(INDIRECT(CONCATENATE("EuroMillions!G", K$1, ":", "H", K$1+14)),Table256[[#This Row],[Number]])</f>
        <v>3</v>
      </c>
      <c r="E7">
        <f ca="1">COUNTIF(INDIRECT(CONCATENATE("EuroMillions!G", K$1, ":", "H", K$1+19)),Table256[[#This Row],[Number]])</f>
        <v>4</v>
      </c>
      <c r="F7">
        <f ca="1">COUNTIF(INDIRECT(CONCATENATE("EuroMillions!G", K$1, ":", "H", K$1+29)),Table256[[#This Row],[Number]])</f>
        <v>7</v>
      </c>
      <c r="G7">
        <f ca="1">COUNTIF(INDIRECT(CONCATENATE("EuroMillions!G", K$1, ":", "H", K$1+49)),Table256[[#This Row],[Number]])</f>
        <v>10</v>
      </c>
      <c r="H7">
        <f ca="1">COUNTIF(INDIRECT(CONCATENATE("EuroMillions!G", K$1, ":", "H", K$1+199)),Table256[[#This Row],[Number]])</f>
        <v>33</v>
      </c>
    </row>
    <row r="8" spans="1:12" x14ac:dyDescent="0.3">
      <c r="A8">
        <v>7</v>
      </c>
      <c r="B8">
        <f ca="1">COUNTIF(INDIRECT(CONCATENATE("EuroMillions!G", K$1, ":", "H", K$1+4)),Table256[[#This Row],[Number]])</f>
        <v>1</v>
      </c>
      <c r="C8">
        <f ca="1">COUNTIF(INDIRECT(CONCATENATE("EuroMillions!G", K$1, ":", "H", K$1+9)),Table256[[#This Row],[Number]])</f>
        <v>2</v>
      </c>
      <c r="D8">
        <f ca="1">COUNTIF(INDIRECT(CONCATENATE("EuroMillions!G", K$1, ":", "H", K$1+14)),Table256[[#This Row],[Number]])</f>
        <v>3</v>
      </c>
      <c r="E8">
        <f ca="1">COUNTIF(INDIRECT(CONCATENATE("EuroMillions!G", K$1, ":", "H", K$1+19)),Table256[[#This Row],[Number]])</f>
        <v>4</v>
      </c>
      <c r="F8">
        <f ca="1">COUNTIF(INDIRECT(CONCATENATE("EuroMillions!G", K$1, ":", "H", K$1+29)),Table256[[#This Row],[Number]])</f>
        <v>5</v>
      </c>
      <c r="G8">
        <f ca="1">COUNTIF(INDIRECT(CONCATENATE("EuroMillions!G", K$1, ":", "H", K$1+49)),Table256[[#This Row],[Number]])</f>
        <v>7</v>
      </c>
      <c r="H8">
        <f ca="1">COUNTIF(INDIRECT(CONCATENATE("EuroMillions!G", K$1, ":", "H", K$1+199)),Table256[[#This Row],[Number]])</f>
        <v>36</v>
      </c>
    </row>
    <row r="9" spans="1:12" x14ac:dyDescent="0.3">
      <c r="A9">
        <v>8</v>
      </c>
      <c r="B9">
        <f ca="1">COUNTIF(INDIRECT(CONCATENATE("EuroMillions!G", K$1, ":", "H", K$1+4)),Table256[[#This Row],[Number]])</f>
        <v>1</v>
      </c>
      <c r="C9">
        <f ca="1">COUNTIF(INDIRECT(CONCATENATE("EuroMillions!G", K$1, ":", "H", K$1+9)),Table256[[#This Row],[Number]])</f>
        <v>2</v>
      </c>
      <c r="D9">
        <f ca="1">COUNTIF(INDIRECT(CONCATENATE("EuroMillions!G", K$1, ":", "H", K$1+14)),Table256[[#This Row],[Number]])</f>
        <v>3</v>
      </c>
      <c r="E9">
        <f ca="1">COUNTIF(INDIRECT(CONCATENATE("EuroMillions!G", K$1, ":", "H", K$1+19)),Table256[[#This Row],[Number]])</f>
        <v>5</v>
      </c>
      <c r="F9">
        <f ca="1">COUNTIF(INDIRECT(CONCATENATE("EuroMillions!G", K$1, ":", "H", K$1+29)),Table256[[#This Row],[Number]])</f>
        <v>7</v>
      </c>
      <c r="G9">
        <f ca="1">COUNTIF(INDIRECT(CONCATENATE("EuroMillions!G", K$1, ":", "H", K$1+49)),Table256[[#This Row],[Number]])</f>
        <v>9</v>
      </c>
      <c r="H9">
        <f ca="1">COUNTIF(INDIRECT(CONCATENATE("EuroMillions!G", K$1, ":", "H", K$1+199)),Table256[[#This Row],[Number]])</f>
        <v>36</v>
      </c>
    </row>
    <row r="10" spans="1:12" x14ac:dyDescent="0.3">
      <c r="A10">
        <v>9</v>
      </c>
      <c r="B10">
        <f ca="1">COUNTIF(INDIRECT(CONCATENATE("EuroMillions!G", K$1, ":", "H", K$1+4)),Table256[[#This Row],[Number]])</f>
        <v>0</v>
      </c>
      <c r="C10">
        <f ca="1">COUNTIF(INDIRECT(CONCATENATE("EuroMillions!G", K$1, ":", "H", K$1+9)),Table256[[#This Row],[Number]])</f>
        <v>1</v>
      </c>
      <c r="D10">
        <f ca="1">COUNTIF(INDIRECT(CONCATENATE("EuroMillions!G", K$1, ":", "H", K$1+14)),Table256[[#This Row],[Number]])</f>
        <v>3</v>
      </c>
      <c r="E10">
        <f ca="1">COUNTIF(INDIRECT(CONCATENATE("EuroMillions!G", K$1, ":", "H", K$1+19)),Table256[[#This Row],[Number]])</f>
        <v>4</v>
      </c>
      <c r="F10">
        <f ca="1">COUNTIF(INDIRECT(CONCATENATE("EuroMillions!G", K$1, ":", "H", K$1+29)),Table256[[#This Row],[Number]])</f>
        <v>7</v>
      </c>
      <c r="G10">
        <f ca="1">COUNTIF(INDIRECT(CONCATENATE("EuroMillions!G", K$1, ":", "H", K$1+49)),Table256[[#This Row],[Number]])</f>
        <v>12</v>
      </c>
      <c r="H10">
        <f ca="1">COUNTIF(INDIRECT(CONCATENATE("EuroMillions!G", K$1, ":", "H", K$1+199)),Table256[[#This Row],[Number]])</f>
        <v>40</v>
      </c>
    </row>
    <row r="11" spans="1:12" x14ac:dyDescent="0.3">
      <c r="A11">
        <v>10</v>
      </c>
      <c r="B11">
        <f ca="1">COUNTIF(INDIRECT(CONCATENATE("EuroMillions!G", K$1, ":", "H", K$1+4)),Table256[[#This Row],[Number]])</f>
        <v>2</v>
      </c>
      <c r="C11">
        <f ca="1">COUNTIF(INDIRECT(CONCATENATE("EuroMillions!G", K$1, ":", "H", K$1+9)),Table256[[#This Row],[Number]])</f>
        <v>3</v>
      </c>
      <c r="D11">
        <f ca="1">COUNTIF(INDIRECT(CONCATENATE("EuroMillions!G", K$1, ":", "H", K$1+14)),Table256[[#This Row],[Number]])</f>
        <v>3</v>
      </c>
      <c r="E11">
        <f ca="1">COUNTIF(INDIRECT(CONCATENATE("EuroMillions!G", K$1, ":", "H", K$1+19)),Table256[[#This Row],[Number]])</f>
        <v>3</v>
      </c>
      <c r="F11">
        <f ca="1">COUNTIF(INDIRECT(CONCATENATE("EuroMillions!G", K$1, ":", "H", K$1+29)),Table256[[#This Row],[Number]])</f>
        <v>6</v>
      </c>
      <c r="G11">
        <f ca="1">COUNTIF(INDIRECT(CONCATENATE("EuroMillions!G", K$1, ":", "H", K$1+49)),Table256[[#This Row],[Number]])</f>
        <v>8</v>
      </c>
      <c r="H11">
        <f ca="1">COUNTIF(INDIRECT(CONCATENATE("EuroMillions!G", K$1, ":", "H", K$1+199)),Table256[[#This Row],[Number]])</f>
        <v>34</v>
      </c>
    </row>
    <row r="12" spans="1:12" x14ac:dyDescent="0.3">
      <c r="A12">
        <v>11</v>
      </c>
      <c r="B12">
        <f ca="1">COUNTIF(INDIRECT(CONCATENATE("EuroMillions!G", K$1, ":", "H", K$1+4)),Table256[[#This Row],[Number]])</f>
        <v>1</v>
      </c>
      <c r="C12">
        <f ca="1">COUNTIF(INDIRECT(CONCATENATE("EuroMillions!G", K$1, ":", "H", K$1+9)),Table256[[#This Row],[Number]])</f>
        <v>1</v>
      </c>
      <c r="D12">
        <f ca="1">COUNTIF(INDIRECT(CONCATENATE("EuroMillions!G", K$1, ":", "H", K$1+14)),Table256[[#This Row],[Number]])</f>
        <v>1</v>
      </c>
      <c r="E12">
        <f ca="1">COUNTIF(INDIRECT(CONCATENATE("EuroMillions!G", K$1, ":", "H", K$1+19)),Table256[[#This Row],[Number]])</f>
        <v>2</v>
      </c>
      <c r="F12">
        <f ca="1">COUNTIF(INDIRECT(CONCATENATE("EuroMillions!G", K$1, ":", "H", K$1+29)),Table256[[#This Row],[Number]])</f>
        <v>3</v>
      </c>
      <c r="G12">
        <f ca="1">COUNTIF(INDIRECT(CONCATENATE("EuroMillions!G", K$1, ":", "H", K$1+49)),Table256[[#This Row],[Number]])</f>
        <v>4</v>
      </c>
      <c r="H12">
        <f ca="1">COUNTIF(INDIRECT(CONCATENATE("EuroMillions!G", K$1, ":", "H", K$1+199)),Table256[[#This Row],[Number]])</f>
        <v>22</v>
      </c>
    </row>
    <row r="13" spans="1:12" x14ac:dyDescent="0.3">
      <c r="A13">
        <v>12</v>
      </c>
      <c r="B13">
        <f ca="1">COUNTIF(INDIRECT(CONCATENATE("EuroMillions!G", K$1, ":", "H", K$1+4)),Table256[[#This Row],[Number]])</f>
        <v>0</v>
      </c>
      <c r="C13">
        <f ca="1">COUNTIF(INDIRECT(CONCATENATE("EuroMillions!G", K$1, ":", "H", K$1+9)),Table256[[#This Row],[Number]])</f>
        <v>0</v>
      </c>
      <c r="D13">
        <f ca="1">COUNTIF(INDIRECT(CONCATENATE("EuroMillions!G", K$1, ":", "H", K$1+14)),Table256[[#This Row],[Number]])</f>
        <v>1</v>
      </c>
      <c r="E13">
        <f ca="1">COUNTIF(INDIRECT(CONCATENATE("EuroMillions!G", K$1, ":", "H", K$1+19)),Table256[[#This Row],[Number]])</f>
        <v>3</v>
      </c>
      <c r="F13">
        <f ca="1">COUNTIF(INDIRECT(CONCATENATE("EuroMillions!G", K$1, ":", "H", K$1+29)),Table256[[#This Row],[Number]])</f>
        <v>5</v>
      </c>
      <c r="G13">
        <f ca="1">COUNTIF(INDIRECT(CONCATENATE("EuroMillions!G", K$1, ":", "H", K$1+49)),Table256[[#This Row],[Number]])</f>
        <v>9</v>
      </c>
      <c r="H13">
        <f ca="1">COUNTIF(INDIRECT(CONCATENATE("EuroMillions!G", K$1, ":", "H", K$1+199)),Table256[[#This Row],[Number]])</f>
        <v>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BB2D-644B-44B4-B2E2-A66DEBE38E06}">
  <dimension ref="A1:O54"/>
  <sheetViews>
    <sheetView workbookViewId="0">
      <selection activeCell="M20" sqref="M20"/>
    </sheetView>
  </sheetViews>
  <sheetFormatPr defaultRowHeight="14.4" x14ac:dyDescent="0.3"/>
  <cols>
    <col min="1" max="1" width="10.6640625" customWidth="1"/>
    <col min="7" max="8" width="12.109375" customWidth="1"/>
  </cols>
  <sheetData>
    <row r="1" spans="1:1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5" x14ac:dyDescent="0.3">
      <c r="A2" s="4">
        <v>44783</v>
      </c>
      <c r="B2">
        <v>24</v>
      </c>
      <c r="C2">
        <v>52</v>
      </c>
      <c r="D2">
        <v>6</v>
      </c>
      <c r="E2">
        <v>40</v>
      </c>
      <c r="F2">
        <v>47</v>
      </c>
      <c r="G2">
        <v>21</v>
      </c>
      <c r="H2">
        <v>30</v>
      </c>
      <c r="I2">
        <v>8</v>
      </c>
      <c r="J2" t="s">
        <v>22</v>
      </c>
      <c r="K2">
        <v>2779</v>
      </c>
    </row>
    <row r="3" spans="1:15" x14ac:dyDescent="0.3">
      <c r="A3" s="4">
        <v>44779</v>
      </c>
      <c r="B3">
        <v>45</v>
      </c>
      <c r="C3">
        <v>41</v>
      </c>
      <c r="D3">
        <v>44</v>
      </c>
      <c r="E3">
        <v>31</v>
      </c>
      <c r="F3">
        <v>15</v>
      </c>
      <c r="G3">
        <v>14</v>
      </c>
      <c r="H3">
        <v>20</v>
      </c>
      <c r="I3">
        <v>7</v>
      </c>
      <c r="J3" t="s">
        <v>23</v>
      </c>
      <c r="K3">
        <v>2778</v>
      </c>
      <c r="O3" s="4"/>
    </row>
    <row r="4" spans="1:15" x14ac:dyDescent="0.3">
      <c r="A4" s="4">
        <v>44776</v>
      </c>
      <c r="B4">
        <v>25</v>
      </c>
      <c r="C4">
        <v>53</v>
      </c>
      <c r="D4">
        <v>29</v>
      </c>
      <c r="E4">
        <v>5</v>
      </c>
      <c r="F4">
        <v>28</v>
      </c>
      <c r="G4">
        <v>58</v>
      </c>
      <c r="H4">
        <v>15</v>
      </c>
      <c r="I4">
        <v>7</v>
      </c>
      <c r="J4" t="s">
        <v>23</v>
      </c>
      <c r="K4">
        <v>2777</v>
      </c>
      <c r="O4" s="4"/>
    </row>
    <row r="5" spans="1:15" x14ac:dyDescent="0.3">
      <c r="A5" s="4">
        <v>44772</v>
      </c>
      <c r="B5">
        <v>33</v>
      </c>
      <c r="C5">
        <v>7</v>
      </c>
      <c r="D5">
        <v>17</v>
      </c>
      <c r="E5">
        <v>16</v>
      </c>
      <c r="F5">
        <v>19</v>
      </c>
      <c r="G5">
        <v>57</v>
      </c>
      <c r="H5">
        <v>12</v>
      </c>
      <c r="I5">
        <v>6</v>
      </c>
      <c r="J5" t="s">
        <v>23</v>
      </c>
      <c r="K5">
        <v>2776</v>
      </c>
      <c r="O5" s="4"/>
    </row>
    <row r="6" spans="1:15" x14ac:dyDescent="0.3">
      <c r="A6" s="4">
        <v>44769</v>
      </c>
      <c r="B6">
        <v>14</v>
      </c>
      <c r="C6">
        <v>37</v>
      </c>
      <c r="D6">
        <v>39</v>
      </c>
      <c r="E6">
        <v>38</v>
      </c>
      <c r="F6">
        <v>1</v>
      </c>
      <c r="G6">
        <v>11</v>
      </c>
      <c r="H6">
        <v>54</v>
      </c>
      <c r="I6">
        <v>6</v>
      </c>
      <c r="J6" t="s">
        <v>23</v>
      </c>
      <c r="K6">
        <v>2775</v>
      </c>
      <c r="O6" s="4"/>
    </row>
    <row r="7" spans="1:15" x14ac:dyDescent="0.3">
      <c r="A7" s="4">
        <v>44765</v>
      </c>
      <c r="B7">
        <v>34</v>
      </c>
      <c r="C7">
        <v>10</v>
      </c>
      <c r="D7">
        <v>41</v>
      </c>
      <c r="E7">
        <v>2</v>
      </c>
      <c r="F7">
        <v>54</v>
      </c>
      <c r="G7">
        <v>13</v>
      </c>
      <c r="H7">
        <v>26</v>
      </c>
      <c r="I7">
        <v>5</v>
      </c>
      <c r="J7" t="s">
        <v>22</v>
      </c>
      <c r="K7">
        <v>2774</v>
      </c>
      <c r="O7" s="4"/>
    </row>
    <row r="8" spans="1:15" x14ac:dyDescent="0.3">
      <c r="A8" s="4">
        <v>44762</v>
      </c>
      <c r="B8">
        <v>36</v>
      </c>
      <c r="C8">
        <v>33</v>
      </c>
      <c r="D8">
        <v>12</v>
      </c>
      <c r="E8">
        <v>32</v>
      </c>
      <c r="F8">
        <v>14</v>
      </c>
      <c r="G8">
        <v>17</v>
      </c>
      <c r="H8">
        <v>9</v>
      </c>
      <c r="I8">
        <v>5</v>
      </c>
      <c r="J8" t="s">
        <v>22</v>
      </c>
      <c r="K8">
        <v>2773</v>
      </c>
      <c r="O8" s="4"/>
    </row>
    <row r="9" spans="1:15" x14ac:dyDescent="0.3">
      <c r="A9" s="4">
        <v>44758</v>
      </c>
      <c r="B9">
        <v>58</v>
      </c>
      <c r="C9">
        <v>32</v>
      </c>
      <c r="D9">
        <v>2</v>
      </c>
      <c r="E9">
        <v>19</v>
      </c>
      <c r="F9">
        <v>12</v>
      </c>
      <c r="G9">
        <v>54</v>
      </c>
      <c r="H9">
        <v>23</v>
      </c>
      <c r="I9">
        <v>4</v>
      </c>
      <c r="J9" t="s">
        <v>22</v>
      </c>
      <c r="K9">
        <v>2772</v>
      </c>
      <c r="O9" s="4"/>
    </row>
    <row r="10" spans="1:15" x14ac:dyDescent="0.3">
      <c r="A10" s="4">
        <v>44755</v>
      </c>
      <c r="B10">
        <v>12</v>
      </c>
      <c r="C10">
        <v>59</v>
      </c>
      <c r="D10">
        <v>39</v>
      </c>
      <c r="E10">
        <v>13</v>
      </c>
      <c r="F10">
        <v>42</v>
      </c>
      <c r="G10">
        <v>19</v>
      </c>
      <c r="H10">
        <v>10</v>
      </c>
      <c r="I10">
        <v>4</v>
      </c>
      <c r="J10" t="s">
        <v>22</v>
      </c>
      <c r="K10">
        <v>2771</v>
      </c>
      <c r="O10" s="4"/>
    </row>
    <row r="11" spans="1:15" x14ac:dyDescent="0.3">
      <c r="A11" s="4">
        <v>44751</v>
      </c>
      <c r="B11">
        <v>40</v>
      </c>
      <c r="C11">
        <v>12</v>
      </c>
      <c r="D11">
        <v>15</v>
      </c>
      <c r="E11">
        <v>6</v>
      </c>
      <c r="F11">
        <v>48</v>
      </c>
      <c r="G11">
        <v>24</v>
      </c>
      <c r="H11">
        <v>45</v>
      </c>
      <c r="I11">
        <v>3</v>
      </c>
      <c r="J11" t="s">
        <v>23</v>
      </c>
      <c r="K11">
        <v>2770</v>
      </c>
      <c r="O11" s="4"/>
    </row>
    <row r="12" spans="1:15" x14ac:dyDescent="0.3">
      <c r="A12" s="4">
        <v>44748</v>
      </c>
      <c r="B12">
        <v>44</v>
      </c>
      <c r="C12">
        <v>25</v>
      </c>
      <c r="D12">
        <v>9</v>
      </c>
      <c r="E12">
        <v>54</v>
      </c>
      <c r="F12">
        <v>36</v>
      </c>
      <c r="G12">
        <v>41</v>
      </c>
      <c r="H12">
        <v>48</v>
      </c>
      <c r="I12">
        <v>3</v>
      </c>
      <c r="J12" t="s">
        <v>23</v>
      </c>
      <c r="K12">
        <v>2769</v>
      </c>
      <c r="O12" s="4"/>
    </row>
    <row r="13" spans="1:15" x14ac:dyDescent="0.3">
      <c r="A13" s="4">
        <v>44744</v>
      </c>
      <c r="B13">
        <v>53</v>
      </c>
      <c r="C13">
        <v>48</v>
      </c>
      <c r="D13">
        <v>33</v>
      </c>
      <c r="E13">
        <v>9</v>
      </c>
      <c r="F13">
        <v>43</v>
      </c>
      <c r="G13">
        <v>23</v>
      </c>
      <c r="H13">
        <v>1</v>
      </c>
      <c r="I13">
        <v>2</v>
      </c>
      <c r="J13" t="s">
        <v>23</v>
      </c>
      <c r="K13">
        <v>2768</v>
      </c>
      <c r="O13" s="4"/>
    </row>
    <row r="14" spans="1:15" x14ac:dyDescent="0.3">
      <c r="A14" s="4">
        <v>44741</v>
      </c>
      <c r="B14">
        <v>26</v>
      </c>
      <c r="C14">
        <v>3</v>
      </c>
      <c r="D14">
        <v>17</v>
      </c>
      <c r="E14">
        <v>21</v>
      </c>
      <c r="F14">
        <v>46</v>
      </c>
      <c r="G14">
        <v>59</v>
      </c>
      <c r="H14">
        <v>39</v>
      </c>
      <c r="I14">
        <v>2</v>
      </c>
      <c r="J14" t="s">
        <v>23</v>
      </c>
      <c r="K14">
        <v>2767</v>
      </c>
      <c r="O14" s="4"/>
    </row>
    <row r="15" spans="1:15" x14ac:dyDescent="0.3">
      <c r="A15" s="4">
        <v>44737</v>
      </c>
      <c r="B15">
        <v>43</v>
      </c>
      <c r="C15">
        <v>13</v>
      </c>
      <c r="D15">
        <v>31</v>
      </c>
      <c r="E15">
        <v>52</v>
      </c>
      <c r="F15">
        <v>23</v>
      </c>
      <c r="G15">
        <v>25</v>
      </c>
      <c r="H15">
        <v>6</v>
      </c>
      <c r="I15">
        <v>1</v>
      </c>
      <c r="J15" t="s">
        <v>22</v>
      </c>
      <c r="K15">
        <v>2766</v>
      </c>
      <c r="O15" s="4"/>
    </row>
    <row r="16" spans="1:15" x14ac:dyDescent="0.3">
      <c r="A16" s="4">
        <v>44734</v>
      </c>
      <c r="B16">
        <v>54</v>
      </c>
      <c r="C16">
        <v>21</v>
      </c>
      <c r="D16">
        <v>40</v>
      </c>
      <c r="E16">
        <v>48</v>
      </c>
      <c r="F16">
        <v>36</v>
      </c>
      <c r="G16">
        <v>46</v>
      </c>
      <c r="H16">
        <v>38</v>
      </c>
      <c r="I16">
        <v>1</v>
      </c>
      <c r="J16" t="s">
        <v>22</v>
      </c>
      <c r="K16">
        <v>2765</v>
      </c>
      <c r="O16" s="4"/>
    </row>
    <row r="17" spans="1:15" x14ac:dyDescent="0.3">
      <c r="A17" s="4">
        <v>44730</v>
      </c>
      <c r="B17">
        <v>14</v>
      </c>
      <c r="C17">
        <v>39</v>
      </c>
      <c r="D17">
        <v>11</v>
      </c>
      <c r="E17">
        <v>59</v>
      </c>
      <c r="F17">
        <v>42</v>
      </c>
      <c r="G17">
        <v>36</v>
      </c>
      <c r="H17">
        <v>21</v>
      </c>
      <c r="I17">
        <v>4</v>
      </c>
      <c r="J17" t="s">
        <v>22</v>
      </c>
      <c r="K17">
        <v>2764</v>
      </c>
      <c r="O17" s="4"/>
    </row>
    <row r="18" spans="1:15" x14ac:dyDescent="0.3">
      <c r="A18" s="4">
        <v>44727</v>
      </c>
      <c r="B18">
        <v>53</v>
      </c>
      <c r="C18">
        <v>3</v>
      </c>
      <c r="D18">
        <v>41</v>
      </c>
      <c r="E18">
        <v>37</v>
      </c>
      <c r="F18">
        <v>38</v>
      </c>
      <c r="G18">
        <v>26</v>
      </c>
      <c r="H18">
        <v>36</v>
      </c>
      <c r="I18">
        <v>4</v>
      </c>
      <c r="J18" t="s">
        <v>22</v>
      </c>
      <c r="K18">
        <v>2763</v>
      </c>
      <c r="O18" s="4"/>
    </row>
    <row r="19" spans="1:15" x14ac:dyDescent="0.3">
      <c r="A19" s="4">
        <v>44723</v>
      </c>
      <c r="B19">
        <v>32</v>
      </c>
      <c r="C19">
        <v>21</v>
      </c>
      <c r="D19">
        <v>59</v>
      </c>
      <c r="E19">
        <v>52</v>
      </c>
      <c r="F19">
        <v>34</v>
      </c>
      <c r="G19">
        <v>20</v>
      </c>
      <c r="H19">
        <v>1</v>
      </c>
      <c r="I19">
        <v>3</v>
      </c>
      <c r="J19" t="s">
        <v>23</v>
      </c>
      <c r="K19">
        <v>2762</v>
      </c>
      <c r="O19" s="4"/>
    </row>
    <row r="20" spans="1:15" x14ac:dyDescent="0.3">
      <c r="A20" s="4">
        <v>44720</v>
      </c>
      <c r="B20">
        <v>25</v>
      </c>
      <c r="C20">
        <v>53</v>
      </c>
      <c r="D20">
        <v>58</v>
      </c>
      <c r="E20">
        <v>11</v>
      </c>
      <c r="F20">
        <v>23</v>
      </c>
      <c r="G20">
        <v>38</v>
      </c>
      <c r="H20">
        <v>52</v>
      </c>
      <c r="I20">
        <v>3</v>
      </c>
      <c r="J20" t="s">
        <v>23</v>
      </c>
      <c r="K20">
        <v>2761</v>
      </c>
      <c r="O20" s="4"/>
    </row>
    <row r="21" spans="1:15" x14ac:dyDescent="0.3">
      <c r="A21" s="4">
        <v>44716</v>
      </c>
      <c r="B21">
        <v>46</v>
      </c>
      <c r="C21">
        <v>59</v>
      </c>
      <c r="D21">
        <v>41</v>
      </c>
      <c r="E21">
        <v>52</v>
      </c>
      <c r="F21">
        <v>19</v>
      </c>
      <c r="G21">
        <v>9</v>
      </c>
      <c r="H21">
        <v>24</v>
      </c>
      <c r="I21">
        <v>2</v>
      </c>
      <c r="J21" t="s">
        <v>23</v>
      </c>
      <c r="K21">
        <v>2760</v>
      </c>
      <c r="O21" s="4"/>
    </row>
    <row r="22" spans="1:15" x14ac:dyDescent="0.3">
      <c r="A22" s="4">
        <v>44713</v>
      </c>
      <c r="B22">
        <v>32</v>
      </c>
      <c r="C22">
        <v>4</v>
      </c>
      <c r="D22">
        <v>30</v>
      </c>
      <c r="E22">
        <v>38</v>
      </c>
      <c r="F22">
        <v>1</v>
      </c>
      <c r="G22">
        <v>6</v>
      </c>
      <c r="H22">
        <v>18</v>
      </c>
      <c r="I22">
        <v>2</v>
      </c>
      <c r="J22" t="s">
        <v>23</v>
      </c>
      <c r="K22">
        <v>2759</v>
      </c>
      <c r="O22" s="4"/>
    </row>
    <row r="23" spans="1:15" x14ac:dyDescent="0.3">
      <c r="A23" s="4">
        <v>44709</v>
      </c>
      <c r="B23">
        <v>24</v>
      </c>
      <c r="C23">
        <v>57</v>
      </c>
      <c r="D23">
        <v>16</v>
      </c>
      <c r="E23">
        <v>34</v>
      </c>
      <c r="F23">
        <v>44</v>
      </c>
      <c r="G23">
        <v>5</v>
      </c>
      <c r="H23">
        <v>20</v>
      </c>
      <c r="I23">
        <v>1</v>
      </c>
      <c r="J23" t="s">
        <v>24</v>
      </c>
      <c r="K23">
        <v>2758</v>
      </c>
      <c r="O23" s="4"/>
    </row>
    <row r="24" spans="1:15" x14ac:dyDescent="0.3">
      <c r="A24" s="4">
        <v>44706</v>
      </c>
      <c r="B24">
        <v>45</v>
      </c>
      <c r="C24">
        <v>31</v>
      </c>
      <c r="D24">
        <v>49</v>
      </c>
      <c r="E24">
        <v>30</v>
      </c>
      <c r="F24">
        <v>37</v>
      </c>
      <c r="G24">
        <v>56</v>
      </c>
      <c r="H24">
        <v>51</v>
      </c>
      <c r="I24">
        <v>1</v>
      </c>
      <c r="J24" t="s">
        <v>24</v>
      </c>
      <c r="K24">
        <v>2757</v>
      </c>
      <c r="O24" s="4"/>
    </row>
    <row r="25" spans="1:15" x14ac:dyDescent="0.3">
      <c r="A25" s="4">
        <v>44702</v>
      </c>
      <c r="B25">
        <v>51</v>
      </c>
      <c r="C25">
        <v>48</v>
      </c>
      <c r="D25">
        <v>57</v>
      </c>
      <c r="E25">
        <v>12</v>
      </c>
      <c r="F25">
        <v>37</v>
      </c>
      <c r="G25">
        <v>25</v>
      </c>
      <c r="H25">
        <v>8</v>
      </c>
      <c r="I25">
        <v>4</v>
      </c>
      <c r="J25" t="s">
        <v>25</v>
      </c>
      <c r="K25">
        <v>2756</v>
      </c>
      <c r="O25" s="4"/>
    </row>
    <row r="26" spans="1:15" x14ac:dyDescent="0.3">
      <c r="A26" s="4">
        <v>44699</v>
      </c>
      <c r="B26">
        <v>18</v>
      </c>
      <c r="C26">
        <v>20</v>
      </c>
      <c r="D26">
        <v>38</v>
      </c>
      <c r="E26">
        <v>40</v>
      </c>
      <c r="F26">
        <v>51</v>
      </c>
      <c r="G26">
        <v>42</v>
      </c>
      <c r="H26">
        <v>45</v>
      </c>
      <c r="I26">
        <v>4</v>
      </c>
      <c r="J26" t="s">
        <v>25</v>
      </c>
      <c r="K26">
        <v>2755</v>
      </c>
      <c r="O26" s="4"/>
    </row>
    <row r="27" spans="1:15" x14ac:dyDescent="0.3">
      <c r="A27" s="4">
        <v>44695</v>
      </c>
      <c r="B27">
        <v>15</v>
      </c>
      <c r="C27">
        <v>21</v>
      </c>
      <c r="D27">
        <v>12</v>
      </c>
      <c r="E27">
        <v>50</v>
      </c>
      <c r="F27">
        <v>39</v>
      </c>
      <c r="G27">
        <v>24</v>
      </c>
      <c r="H27">
        <v>35</v>
      </c>
      <c r="I27">
        <v>3</v>
      </c>
      <c r="J27" t="s">
        <v>25</v>
      </c>
      <c r="K27">
        <v>2754</v>
      </c>
      <c r="O27" s="4"/>
    </row>
    <row r="28" spans="1:15" x14ac:dyDescent="0.3">
      <c r="A28" s="4">
        <v>44692</v>
      </c>
      <c r="B28">
        <v>39</v>
      </c>
      <c r="C28">
        <v>51</v>
      </c>
      <c r="D28">
        <v>21</v>
      </c>
      <c r="E28">
        <v>44</v>
      </c>
      <c r="F28">
        <v>37</v>
      </c>
      <c r="G28">
        <v>34</v>
      </c>
      <c r="H28">
        <v>26</v>
      </c>
      <c r="I28">
        <v>3</v>
      </c>
      <c r="J28" t="s">
        <v>25</v>
      </c>
      <c r="K28">
        <v>2753</v>
      </c>
      <c r="O28" s="4"/>
    </row>
    <row r="29" spans="1:15" x14ac:dyDescent="0.3">
      <c r="A29" s="4">
        <v>44688</v>
      </c>
      <c r="B29">
        <v>5</v>
      </c>
      <c r="C29">
        <v>3</v>
      </c>
      <c r="D29">
        <v>15</v>
      </c>
      <c r="E29">
        <v>6</v>
      </c>
      <c r="F29">
        <v>41</v>
      </c>
      <c r="G29">
        <v>45</v>
      </c>
      <c r="H29">
        <v>39</v>
      </c>
      <c r="I29">
        <v>2</v>
      </c>
      <c r="J29" t="s">
        <v>24</v>
      </c>
      <c r="K29">
        <v>2752</v>
      </c>
      <c r="O29" s="4"/>
    </row>
    <row r="30" spans="1:15" x14ac:dyDescent="0.3">
      <c r="A30" s="4">
        <v>44685</v>
      </c>
      <c r="B30">
        <v>57</v>
      </c>
      <c r="C30">
        <v>10</v>
      </c>
      <c r="D30">
        <v>55</v>
      </c>
      <c r="E30">
        <v>50</v>
      </c>
      <c r="F30">
        <v>29</v>
      </c>
      <c r="G30">
        <v>6</v>
      </c>
      <c r="H30">
        <v>5</v>
      </c>
      <c r="I30">
        <v>2</v>
      </c>
      <c r="J30" t="s">
        <v>24</v>
      </c>
      <c r="K30">
        <v>2751</v>
      </c>
      <c r="O30" s="4"/>
    </row>
    <row r="31" spans="1:15" x14ac:dyDescent="0.3">
      <c r="A31" s="4">
        <v>44681</v>
      </c>
      <c r="B31">
        <v>15</v>
      </c>
      <c r="C31">
        <v>19</v>
      </c>
      <c r="D31">
        <v>41</v>
      </c>
      <c r="E31">
        <v>26</v>
      </c>
      <c r="F31">
        <v>51</v>
      </c>
      <c r="G31">
        <v>57</v>
      </c>
      <c r="H31">
        <v>52</v>
      </c>
      <c r="I31">
        <v>1</v>
      </c>
      <c r="J31" t="s">
        <v>24</v>
      </c>
      <c r="K31">
        <v>2750</v>
      </c>
      <c r="O31" s="4"/>
    </row>
    <row r="32" spans="1:15" x14ac:dyDescent="0.3">
      <c r="A32" s="4">
        <v>44678</v>
      </c>
      <c r="B32">
        <v>57</v>
      </c>
      <c r="C32">
        <v>38</v>
      </c>
      <c r="D32">
        <v>22</v>
      </c>
      <c r="E32">
        <v>10</v>
      </c>
      <c r="F32">
        <v>56</v>
      </c>
      <c r="G32">
        <v>35</v>
      </c>
      <c r="H32">
        <v>46</v>
      </c>
      <c r="I32">
        <v>1</v>
      </c>
      <c r="J32" t="s">
        <v>24</v>
      </c>
      <c r="K32">
        <v>2749</v>
      </c>
      <c r="O32" s="4"/>
    </row>
    <row r="33" spans="1:15" x14ac:dyDescent="0.3">
      <c r="A33" s="4">
        <v>44674</v>
      </c>
      <c r="B33">
        <v>7</v>
      </c>
      <c r="C33">
        <v>10</v>
      </c>
      <c r="D33">
        <v>56</v>
      </c>
      <c r="E33">
        <v>31</v>
      </c>
      <c r="F33">
        <v>48</v>
      </c>
      <c r="G33">
        <v>24</v>
      </c>
      <c r="H33">
        <v>15</v>
      </c>
      <c r="I33">
        <v>11</v>
      </c>
      <c r="J33" t="s">
        <v>25</v>
      </c>
      <c r="K33">
        <v>2748</v>
      </c>
      <c r="O33" s="4"/>
    </row>
    <row r="34" spans="1:15" x14ac:dyDescent="0.3">
      <c r="A34" s="4">
        <v>44671</v>
      </c>
      <c r="B34">
        <v>5</v>
      </c>
      <c r="C34">
        <v>53</v>
      </c>
      <c r="D34">
        <v>24</v>
      </c>
      <c r="E34">
        <v>47</v>
      </c>
      <c r="F34">
        <v>8</v>
      </c>
      <c r="G34">
        <v>50</v>
      </c>
      <c r="H34">
        <v>31</v>
      </c>
      <c r="I34">
        <v>11</v>
      </c>
      <c r="J34" t="s">
        <v>25</v>
      </c>
      <c r="K34">
        <v>2747</v>
      </c>
      <c r="O34" s="4"/>
    </row>
    <row r="35" spans="1:15" x14ac:dyDescent="0.3">
      <c r="A35" s="4">
        <v>44667</v>
      </c>
      <c r="B35">
        <v>6</v>
      </c>
      <c r="C35">
        <v>4</v>
      </c>
      <c r="D35">
        <v>55</v>
      </c>
      <c r="E35">
        <v>58</v>
      </c>
      <c r="F35">
        <v>2</v>
      </c>
      <c r="G35">
        <v>35</v>
      </c>
      <c r="H35">
        <v>44</v>
      </c>
      <c r="I35">
        <v>10</v>
      </c>
      <c r="J35" t="s">
        <v>25</v>
      </c>
      <c r="K35">
        <v>2746</v>
      </c>
      <c r="O35" s="4"/>
    </row>
    <row r="36" spans="1:15" x14ac:dyDescent="0.3">
      <c r="A36" s="4">
        <v>44664</v>
      </c>
      <c r="B36">
        <v>53</v>
      </c>
      <c r="C36">
        <v>40</v>
      </c>
      <c r="D36">
        <v>1</v>
      </c>
      <c r="E36">
        <v>10</v>
      </c>
      <c r="F36">
        <v>7</v>
      </c>
      <c r="G36">
        <v>30</v>
      </c>
      <c r="H36">
        <v>2</v>
      </c>
      <c r="I36">
        <v>10</v>
      </c>
      <c r="J36" t="s">
        <v>25</v>
      </c>
      <c r="K36">
        <v>2745</v>
      </c>
      <c r="O36" s="4"/>
    </row>
    <row r="37" spans="1:15" x14ac:dyDescent="0.3">
      <c r="A37" s="4">
        <v>44660</v>
      </c>
      <c r="B37">
        <v>18</v>
      </c>
      <c r="C37">
        <v>59</v>
      </c>
      <c r="D37">
        <v>44</v>
      </c>
      <c r="E37">
        <v>11</v>
      </c>
      <c r="F37">
        <v>10</v>
      </c>
      <c r="G37">
        <v>29</v>
      </c>
      <c r="H37">
        <v>17</v>
      </c>
      <c r="I37">
        <v>9</v>
      </c>
      <c r="J37" t="s">
        <v>24</v>
      </c>
      <c r="K37">
        <v>2744</v>
      </c>
      <c r="O37" s="4"/>
    </row>
    <row r="38" spans="1:15" x14ac:dyDescent="0.3">
      <c r="A38" s="4">
        <v>44657</v>
      </c>
      <c r="B38">
        <v>23</v>
      </c>
      <c r="C38">
        <v>3</v>
      </c>
      <c r="D38">
        <v>49</v>
      </c>
      <c r="E38">
        <v>30</v>
      </c>
      <c r="F38">
        <v>17</v>
      </c>
      <c r="G38">
        <v>24</v>
      </c>
      <c r="H38">
        <v>59</v>
      </c>
      <c r="I38">
        <v>9</v>
      </c>
      <c r="J38" t="s">
        <v>24</v>
      </c>
      <c r="K38">
        <v>2743</v>
      </c>
      <c r="O38" s="4"/>
    </row>
    <row r="39" spans="1:15" x14ac:dyDescent="0.3">
      <c r="A39" s="4">
        <v>44653</v>
      </c>
      <c r="B39">
        <v>22</v>
      </c>
      <c r="C39">
        <v>57</v>
      </c>
      <c r="D39">
        <v>27</v>
      </c>
      <c r="E39">
        <v>52</v>
      </c>
      <c r="F39">
        <v>30</v>
      </c>
      <c r="G39">
        <v>24</v>
      </c>
      <c r="H39">
        <v>20</v>
      </c>
      <c r="I39">
        <v>11</v>
      </c>
      <c r="J39" t="s">
        <v>24</v>
      </c>
      <c r="K39">
        <v>2742</v>
      </c>
      <c r="O39" s="4"/>
    </row>
    <row r="40" spans="1:15" x14ac:dyDescent="0.3">
      <c r="A40" s="4">
        <v>44650</v>
      </c>
      <c r="B40">
        <v>17</v>
      </c>
      <c r="C40">
        <v>44</v>
      </c>
      <c r="D40">
        <v>58</v>
      </c>
      <c r="E40">
        <v>12</v>
      </c>
      <c r="F40">
        <v>11</v>
      </c>
      <c r="G40">
        <v>14</v>
      </c>
      <c r="H40">
        <v>29</v>
      </c>
      <c r="I40">
        <v>11</v>
      </c>
      <c r="J40" t="s">
        <v>24</v>
      </c>
      <c r="K40">
        <v>2741</v>
      </c>
      <c r="O40" s="4"/>
    </row>
    <row r="41" spans="1:15" x14ac:dyDescent="0.3">
      <c r="A41" s="4">
        <v>44646</v>
      </c>
      <c r="B41">
        <v>13</v>
      </c>
      <c r="C41">
        <v>27</v>
      </c>
      <c r="D41">
        <v>53</v>
      </c>
      <c r="E41">
        <v>35</v>
      </c>
      <c r="F41">
        <v>46</v>
      </c>
      <c r="G41">
        <v>18</v>
      </c>
      <c r="H41">
        <v>40</v>
      </c>
      <c r="I41">
        <v>10</v>
      </c>
      <c r="J41" t="s">
        <v>25</v>
      </c>
      <c r="K41">
        <v>2740</v>
      </c>
      <c r="O41" s="4"/>
    </row>
    <row r="42" spans="1:15" x14ac:dyDescent="0.3">
      <c r="A42" s="4">
        <v>44643</v>
      </c>
      <c r="B42">
        <v>52</v>
      </c>
      <c r="C42">
        <v>15</v>
      </c>
      <c r="D42">
        <v>53</v>
      </c>
      <c r="E42">
        <v>46</v>
      </c>
      <c r="F42">
        <v>3</v>
      </c>
      <c r="G42">
        <v>14</v>
      </c>
      <c r="H42">
        <v>50</v>
      </c>
      <c r="I42">
        <v>10</v>
      </c>
      <c r="J42" t="s">
        <v>25</v>
      </c>
      <c r="K42">
        <v>2739</v>
      </c>
      <c r="O42" s="4"/>
    </row>
    <row r="43" spans="1:15" x14ac:dyDescent="0.3">
      <c r="A43" s="4">
        <v>44639</v>
      </c>
      <c r="B43">
        <v>51</v>
      </c>
      <c r="C43">
        <v>20</v>
      </c>
      <c r="D43">
        <v>50</v>
      </c>
      <c r="E43">
        <v>34</v>
      </c>
      <c r="F43">
        <v>33</v>
      </c>
      <c r="G43">
        <v>24</v>
      </c>
      <c r="H43">
        <v>7</v>
      </c>
      <c r="I43">
        <v>9</v>
      </c>
      <c r="J43" t="s">
        <v>25</v>
      </c>
      <c r="K43">
        <v>2738</v>
      </c>
      <c r="O43" s="4"/>
    </row>
    <row r="44" spans="1:15" x14ac:dyDescent="0.3">
      <c r="A44" s="4">
        <v>44636</v>
      </c>
      <c r="B44">
        <v>28</v>
      </c>
      <c r="C44">
        <v>33</v>
      </c>
      <c r="D44">
        <v>14</v>
      </c>
      <c r="E44">
        <v>23</v>
      </c>
      <c r="F44">
        <v>20</v>
      </c>
      <c r="G44">
        <v>54</v>
      </c>
      <c r="H44">
        <v>12</v>
      </c>
      <c r="I44">
        <v>9</v>
      </c>
      <c r="J44" t="s">
        <v>25</v>
      </c>
      <c r="K44">
        <v>2737</v>
      </c>
      <c r="O44" s="4"/>
    </row>
    <row r="45" spans="1:15" x14ac:dyDescent="0.3">
      <c r="A45" s="4">
        <v>44632</v>
      </c>
      <c r="B45">
        <v>39</v>
      </c>
      <c r="C45">
        <v>23</v>
      </c>
      <c r="D45">
        <v>44</v>
      </c>
      <c r="E45">
        <v>13</v>
      </c>
      <c r="F45">
        <v>7</v>
      </c>
      <c r="G45">
        <v>21</v>
      </c>
      <c r="H45">
        <v>16</v>
      </c>
      <c r="I45">
        <v>11</v>
      </c>
      <c r="J45" t="s">
        <v>24</v>
      </c>
      <c r="K45">
        <v>2736</v>
      </c>
      <c r="O45" s="4"/>
    </row>
    <row r="46" spans="1:15" x14ac:dyDescent="0.3">
      <c r="A46" s="4">
        <v>44629</v>
      </c>
      <c r="B46">
        <v>10</v>
      </c>
      <c r="C46">
        <v>3</v>
      </c>
      <c r="D46">
        <v>38</v>
      </c>
      <c r="E46">
        <v>26</v>
      </c>
      <c r="F46">
        <v>47</v>
      </c>
      <c r="G46">
        <v>41</v>
      </c>
      <c r="H46">
        <v>45</v>
      </c>
      <c r="I46">
        <v>11</v>
      </c>
      <c r="J46" t="s">
        <v>24</v>
      </c>
      <c r="K46">
        <v>2735</v>
      </c>
      <c r="O46" s="4"/>
    </row>
    <row r="47" spans="1:15" x14ac:dyDescent="0.3">
      <c r="A47" s="4">
        <v>44625</v>
      </c>
      <c r="B47">
        <v>51</v>
      </c>
      <c r="C47">
        <v>33</v>
      </c>
      <c r="D47">
        <v>10</v>
      </c>
      <c r="E47">
        <v>29</v>
      </c>
      <c r="F47">
        <v>42</v>
      </c>
      <c r="G47">
        <v>21</v>
      </c>
      <c r="H47">
        <v>48</v>
      </c>
      <c r="I47">
        <v>10</v>
      </c>
      <c r="J47" t="s">
        <v>24</v>
      </c>
      <c r="K47">
        <v>2734</v>
      </c>
      <c r="O47" s="4"/>
    </row>
    <row r="48" spans="1:15" x14ac:dyDescent="0.3">
      <c r="A48" s="4">
        <v>44622</v>
      </c>
      <c r="B48">
        <v>58</v>
      </c>
      <c r="C48">
        <v>55</v>
      </c>
      <c r="D48">
        <v>43</v>
      </c>
      <c r="E48">
        <v>48</v>
      </c>
      <c r="F48">
        <v>49</v>
      </c>
      <c r="G48">
        <v>52</v>
      </c>
      <c r="H48">
        <v>32</v>
      </c>
      <c r="I48">
        <v>10</v>
      </c>
      <c r="J48" t="s">
        <v>24</v>
      </c>
      <c r="K48">
        <v>2733</v>
      </c>
      <c r="O48" s="4"/>
    </row>
    <row r="49" spans="1:15" x14ac:dyDescent="0.3">
      <c r="A49" s="4">
        <v>44618</v>
      </c>
      <c r="B49">
        <v>52</v>
      </c>
      <c r="C49">
        <v>8</v>
      </c>
      <c r="D49">
        <v>5</v>
      </c>
      <c r="E49">
        <v>33</v>
      </c>
      <c r="F49">
        <v>47</v>
      </c>
      <c r="G49">
        <v>37</v>
      </c>
      <c r="H49">
        <v>20</v>
      </c>
      <c r="I49">
        <v>9</v>
      </c>
      <c r="J49" t="s">
        <v>25</v>
      </c>
      <c r="K49">
        <v>2732</v>
      </c>
      <c r="O49" s="4"/>
    </row>
    <row r="50" spans="1:15" x14ac:dyDescent="0.3">
      <c r="A50" s="4">
        <v>44615</v>
      </c>
      <c r="B50">
        <v>22</v>
      </c>
      <c r="C50">
        <v>26</v>
      </c>
      <c r="D50">
        <v>37</v>
      </c>
      <c r="E50">
        <v>33</v>
      </c>
      <c r="F50">
        <v>27</v>
      </c>
      <c r="G50">
        <v>4</v>
      </c>
      <c r="H50">
        <v>20</v>
      </c>
      <c r="I50">
        <v>9</v>
      </c>
      <c r="J50" t="s">
        <v>25</v>
      </c>
      <c r="K50">
        <v>2731</v>
      </c>
      <c r="O50" s="4"/>
    </row>
    <row r="51" spans="1:15" x14ac:dyDescent="0.3">
      <c r="A51" s="4">
        <v>44611</v>
      </c>
      <c r="B51">
        <v>56</v>
      </c>
      <c r="C51">
        <v>44</v>
      </c>
      <c r="D51">
        <v>33</v>
      </c>
      <c r="E51">
        <v>50</v>
      </c>
      <c r="F51">
        <v>34</v>
      </c>
      <c r="G51">
        <v>57</v>
      </c>
      <c r="H51">
        <v>26</v>
      </c>
      <c r="I51">
        <v>7</v>
      </c>
      <c r="J51" t="s">
        <v>25</v>
      </c>
      <c r="K51">
        <v>2730</v>
      </c>
      <c r="O51" s="4"/>
    </row>
    <row r="52" spans="1:15" x14ac:dyDescent="0.3">
      <c r="A52" s="4">
        <v>44608</v>
      </c>
      <c r="B52">
        <v>31</v>
      </c>
      <c r="C52">
        <v>27</v>
      </c>
      <c r="D52">
        <v>21</v>
      </c>
      <c r="E52">
        <v>53</v>
      </c>
      <c r="F52">
        <v>59</v>
      </c>
      <c r="G52">
        <v>50</v>
      </c>
      <c r="H52">
        <v>24</v>
      </c>
      <c r="I52">
        <v>7</v>
      </c>
      <c r="J52" t="s">
        <v>25</v>
      </c>
      <c r="K52">
        <v>2729</v>
      </c>
      <c r="O52" s="4"/>
    </row>
    <row r="53" spans="1:15" x14ac:dyDescent="0.3">
      <c r="A53" s="4">
        <v>44604</v>
      </c>
      <c r="B53">
        <v>28</v>
      </c>
      <c r="C53">
        <v>16</v>
      </c>
      <c r="D53">
        <v>58</v>
      </c>
      <c r="E53">
        <v>26</v>
      </c>
      <c r="F53">
        <v>9</v>
      </c>
      <c r="G53">
        <v>47</v>
      </c>
      <c r="H53">
        <v>49</v>
      </c>
      <c r="I53">
        <v>6</v>
      </c>
      <c r="J53" t="s">
        <v>24</v>
      </c>
      <c r="K53">
        <v>2728</v>
      </c>
      <c r="O53" s="4"/>
    </row>
    <row r="54" spans="1:15" x14ac:dyDescent="0.3">
      <c r="O5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527B-3B02-4170-B17B-B7DE2D541EB3}">
  <dimension ref="A1:H51"/>
  <sheetViews>
    <sheetView topLeftCell="A7" workbookViewId="0">
      <selection activeCell="H3" sqref="H3"/>
    </sheetView>
  </sheetViews>
  <sheetFormatPr defaultRowHeight="14.4" x14ac:dyDescent="0.3"/>
  <cols>
    <col min="1" max="1" width="10.109375" bestFit="1" customWidth="1"/>
    <col min="2" max="2" width="4.21875" bestFit="1" customWidth="1"/>
    <col min="3" max="7" width="5.21875" bestFit="1" customWidth="1"/>
    <col min="8" max="8" width="6.21875" bestFit="1" customWidth="1"/>
  </cols>
  <sheetData>
    <row r="1" spans="1:8" x14ac:dyDescent="0.3">
      <c r="A1" t="s">
        <v>12</v>
      </c>
      <c r="B1" t="s">
        <v>31</v>
      </c>
      <c r="C1" t="s">
        <v>9</v>
      </c>
      <c r="D1" t="s">
        <v>8</v>
      </c>
      <c r="E1" t="s">
        <v>10</v>
      </c>
      <c r="F1" t="s">
        <v>11</v>
      </c>
      <c r="G1" t="s">
        <v>7</v>
      </c>
      <c r="H1" t="s">
        <v>13</v>
      </c>
    </row>
    <row r="2" spans="1:8" x14ac:dyDescent="0.3">
      <c r="A2">
        <v>1</v>
      </c>
      <c r="B2">
        <f>COUNTIF(Lottery!$B$2:$H$6,Table2512[[#This Row],[Number]])</f>
        <v>1</v>
      </c>
      <c r="C2">
        <f>COUNTIF(Lottery!$B$2:$H$11,Table2512[[#This Row],[Number]])</f>
        <v>1</v>
      </c>
      <c r="D2">
        <f>COUNTIF(Lottery!$B$2:$H$16,Table2512[[#This Row],[Number]])</f>
        <v>2</v>
      </c>
      <c r="E2">
        <f>COUNTIF(Lottery!$B$2:$H$21,Table2512[[#This Row],[Number]])</f>
        <v>3</v>
      </c>
      <c r="F2">
        <f>COUNTIF(Lottery!$B$2:$H$31,Table2512[[#This Row],[Number]])</f>
        <v>4</v>
      </c>
      <c r="G2">
        <f>COUNTIF(Lottery!$B$2:$H$51,Table2512[[#This Row],[Number]])</f>
        <v>5</v>
      </c>
      <c r="H2">
        <f>COUNTIF(Lottery!$B$2:$H$101,Table2512[[#This Row],[Number]])</f>
        <v>5</v>
      </c>
    </row>
    <row r="3" spans="1:8" x14ac:dyDescent="0.3">
      <c r="A3">
        <v>2</v>
      </c>
      <c r="B3">
        <f>COUNTIF(Lottery!$B$2:$H$6,Table2512[[#This Row],[Number]])</f>
        <v>0</v>
      </c>
      <c r="C3">
        <f>COUNTIF(Lottery!$B$2:$H$11,Table2512[[#This Row],[Number]])</f>
        <v>2</v>
      </c>
      <c r="D3">
        <f>COUNTIF(Lottery!$B$2:$H$16,Table2512[[#This Row],[Number]])</f>
        <v>2</v>
      </c>
      <c r="E3">
        <f>COUNTIF(Lottery!$B$2:$H$21,Table2512[[#This Row],[Number]])</f>
        <v>2</v>
      </c>
      <c r="F3">
        <f>COUNTIF(Lottery!$B$2:$H$31,Table2512[[#This Row],[Number]])</f>
        <v>2</v>
      </c>
      <c r="G3">
        <f>COUNTIF(Lottery!$B$2:$H$51,Table2512[[#This Row],[Number]])</f>
        <v>4</v>
      </c>
      <c r="H3">
        <f>COUNTIF(Lottery!$B$2:$H$101,Table2512[[#This Row],[Number]])</f>
        <v>4</v>
      </c>
    </row>
    <row r="4" spans="1:8" x14ac:dyDescent="0.3">
      <c r="A4">
        <v>3</v>
      </c>
      <c r="B4">
        <f>COUNTIF(Lottery!$B$2:$H$6,Table2512[[#This Row],[Number]])</f>
        <v>0</v>
      </c>
      <c r="C4">
        <f>COUNTIF(Lottery!$B$2:$H$11,Table2512[[#This Row],[Number]])</f>
        <v>0</v>
      </c>
      <c r="D4">
        <f>COUNTIF(Lottery!$B$2:$H$16,Table2512[[#This Row],[Number]])</f>
        <v>1</v>
      </c>
      <c r="E4">
        <f>COUNTIF(Lottery!$B$2:$H$21,Table2512[[#This Row],[Number]])</f>
        <v>2</v>
      </c>
      <c r="F4">
        <f>COUNTIF(Lottery!$B$2:$H$31,Table2512[[#This Row],[Number]])</f>
        <v>3</v>
      </c>
      <c r="G4">
        <f>COUNTIF(Lottery!$B$2:$H$51,Table2512[[#This Row],[Number]])</f>
        <v>6</v>
      </c>
      <c r="H4">
        <f>COUNTIF(Lottery!$B$2:$H$101,Table2512[[#This Row],[Number]])</f>
        <v>6</v>
      </c>
    </row>
    <row r="5" spans="1:8" x14ac:dyDescent="0.3">
      <c r="A5">
        <v>4</v>
      </c>
      <c r="B5">
        <f>COUNTIF(Lottery!$B$2:$H$6,Table2512[[#This Row],[Number]])</f>
        <v>0</v>
      </c>
      <c r="C5">
        <f>COUNTIF(Lottery!$B$2:$H$11,Table2512[[#This Row],[Number]])</f>
        <v>0</v>
      </c>
      <c r="D5">
        <f>COUNTIF(Lottery!$B$2:$H$16,Table2512[[#This Row],[Number]])</f>
        <v>0</v>
      </c>
      <c r="E5">
        <f>COUNTIF(Lottery!$B$2:$H$21,Table2512[[#This Row],[Number]])</f>
        <v>0</v>
      </c>
      <c r="F5">
        <f>COUNTIF(Lottery!$B$2:$H$31,Table2512[[#This Row],[Number]])</f>
        <v>1</v>
      </c>
      <c r="G5">
        <f>COUNTIF(Lottery!$B$2:$H$51,Table2512[[#This Row],[Number]])</f>
        <v>3</v>
      </c>
      <c r="H5">
        <f>COUNTIF(Lottery!$B$2:$H$101,Table2512[[#This Row],[Number]])</f>
        <v>3</v>
      </c>
    </row>
    <row r="6" spans="1:8" x14ac:dyDescent="0.3">
      <c r="A6">
        <v>5</v>
      </c>
      <c r="B6">
        <f>COUNTIF(Lottery!$B$2:$H$6,Table2512[[#This Row],[Number]])</f>
        <v>1</v>
      </c>
      <c r="C6">
        <f>COUNTIF(Lottery!$B$2:$H$11,Table2512[[#This Row],[Number]])</f>
        <v>1</v>
      </c>
      <c r="D6">
        <f>COUNTIF(Lottery!$B$2:$H$16,Table2512[[#This Row],[Number]])</f>
        <v>1</v>
      </c>
      <c r="E6">
        <f>COUNTIF(Lottery!$B$2:$H$21,Table2512[[#This Row],[Number]])</f>
        <v>1</v>
      </c>
      <c r="F6">
        <f>COUNTIF(Lottery!$B$2:$H$31,Table2512[[#This Row],[Number]])</f>
        <v>4</v>
      </c>
      <c r="G6">
        <f>COUNTIF(Lottery!$B$2:$H$51,Table2512[[#This Row],[Number]])</f>
        <v>6</v>
      </c>
      <c r="H6">
        <f>COUNTIF(Lottery!$B$2:$H$101,Table2512[[#This Row],[Number]])</f>
        <v>6</v>
      </c>
    </row>
    <row r="7" spans="1:8" x14ac:dyDescent="0.3">
      <c r="A7">
        <v>6</v>
      </c>
      <c r="B7">
        <f>COUNTIF(Lottery!$B$2:$H$6,Table2512[[#This Row],[Number]])</f>
        <v>1</v>
      </c>
      <c r="C7">
        <f>COUNTIF(Lottery!$B$2:$H$11,Table2512[[#This Row],[Number]])</f>
        <v>2</v>
      </c>
      <c r="D7">
        <f>COUNTIF(Lottery!$B$2:$H$16,Table2512[[#This Row],[Number]])</f>
        <v>3</v>
      </c>
      <c r="E7">
        <f>COUNTIF(Lottery!$B$2:$H$21,Table2512[[#This Row],[Number]])</f>
        <v>3</v>
      </c>
      <c r="F7">
        <f>COUNTIF(Lottery!$B$2:$H$31,Table2512[[#This Row],[Number]])</f>
        <v>6</v>
      </c>
      <c r="G7">
        <f>COUNTIF(Lottery!$B$2:$H$51,Table2512[[#This Row],[Number]])</f>
        <v>7</v>
      </c>
      <c r="H7">
        <f>COUNTIF(Lottery!$B$2:$H$101,Table2512[[#This Row],[Number]])</f>
        <v>7</v>
      </c>
    </row>
    <row r="8" spans="1:8" x14ac:dyDescent="0.3">
      <c r="A8">
        <v>7</v>
      </c>
      <c r="B8">
        <f>COUNTIF(Lottery!$B$2:$H$6,Table2512[[#This Row],[Number]])</f>
        <v>1</v>
      </c>
      <c r="C8">
        <f>COUNTIF(Lottery!$B$2:$H$11,Table2512[[#This Row],[Number]])</f>
        <v>1</v>
      </c>
      <c r="D8">
        <f>COUNTIF(Lottery!$B$2:$H$16,Table2512[[#This Row],[Number]])</f>
        <v>1</v>
      </c>
      <c r="E8">
        <f>COUNTIF(Lottery!$B$2:$H$21,Table2512[[#This Row],[Number]])</f>
        <v>1</v>
      </c>
      <c r="F8">
        <f>COUNTIF(Lottery!$B$2:$H$31,Table2512[[#This Row],[Number]])</f>
        <v>1</v>
      </c>
      <c r="G8">
        <f>COUNTIF(Lottery!$B$2:$H$51,Table2512[[#This Row],[Number]])</f>
        <v>5</v>
      </c>
      <c r="H8">
        <f>COUNTIF(Lottery!$B$2:$H$101,Table2512[[#This Row],[Number]])</f>
        <v>5</v>
      </c>
    </row>
    <row r="9" spans="1:8" x14ac:dyDescent="0.3">
      <c r="A9">
        <v>8</v>
      </c>
      <c r="B9">
        <f>COUNTIF(Lottery!$B$2:$H$6,Table2512[[#This Row],[Number]])</f>
        <v>0</v>
      </c>
      <c r="C9">
        <f>COUNTIF(Lottery!$B$2:$H$11,Table2512[[#This Row],[Number]])</f>
        <v>0</v>
      </c>
      <c r="D9">
        <f>COUNTIF(Lottery!$B$2:$H$16,Table2512[[#This Row],[Number]])</f>
        <v>0</v>
      </c>
      <c r="E9">
        <f>COUNTIF(Lottery!$B$2:$H$21,Table2512[[#This Row],[Number]])</f>
        <v>0</v>
      </c>
      <c r="F9">
        <f>COUNTIF(Lottery!$B$2:$H$31,Table2512[[#This Row],[Number]])</f>
        <v>1</v>
      </c>
      <c r="G9">
        <f>COUNTIF(Lottery!$B$2:$H$51,Table2512[[#This Row],[Number]])</f>
        <v>3</v>
      </c>
      <c r="H9">
        <f>COUNTIF(Lottery!$B$2:$H$101,Table2512[[#This Row],[Number]])</f>
        <v>3</v>
      </c>
    </row>
    <row r="10" spans="1:8" x14ac:dyDescent="0.3">
      <c r="A10">
        <v>9</v>
      </c>
      <c r="B10">
        <f>COUNTIF(Lottery!$B$2:$H$6,Table2512[[#This Row],[Number]])</f>
        <v>0</v>
      </c>
      <c r="C10">
        <f>COUNTIF(Lottery!$B$2:$H$11,Table2512[[#This Row],[Number]])</f>
        <v>1</v>
      </c>
      <c r="D10">
        <f>COUNTIF(Lottery!$B$2:$H$16,Table2512[[#This Row],[Number]])</f>
        <v>3</v>
      </c>
      <c r="E10">
        <f>COUNTIF(Lottery!$B$2:$H$21,Table2512[[#This Row],[Number]])</f>
        <v>4</v>
      </c>
      <c r="F10">
        <f>COUNTIF(Lottery!$B$2:$H$31,Table2512[[#This Row],[Number]])</f>
        <v>4</v>
      </c>
      <c r="G10">
        <f>COUNTIF(Lottery!$B$2:$H$51,Table2512[[#This Row],[Number]])</f>
        <v>4</v>
      </c>
      <c r="H10">
        <f>COUNTIF(Lottery!$B$2:$H$101,Table2512[[#This Row],[Number]])</f>
        <v>5</v>
      </c>
    </row>
    <row r="11" spans="1:8" x14ac:dyDescent="0.3">
      <c r="A11">
        <v>10</v>
      </c>
      <c r="B11">
        <f>COUNTIF(Lottery!$B$2:$H$6,Table2512[[#This Row],[Number]])</f>
        <v>0</v>
      </c>
      <c r="C11">
        <f>COUNTIF(Lottery!$B$2:$H$11,Table2512[[#This Row],[Number]])</f>
        <v>2</v>
      </c>
      <c r="D11">
        <f>COUNTIF(Lottery!$B$2:$H$16,Table2512[[#This Row],[Number]])</f>
        <v>2</v>
      </c>
      <c r="E11">
        <f>COUNTIF(Lottery!$B$2:$H$21,Table2512[[#This Row],[Number]])</f>
        <v>2</v>
      </c>
      <c r="F11">
        <f>COUNTIF(Lottery!$B$2:$H$31,Table2512[[#This Row],[Number]])</f>
        <v>3</v>
      </c>
      <c r="G11">
        <f>COUNTIF(Lottery!$B$2:$H$51,Table2512[[#This Row],[Number]])</f>
        <v>9</v>
      </c>
      <c r="H11">
        <f>COUNTIF(Lottery!$B$2:$H$101,Table2512[[#This Row],[Number]])</f>
        <v>9</v>
      </c>
    </row>
    <row r="12" spans="1:8" x14ac:dyDescent="0.3">
      <c r="A12">
        <v>11</v>
      </c>
      <c r="B12">
        <f>COUNTIF(Lottery!$B$2:$H$6,Table2512[[#This Row],[Number]])</f>
        <v>1</v>
      </c>
      <c r="C12">
        <f>COUNTIF(Lottery!$B$2:$H$11,Table2512[[#This Row],[Number]])</f>
        <v>1</v>
      </c>
      <c r="D12">
        <f>COUNTIF(Lottery!$B$2:$H$16,Table2512[[#This Row],[Number]])</f>
        <v>1</v>
      </c>
      <c r="E12">
        <f>COUNTIF(Lottery!$B$2:$H$21,Table2512[[#This Row],[Number]])</f>
        <v>3</v>
      </c>
      <c r="F12">
        <f>COUNTIF(Lottery!$B$2:$H$31,Table2512[[#This Row],[Number]])</f>
        <v>3</v>
      </c>
      <c r="G12">
        <f>COUNTIF(Lottery!$B$2:$H$51,Table2512[[#This Row],[Number]])</f>
        <v>5</v>
      </c>
      <c r="H12">
        <f>COUNTIF(Lottery!$B$2:$H$101,Table2512[[#This Row],[Number]])</f>
        <v>5</v>
      </c>
    </row>
    <row r="13" spans="1:8" x14ac:dyDescent="0.3">
      <c r="A13">
        <v>12</v>
      </c>
      <c r="B13">
        <f>COUNTIF(Lottery!$B$2:$H$6,Table2512[[#This Row],[Number]])</f>
        <v>1</v>
      </c>
      <c r="C13">
        <f>COUNTIF(Lottery!$B$2:$H$11,Table2512[[#This Row],[Number]])</f>
        <v>5</v>
      </c>
      <c r="D13">
        <f>COUNTIF(Lottery!$B$2:$H$16,Table2512[[#This Row],[Number]])</f>
        <v>5</v>
      </c>
      <c r="E13">
        <f>COUNTIF(Lottery!$B$2:$H$21,Table2512[[#This Row],[Number]])</f>
        <v>5</v>
      </c>
      <c r="F13">
        <f>COUNTIF(Lottery!$B$2:$H$31,Table2512[[#This Row],[Number]])</f>
        <v>7</v>
      </c>
      <c r="G13">
        <f>COUNTIF(Lottery!$B$2:$H$51,Table2512[[#This Row],[Number]])</f>
        <v>9</v>
      </c>
      <c r="H13">
        <f>COUNTIF(Lottery!$B$2:$H$101,Table2512[[#This Row],[Number]])</f>
        <v>9</v>
      </c>
    </row>
    <row r="14" spans="1:8" x14ac:dyDescent="0.3">
      <c r="A14">
        <v>13</v>
      </c>
      <c r="B14">
        <f>COUNTIF(Lottery!$B$2:$H$6,Table2512[[#This Row],[Number]])</f>
        <v>0</v>
      </c>
      <c r="C14">
        <f>COUNTIF(Lottery!$B$2:$H$11,Table2512[[#This Row],[Number]])</f>
        <v>2</v>
      </c>
      <c r="D14">
        <f>COUNTIF(Lottery!$B$2:$H$16,Table2512[[#This Row],[Number]])</f>
        <v>3</v>
      </c>
      <c r="E14">
        <f>COUNTIF(Lottery!$B$2:$H$21,Table2512[[#This Row],[Number]])</f>
        <v>3</v>
      </c>
      <c r="F14">
        <f>COUNTIF(Lottery!$B$2:$H$31,Table2512[[#This Row],[Number]])</f>
        <v>3</v>
      </c>
      <c r="G14">
        <f>COUNTIF(Lottery!$B$2:$H$51,Table2512[[#This Row],[Number]])</f>
        <v>5</v>
      </c>
      <c r="H14">
        <f>COUNTIF(Lottery!$B$2:$H$101,Table2512[[#This Row],[Number]])</f>
        <v>5</v>
      </c>
    </row>
    <row r="15" spans="1:8" x14ac:dyDescent="0.3">
      <c r="A15">
        <v>14</v>
      </c>
      <c r="B15">
        <f>COUNTIF(Lottery!$B$2:$H$6,Table2512[[#This Row],[Number]])</f>
        <v>2</v>
      </c>
      <c r="C15">
        <f>COUNTIF(Lottery!$B$2:$H$11,Table2512[[#This Row],[Number]])</f>
        <v>3</v>
      </c>
      <c r="D15">
        <f>COUNTIF(Lottery!$B$2:$H$16,Table2512[[#This Row],[Number]])</f>
        <v>3</v>
      </c>
      <c r="E15">
        <f>COUNTIF(Lottery!$B$2:$H$21,Table2512[[#This Row],[Number]])</f>
        <v>4</v>
      </c>
      <c r="F15">
        <f>COUNTIF(Lottery!$B$2:$H$31,Table2512[[#This Row],[Number]])</f>
        <v>4</v>
      </c>
      <c r="G15">
        <f>COUNTIF(Lottery!$B$2:$H$51,Table2512[[#This Row],[Number]])</f>
        <v>7</v>
      </c>
      <c r="H15">
        <f>COUNTIF(Lottery!$B$2:$H$101,Table2512[[#This Row],[Number]])</f>
        <v>7</v>
      </c>
    </row>
    <row r="16" spans="1:8" x14ac:dyDescent="0.3">
      <c r="A16">
        <v>15</v>
      </c>
      <c r="B16">
        <f>COUNTIF(Lottery!$B$2:$H$6,Table2512[[#This Row],[Number]])</f>
        <v>2</v>
      </c>
      <c r="C16">
        <f>COUNTIF(Lottery!$B$2:$H$11,Table2512[[#This Row],[Number]])</f>
        <v>3</v>
      </c>
      <c r="D16">
        <f>COUNTIF(Lottery!$B$2:$H$16,Table2512[[#This Row],[Number]])</f>
        <v>3</v>
      </c>
      <c r="E16">
        <f>COUNTIF(Lottery!$B$2:$H$21,Table2512[[#This Row],[Number]])</f>
        <v>3</v>
      </c>
      <c r="F16">
        <f>COUNTIF(Lottery!$B$2:$H$31,Table2512[[#This Row],[Number]])</f>
        <v>6</v>
      </c>
      <c r="G16">
        <f>COUNTIF(Lottery!$B$2:$H$51,Table2512[[#This Row],[Number]])</f>
        <v>8</v>
      </c>
      <c r="H16">
        <f>COUNTIF(Lottery!$B$2:$H$101,Table2512[[#This Row],[Number]])</f>
        <v>8</v>
      </c>
    </row>
    <row r="17" spans="1:8" x14ac:dyDescent="0.3">
      <c r="A17">
        <v>16</v>
      </c>
      <c r="B17">
        <f>COUNTIF(Lottery!$B$2:$H$6,Table2512[[#This Row],[Number]])</f>
        <v>1</v>
      </c>
      <c r="C17">
        <f>COUNTIF(Lottery!$B$2:$H$11,Table2512[[#This Row],[Number]])</f>
        <v>1</v>
      </c>
      <c r="D17">
        <f>COUNTIF(Lottery!$B$2:$H$16,Table2512[[#This Row],[Number]])</f>
        <v>1</v>
      </c>
      <c r="E17">
        <f>COUNTIF(Lottery!$B$2:$H$21,Table2512[[#This Row],[Number]])</f>
        <v>1</v>
      </c>
      <c r="F17">
        <f>COUNTIF(Lottery!$B$2:$H$31,Table2512[[#This Row],[Number]])</f>
        <v>2</v>
      </c>
      <c r="G17">
        <f>COUNTIF(Lottery!$B$2:$H$51,Table2512[[#This Row],[Number]])</f>
        <v>3</v>
      </c>
      <c r="H17">
        <f>COUNTIF(Lottery!$B$2:$H$101,Table2512[[#This Row],[Number]])</f>
        <v>4</v>
      </c>
    </row>
    <row r="18" spans="1:8" x14ac:dyDescent="0.3">
      <c r="A18">
        <v>17</v>
      </c>
      <c r="B18">
        <f>COUNTIF(Lottery!$B$2:$H$6,Table2512[[#This Row],[Number]])</f>
        <v>1</v>
      </c>
      <c r="C18">
        <f>COUNTIF(Lottery!$B$2:$H$11,Table2512[[#This Row],[Number]])</f>
        <v>2</v>
      </c>
      <c r="D18">
        <f>COUNTIF(Lottery!$B$2:$H$16,Table2512[[#This Row],[Number]])</f>
        <v>3</v>
      </c>
      <c r="E18">
        <f>COUNTIF(Lottery!$B$2:$H$21,Table2512[[#This Row],[Number]])</f>
        <v>3</v>
      </c>
      <c r="F18">
        <f>COUNTIF(Lottery!$B$2:$H$31,Table2512[[#This Row],[Number]])</f>
        <v>3</v>
      </c>
      <c r="G18">
        <f>COUNTIF(Lottery!$B$2:$H$51,Table2512[[#This Row],[Number]])</f>
        <v>6</v>
      </c>
      <c r="H18">
        <f>COUNTIF(Lottery!$B$2:$H$101,Table2512[[#This Row],[Number]])</f>
        <v>6</v>
      </c>
    </row>
    <row r="19" spans="1:8" x14ac:dyDescent="0.3">
      <c r="A19">
        <v>18</v>
      </c>
      <c r="B19">
        <f>COUNTIF(Lottery!$B$2:$H$6,Table2512[[#This Row],[Number]])</f>
        <v>0</v>
      </c>
      <c r="C19">
        <f>COUNTIF(Lottery!$B$2:$H$11,Table2512[[#This Row],[Number]])</f>
        <v>0</v>
      </c>
      <c r="D19">
        <f>COUNTIF(Lottery!$B$2:$H$16,Table2512[[#This Row],[Number]])</f>
        <v>0</v>
      </c>
      <c r="E19">
        <f>COUNTIF(Lottery!$B$2:$H$21,Table2512[[#This Row],[Number]])</f>
        <v>0</v>
      </c>
      <c r="F19">
        <f>COUNTIF(Lottery!$B$2:$H$31,Table2512[[#This Row],[Number]])</f>
        <v>2</v>
      </c>
      <c r="G19">
        <f>COUNTIF(Lottery!$B$2:$H$51,Table2512[[#This Row],[Number]])</f>
        <v>4</v>
      </c>
      <c r="H19">
        <f>COUNTIF(Lottery!$B$2:$H$101,Table2512[[#This Row],[Number]])</f>
        <v>4</v>
      </c>
    </row>
    <row r="20" spans="1:8" x14ac:dyDescent="0.3">
      <c r="A20">
        <v>19</v>
      </c>
      <c r="B20">
        <f>COUNTIF(Lottery!$B$2:$H$6,Table2512[[#This Row],[Number]])</f>
        <v>1</v>
      </c>
      <c r="C20">
        <f>COUNTIF(Lottery!$B$2:$H$11,Table2512[[#This Row],[Number]])</f>
        <v>3</v>
      </c>
      <c r="D20">
        <f>COUNTIF(Lottery!$B$2:$H$16,Table2512[[#This Row],[Number]])</f>
        <v>3</v>
      </c>
      <c r="E20">
        <f>COUNTIF(Lottery!$B$2:$H$21,Table2512[[#This Row],[Number]])</f>
        <v>4</v>
      </c>
      <c r="F20">
        <f>COUNTIF(Lottery!$B$2:$H$31,Table2512[[#This Row],[Number]])</f>
        <v>5</v>
      </c>
      <c r="G20">
        <f>COUNTIF(Lottery!$B$2:$H$51,Table2512[[#This Row],[Number]])</f>
        <v>5</v>
      </c>
      <c r="H20">
        <f>COUNTIF(Lottery!$B$2:$H$101,Table2512[[#This Row],[Number]])</f>
        <v>5</v>
      </c>
    </row>
    <row r="21" spans="1:8" x14ac:dyDescent="0.3">
      <c r="A21">
        <v>20</v>
      </c>
      <c r="B21">
        <f>COUNTIF(Lottery!$B$2:$H$6,Table2512[[#This Row],[Number]])</f>
        <v>1</v>
      </c>
      <c r="C21">
        <f>COUNTIF(Lottery!$B$2:$H$11,Table2512[[#This Row],[Number]])</f>
        <v>1</v>
      </c>
      <c r="D21">
        <f>COUNTIF(Lottery!$B$2:$H$16,Table2512[[#This Row],[Number]])</f>
        <v>1</v>
      </c>
      <c r="E21">
        <f>COUNTIF(Lottery!$B$2:$H$21,Table2512[[#This Row],[Number]])</f>
        <v>2</v>
      </c>
      <c r="F21">
        <f>COUNTIF(Lottery!$B$2:$H$31,Table2512[[#This Row],[Number]])</f>
        <v>4</v>
      </c>
      <c r="G21">
        <f>COUNTIF(Lottery!$B$2:$H$51,Table2512[[#This Row],[Number]])</f>
        <v>9</v>
      </c>
      <c r="H21">
        <f>COUNTIF(Lottery!$B$2:$H$101,Table2512[[#This Row],[Number]])</f>
        <v>9</v>
      </c>
    </row>
    <row r="22" spans="1:8" x14ac:dyDescent="0.3">
      <c r="A22">
        <v>21</v>
      </c>
      <c r="B22">
        <f>COUNTIF(Lottery!$B$2:$H$6,Table2512[[#This Row],[Number]])</f>
        <v>1</v>
      </c>
      <c r="C22">
        <f>COUNTIF(Lottery!$B$2:$H$11,Table2512[[#This Row],[Number]])</f>
        <v>1</v>
      </c>
      <c r="D22">
        <f>COUNTIF(Lottery!$B$2:$H$16,Table2512[[#This Row],[Number]])</f>
        <v>3</v>
      </c>
      <c r="E22">
        <f>COUNTIF(Lottery!$B$2:$H$21,Table2512[[#This Row],[Number]])</f>
        <v>5</v>
      </c>
      <c r="F22">
        <f>COUNTIF(Lottery!$B$2:$H$31,Table2512[[#This Row],[Number]])</f>
        <v>7</v>
      </c>
      <c r="G22">
        <f>COUNTIF(Lottery!$B$2:$H$51,Table2512[[#This Row],[Number]])</f>
        <v>9</v>
      </c>
      <c r="H22">
        <f>COUNTIF(Lottery!$B$2:$H$101,Table2512[[#This Row],[Number]])</f>
        <v>10</v>
      </c>
    </row>
    <row r="23" spans="1:8" x14ac:dyDescent="0.3">
      <c r="A23">
        <v>22</v>
      </c>
      <c r="B23">
        <f>COUNTIF(Lottery!$B$2:$H$6,Table2512[[#This Row],[Number]])</f>
        <v>0</v>
      </c>
      <c r="C23">
        <f>COUNTIF(Lottery!$B$2:$H$11,Table2512[[#This Row],[Number]])</f>
        <v>0</v>
      </c>
      <c r="D23">
        <f>COUNTIF(Lottery!$B$2:$H$16,Table2512[[#This Row],[Number]])</f>
        <v>0</v>
      </c>
      <c r="E23">
        <f>COUNTIF(Lottery!$B$2:$H$21,Table2512[[#This Row],[Number]])</f>
        <v>0</v>
      </c>
      <c r="F23">
        <f>COUNTIF(Lottery!$B$2:$H$31,Table2512[[#This Row],[Number]])</f>
        <v>0</v>
      </c>
      <c r="G23">
        <f>COUNTIF(Lottery!$B$2:$H$51,Table2512[[#This Row],[Number]])</f>
        <v>3</v>
      </c>
      <c r="H23">
        <f>COUNTIF(Lottery!$B$2:$H$101,Table2512[[#This Row],[Number]])</f>
        <v>3</v>
      </c>
    </row>
    <row r="24" spans="1:8" x14ac:dyDescent="0.3">
      <c r="A24">
        <v>23</v>
      </c>
      <c r="B24">
        <f>COUNTIF(Lottery!$B$2:$H$6,Table2512[[#This Row],[Number]])</f>
        <v>0</v>
      </c>
      <c r="C24">
        <f>COUNTIF(Lottery!$B$2:$H$11,Table2512[[#This Row],[Number]])</f>
        <v>1</v>
      </c>
      <c r="D24">
        <f>COUNTIF(Lottery!$B$2:$H$16,Table2512[[#This Row],[Number]])</f>
        <v>3</v>
      </c>
      <c r="E24">
        <f>COUNTIF(Lottery!$B$2:$H$21,Table2512[[#This Row],[Number]])</f>
        <v>4</v>
      </c>
      <c r="F24">
        <f>COUNTIF(Lottery!$B$2:$H$31,Table2512[[#This Row],[Number]])</f>
        <v>4</v>
      </c>
      <c r="G24">
        <f>COUNTIF(Lottery!$B$2:$H$51,Table2512[[#This Row],[Number]])</f>
        <v>7</v>
      </c>
      <c r="H24">
        <f>COUNTIF(Lottery!$B$2:$H$101,Table2512[[#This Row],[Number]])</f>
        <v>7</v>
      </c>
    </row>
    <row r="25" spans="1:8" x14ac:dyDescent="0.3">
      <c r="A25">
        <v>24</v>
      </c>
      <c r="B25">
        <f>COUNTIF(Lottery!$B$2:$H$6,Table2512[[#This Row],[Number]])</f>
        <v>1</v>
      </c>
      <c r="C25">
        <f>COUNTIF(Lottery!$B$2:$H$11,Table2512[[#This Row],[Number]])</f>
        <v>2</v>
      </c>
      <c r="D25">
        <f>COUNTIF(Lottery!$B$2:$H$16,Table2512[[#This Row],[Number]])</f>
        <v>2</v>
      </c>
      <c r="E25">
        <f>COUNTIF(Lottery!$B$2:$H$21,Table2512[[#This Row],[Number]])</f>
        <v>3</v>
      </c>
      <c r="F25">
        <f>COUNTIF(Lottery!$B$2:$H$31,Table2512[[#This Row],[Number]])</f>
        <v>5</v>
      </c>
      <c r="G25">
        <f>COUNTIF(Lottery!$B$2:$H$51,Table2512[[#This Row],[Number]])</f>
        <v>10</v>
      </c>
      <c r="H25">
        <f>COUNTIF(Lottery!$B$2:$H$101,Table2512[[#This Row],[Number]])</f>
        <v>11</v>
      </c>
    </row>
    <row r="26" spans="1:8" x14ac:dyDescent="0.3">
      <c r="A26">
        <v>25</v>
      </c>
      <c r="B26">
        <f>COUNTIF(Lottery!$B$2:$H$6,Table2512[[#This Row],[Number]])</f>
        <v>1</v>
      </c>
      <c r="C26">
        <f>COUNTIF(Lottery!$B$2:$H$11,Table2512[[#This Row],[Number]])</f>
        <v>1</v>
      </c>
      <c r="D26">
        <f>COUNTIF(Lottery!$B$2:$H$16,Table2512[[#This Row],[Number]])</f>
        <v>3</v>
      </c>
      <c r="E26">
        <f>COUNTIF(Lottery!$B$2:$H$21,Table2512[[#This Row],[Number]])</f>
        <v>4</v>
      </c>
      <c r="F26">
        <f>COUNTIF(Lottery!$B$2:$H$31,Table2512[[#This Row],[Number]])</f>
        <v>5</v>
      </c>
      <c r="G26">
        <f>COUNTIF(Lottery!$B$2:$H$51,Table2512[[#This Row],[Number]])</f>
        <v>5</v>
      </c>
      <c r="H26">
        <f>COUNTIF(Lottery!$B$2:$H$101,Table2512[[#This Row],[Number]])</f>
        <v>5</v>
      </c>
    </row>
    <row r="27" spans="1:8" x14ac:dyDescent="0.3">
      <c r="A27">
        <v>26</v>
      </c>
      <c r="B27">
        <f>COUNTIF(Lottery!$B$2:$H$6,Table2512[[#This Row],[Number]])</f>
        <v>0</v>
      </c>
      <c r="C27">
        <f>COUNTIF(Lottery!$B$2:$H$11,Table2512[[#This Row],[Number]])</f>
        <v>1</v>
      </c>
      <c r="D27">
        <f>COUNTIF(Lottery!$B$2:$H$16,Table2512[[#This Row],[Number]])</f>
        <v>2</v>
      </c>
      <c r="E27">
        <f>COUNTIF(Lottery!$B$2:$H$21,Table2512[[#This Row],[Number]])</f>
        <v>3</v>
      </c>
      <c r="F27">
        <f>COUNTIF(Lottery!$B$2:$H$31,Table2512[[#This Row],[Number]])</f>
        <v>5</v>
      </c>
      <c r="G27">
        <f>COUNTIF(Lottery!$B$2:$H$51,Table2512[[#This Row],[Number]])</f>
        <v>8</v>
      </c>
      <c r="H27">
        <f>COUNTIF(Lottery!$B$2:$H$101,Table2512[[#This Row],[Number]])</f>
        <v>9</v>
      </c>
    </row>
    <row r="28" spans="1:8" x14ac:dyDescent="0.3">
      <c r="A28">
        <v>27</v>
      </c>
      <c r="B28">
        <f>COUNTIF(Lottery!$B$2:$H$6,Table2512[[#This Row],[Number]])</f>
        <v>0</v>
      </c>
      <c r="C28">
        <f>COUNTIF(Lottery!$B$2:$H$11,Table2512[[#This Row],[Number]])</f>
        <v>0</v>
      </c>
      <c r="D28">
        <f>COUNTIF(Lottery!$B$2:$H$16,Table2512[[#This Row],[Number]])</f>
        <v>0</v>
      </c>
      <c r="E28">
        <f>COUNTIF(Lottery!$B$2:$H$21,Table2512[[#This Row],[Number]])</f>
        <v>0</v>
      </c>
      <c r="F28">
        <f>COUNTIF(Lottery!$B$2:$H$31,Table2512[[#This Row],[Number]])</f>
        <v>0</v>
      </c>
      <c r="G28">
        <f>COUNTIF(Lottery!$B$2:$H$51,Table2512[[#This Row],[Number]])</f>
        <v>3</v>
      </c>
      <c r="H28">
        <f>COUNTIF(Lottery!$B$2:$H$101,Table2512[[#This Row],[Number]])</f>
        <v>4</v>
      </c>
    </row>
    <row r="29" spans="1:8" x14ac:dyDescent="0.3">
      <c r="A29">
        <v>28</v>
      </c>
      <c r="B29">
        <f>COUNTIF(Lottery!$B$2:$H$6,Table2512[[#This Row],[Number]])</f>
        <v>1</v>
      </c>
      <c r="C29">
        <f>COUNTIF(Lottery!$B$2:$H$11,Table2512[[#This Row],[Number]])</f>
        <v>1</v>
      </c>
      <c r="D29">
        <f>COUNTIF(Lottery!$B$2:$H$16,Table2512[[#This Row],[Number]])</f>
        <v>1</v>
      </c>
      <c r="E29">
        <f>COUNTIF(Lottery!$B$2:$H$21,Table2512[[#This Row],[Number]])</f>
        <v>1</v>
      </c>
      <c r="F29">
        <f>COUNTIF(Lottery!$B$2:$H$31,Table2512[[#This Row],[Number]])</f>
        <v>1</v>
      </c>
      <c r="G29">
        <f>COUNTIF(Lottery!$B$2:$H$51,Table2512[[#This Row],[Number]])</f>
        <v>2</v>
      </c>
      <c r="H29">
        <f>COUNTIF(Lottery!$B$2:$H$101,Table2512[[#This Row],[Number]])</f>
        <v>3</v>
      </c>
    </row>
    <row r="30" spans="1:8" x14ac:dyDescent="0.3">
      <c r="A30">
        <v>29</v>
      </c>
      <c r="B30">
        <f>COUNTIF(Lottery!$B$2:$H$6,Table2512[[#This Row],[Number]])</f>
        <v>1</v>
      </c>
      <c r="C30">
        <f>COUNTIF(Lottery!$B$2:$H$11,Table2512[[#This Row],[Number]])</f>
        <v>1</v>
      </c>
      <c r="D30">
        <f>COUNTIF(Lottery!$B$2:$H$16,Table2512[[#This Row],[Number]])</f>
        <v>1</v>
      </c>
      <c r="E30">
        <f>COUNTIF(Lottery!$B$2:$H$21,Table2512[[#This Row],[Number]])</f>
        <v>1</v>
      </c>
      <c r="F30">
        <f>COUNTIF(Lottery!$B$2:$H$31,Table2512[[#This Row],[Number]])</f>
        <v>2</v>
      </c>
      <c r="G30">
        <f>COUNTIF(Lottery!$B$2:$H$51,Table2512[[#This Row],[Number]])</f>
        <v>5</v>
      </c>
      <c r="H30">
        <f>COUNTIF(Lottery!$B$2:$H$101,Table2512[[#This Row],[Number]])</f>
        <v>5</v>
      </c>
    </row>
    <row r="31" spans="1:8" x14ac:dyDescent="0.3">
      <c r="A31">
        <v>30</v>
      </c>
      <c r="B31">
        <f>COUNTIF(Lottery!$B$2:$H$6,Table2512[[#This Row],[Number]])</f>
        <v>1</v>
      </c>
      <c r="C31">
        <f>COUNTIF(Lottery!$B$2:$H$11,Table2512[[#This Row],[Number]])</f>
        <v>1</v>
      </c>
      <c r="D31">
        <f>COUNTIF(Lottery!$B$2:$H$16,Table2512[[#This Row],[Number]])</f>
        <v>1</v>
      </c>
      <c r="E31">
        <f>COUNTIF(Lottery!$B$2:$H$21,Table2512[[#This Row],[Number]])</f>
        <v>1</v>
      </c>
      <c r="F31">
        <f>COUNTIF(Lottery!$B$2:$H$31,Table2512[[#This Row],[Number]])</f>
        <v>3</v>
      </c>
      <c r="G31">
        <f>COUNTIF(Lottery!$B$2:$H$51,Table2512[[#This Row],[Number]])</f>
        <v>6</v>
      </c>
      <c r="H31">
        <f>COUNTIF(Lottery!$B$2:$H$101,Table2512[[#This Row],[Number]])</f>
        <v>6</v>
      </c>
    </row>
    <row r="32" spans="1:8" x14ac:dyDescent="0.3">
      <c r="A32">
        <v>31</v>
      </c>
      <c r="B32">
        <f>COUNTIF(Lottery!$B$2:$H$6,Table2512[[#This Row],[Number]])</f>
        <v>1</v>
      </c>
      <c r="C32">
        <f>COUNTIF(Lottery!$B$2:$H$11,Table2512[[#This Row],[Number]])</f>
        <v>1</v>
      </c>
      <c r="D32">
        <f>COUNTIF(Lottery!$B$2:$H$16,Table2512[[#This Row],[Number]])</f>
        <v>2</v>
      </c>
      <c r="E32">
        <f>COUNTIF(Lottery!$B$2:$H$21,Table2512[[#This Row],[Number]])</f>
        <v>2</v>
      </c>
      <c r="F32">
        <f>COUNTIF(Lottery!$B$2:$H$31,Table2512[[#This Row],[Number]])</f>
        <v>3</v>
      </c>
      <c r="G32">
        <f>COUNTIF(Lottery!$B$2:$H$51,Table2512[[#This Row],[Number]])</f>
        <v>5</v>
      </c>
      <c r="H32">
        <f>COUNTIF(Lottery!$B$2:$H$101,Table2512[[#This Row],[Number]])</f>
        <v>6</v>
      </c>
    </row>
    <row r="33" spans="1:8" x14ac:dyDescent="0.3">
      <c r="A33">
        <v>32</v>
      </c>
      <c r="B33">
        <f>COUNTIF(Lottery!$B$2:$H$6,Table2512[[#This Row],[Number]])</f>
        <v>0</v>
      </c>
      <c r="C33">
        <f>COUNTIF(Lottery!$B$2:$H$11,Table2512[[#This Row],[Number]])</f>
        <v>2</v>
      </c>
      <c r="D33">
        <f>COUNTIF(Lottery!$B$2:$H$16,Table2512[[#This Row],[Number]])</f>
        <v>2</v>
      </c>
      <c r="E33">
        <f>COUNTIF(Lottery!$B$2:$H$21,Table2512[[#This Row],[Number]])</f>
        <v>3</v>
      </c>
      <c r="F33">
        <f>COUNTIF(Lottery!$B$2:$H$31,Table2512[[#This Row],[Number]])</f>
        <v>4</v>
      </c>
      <c r="G33">
        <f>COUNTIF(Lottery!$B$2:$H$51,Table2512[[#This Row],[Number]])</f>
        <v>5</v>
      </c>
      <c r="H33">
        <f>COUNTIF(Lottery!$B$2:$H$101,Table2512[[#This Row],[Number]])</f>
        <v>5</v>
      </c>
    </row>
    <row r="34" spans="1:8" x14ac:dyDescent="0.3">
      <c r="A34">
        <v>33</v>
      </c>
      <c r="B34">
        <f>COUNTIF(Lottery!$B$2:$H$6,Table2512[[#This Row],[Number]])</f>
        <v>1</v>
      </c>
      <c r="C34">
        <f>COUNTIF(Lottery!$B$2:$H$11,Table2512[[#This Row],[Number]])</f>
        <v>2</v>
      </c>
      <c r="D34">
        <f>COUNTIF(Lottery!$B$2:$H$16,Table2512[[#This Row],[Number]])</f>
        <v>3</v>
      </c>
      <c r="E34">
        <f>COUNTIF(Lottery!$B$2:$H$21,Table2512[[#This Row],[Number]])</f>
        <v>3</v>
      </c>
      <c r="F34">
        <f>COUNTIF(Lottery!$B$2:$H$31,Table2512[[#This Row],[Number]])</f>
        <v>3</v>
      </c>
      <c r="G34">
        <f>COUNTIF(Lottery!$B$2:$H$51,Table2512[[#This Row],[Number]])</f>
        <v>9</v>
      </c>
      <c r="H34">
        <f>COUNTIF(Lottery!$B$2:$H$101,Table2512[[#This Row],[Number]])</f>
        <v>9</v>
      </c>
    </row>
    <row r="35" spans="1:8" x14ac:dyDescent="0.3">
      <c r="A35">
        <v>34</v>
      </c>
      <c r="B35">
        <f>COUNTIF(Lottery!$B$2:$H$6,Table2512[[#This Row],[Number]])</f>
        <v>0</v>
      </c>
      <c r="C35">
        <f>COUNTIF(Lottery!$B$2:$H$11,Table2512[[#This Row],[Number]])</f>
        <v>1</v>
      </c>
      <c r="D35">
        <f>COUNTIF(Lottery!$B$2:$H$16,Table2512[[#This Row],[Number]])</f>
        <v>1</v>
      </c>
      <c r="E35">
        <f>COUNTIF(Lottery!$B$2:$H$21,Table2512[[#This Row],[Number]])</f>
        <v>2</v>
      </c>
      <c r="F35">
        <f>COUNTIF(Lottery!$B$2:$H$31,Table2512[[#This Row],[Number]])</f>
        <v>4</v>
      </c>
      <c r="G35">
        <f>COUNTIF(Lottery!$B$2:$H$51,Table2512[[#This Row],[Number]])</f>
        <v>6</v>
      </c>
      <c r="H35">
        <f>COUNTIF(Lottery!$B$2:$H$101,Table2512[[#This Row],[Number]])</f>
        <v>6</v>
      </c>
    </row>
    <row r="36" spans="1:8" x14ac:dyDescent="0.3">
      <c r="A36">
        <v>35</v>
      </c>
      <c r="B36">
        <f>COUNTIF(Lottery!$B$2:$H$6,Table2512[[#This Row],[Number]])</f>
        <v>0</v>
      </c>
      <c r="C36">
        <f>COUNTIF(Lottery!$B$2:$H$11,Table2512[[#This Row],[Number]])</f>
        <v>0</v>
      </c>
      <c r="D36">
        <f>COUNTIF(Lottery!$B$2:$H$16,Table2512[[#This Row],[Number]])</f>
        <v>0</v>
      </c>
      <c r="E36">
        <f>COUNTIF(Lottery!$B$2:$H$21,Table2512[[#This Row],[Number]])</f>
        <v>0</v>
      </c>
      <c r="F36">
        <f>COUNTIF(Lottery!$B$2:$H$31,Table2512[[#This Row],[Number]])</f>
        <v>1</v>
      </c>
      <c r="G36">
        <f>COUNTIF(Lottery!$B$2:$H$51,Table2512[[#This Row],[Number]])</f>
        <v>4</v>
      </c>
      <c r="H36">
        <f>COUNTIF(Lottery!$B$2:$H$101,Table2512[[#This Row],[Number]])</f>
        <v>4</v>
      </c>
    </row>
    <row r="37" spans="1:8" x14ac:dyDescent="0.3">
      <c r="A37">
        <v>36</v>
      </c>
      <c r="B37">
        <f>COUNTIF(Lottery!$B$2:$H$6,Table2512[[#This Row],[Number]])</f>
        <v>0</v>
      </c>
      <c r="C37">
        <f>COUNTIF(Lottery!$B$2:$H$11,Table2512[[#This Row],[Number]])</f>
        <v>1</v>
      </c>
      <c r="D37">
        <f>COUNTIF(Lottery!$B$2:$H$16,Table2512[[#This Row],[Number]])</f>
        <v>3</v>
      </c>
      <c r="E37">
        <f>COUNTIF(Lottery!$B$2:$H$21,Table2512[[#This Row],[Number]])</f>
        <v>5</v>
      </c>
      <c r="F37">
        <f>COUNTIF(Lottery!$B$2:$H$31,Table2512[[#This Row],[Number]])</f>
        <v>5</v>
      </c>
      <c r="G37">
        <f>COUNTIF(Lottery!$B$2:$H$51,Table2512[[#This Row],[Number]])</f>
        <v>5</v>
      </c>
      <c r="H37">
        <f>COUNTIF(Lottery!$B$2:$H$101,Table2512[[#This Row],[Number]])</f>
        <v>5</v>
      </c>
    </row>
    <row r="38" spans="1:8" x14ac:dyDescent="0.3">
      <c r="A38">
        <v>37</v>
      </c>
      <c r="B38">
        <f>COUNTIF(Lottery!$B$2:$H$6,Table2512[[#This Row],[Number]])</f>
        <v>1</v>
      </c>
      <c r="C38">
        <f>COUNTIF(Lottery!$B$2:$H$11,Table2512[[#This Row],[Number]])</f>
        <v>1</v>
      </c>
      <c r="D38">
        <f>COUNTIF(Lottery!$B$2:$H$16,Table2512[[#This Row],[Number]])</f>
        <v>1</v>
      </c>
      <c r="E38">
        <f>COUNTIF(Lottery!$B$2:$H$21,Table2512[[#This Row],[Number]])</f>
        <v>2</v>
      </c>
      <c r="F38">
        <f>COUNTIF(Lottery!$B$2:$H$31,Table2512[[#This Row],[Number]])</f>
        <v>5</v>
      </c>
      <c r="G38">
        <f>COUNTIF(Lottery!$B$2:$H$51,Table2512[[#This Row],[Number]])</f>
        <v>7</v>
      </c>
      <c r="H38">
        <f>COUNTIF(Lottery!$B$2:$H$101,Table2512[[#This Row],[Number]])</f>
        <v>7</v>
      </c>
    </row>
    <row r="39" spans="1:8" x14ac:dyDescent="0.3">
      <c r="A39">
        <v>38</v>
      </c>
      <c r="B39">
        <f>COUNTIF(Lottery!$B$2:$H$6,Table2512[[#This Row],[Number]])</f>
        <v>1</v>
      </c>
      <c r="C39">
        <f>COUNTIF(Lottery!$B$2:$H$11,Table2512[[#This Row],[Number]])</f>
        <v>1</v>
      </c>
      <c r="D39">
        <f>COUNTIF(Lottery!$B$2:$H$16,Table2512[[#This Row],[Number]])</f>
        <v>2</v>
      </c>
      <c r="E39">
        <f>COUNTIF(Lottery!$B$2:$H$21,Table2512[[#This Row],[Number]])</f>
        <v>4</v>
      </c>
      <c r="F39">
        <f>COUNTIF(Lottery!$B$2:$H$31,Table2512[[#This Row],[Number]])</f>
        <v>6</v>
      </c>
      <c r="G39">
        <f>COUNTIF(Lottery!$B$2:$H$51,Table2512[[#This Row],[Number]])</f>
        <v>8</v>
      </c>
      <c r="H39">
        <f>COUNTIF(Lottery!$B$2:$H$101,Table2512[[#This Row],[Number]])</f>
        <v>8</v>
      </c>
    </row>
    <row r="40" spans="1:8" x14ac:dyDescent="0.3">
      <c r="A40">
        <v>39</v>
      </c>
      <c r="B40">
        <f>COUNTIF(Lottery!$B$2:$H$6,Table2512[[#This Row],[Number]])</f>
        <v>1</v>
      </c>
      <c r="C40">
        <f>COUNTIF(Lottery!$B$2:$H$11,Table2512[[#This Row],[Number]])</f>
        <v>2</v>
      </c>
      <c r="D40">
        <f>COUNTIF(Lottery!$B$2:$H$16,Table2512[[#This Row],[Number]])</f>
        <v>3</v>
      </c>
      <c r="E40">
        <f>COUNTIF(Lottery!$B$2:$H$21,Table2512[[#This Row],[Number]])</f>
        <v>4</v>
      </c>
      <c r="F40">
        <f>COUNTIF(Lottery!$B$2:$H$31,Table2512[[#This Row],[Number]])</f>
        <v>7</v>
      </c>
      <c r="G40">
        <f>COUNTIF(Lottery!$B$2:$H$51,Table2512[[#This Row],[Number]])</f>
        <v>8</v>
      </c>
      <c r="H40">
        <f>COUNTIF(Lottery!$B$2:$H$101,Table2512[[#This Row],[Number]])</f>
        <v>8</v>
      </c>
    </row>
    <row r="41" spans="1:8" x14ac:dyDescent="0.3">
      <c r="A41">
        <v>40</v>
      </c>
      <c r="B41">
        <f>COUNTIF(Lottery!$B$2:$H$6,Table2512[[#This Row],[Number]])</f>
        <v>1</v>
      </c>
      <c r="C41">
        <f>COUNTIF(Lottery!$B$2:$H$11,Table2512[[#This Row],[Number]])</f>
        <v>2</v>
      </c>
      <c r="D41">
        <f>COUNTIF(Lottery!$B$2:$H$16,Table2512[[#This Row],[Number]])</f>
        <v>3</v>
      </c>
      <c r="E41">
        <f>COUNTIF(Lottery!$B$2:$H$21,Table2512[[#This Row],[Number]])</f>
        <v>3</v>
      </c>
      <c r="F41">
        <f>COUNTIF(Lottery!$B$2:$H$31,Table2512[[#This Row],[Number]])</f>
        <v>4</v>
      </c>
      <c r="G41">
        <f>COUNTIF(Lottery!$B$2:$H$51,Table2512[[#This Row],[Number]])</f>
        <v>6</v>
      </c>
      <c r="H41">
        <f>COUNTIF(Lottery!$B$2:$H$101,Table2512[[#This Row],[Number]])</f>
        <v>6</v>
      </c>
    </row>
    <row r="42" spans="1:8" x14ac:dyDescent="0.3">
      <c r="A42">
        <v>41</v>
      </c>
      <c r="B42">
        <f>COUNTIF(Lottery!$B$2:$H$6,Table2512[[#This Row],[Number]])</f>
        <v>1</v>
      </c>
      <c r="C42">
        <f>COUNTIF(Lottery!$B$2:$H$11,Table2512[[#This Row],[Number]])</f>
        <v>2</v>
      </c>
      <c r="D42">
        <f>COUNTIF(Lottery!$B$2:$H$16,Table2512[[#This Row],[Number]])</f>
        <v>3</v>
      </c>
      <c r="E42">
        <f>COUNTIF(Lottery!$B$2:$H$21,Table2512[[#This Row],[Number]])</f>
        <v>5</v>
      </c>
      <c r="F42">
        <f>COUNTIF(Lottery!$B$2:$H$31,Table2512[[#This Row],[Number]])</f>
        <v>7</v>
      </c>
      <c r="G42">
        <f>COUNTIF(Lottery!$B$2:$H$51,Table2512[[#This Row],[Number]])</f>
        <v>8</v>
      </c>
      <c r="H42">
        <f>COUNTIF(Lottery!$B$2:$H$101,Table2512[[#This Row],[Number]])</f>
        <v>8</v>
      </c>
    </row>
    <row r="43" spans="1:8" x14ac:dyDescent="0.3">
      <c r="A43">
        <v>42</v>
      </c>
      <c r="B43">
        <f>COUNTIF(Lottery!$B$2:$H$6,Table2512[[#This Row],[Number]])</f>
        <v>0</v>
      </c>
      <c r="C43">
        <f>COUNTIF(Lottery!$B$2:$H$11,Table2512[[#This Row],[Number]])</f>
        <v>1</v>
      </c>
      <c r="D43">
        <f>COUNTIF(Lottery!$B$2:$H$16,Table2512[[#This Row],[Number]])</f>
        <v>1</v>
      </c>
      <c r="E43">
        <f>COUNTIF(Lottery!$B$2:$H$21,Table2512[[#This Row],[Number]])</f>
        <v>2</v>
      </c>
      <c r="F43">
        <f>COUNTIF(Lottery!$B$2:$H$31,Table2512[[#This Row],[Number]])</f>
        <v>3</v>
      </c>
      <c r="G43">
        <f>COUNTIF(Lottery!$B$2:$H$51,Table2512[[#This Row],[Number]])</f>
        <v>4</v>
      </c>
      <c r="H43">
        <f>COUNTIF(Lottery!$B$2:$H$101,Table2512[[#This Row],[Number]])</f>
        <v>4</v>
      </c>
    </row>
    <row r="44" spans="1:8" x14ac:dyDescent="0.3">
      <c r="A44">
        <v>43</v>
      </c>
      <c r="B44">
        <f>COUNTIF(Lottery!$B$2:$H$6,Table2512[[#This Row],[Number]])</f>
        <v>0</v>
      </c>
      <c r="C44">
        <f>COUNTIF(Lottery!$B$2:$H$11,Table2512[[#This Row],[Number]])</f>
        <v>0</v>
      </c>
      <c r="D44">
        <f>COUNTIF(Lottery!$B$2:$H$16,Table2512[[#This Row],[Number]])</f>
        <v>2</v>
      </c>
      <c r="E44">
        <f>COUNTIF(Lottery!$B$2:$H$21,Table2512[[#This Row],[Number]])</f>
        <v>2</v>
      </c>
      <c r="F44">
        <f>COUNTIF(Lottery!$B$2:$H$31,Table2512[[#This Row],[Number]])</f>
        <v>2</v>
      </c>
      <c r="G44">
        <f>COUNTIF(Lottery!$B$2:$H$51,Table2512[[#This Row],[Number]])</f>
        <v>3</v>
      </c>
      <c r="H44">
        <f>COUNTIF(Lottery!$B$2:$H$101,Table2512[[#This Row],[Number]])</f>
        <v>3</v>
      </c>
    </row>
    <row r="45" spans="1:8" x14ac:dyDescent="0.3">
      <c r="A45">
        <v>44</v>
      </c>
      <c r="B45">
        <f>COUNTIF(Lottery!$B$2:$H$6,Table2512[[#This Row],[Number]])</f>
        <v>1</v>
      </c>
      <c r="C45">
        <f>COUNTIF(Lottery!$B$2:$H$11,Table2512[[#This Row],[Number]])</f>
        <v>1</v>
      </c>
      <c r="D45">
        <f>COUNTIF(Lottery!$B$2:$H$16,Table2512[[#This Row],[Number]])</f>
        <v>2</v>
      </c>
      <c r="E45">
        <f>COUNTIF(Lottery!$B$2:$H$21,Table2512[[#This Row],[Number]])</f>
        <v>2</v>
      </c>
      <c r="F45">
        <f>COUNTIF(Lottery!$B$2:$H$31,Table2512[[#This Row],[Number]])</f>
        <v>4</v>
      </c>
      <c r="G45">
        <f>COUNTIF(Lottery!$B$2:$H$51,Table2512[[#This Row],[Number]])</f>
        <v>9</v>
      </c>
      <c r="H45">
        <f>COUNTIF(Lottery!$B$2:$H$101,Table2512[[#This Row],[Number]])</f>
        <v>9</v>
      </c>
    </row>
    <row r="46" spans="1:8" x14ac:dyDescent="0.3">
      <c r="A46">
        <v>45</v>
      </c>
      <c r="B46">
        <f>COUNTIF(Lottery!$B$2:$H$6,Table2512[[#This Row],[Number]])</f>
        <v>1</v>
      </c>
      <c r="C46">
        <f>COUNTIF(Lottery!$B$2:$H$11,Table2512[[#This Row],[Number]])</f>
        <v>2</v>
      </c>
      <c r="D46">
        <f>COUNTIF(Lottery!$B$2:$H$16,Table2512[[#This Row],[Number]])</f>
        <v>2</v>
      </c>
      <c r="E46">
        <f>COUNTIF(Lottery!$B$2:$H$21,Table2512[[#This Row],[Number]])</f>
        <v>2</v>
      </c>
      <c r="F46">
        <f>COUNTIF(Lottery!$B$2:$H$31,Table2512[[#This Row],[Number]])</f>
        <v>5</v>
      </c>
      <c r="G46">
        <f>COUNTIF(Lottery!$B$2:$H$51,Table2512[[#This Row],[Number]])</f>
        <v>6</v>
      </c>
      <c r="H46">
        <f>COUNTIF(Lottery!$B$2:$H$101,Table2512[[#This Row],[Number]])</f>
        <v>6</v>
      </c>
    </row>
    <row r="47" spans="1:8" x14ac:dyDescent="0.3">
      <c r="A47">
        <v>46</v>
      </c>
      <c r="B47">
        <f>COUNTIF(Lottery!$B$2:$H$6,Table2512[[#This Row],[Number]])</f>
        <v>0</v>
      </c>
      <c r="C47">
        <f>COUNTIF(Lottery!$B$2:$H$11,Table2512[[#This Row],[Number]])</f>
        <v>0</v>
      </c>
      <c r="D47">
        <f>COUNTIF(Lottery!$B$2:$H$16,Table2512[[#This Row],[Number]])</f>
        <v>2</v>
      </c>
      <c r="E47">
        <f>COUNTIF(Lottery!$B$2:$H$21,Table2512[[#This Row],[Number]])</f>
        <v>3</v>
      </c>
      <c r="F47">
        <f>COUNTIF(Lottery!$B$2:$H$31,Table2512[[#This Row],[Number]])</f>
        <v>3</v>
      </c>
      <c r="G47">
        <f>COUNTIF(Lottery!$B$2:$H$51,Table2512[[#This Row],[Number]])</f>
        <v>6</v>
      </c>
      <c r="H47">
        <f>COUNTIF(Lottery!$B$2:$H$101,Table2512[[#This Row],[Number]])</f>
        <v>6</v>
      </c>
    </row>
    <row r="48" spans="1:8" x14ac:dyDescent="0.3">
      <c r="A48">
        <v>47</v>
      </c>
      <c r="B48">
        <f>COUNTIF(Lottery!$B$2:$H$6,Table2512[[#This Row],[Number]])</f>
        <v>1</v>
      </c>
      <c r="C48">
        <f>COUNTIF(Lottery!$B$2:$H$11,Table2512[[#This Row],[Number]])</f>
        <v>1</v>
      </c>
      <c r="D48">
        <f>COUNTIF(Lottery!$B$2:$H$16,Table2512[[#This Row],[Number]])</f>
        <v>1</v>
      </c>
      <c r="E48">
        <f>COUNTIF(Lottery!$B$2:$H$21,Table2512[[#This Row],[Number]])</f>
        <v>1</v>
      </c>
      <c r="F48">
        <f>COUNTIF(Lottery!$B$2:$H$31,Table2512[[#This Row],[Number]])</f>
        <v>1</v>
      </c>
      <c r="G48">
        <f>COUNTIF(Lottery!$B$2:$H$51,Table2512[[#This Row],[Number]])</f>
        <v>4</v>
      </c>
      <c r="H48">
        <f>COUNTIF(Lottery!$B$2:$H$101,Table2512[[#This Row],[Number]])</f>
        <v>5</v>
      </c>
    </row>
    <row r="49" spans="1:8" x14ac:dyDescent="0.3">
      <c r="A49">
        <v>48</v>
      </c>
      <c r="B49">
        <f>COUNTIF(Lottery!$B$2:$H$6,Table2512[[#This Row],[Number]])</f>
        <v>0</v>
      </c>
      <c r="C49">
        <f>COUNTIF(Lottery!$B$2:$H$11,Table2512[[#This Row],[Number]])</f>
        <v>1</v>
      </c>
      <c r="D49">
        <f>COUNTIF(Lottery!$B$2:$H$16,Table2512[[#This Row],[Number]])</f>
        <v>4</v>
      </c>
      <c r="E49">
        <f>COUNTIF(Lottery!$B$2:$H$21,Table2512[[#This Row],[Number]])</f>
        <v>4</v>
      </c>
      <c r="F49">
        <f>COUNTIF(Lottery!$B$2:$H$31,Table2512[[#This Row],[Number]])</f>
        <v>5</v>
      </c>
      <c r="G49">
        <f>COUNTIF(Lottery!$B$2:$H$51,Table2512[[#This Row],[Number]])</f>
        <v>8</v>
      </c>
      <c r="H49">
        <f>COUNTIF(Lottery!$B$2:$H$101,Table2512[[#This Row],[Number]])</f>
        <v>8</v>
      </c>
    </row>
    <row r="50" spans="1:8" x14ac:dyDescent="0.3">
      <c r="A50">
        <v>49</v>
      </c>
      <c r="B50">
        <f>COUNTIF(Lottery!$B$2:$H$6,Table2512[[#This Row],[Number]])</f>
        <v>0</v>
      </c>
      <c r="C50">
        <f>COUNTIF(Lottery!$B$2:$H$11,Table2512[[#This Row],[Number]])</f>
        <v>0</v>
      </c>
      <c r="D50">
        <f>COUNTIF(Lottery!$B$2:$H$16,Table2512[[#This Row],[Number]])</f>
        <v>0</v>
      </c>
      <c r="E50">
        <f>COUNTIF(Lottery!$B$2:$H$21,Table2512[[#This Row],[Number]])</f>
        <v>0</v>
      </c>
      <c r="F50">
        <f>COUNTIF(Lottery!$B$2:$H$31,Table2512[[#This Row],[Number]])</f>
        <v>1</v>
      </c>
      <c r="G50">
        <f>COUNTIF(Lottery!$B$2:$H$51,Table2512[[#This Row],[Number]])</f>
        <v>3</v>
      </c>
      <c r="H50">
        <f>COUNTIF(Lottery!$B$2:$H$101,Table2512[[#This Row],[Number]])</f>
        <v>4</v>
      </c>
    </row>
    <row r="51" spans="1:8" x14ac:dyDescent="0.3">
      <c r="A51">
        <v>50</v>
      </c>
      <c r="B51">
        <f>COUNTIF(Lottery!$B$2:$H$6,Table2512[[#This Row],[Number]])</f>
        <v>0</v>
      </c>
      <c r="C51">
        <f>COUNTIF(Lottery!$B$2:$H$11,Table2512[[#This Row],[Number]])</f>
        <v>0</v>
      </c>
      <c r="D51">
        <f>COUNTIF(Lottery!$B$2:$H$16,Table2512[[#This Row],[Number]])</f>
        <v>0</v>
      </c>
      <c r="E51">
        <f>COUNTIF(Lottery!$B$2:$H$21,Table2512[[#This Row],[Number]])</f>
        <v>0</v>
      </c>
      <c r="F51">
        <f>COUNTIF(Lottery!$B$2:$H$31,Table2512[[#This Row],[Number]])</f>
        <v>2</v>
      </c>
      <c r="G51">
        <f>COUNTIF(Lottery!$B$2:$H$51,Table2512[[#This Row],[Number]])</f>
        <v>6</v>
      </c>
      <c r="H51">
        <f>COUNTIF(Lottery!$B$2:$H$101,Table2512[[#This Row],[Number]])</f>
        <v>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HotPicks</vt:lpstr>
      <vt:lpstr>HotPicks analysis</vt:lpstr>
      <vt:lpstr>EuroMillions</vt:lpstr>
      <vt:lpstr>EuroMillions analysis</vt:lpstr>
      <vt:lpstr>EuroMillions digit analysis</vt:lpstr>
      <vt:lpstr>EuroMillions LuckDraw analysis</vt:lpstr>
      <vt:lpstr>Lottery</vt:lpstr>
      <vt:lpstr>Lottery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Ardavan Shafiee</dc:creator>
  <cp:lastModifiedBy>Ardavan Shafiee</cp:lastModifiedBy>
  <dcterms:created xsi:type="dcterms:W3CDTF">2021-11-20T17:43:46Z</dcterms:created>
  <dcterms:modified xsi:type="dcterms:W3CDTF">2025-02-23T13:32:00Z</dcterms:modified>
</cp:coreProperties>
</file>