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bou\Source\eagle\tesla_coil\"/>
    </mc:Choice>
  </mc:AlternateContent>
  <xr:revisionPtr revIDLastSave="0" documentId="13_ncr:1_{7B9FB8A1-0A4D-4125-B6FB-6104C8AD9376}" xr6:coauthVersionLast="40" xr6:coauthVersionMax="40" xr10:uidLastSave="{00000000-0000-0000-0000-000000000000}"/>
  <bookViews>
    <workbookView xWindow="780" yWindow="0" windowWidth="14400" windowHeight="15600" xr2:uid="{C9ECC25E-AFE3-4E0C-8755-200BC9BEDEA6}"/>
  </bookViews>
  <sheets>
    <sheet name="Sheet1" sheetId="1" r:id="rId1"/>
    <sheet name="Sheet2" sheetId="2" r:id="rId2"/>
  </sheets>
  <definedNames>
    <definedName name="ClockFreq">Sheet1!$A$2</definedName>
    <definedName name="CoilFreq">Sheet1!$D$2</definedName>
    <definedName name="Timer1Max">Sheet1!$A$5</definedName>
    <definedName name="Timer1PrescaleValue">Sheet1!$A$7:$A$11</definedName>
    <definedName name="Timer2Max">Sheet1!$A$14</definedName>
    <definedName name="Timer2PrescaleValues">Sheet1!$A$16:$A$22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7" i="1"/>
  <c r="B1" i="2"/>
  <c r="B2" i="2" s="1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Q51" i="1"/>
  <c r="R51" i="1" s="1"/>
  <c r="Q56" i="1"/>
  <c r="R56" i="1" s="1"/>
  <c r="D17" i="1"/>
  <c r="D18" i="1"/>
  <c r="D19" i="1"/>
  <c r="D20" i="1"/>
  <c r="D21" i="1"/>
  <c r="D22" i="1"/>
  <c r="D16" i="1"/>
  <c r="D3" i="1"/>
  <c r="D8" i="1"/>
  <c r="D9" i="1"/>
  <c r="D10" i="1"/>
  <c r="D11" i="1"/>
  <c r="D7" i="1"/>
  <c r="L46" i="1"/>
  <c r="M46" i="1" s="1"/>
  <c r="N46" i="1" s="1"/>
  <c r="L47" i="1"/>
  <c r="M47" i="1" s="1"/>
  <c r="N47" i="1" s="1"/>
  <c r="L59" i="1"/>
  <c r="M59" i="1" s="1"/>
  <c r="N59" i="1" s="1"/>
  <c r="A5" i="1"/>
  <c r="L60" i="1" s="1"/>
  <c r="M60" i="1" s="1"/>
  <c r="O60" i="1" s="1"/>
  <c r="K50" i="1"/>
  <c r="K49" i="1" s="1"/>
  <c r="K48" i="1" s="1"/>
  <c r="K47" i="1" s="1"/>
  <c r="K46" i="1" s="1"/>
  <c r="K45" i="1" s="1"/>
  <c r="K44" i="1" s="1"/>
  <c r="K43" i="1" s="1"/>
  <c r="K42" i="1" s="1"/>
  <c r="K41" i="1" s="1"/>
  <c r="K40" i="1" s="1"/>
  <c r="K39" i="1" s="1"/>
  <c r="K38" i="1" s="1"/>
  <c r="K37" i="1" s="1"/>
  <c r="K36" i="1" s="1"/>
  <c r="K35" i="1" s="1"/>
  <c r="K34" i="1" s="1"/>
  <c r="K33" i="1" s="1"/>
  <c r="K32" i="1" s="1"/>
  <c r="K31" i="1" s="1"/>
  <c r="K30" i="1" s="1"/>
  <c r="K29" i="1" s="1"/>
  <c r="K28" i="1" s="1"/>
  <c r="K27" i="1" s="1"/>
  <c r="K26" i="1" s="1"/>
  <c r="K25" i="1" s="1"/>
  <c r="K24" i="1" s="1"/>
  <c r="K23" i="1" s="1"/>
  <c r="K22" i="1" s="1"/>
  <c r="K21" i="1" s="1"/>
  <c r="K20" i="1" s="1"/>
  <c r="K19" i="1" s="1"/>
  <c r="K18" i="1" s="1"/>
  <c r="K17" i="1" s="1"/>
  <c r="K16" i="1" s="1"/>
  <c r="K15" i="1" s="1"/>
  <c r="K14" i="1" s="1"/>
  <c r="K13" i="1" s="1"/>
  <c r="K12" i="1" s="1"/>
  <c r="K11" i="1" s="1"/>
  <c r="K10" i="1" s="1"/>
  <c r="K9" i="1" s="1"/>
  <c r="K8" i="1" s="1"/>
  <c r="K7" i="1" s="1"/>
  <c r="K6" i="1" s="1"/>
  <c r="K5" i="1" s="1"/>
  <c r="K4" i="1" s="1"/>
  <c r="K3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Q109" i="1" s="1"/>
  <c r="R109" i="1" s="1"/>
  <c r="T109" i="1" s="1"/>
  <c r="E21" i="1" l="1"/>
  <c r="F21" i="1" s="1"/>
  <c r="Q44" i="1"/>
  <c r="R44" i="1" s="1"/>
  <c r="C107" i="2"/>
  <c r="C2" i="2"/>
  <c r="C13" i="2"/>
  <c r="C12" i="2"/>
  <c r="C25" i="2"/>
  <c r="C96" i="2"/>
  <c r="C71" i="2"/>
  <c r="C59" i="2"/>
  <c r="C47" i="2"/>
  <c r="C35" i="2"/>
  <c r="C23" i="2"/>
  <c r="C11" i="2"/>
  <c r="C97" i="2"/>
  <c r="C36" i="2"/>
  <c r="C46" i="2"/>
  <c r="C34" i="2"/>
  <c r="C22" i="2"/>
  <c r="C10" i="2"/>
  <c r="C84" i="2"/>
  <c r="C95" i="2"/>
  <c r="C81" i="2"/>
  <c r="C57" i="2"/>
  <c r="C45" i="2"/>
  <c r="C33" i="2"/>
  <c r="C21" i="2"/>
  <c r="C9" i="2"/>
  <c r="C61" i="2"/>
  <c r="C48" i="2"/>
  <c r="C106" i="2"/>
  <c r="C69" i="2"/>
  <c r="C68" i="2"/>
  <c r="C56" i="2"/>
  <c r="C103" i="2"/>
  <c r="C91" i="2"/>
  <c r="C79" i="2"/>
  <c r="C67" i="2"/>
  <c r="C55" i="2"/>
  <c r="C43" i="2"/>
  <c r="C31" i="2"/>
  <c r="C19" i="2"/>
  <c r="C7" i="2"/>
  <c r="C37" i="2"/>
  <c r="C60" i="2"/>
  <c r="C70" i="2"/>
  <c r="C93" i="2"/>
  <c r="C80" i="2"/>
  <c r="C44" i="2"/>
  <c r="C102" i="2"/>
  <c r="C90" i="2"/>
  <c r="C78" i="2"/>
  <c r="C66" i="2"/>
  <c r="C54" i="2"/>
  <c r="C42" i="2"/>
  <c r="C30" i="2"/>
  <c r="C18" i="2"/>
  <c r="C6" i="2"/>
  <c r="C85" i="2"/>
  <c r="C24" i="2"/>
  <c r="C58" i="2"/>
  <c r="C104" i="2"/>
  <c r="C32" i="2"/>
  <c r="C101" i="2"/>
  <c r="C89" i="2"/>
  <c r="C77" i="2"/>
  <c r="C65" i="2"/>
  <c r="C53" i="2"/>
  <c r="C41" i="2"/>
  <c r="C29" i="2"/>
  <c r="C17" i="2"/>
  <c r="C5" i="2"/>
  <c r="C73" i="2"/>
  <c r="C82" i="2"/>
  <c r="C8" i="2"/>
  <c r="C100" i="2"/>
  <c r="C88" i="2"/>
  <c r="C76" i="2"/>
  <c r="C64" i="2"/>
  <c r="C52" i="2"/>
  <c r="C40" i="2"/>
  <c r="C28" i="2"/>
  <c r="C16" i="2"/>
  <c r="C4" i="2"/>
  <c r="C49" i="2"/>
  <c r="C72" i="2"/>
  <c r="C83" i="2"/>
  <c r="C94" i="2"/>
  <c r="C105" i="2"/>
  <c r="C92" i="2"/>
  <c r="C20" i="2"/>
  <c r="C99" i="2"/>
  <c r="C87" i="2"/>
  <c r="C75" i="2"/>
  <c r="C63" i="2"/>
  <c r="C51" i="2"/>
  <c r="C39" i="2"/>
  <c r="C27" i="2"/>
  <c r="C15" i="2"/>
  <c r="C3" i="2"/>
  <c r="C98" i="2"/>
  <c r="C86" i="2"/>
  <c r="C74" i="2"/>
  <c r="C62" i="2"/>
  <c r="C50" i="2"/>
  <c r="C38" i="2"/>
  <c r="C26" i="2"/>
  <c r="C14" i="2"/>
  <c r="Q104" i="1"/>
  <c r="R104" i="1" s="1"/>
  <c r="Q32" i="1"/>
  <c r="R32" i="1" s="1"/>
  <c r="Q55" i="1"/>
  <c r="R55" i="1" s="1"/>
  <c r="Q80" i="1"/>
  <c r="R80" i="1" s="1"/>
  <c r="Q90" i="1"/>
  <c r="R90" i="1" s="1"/>
  <c r="Q78" i="1"/>
  <c r="R78" i="1" s="1"/>
  <c r="Q54" i="1"/>
  <c r="R54" i="1" s="1"/>
  <c r="Q30" i="1"/>
  <c r="R30" i="1" s="1"/>
  <c r="S30" i="1" s="1"/>
  <c r="Q18" i="1"/>
  <c r="R18" i="1" s="1"/>
  <c r="L58" i="1"/>
  <c r="M58" i="1" s="1"/>
  <c r="N58" i="1" s="1"/>
  <c r="Q103" i="1"/>
  <c r="R103" i="1" s="1"/>
  <c r="Q91" i="1"/>
  <c r="R91" i="1" s="1"/>
  <c r="T91" i="1" s="1"/>
  <c r="U91" i="1" s="1"/>
  <c r="Q79" i="1"/>
  <c r="R79" i="1" s="1"/>
  <c r="Q67" i="1"/>
  <c r="R67" i="1" s="1"/>
  <c r="Q43" i="1"/>
  <c r="R43" i="1" s="1"/>
  <c r="Q31" i="1"/>
  <c r="R31" i="1" s="1"/>
  <c r="Q19" i="1"/>
  <c r="R19" i="1" s="1"/>
  <c r="L57" i="1"/>
  <c r="M57" i="1" s="1"/>
  <c r="N57" i="1" s="1"/>
  <c r="Q102" i="1"/>
  <c r="R102" i="1" s="1"/>
  <c r="Q66" i="1"/>
  <c r="R66" i="1" s="1"/>
  <c r="S66" i="1" s="1"/>
  <c r="Q42" i="1"/>
  <c r="R42" i="1" s="1"/>
  <c r="L48" i="1"/>
  <c r="M48" i="1" s="1"/>
  <c r="O48" i="1" s="1"/>
  <c r="Q101" i="1"/>
  <c r="R101" i="1" s="1"/>
  <c r="Q89" i="1"/>
  <c r="R89" i="1" s="1"/>
  <c r="S89" i="1" s="1"/>
  <c r="Q77" i="1"/>
  <c r="R77" i="1" s="1"/>
  <c r="Q65" i="1"/>
  <c r="R65" i="1" s="1"/>
  <c r="Q53" i="1"/>
  <c r="R53" i="1" s="1"/>
  <c r="Q41" i="1"/>
  <c r="R41" i="1" s="1"/>
  <c r="Q29" i="1"/>
  <c r="R29" i="1" s="1"/>
  <c r="S29" i="1" s="1"/>
  <c r="Q17" i="1"/>
  <c r="R17" i="1" s="1"/>
  <c r="Q88" i="1"/>
  <c r="R88" i="1" s="1"/>
  <c r="Q76" i="1"/>
  <c r="R76" i="1" s="1"/>
  <c r="T76" i="1" s="1"/>
  <c r="Q64" i="1"/>
  <c r="R64" i="1" s="1"/>
  <c r="Q52" i="1"/>
  <c r="R52" i="1" s="1"/>
  <c r="Q40" i="1"/>
  <c r="R40" i="1" s="1"/>
  <c r="Q28" i="1"/>
  <c r="R28" i="1" s="1"/>
  <c r="T28" i="1" s="1"/>
  <c r="U28" i="1" s="1"/>
  <c r="Q39" i="1"/>
  <c r="R39" i="1" s="1"/>
  <c r="Q27" i="1"/>
  <c r="R27" i="1" s="1"/>
  <c r="Q98" i="1"/>
  <c r="R98" i="1" s="1"/>
  <c r="Q86" i="1"/>
  <c r="R86" i="1" s="1"/>
  <c r="T86" i="1" s="1"/>
  <c r="U86" i="1" s="1"/>
  <c r="Q74" i="1"/>
  <c r="R74" i="1" s="1"/>
  <c r="T74" i="1" s="1"/>
  <c r="U74" i="1" s="1"/>
  <c r="Q62" i="1"/>
  <c r="R62" i="1" s="1"/>
  <c r="Q50" i="1"/>
  <c r="R50" i="1" s="1"/>
  <c r="Q38" i="1"/>
  <c r="R38" i="1" s="1"/>
  <c r="S38" i="1" s="1"/>
  <c r="Q26" i="1"/>
  <c r="R26" i="1" s="1"/>
  <c r="Q92" i="1"/>
  <c r="R92" i="1" s="1"/>
  <c r="T92" i="1" s="1"/>
  <c r="U92" i="1" s="1"/>
  <c r="Q75" i="1"/>
  <c r="R75" i="1" s="1"/>
  <c r="Q73" i="1"/>
  <c r="R73" i="1" s="1"/>
  <c r="T73" i="1" s="1"/>
  <c r="Q49" i="1"/>
  <c r="R49" i="1" s="1"/>
  <c r="T49" i="1" s="1"/>
  <c r="Q37" i="1"/>
  <c r="R37" i="1" s="1"/>
  <c r="T37" i="1" s="1"/>
  <c r="Q25" i="1"/>
  <c r="R25" i="1" s="1"/>
  <c r="T25" i="1" s="1"/>
  <c r="Q99" i="1"/>
  <c r="R99" i="1" s="1"/>
  <c r="Q87" i="1"/>
  <c r="R87" i="1" s="1"/>
  <c r="T87" i="1" s="1"/>
  <c r="U87" i="1" s="1"/>
  <c r="Q63" i="1"/>
  <c r="R63" i="1" s="1"/>
  <c r="Q97" i="1"/>
  <c r="R97" i="1" s="1"/>
  <c r="T97" i="1" s="1"/>
  <c r="Q85" i="1"/>
  <c r="R85" i="1" s="1"/>
  <c r="T85" i="1" s="1"/>
  <c r="Q61" i="1"/>
  <c r="R61" i="1" s="1"/>
  <c r="T61" i="1" s="1"/>
  <c r="L84" i="1"/>
  <c r="M84" i="1" s="1"/>
  <c r="O84" i="1" s="1"/>
  <c r="Q108" i="1"/>
  <c r="R108" i="1" s="1"/>
  <c r="Q96" i="1"/>
  <c r="R96" i="1" s="1"/>
  <c r="T96" i="1" s="1"/>
  <c r="Q84" i="1"/>
  <c r="R84" i="1" s="1"/>
  <c r="Q72" i="1"/>
  <c r="R72" i="1" s="1"/>
  <c r="Q60" i="1"/>
  <c r="R60" i="1" s="1"/>
  <c r="Q48" i="1"/>
  <c r="R48" i="1" s="1"/>
  <c r="T48" i="1" s="1"/>
  <c r="U48" i="1" s="1"/>
  <c r="Q36" i="1"/>
  <c r="R36" i="1" s="1"/>
  <c r="T36" i="1" s="1"/>
  <c r="U36" i="1" s="1"/>
  <c r="Q24" i="1"/>
  <c r="R24" i="1" s="1"/>
  <c r="Q68" i="1"/>
  <c r="R68" i="1" s="1"/>
  <c r="S68" i="1" s="1"/>
  <c r="Q20" i="1"/>
  <c r="R20" i="1" s="1"/>
  <c r="S20" i="1" s="1"/>
  <c r="Q100" i="1"/>
  <c r="R100" i="1" s="1"/>
  <c r="Q95" i="1"/>
  <c r="R95" i="1" s="1"/>
  <c r="T95" i="1" s="1"/>
  <c r="U95" i="1" s="1"/>
  <c r="Q59" i="1"/>
  <c r="R59" i="1" s="1"/>
  <c r="T59" i="1" s="1"/>
  <c r="U59" i="1" s="1"/>
  <c r="Q47" i="1"/>
  <c r="R47" i="1" s="1"/>
  <c r="T47" i="1" s="1"/>
  <c r="U47" i="1" s="1"/>
  <c r="Q23" i="1"/>
  <c r="R23" i="1" s="1"/>
  <c r="Q71" i="1"/>
  <c r="R71" i="1" s="1"/>
  <c r="Q106" i="1"/>
  <c r="R106" i="1" s="1"/>
  <c r="Q70" i="1"/>
  <c r="R70" i="1" s="1"/>
  <c r="Q46" i="1"/>
  <c r="R46" i="1" s="1"/>
  <c r="S46" i="1" s="1"/>
  <c r="Q34" i="1"/>
  <c r="R34" i="1" s="1"/>
  <c r="Q22" i="1"/>
  <c r="R22" i="1" s="1"/>
  <c r="L72" i="1"/>
  <c r="M72" i="1" s="1"/>
  <c r="O72" i="1" s="1"/>
  <c r="Q107" i="1"/>
  <c r="R107" i="1" s="1"/>
  <c r="Q83" i="1"/>
  <c r="R83" i="1" s="1"/>
  <c r="T83" i="1" s="1"/>
  <c r="U83" i="1" s="1"/>
  <c r="Q35" i="1"/>
  <c r="R35" i="1" s="1"/>
  <c r="T35" i="1" s="1"/>
  <c r="U35" i="1" s="1"/>
  <c r="L71" i="1"/>
  <c r="M71" i="1" s="1"/>
  <c r="N71" i="1" s="1"/>
  <c r="Q94" i="1"/>
  <c r="R94" i="1" s="1"/>
  <c r="Q82" i="1"/>
  <c r="R82" i="1" s="1"/>
  <c r="Q58" i="1"/>
  <c r="R58" i="1" s="1"/>
  <c r="Q105" i="1"/>
  <c r="R105" i="1" s="1"/>
  <c r="S105" i="1" s="1"/>
  <c r="Q93" i="1"/>
  <c r="R93" i="1" s="1"/>
  <c r="S93" i="1" s="1"/>
  <c r="Q81" i="1"/>
  <c r="R81" i="1" s="1"/>
  <c r="Q69" i="1"/>
  <c r="R69" i="1" s="1"/>
  <c r="Q57" i="1"/>
  <c r="R57" i="1" s="1"/>
  <c r="S57" i="1" s="1"/>
  <c r="Q45" i="1"/>
  <c r="R45" i="1" s="1"/>
  <c r="Q33" i="1"/>
  <c r="R33" i="1" s="1"/>
  <c r="Q21" i="1"/>
  <c r="R21" i="1" s="1"/>
  <c r="T21" i="1" s="1"/>
  <c r="U21" i="1" s="1"/>
  <c r="T107" i="1"/>
  <c r="U107" i="1" s="1"/>
  <c r="E19" i="1"/>
  <c r="F19" i="1" s="1"/>
  <c r="E18" i="1"/>
  <c r="F18" i="1" s="1"/>
  <c r="N84" i="1"/>
  <c r="E17" i="1"/>
  <c r="F17" i="1" s="1"/>
  <c r="N60" i="1"/>
  <c r="T71" i="1"/>
  <c r="U71" i="1" s="1"/>
  <c r="E16" i="1"/>
  <c r="F16" i="1" s="1"/>
  <c r="E22" i="1"/>
  <c r="F22" i="1" s="1"/>
  <c r="T23" i="1"/>
  <c r="U23" i="1" s="1"/>
  <c r="S44" i="1"/>
  <c r="T44" i="1"/>
  <c r="U44" i="1" s="1"/>
  <c r="S67" i="1"/>
  <c r="T67" i="1"/>
  <c r="U67" i="1" s="1"/>
  <c r="S102" i="1"/>
  <c r="T102" i="1"/>
  <c r="U102" i="1" s="1"/>
  <c r="S54" i="1"/>
  <c r="T54" i="1"/>
  <c r="U54" i="1" s="1"/>
  <c r="S42" i="1"/>
  <c r="T42" i="1"/>
  <c r="U42" i="1" s="1"/>
  <c r="S18" i="1"/>
  <c r="T18" i="1"/>
  <c r="U18" i="1" s="1"/>
  <c r="T41" i="1"/>
  <c r="U41" i="1" s="1"/>
  <c r="S41" i="1"/>
  <c r="T29" i="1"/>
  <c r="U29" i="1" s="1"/>
  <c r="T17" i="1"/>
  <c r="U17" i="1" s="1"/>
  <c r="S17" i="1"/>
  <c r="S32" i="1"/>
  <c r="T32" i="1"/>
  <c r="U32" i="1" s="1"/>
  <c r="S90" i="1"/>
  <c r="T90" i="1"/>
  <c r="U90" i="1" s="1"/>
  <c r="T40" i="1"/>
  <c r="U40" i="1" s="1"/>
  <c r="S40" i="1"/>
  <c r="T39" i="1"/>
  <c r="U39" i="1" s="1"/>
  <c r="S39" i="1"/>
  <c r="T27" i="1"/>
  <c r="U27" i="1" s="1"/>
  <c r="S27" i="1"/>
  <c r="S80" i="1"/>
  <c r="T80" i="1"/>
  <c r="U80" i="1" s="1"/>
  <c r="T53" i="1"/>
  <c r="U53" i="1" s="1"/>
  <c r="S53" i="1"/>
  <c r="T26" i="1"/>
  <c r="U26" i="1" s="1"/>
  <c r="S26" i="1"/>
  <c r="S92" i="1"/>
  <c r="S103" i="1"/>
  <c r="T103" i="1"/>
  <c r="U103" i="1" s="1"/>
  <c r="S19" i="1"/>
  <c r="T19" i="1"/>
  <c r="U19" i="1" s="1"/>
  <c r="T65" i="1"/>
  <c r="U65" i="1" s="1"/>
  <c r="S65" i="1"/>
  <c r="T75" i="1"/>
  <c r="U75" i="1" s="1"/>
  <c r="S75" i="1"/>
  <c r="T62" i="1"/>
  <c r="U62" i="1" s="1"/>
  <c r="S62" i="1"/>
  <c r="T50" i="1"/>
  <c r="U50" i="1" s="1"/>
  <c r="S50" i="1"/>
  <c r="T38" i="1"/>
  <c r="U38" i="1" s="1"/>
  <c r="S43" i="1"/>
  <c r="T43" i="1"/>
  <c r="U43" i="1" s="1"/>
  <c r="T88" i="1"/>
  <c r="U88" i="1" s="1"/>
  <c r="S88" i="1"/>
  <c r="T63" i="1"/>
  <c r="U63" i="1" s="1"/>
  <c r="S63" i="1"/>
  <c r="T108" i="1"/>
  <c r="U108" i="1" s="1"/>
  <c r="S108" i="1"/>
  <c r="T72" i="1"/>
  <c r="U72" i="1" s="1"/>
  <c r="S72" i="1"/>
  <c r="T60" i="1"/>
  <c r="U60" i="1"/>
  <c r="S60" i="1"/>
  <c r="T24" i="1"/>
  <c r="U24" i="1" s="1"/>
  <c r="S24" i="1"/>
  <c r="T20" i="1"/>
  <c r="U20" i="1" s="1"/>
  <c r="S55" i="1"/>
  <c r="T55" i="1"/>
  <c r="U55" i="1" s="1"/>
  <c r="S78" i="1"/>
  <c r="T78" i="1"/>
  <c r="U78" i="1" s="1"/>
  <c r="T51" i="1"/>
  <c r="U51" i="1" s="1"/>
  <c r="S51" i="1"/>
  <c r="T84" i="1"/>
  <c r="U84" i="1" s="1"/>
  <c r="S84" i="1"/>
  <c r="S56" i="1"/>
  <c r="T56" i="1"/>
  <c r="U56" i="1" s="1"/>
  <c r="S79" i="1"/>
  <c r="T79" i="1"/>
  <c r="U79" i="1" s="1"/>
  <c r="T77" i="1"/>
  <c r="U77" i="1" s="1"/>
  <c r="S77" i="1"/>
  <c r="T64" i="1"/>
  <c r="U64" i="1" s="1"/>
  <c r="S64" i="1"/>
  <c r="T99" i="1"/>
  <c r="U99" i="1" s="1"/>
  <c r="S99" i="1"/>
  <c r="T98" i="1"/>
  <c r="U98" i="1" s="1"/>
  <c r="S98" i="1"/>
  <c r="S94" i="1"/>
  <c r="T94" i="1"/>
  <c r="U94" i="1" s="1"/>
  <c r="S70" i="1"/>
  <c r="T70" i="1"/>
  <c r="U70" i="1" s="1"/>
  <c r="U58" i="1"/>
  <c r="S58" i="1"/>
  <c r="T58" i="1"/>
  <c r="S34" i="1"/>
  <c r="T34" i="1"/>
  <c r="U34" i="1" s="1"/>
  <c r="S22" i="1"/>
  <c r="T22" i="1"/>
  <c r="U22" i="1" s="1"/>
  <c r="S104" i="1"/>
  <c r="T104" i="1"/>
  <c r="U104" i="1" s="1"/>
  <c r="S31" i="1"/>
  <c r="T31" i="1"/>
  <c r="U31" i="1" s="1"/>
  <c r="T101" i="1"/>
  <c r="U101" i="1" s="1"/>
  <c r="S101" i="1"/>
  <c r="T100" i="1"/>
  <c r="U100" i="1" s="1"/>
  <c r="S100" i="1"/>
  <c r="T52" i="1"/>
  <c r="U52" i="1" s="1"/>
  <c r="S52" i="1"/>
  <c r="S106" i="1"/>
  <c r="T106" i="1"/>
  <c r="U106" i="1" s="1"/>
  <c r="S82" i="1"/>
  <c r="T82" i="1"/>
  <c r="U82" i="1" s="1"/>
  <c r="T69" i="1"/>
  <c r="U69" i="1" s="1"/>
  <c r="T45" i="1"/>
  <c r="U45" i="1" s="1"/>
  <c r="T33" i="1"/>
  <c r="U33" i="1" s="1"/>
  <c r="T81" i="1"/>
  <c r="U81" i="1" s="1"/>
  <c r="S109" i="1"/>
  <c r="S97" i="1"/>
  <c r="S61" i="1"/>
  <c r="S49" i="1"/>
  <c r="S37" i="1"/>
  <c r="S25" i="1"/>
  <c r="E20" i="1"/>
  <c r="F20" i="1" s="1"/>
  <c r="S107" i="1"/>
  <c r="S95" i="1"/>
  <c r="S83" i="1"/>
  <c r="S71" i="1"/>
  <c r="S59" i="1"/>
  <c r="S35" i="1"/>
  <c r="S23" i="1"/>
  <c r="U109" i="1"/>
  <c r="U97" i="1"/>
  <c r="U85" i="1"/>
  <c r="U61" i="1"/>
  <c r="U49" i="1"/>
  <c r="U37" i="1"/>
  <c r="U25" i="1"/>
  <c r="S81" i="1"/>
  <c r="S69" i="1"/>
  <c r="S45" i="1"/>
  <c r="S33" i="1"/>
  <c r="S21" i="1"/>
  <c r="L35" i="1"/>
  <c r="M35" i="1" s="1"/>
  <c r="N35" i="1" s="1"/>
  <c r="L23" i="1"/>
  <c r="M23" i="1" s="1"/>
  <c r="N23" i="1" s="1"/>
  <c r="L11" i="1"/>
  <c r="M11" i="1" s="1"/>
  <c r="N11" i="1" s="1"/>
  <c r="L106" i="1"/>
  <c r="M106" i="1" s="1"/>
  <c r="N106" i="1" s="1"/>
  <c r="L94" i="1"/>
  <c r="M94" i="1" s="1"/>
  <c r="N94" i="1" s="1"/>
  <c r="L34" i="1"/>
  <c r="M34" i="1" s="1"/>
  <c r="N34" i="1" s="1"/>
  <c r="L45" i="1"/>
  <c r="M45" i="1" s="1"/>
  <c r="N45" i="1" s="1"/>
  <c r="L82" i="1"/>
  <c r="M82" i="1" s="1"/>
  <c r="L22" i="1"/>
  <c r="M22" i="1" s="1"/>
  <c r="L93" i="1"/>
  <c r="M93" i="1" s="1"/>
  <c r="L21" i="1"/>
  <c r="M21" i="1" s="1"/>
  <c r="N21" i="1" s="1"/>
  <c r="L92" i="1"/>
  <c r="M92" i="1" s="1"/>
  <c r="N92" i="1" s="1"/>
  <c r="L44" i="1"/>
  <c r="M44" i="1" s="1"/>
  <c r="N44" i="1" s="1"/>
  <c r="L103" i="1"/>
  <c r="M103" i="1" s="1"/>
  <c r="N103" i="1" s="1"/>
  <c r="L67" i="1"/>
  <c r="M67" i="1" s="1"/>
  <c r="N67" i="1" s="1"/>
  <c r="L55" i="1"/>
  <c r="M55" i="1" s="1"/>
  <c r="N55" i="1" s="1"/>
  <c r="L43" i="1"/>
  <c r="M43" i="1" s="1"/>
  <c r="N43" i="1" s="1"/>
  <c r="L31" i="1"/>
  <c r="M31" i="1" s="1"/>
  <c r="N31" i="1" s="1"/>
  <c r="L19" i="1"/>
  <c r="M19" i="1" s="1"/>
  <c r="L7" i="1"/>
  <c r="M7" i="1" s="1"/>
  <c r="N7" i="1" s="1"/>
  <c r="L36" i="1"/>
  <c r="M36" i="1" s="1"/>
  <c r="L24" i="1"/>
  <c r="M24" i="1" s="1"/>
  <c r="L12" i="1"/>
  <c r="M12" i="1" s="1"/>
  <c r="L107" i="1"/>
  <c r="M107" i="1" s="1"/>
  <c r="N107" i="1" s="1"/>
  <c r="L95" i="1"/>
  <c r="M95" i="1" s="1"/>
  <c r="N95" i="1" s="1"/>
  <c r="L83" i="1"/>
  <c r="M83" i="1" s="1"/>
  <c r="N83" i="1" s="1"/>
  <c r="L70" i="1"/>
  <c r="M70" i="1" s="1"/>
  <c r="L69" i="1"/>
  <c r="M69" i="1" s="1"/>
  <c r="L80" i="1"/>
  <c r="M80" i="1" s="1"/>
  <c r="N80" i="1" s="1"/>
  <c r="L91" i="1"/>
  <c r="M91" i="1" s="1"/>
  <c r="N91" i="1" s="1"/>
  <c r="L79" i="1"/>
  <c r="M79" i="1" s="1"/>
  <c r="N79" i="1" s="1"/>
  <c r="L102" i="1"/>
  <c r="M102" i="1" s="1"/>
  <c r="N102" i="1" s="1"/>
  <c r="L90" i="1"/>
  <c r="M90" i="1" s="1"/>
  <c r="N90" i="1" s="1"/>
  <c r="L78" i="1"/>
  <c r="M78" i="1" s="1"/>
  <c r="N78" i="1" s="1"/>
  <c r="L66" i="1"/>
  <c r="M66" i="1" s="1"/>
  <c r="N66" i="1" s="1"/>
  <c r="L54" i="1"/>
  <c r="M54" i="1" s="1"/>
  <c r="L42" i="1"/>
  <c r="M42" i="1" s="1"/>
  <c r="L30" i="1"/>
  <c r="M30" i="1" s="1"/>
  <c r="L18" i="1"/>
  <c r="M18" i="1" s="1"/>
  <c r="N18" i="1" s="1"/>
  <c r="L6" i="1"/>
  <c r="M6" i="1" s="1"/>
  <c r="N6" i="1" s="1"/>
  <c r="L53" i="1"/>
  <c r="M53" i="1" s="1"/>
  <c r="N53" i="1" s="1"/>
  <c r="L41" i="1"/>
  <c r="M41" i="1" s="1"/>
  <c r="N41" i="1" s="1"/>
  <c r="L29" i="1"/>
  <c r="M29" i="1" s="1"/>
  <c r="N29" i="1" s="1"/>
  <c r="L17" i="1"/>
  <c r="M17" i="1" s="1"/>
  <c r="N17" i="1" s="1"/>
  <c r="L5" i="1"/>
  <c r="M5" i="1" s="1"/>
  <c r="N5" i="1" s="1"/>
  <c r="L64" i="1"/>
  <c r="M64" i="1" s="1"/>
  <c r="N64" i="1" s="1"/>
  <c r="L52" i="1"/>
  <c r="M52" i="1" s="1"/>
  <c r="L40" i="1"/>
  <c r="M40" i="1" s="1"/>
  <c r="L28" i="1"/>
  <c r="M28" i="1" s="1"/>
  <c r="N28" i="1" s="1"/>
  <c r="L16" i="1"/>
  <c r="M16" i="1" s="1"/>
  <c r="N16" i="1" s="1"/>
  <c r="L4" i="1"/>
  <c r="M4" i="1" s="1"/>
  <c r="N4" i="1" s="1"/>
  <c r="L96" i="1"/>
  <c r="M96" i="1" s="1"/>
  <c r="L10" i="1"/>
  <c r="M10" i="1" s="1"/>
  <c r="N10" i="1" s="1"/>
  <c r="L105" i="1"/>
  <c r="M105" i="1" s="1"/>
  <c r="N105" i="1" s="1"/>
  <c r="L33" i="1"/>
  <c r="M33" i="1" s="1"/>
  <c r="N33" i="1" s="1"/>
  <c r="L32" i="1"/>
  <c r="M32" i="1" s="1"/>
  <c r="N32" i="1" s="1"/>
  <c r="L101" i="1"/>
  <c r="M101" i="1" s="1"/>
  <c r="L77" i="1"/>
  <c r="M77" i="1" s="1"/>
  <c r="L88" i="1"/>
  <c r="M88" i="1" s="1"/>
  <c r="L75" i="1"/>
  <c r="M75" i="1" s="1"/>
  <c r="N75" i="1" s="1"/>
  <c r="L63" i="1"/>
  <c r="M63" i="1" s="1"/>
  <c r="N63" i="1" s="1"/>
  <c r="L51" i="1"/>
  <c r="M51" i="1" s="1"/>
  <c r="N51" i="1" s="1"/>
  <c r="L39" i="1"/>
  <c r="M39" i="1" s="1"/>
  <c r="N39" i="1" s="1"/>
  <c r="L27" i="1"/>
  <c r="M27" i="1" s="1"/>
  <c r="N27" i="1" s="1"/>
  <c r="L15" i="1"/>
  <c r="M15" i="1" s="1"/>
  <c r="N15" i="1" s="1"/>
  <c r="L3" i="1"/>
  <c r="M3" i="1" s="1"/>
  <c r="N3" i="1" s="1"/>
  <c r="L108" i="1"/>
  <c r="M108" i="1" s="1"/>
  <c r="L81" i="1"/>
  <c r="M81" i="1" s="1"/>
  <c r="L9" i="1"/>
  <c r="M9" i="1" s="1"/>
  <c r="L104" i="1"/>
  <c r="M104" i="1" s="1"/>
  <c r="N104" i="1" s="1"/>
  <c r="L68" i="1"/>
  <c r="M68" i="1" s="1"/>
  <c r="N68" i="1" s="1"/>
  <c r="L20" i="1"/>
  <c r="M20" i="1" s="1"/>
  <c r="N20" i="1" s="1"/>
  <c r="L89" i="1"/>
  <c r="M89" i="1" s="1"/>
  <c r="L65" i="1"/>
  <c r="M65" i="1" s="1"/>
  <c r="N65" i="1" s="1"/>
  <c r="L100" i="1"/>
  <c r="M100" i="1" s="1"/>
  <c r="N100" i="1" s="1"/>
  <c r="L76" i="1"/>
  <c r="M76" i="1" s="1"/>
  <c r="N76" i="1" s="1"/>
  <c r="L87" i="1"/>
  <c r="M87" i="1" s="1"/>
  <c r="N87" i="1" s="1"/>
  <c r="L98" i="1"/>
  <c r="M98" i="1" s="1"/>
  <c r="L74" i="1"/>
  <c r="M74" i="1" s="1"/>
  <c r="L62" i="1"/>
  <c r="M62" i="1" s="1"/>
  <c r="L50" i="1"/>
  <c r="M50" i="1" s="1"/>
  <c r="L38" i="1"/>
  <c r="M38" i="1" s="1"/>
  <c r="L26" i="1"/>
  <c r="M26" i="1" s="1"/>
  <c r="L14" i="1"/>
  <c r="M14" i="1" s="1"/>
  <c r="L56" i="1"/>
  <c r="M56" i="1" s="1"/>
  <c r="N56" i="1" s="1"/>
  <c r="L8" i="1"/>
  <c r="M8" i="1" s="1"/>
  <c r="N8" i="1" s="1"/>
  <c r="L99" i="1"/>
  <c r="M99" i="1" s="1"/>
  <c r="N99" i="1" s="1"/>
  <c r="L86" i="1"/>
  <c r="M86" i="1" s="1"/>
  <c r="L109" i="1"/>
  <c r="M109" i="1" s="1"/>
  <c r="L97" i="1"/>
  <c r="M97" i="1" s="1"/>
  <c r="L85" i="1"/>
  <c r="M85" i="1" s="1"/>
  <c r="L73" i="1"/>
  <c r="M73" i="1" s="1"/>
  <c r="L61" i="1"/>
  <c r="M61" i="1" s="1"/>
  <c r="L49" i="1"/>
  <c r="M49" i="1" s="1"/>
  <c r="L37" i="1"/>
  <c r="M37" i="1" s="1"/>
  <c r="L25" i="1"/>
  <c r="M25" i="1" s="1"/>
  <c r="L13" i="1"/>
  <c r="M13" i="1" s="1"/>
  <c r="E8" i="1"/>
  <c r="F8" i="1" s="1"/>
  <c r="O45" i="1"/>
  <c r="P45" i="1" s="1"/>
  <c r="O21" i="1"/>
  <c r="P21" i="1" s="1"/>
  <c r="O57" i="1"/>
  <c r="P57" i="1" s="1"/>
  <c r="O33" i="1"/>
  <c r="P33" i="1" s="1"/>
  <c r="E7" i="1"/>
  <c r="F7" i="1" s="1"/>
  <c r="E11" i="1"/>
  <c r="F11" i="1" s="1"/>
  <c r="E10" i="1"/>
  <c r="F10" i="1" s="1"/>
  <c r="E9" i="1"/>
  <c r="F9" i="1" s="1"/>
  <c r="O95" i="1"/>
  <c r="P95" i="1" s="1"/>
  <c r="O23" i="1"/>
  <c r="P23" i="1" s="1"/>
  <c r="O79" i="1"/>
  <c r="P79" i="1" s="1"/>
  <c r="O46" i="1"/>
  <c r="P46" i="1" s="1"/>
  <c r="O47" i="1"/>
  <c r="P47" i="1" s="1"/>
  <c r="O92" i="1"/>
  <c r="P92" i="1" s="1"/>
  <c r="O35" i="1"/>
  <c r="P35" i="1" s="1"/>
  <c r="O78" i="1"/>
  <c r="P78" i="1" s="1"/>
  <c r="O53" i="1"/>
  <c r="P53" i="1" s="1"/>
  <c r="O59" i="1"/>
  <c r="P59" i="1" s="1"/>
  <c r="O58" i="1"/>
  <c r="P58" i="1" s="1"/>
  <c r="O104" i="1"/>
  <c r="P104" i="1" s="1"/>
  <c r="O5" i="1"/>
  <c r="P5" i="1" s="1"/>
  <c r="O28" i="1"/>
  <c r="P28" i="1" s="1"/>
  <c r="O44" i="1"/>
  <c r="P44" i="1" s="1"/>
  <c r="P84" i="1"/>
  <c r="P72" i="1"/>
  <c r="P60" i="1"/>
  <c r="P48" i="1"/>
  <c r="O31" i="1" l="1"/>
  <c r="P31" i="1" s="1"/>
  <c r="S96" i="1"/>
  <c r="S91" i="1"/>
  <c r="O43" i="1"/>
  <c r="P43" i="1" s="1"/>
  <c r="T57" i="1"/>
  <c r="U57" i="1" s="1"/>
  <c r="O87" i="1"/>
  <c r="P87" i="1" s="1"/>
  <c r="O8" i="1"/>
  <c r="P8" i="1" s="1"/>
  <c r="T66" i="1"/>
  <c r="U66" i="1" s="1"/>
  <c r="O103" i="1"/>
  <c r="P103" i="1" s="1"/>
  <c r="O34" i="1"/>
  <c r="P34" i="1" s="1"/>
  <c r="O15" i="1"/>
  <c r="P15" i="1" s="1"/>
  <c r="S85" i="1"/>
  <c r="S76" i="1"/>
  <c r="N72" i="1"/>
  <c r="T89" i="1"/>
  <c r="U89" i="1" s="1"/>
  <c r="U76" i="1"/>
  <c r="O83" i="1"/>
  <c r="P83" i="1" s="1"/>
  <c r="O91" i="1"/>
  <c r="P91" i="1" s="1"/>
  <c r="T30" i="1"/>
  <c r="U30" i="1" s="1"/>
  <c r="O41" i="1"/>
  <c r="P41" i="1" s="1"/>
  <c r="O16" i="1"/>
  <c r="P16" i="1" s="1"/>
  <c r="O80" i="1"/>
  <c r="P80" i="1" s="1"/>
  <c r="U96" i="1"/>
  <c r="O11" i="1"/>
  <c r="P11" i="1" s="1"/>
  <c r="T93" i="1"/>
  <c r="U93" i="1" s="1"/>
  <c r="O39" i="1"/>
  <c r="P39" i="1" s="1"/>
  <c r="T105" i="1"/>
  <c r="U105" i="1" s="1"/>
  <c r="S36" i="1"/>
  <c r="O18" i="1"/>
  <c r="P18" i="1" s="1"/>
  <c r="O75" i="1"/>
  <c r="P75" i="1" s="1"/>
  <c r="S73" i="1"/>
  <c r="T46" i="1"/>
  <c r="U46" i="1" s="1"/>
  <c r="S74" i="1"/>
  <c r="O71" i="1"/>
  <c r="P71" i="1" s="1"/>
  <c r="S47" i="1"/>
  <c r="S28" i="1"/>
  <c r="S48" i="1"/>
  <c r="O6" i="1"/>
  <c r="P6" i="1" s="1"/>
  <c r="O27" i="1"/>
  <c r="P27" i="1" s="1"/>
  <c r="T68" i="1"/>
  <c r="U68" i="1" s="1"/>
  <c r="N48" i="1"/>
  <c r="O66" i="1"/>
  <c r="P66" i="1" s="1"/>
  <c r="S87" i="1"/>
  <c r="S86" i="1"/>
  <c r="U73" i="1"/>
  <c r="O64" i="1"/>
  <c r="P64" i="1" s="1"/>
  <c r="O7" i="1"/>
  <c r="P7" i="1" s="1"/>
  <c r="O63" i="1"/>
  <c r="P63" i="1" s="1"/>
  <c r="O99" i="1"/>
  <c r="P99" i="1" s="1"/>
  <c r="O55" i="1"/>
  <c r="P55" i="1" s="1"/>
  <c r="O17" i="1"/>
  <c r="P17" i="1" s="1"/>
  <c r="O32" i="1"/>
  <c r="P32" i="1" s="1"/>
  <c r="O37" i="1"/>
  <c r="N37" i="1"/>
  <c r="O56" i="1"/>
  <c r="P56" i="1" s="1"/>
  <c r="O49" i="1"/>
  <c r="P49" i="1" s="1"/>
  <c r="N49" i="1"/>
  <c r="O96" i="1"/>
  <c r="P96" i="1" s="1"/>
  <c r="N96" i="1"/>
  <c r="O3" i="1"/>
  <c r="P3" i="1" s="1"/>
  <c r="O68" i="1"/>
  <c r="P68" i="1" s="1"/>
  <c r="O61" i="1"/>
  <c r="N61" i="1"/>
  <c r="O89" i="1"/>
  <c r="P89" i="1" s="1"/>
  <c r="N89" i="1"/>
  <c r="O12" i="1"/>
  <c r="P12" i="1" s="1"/>
  <c r="N12" i="1"/>
  <c r="O14" i="1"/>
  <c r="N14" i="1"/>
  <c r="O24" i="1"/>
  <c r="P24" i="1" s="1"/>
  <c r="N24" i="1"/>
  <c r="O85" i="1"/>
  <c r="P85" i="1" s="1"/>
  <c r="N85" i="1"/>
  <c r="O26" i="1"/>
  <c r="P26" i="1" s="1"/>
  <c r="N26" i="1"/>
  <c r="O36" i="1"/>
  <c r="P36" i="1" s="1"/>
  <c r="N36" i="1"/>
  <c r="O94" i="1"/>
  <c r="P94" i="1" s="1"/>
  <c r="O90" i="1"/>
  <c r="P90" i="1" s="1"/>
  <c r="O97" i="1"/>
  <c r="P97" i="1" s="1"/>
  <c r="N97" i="1"/>
  <c r="O38" i="1"/>
  <c r="P38" i="1" s="1"/>
  <c r="N38" i="1"/>
  <c r="O76" i="1"/>
  <c r="P76" i="1" s="1"/>
  <c r="O102" i="1"/>
  <c r="P102" i="1" s="1"/>
  <c r="O20" i="1"/>
  <c r="P20" i="1" s="1"/>
  <c r="O51" i="1"/>
  <c r="P51" i="1" s="1"/>
  <c r="O65" i="1"/>
  <c r="P65" i="1" s="1"/>
  <c r="O109" i="1"/>
  <c r="P109" i="1" s="1"/>
  <c r="N109" i="1"/>
  <c r="O50" i="1"/>
  <c r="N50" i="1"/>
  <c r="O9" i="1"/>
  <c r="P9" i="1" s="1"/>
  <c r="N9" i="1"/>
  <c r="O88" i="1"/>
  <c r="P88" i="1" s="1"/>
  <c r="N88" i="1"/>
  <c r="O40" i="1"/>
  <c r="P40" i="1" s="1"/>
  <c r="N40" i="1"/>
  <c r="O30" i="1"/>
  <c r="P30" i="1" s="1"/>
  <c r="N30" i="1"/>
  <c r="O69" i="1"/>
  <c r="P69" i="1" s="1"/>
  <c r="N69" i="1"/>
  <c r="O93" i="1"/>
  <c r="P93" i="1" s="1"/>
  <c r="N93" i="1"/>
  <c r="O25" i="1"/>
  <c r="P25" i="1" s="1"/>
  <c r="N25" i="1"/>
  <c r="O73" i="1"/>
  <c r="P73" i="1" s="1"/>
  <c r="N73" i="1"/>
  <c r="P37" i="1"/>
  <c r="O105" i="1"/>
  <c r="P105" i="1" s="1"/>
  <c r="O86" i="1"/>
  <c r="N86" i="1"/>
  <c r="O62" i="1"/>
  <c r="N62" i="1"/>
  <c r="O81" i="1"/>
  <c r="P81" i="1" s="1"/>
  <c r="N81" i="1"/>
  <c r="O77" i="1"/>
  <c r="P77" i="1" s="1"/>
  <c r="N77" i="1"/>
  <c r="O52" i="1"/>
  <c r="P52" i="1" s="1"/>
  <c r="N52" i="1"/>
  <c r="O42" i="1"/>
  <c r="P42" i="1" s="1"/>
  <c r="N42" i="1"/>
  <c r="O22" i="1"/>
  <c r="P22" i="1" s="1"/>
  <c r="N22" i="1"/>
  <c r="O29" i="1"/>
  <c r="P29" i="1" s="1"/>
  <c r="O106" i="1"/>
  <c r="P106" i="1" s="1"/>
  <c r="O4" i="1"/>
  <c r="P4" i="1" s="1"/>
  <c r="O74" i="1"/>
  <c r="P74" i="1" s="1"/>
  <c r="N74" i="1"/>
  <c r="O101" i="1"/>
  <c r="P101" i="1" s="1"/>
  <c r="N101" i="1"/>
  <c r="O54" i="1"/>
  <c r="P54" i="1" s="1"/>
  <c r="N54" i="1"/>
  <c r="O70" i="1"/>
  <c r="P70" i="1" s="1"/>
  <c r="N70" i="1"/>
  <c r="O19" i="1"/>
  <c r="P19" i="1" s="1"/>
  <c r="N19" i="1"/>
  <c r="O82" i="1"/>
  <c r="P82" i="1" s="1"/>
  <c r="N82" i="1"/>
  <c r="O67" i="1"/>
  <c r="P67" i="1" s="1"/>
  <c r="O100" i="1"/>
  <c r="P100" i="1" s="1"/>
  <c r="O98" i="1"/>
  <c r="P98" i="1" s="1"/>
  <c r="N98" i="1"/>
  <c r="O108" i="1"/>
  <c r="P108" i="1" s="1"/>
  <c r="N108" i="1"/>
  <c r="O10" i="1"/>
  <c r="P10" i="1" s="1"/>
  <c r="P14" i="1"/>
  <c r="O107" i="1"/>
  <c r="P107" i="1" s="1"/>
  <c r="O13" i="1"/>
  <c r="P13" i="1" s="1"/>
  <c r="N13" i="1"/>
  <c r="P62" i="1"/>
  <c r="P86" i="1"/>
  <c r="P50" i="1"/>
  <c r="P61" i="1"/>
</calcChain>
</file>

<file path=xl/sharedStrings.xml><?xml version="1.0" encoding="utf-8"?>
<sst xmlns="http://schemas.openxmlformats.org/spreadsheetml/2006/main" count="140" uniqueCount="31">
  <si>
    <t>Timer 1</t>
  </si>
  <si>
    <t>Prescale Values</t>
  </si>
  <si>
    <t>MIDI Num</t>
  </si>
  <si>
    <t>Freq</t>
  </si>
  <si>
    <t>MAX</t>
  </si>
  <si>
    <t>Opt Prescale</t>
  </si>
  <si>
    <t>Clock Freq</t>
  </si>
  <si>
    <t>Prescale</t>
  </si>
  <si>
    <t>Freq Value</t>
  </si>
  <si>
    <t>Freq Error</t>
  </si>
  <si>
    <t>us per tick</t>
  </si>
  <si>
    <t>Coil Freq</t>
  </si>
  <si>
    <t>us/cycle</t>
  </si>
  <si>
    <t>ticks/cycle</t>
  </si>
  <si>
    <t>Duty Factor</t>
  </si>
  <si>
    <t>CS bits</t>
  </si>
  <si>
    <t>Timer 2</t>
  </si>
  <si>
    <t>Note</t>
  </si>
  <si>
    <t>Octave</t>
  </si>
  <si>
    <t>A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</si>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</sst>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D5BA-FE32-4840-9FC9-5CC1C206FA7D}">
  <dimension ref="A1:U109"/>
  <sheetViews>
    <sheetView tabSelected="1" zoomScale="70" zoomScaleNormal="70" workbookViewId="0">
      <selection activeCell="S64" sqref="S64"/>
    </sheetView>
  </sheetViews>
  <sheetFormatPr defaultRowHeight="15" x14ac:dyDescent="0.25"/>
  <cols>
    <col min="8" max="8" width="9.85546875" bestFit="1" customWidth="1"/>
    <col min="9" max="10" width="9.85546875" customWidth="1"/>
    <col min="11" max="11" width="12" style="2" bestFit="1" customWidth="1"/>
    <col min="12" max="15" width="0" hidden="1" customWidth="1"/>
    <col min="16" max="16" width="12" hidden="1" customWidth="1"/>
    <col min="21" max="21" width="12" bestFit="1" customWidth="1"/>
  </cols>
  <sheetData>
    <row r="1" spans="1:21" x14ac:dyDescent="0.25">
      <c r="A1" t="s">
        <v>6</v>
      </c>
      <c r="D1" t="s">
        <v>11</v>
      </c>
      <c r="L1" s="4" t="s">
        <v>0</v>
      </c>
      <c r="M1" s="4"/>
      <c r="N1" s="4"/>
      <c r="O1" s="4"/>
      <c r="P1" s="4"/>
      <c r="Q1" s="5" t="s">
        <v>16</v>
      </c>
      <c r="R1" s="5"/>
      <c r="S1" s="5"/>
      <c r="T1" s="5"/>
      <c r="U1" s="5"/>
    </row>
    <row r="2" spans="1:21" x14ac:dyDescent="0.25">
      <c r="A2">
        <v>16000000</v>
      </c>
      <c r="D2">
        <v>250000</v>
      </c>
      <c r="H2" t="s">
        <v>2</v>
      </c>
      <c r="I2" t="s">
        <v>17</v>
      </c>
      <c r="J2" t="s">
        <v>18</v>
      </c>
      <c r="K2" s="2" t="s">
        <v>3</v>
      </c>
      <c r="L2" t="s">
        <v>5</v>
      </c>
      <c r="M2" t="s">
        <v>7</v>
      </c>
      <c r="N2" t="s">
        <v>15</v>
      </c>
      <c r="O2" t="s">
        <v>8</v>
      </c>
      <c r="P2" t="s">
        <v>9</v>
      </c>
      <c r="Q2" t="s">
        <v>5</v>
      </c>
      <c r="R2" t="s">
        <v>7</v>
      </c>
      <c r="S2" t="s">
        <v>15</v>
      </c>
      <c r="T2" t="s">
        <v>8</v>
      </c>
      <c r="U2" t="s">
        <v>9</v>
      </c>
    </row>
    <row r="3" spans="1:21" x14ac:dyDescent="0.25">
      <c r="D3">
        <f>1000000/CoilFreq</f>
        <v>4</v>
      </c>
      <c r="E3" t="s">
        <v>12</v>
      </c>
      <c r="H3">
        <v>21</v>
      </c>
      <c r="I3" t="s">
        <v>19</v>
      </c>
      <c r="J3">
        <v>0</v>
      </c>
      <c r="K3" s="2">
        <f t="shared" ref="K3:K45" si="0">K4*2^(-1/12)</f>
        <v>27.499999999999893</v>
      </c>
      <c r="L3">
        <f>ClockFreq/(Timer1Max*K3)</f>
        <v>8.8778409090909438</v>
      </c>
      <c r="M3">
        <f>INDEX(Timer1PrescaleValue,MATCH(L3,Timer1PrescaleValue,-1))</f>
        <v>64</v>
      </c>
      <c r="N3">
        <f t="shared" ref="N3:N46" si="1">VLOOKUP(M3,$A$7:$B$11,2,FALSE)</f>
        <v>3</v>
      </c>
      <c r="O3">
        <f>ROUND(ClockFreq/(M3*K3),0)</f>
        <v>9091</v>
      </c>
      <c r="P3">
        <f>ClockFreq/(M3*O3)-K3</f>
        <v>-2.7499724992097185E-4</v>
      </c>
      <c r="Q3" s="6"/>
      <c r="R3" s="6"/>
      <c r="S3" s="6"/>
      <c r="T3" s="6"/>
      <c r="U3" s="6"/>
    </row>
    <row r="4" spans="1:21" x14ac:dyDescent="0.25">
      <c r="A4" t="s">
        <v>0</v>
      </c>
      <c r="H4">
        <v>22</v>
      </c>
      <c r="I4" t="s">
        <v>20</v>
      </c>
      <c r="J4">
        <v>0</v>
      </c>
      <c r="K4" s="2">
        <f t="shared" si="0"/>
        <v>29.13523509488051</v>
      </c>
      <c r="L4">
        <f>ClockFreq/(Timer1Max*K4)</f>
        <v>8.379565986165634</v>
      </c>
      <c r="M4">
        <f>INDEX(Timer1PrescaleValue,MATCH(L4,Timer1PrescaleValue,-1))</f>
        <v>64</v>
      </c>
      <c r="N4">
        <f t="shared" si="1"/>
        <v>3</v>
      </c>
      <c r="O4">
        <f>ROUND(ClockFreq/(M4*K4),0)</f>
        <v>8581</v>
      </c>
      <c r="P4">
        <f>ClockFreq/(M4*O4)-K4</f>
        <v>-1.1015440123145481E-3</v>
      </c>
      <c r="Q4" s="6"/>
      <c r="R4" s="6"/>
      <c r="S4" s="6"/>
      <c r="T4" s="6"/>
      <c r="U4" s="6"/>
    </row>
    <row r="5" spans="1:21" x14ac:dyDescent="0.25">
      <c r="A5">
        <f>2^16</f>
        <v>65536</v>
      </c>
      <c r="E5" t="s">
        <v>4</v>
      </c>
      <c r="H5">
        <v>23</v>
      </c>
      <c r="I5" t="s">
        <v>21</v>
      </c>
      <c r="J5">
        <v>0</v>
      </c>
      <c r="K5" s="2">
        <f t="shared" si="0"/>
        <v>30.867706328507644</v>
      </c>
      <c r="L5">
        <f>ClockFreq/(Timer1Max*K5)</f>
        <v>7.9092570857629845</v>
      </c>
      <c r="M5">
        <f>INDEX(Timer1PrescaleValue,MATCH(L5,Timer1PrescaleValue,-1))</f>
        <v>8</v>
      </c>
      <c r="N5">
        <f t="shared" si="1"/>
        <v>2</v>
      </c>
      <c r="O5">
        <f>ROUND(ClockFreq/(M5*K5),0)</f>
        <v>64793</v>
      </c>
      <c r="P5">
        <f>ClockFreq/(M5*O5)-K5</f>
        <v>-1.7434202762345308E-4</v>
      </c>
      <c r="Q5" s="6"/>
      <c r="R5" s="6"/>
      <c r="S5" s="6"/>
      <c r="T5" s="6"/>
      <c r="U5" s="6"/>
    </row>
    <row r="6" spans="1:21" x14ac:dyDescent="0.25">
      <c r="A6" t="s">
        <v>1</v>
      </c>
      <c r="B6" t="s">
        <v>15</v>
      </c>
      <c r="D6" t="s">
        <v>10</v>
      </c>
      <c r="E6" t="s">
        <v>13</v>
      </c>
      <c r="F6" t="s">
        <v>14</v>
      </c>
      <c r="H6">
        <v>24</v>
      </c>
      <c r="I6" t="s">
        <v>22</v>
      </c>
      <c r="J6">
        <v>1</v>
      </c>
      <c r="K6" s="2">
        <f t="shared" si="0"/>
        <v>32.703195662574714</v>
      </c>
      <c r="L6">
        <f>ClockFreq/(Timer1Max*K6)</f>
        <v>7.4653445956473501</v>
      </c>
      <c r="M6">
        <f>INDEX(Timer1PrescaleValue,MATCH(L6,Timer1PrescaleValue,-1))</f>
        <v>8</v>
      </c>
      <c r="N6">
        <f t="shared" si="1"/>
        <v>2</v>
      </c>
      <c r="O6">
        <f>ROUND(ClockFreq/(M6*K6),0)</f>
        <v>61156</v>
      </c>
      <c r="P6">
        <f>ClockFreq/(M6*O6)-K6</f>
        <v>5.504054517757595E-5</v>
      </c>
      <c r="Q6" s="6"/>
      <c r="R6" s="6"/>
      <c r="S6" s="6"/>
      <c r="T6" s="6"/>
      <c r="U6" s="6"/>
    </row>
    <row r="7" spans="1:21" x14ac:dyDescent="0.25">
      <c r="A7">
        <v>1024</v>
      </c>
      <c r="B7">
        <v>5</v>
      </c>
      <c r="C7" t="e">
        <f>MATCH(B7,$N$3:$N$109,-1)</f>
        <v>#N/A</v>
      </c>
      <c r="D7">
        <f>1000000/(ClockFreq/A7)</f>
        <v>64</v>
      </c>
      <c r="E7">
        <f>$D$3/D7</f>
        <v>6.25E-2</v>
      </c>
      <c r="F7">
        <f>CEILING(E7/2,1)</f>
        <v>1</v>
      </c>
      <c r="H7">
        <v>25</v>
      </c>
      <c r="I7" t="s">
        <v>23</v>
      </c>
      <c r="J7">
        <v>1</v>
      </c>
      <c r="K7" s="2">
        <f t="shared" si="0"/>
        <v>34.647828872108896</v>
      </c>
      <c r="L7">
        <f>ClockFreq/(Timer1Max*K7)</f>
        <v>7.0463469991486365</v>
      </c>
      <c r="M7">
        <f>INDEX(Timer1PrescaleValue,MATCH(L7,Timer1PrescaleValue,-1))</f>
        <v>8</v>
      </c>
      <c r="N7">
        <f t="shared" si="1"/>
        <v>2</v>
      </c>
      <c r="O7">
        <f>ROUND(ClockFreq/(M7*K7),0)</f>
        <v>57724</v>
      </c>
      <c r="P7">
        <f>ClockFreq/(M7*O7)-K7</f>
        <v>-1.9530548149759852E-4</v>
      </c>
      <c r="Q7" s="6"/>
      <c r="R7" s="6"/>
      <c r="S7" s="6"/>
      <c r="T7" s="6"/>
      <c r="U7" s="6"/>
    </row>
    <row r="8" spans="1:21" x14ac:dyDescent="0.25">
      <c r="A8">
        <v>256</v>
      </c>
      <c r="B8">
        <v>4</v>
      </c>
      <c r="C8" t="e">
        <f t="shared" ref="C8:C11" si="2">MATCH(B8,$N$3:$N$109,-1)</f>
        <v>#N/A</v>
      </c>
      <c r="D8">
        <f>1000000/(ClockFreq/A8)</f>
        <v>16</v>
      </c>
      <c r="E8">
        <f t="shared" ref="E8:E11" si="3">$D$3/D8</f>
        <v>0.25</v>
      </c>
      <c r="F8">
        <f t="shared" ref="F8:F11" si="4">CEILING(E8/2,1)</f>
        <v>1</v>
      </c>
      <c r="H8">
        <v>26</v>
      </c>
      <c r="I8" t="s">
        <v>24</v>
      </c>
      <c r="J8">
        <v>1</v>
      </c>
      <c r="K8" s="2">
        <f t="shared" si="0"/>
        <v>36.708095989675826</v>
      </c>
      <c r="L8">
        <f>ClockFreq/(Timer1Max*K8)</f>
        <v>6.6508659307381324</v>
      </c>
      <c r="M8">
        <f>INDEX(Timer1PrescaleValue,MATCH(L8,Timer1PrescaleValue,-1))</f>
        <v>8</v>
      </c>
      <c r="N8">
        <f t="shared" si="1"/>
        <v>2</v>
      </c>
      <c r="O8">
        <f>ROUND(ClockFreq/(M8*K8),0)</f>
        <v>54484</v>
      </c>
      <c r="P8">
        <f>ClockFreq/(M8*O8)-K8</f>
        <v>-7.1615547639680699E-5</v>
      </c>
      <c r="Q8" s="6"/>
      <c r="R8" s="6"/>
      <c r="S8" s="6"/>
      <c r="T8" s="6"/>
      <c r="U8" s="6"/>
    </row>
    <row r="9" spans="1:21" x14ac:dyDescent="0.25">
      <c r="A9">
        <v>64</v>
      </c>
      <c r="B9">
        <v>3</v>
      </c>
      <c r="C9">
        <f t="shared" si="2"/>
        <v>1</v>
      </c>
      <c r="D9">
        <f>1000000/(ClockFreq/A9)</f>
        <v>4</v>
      </c>
      <c r="E9">
        <f t="shared" si="3"/>
        <v>1</v>
      </c>
      <c r="F9">
        <f t="shared" si="4"/>
        <v>1</v>
      </c>
      <c r="H9">
        <v>27</v>
      </c>
      <c r="I9" t="s">
        <v>25</v>
      </c>
      <c r="J9">
        <v>1</v>
      </c>
      <c r="K9" s="2">
        <f t="shared" si="0"/>
        <v>38.890872965259987</v>
      </c>
      <c r="L9">
        <f>ClockFreq/(Timer1Max*K9)</f>
        <v>6.2775815091135456</v>
      </c>
      <c r="M9">
        <f>INDEX(Timer1PrescaleValue,MATCH(L9,Timer1PrescaleValue,-1))</f>
        <v>8</v>
      </c>
      <c r="N9">
        <f t="shared" si="1"/>
        <v>2</v>
      </c>
      <c r="O9">
        <f>ROUND(ClockFreq/(M9*K9),0)</f>
        <v>51426</v>
      </c>
      <c r="P9">
        <f>ClockFreq/(M9*O9)-K9</f>
        <v>-3.9534699567411735E-5</v>
      </c>
      <c r="Q9" s="6"/>
      <c r="R9" s="6"/>
      <c r="S9" s="6"/>
      <c r="T9" s="6"/>
      <c r="U9" s="6"/>
    </row>
    <row r="10" spans="1:21" x14ac:dyDescent="0.25">
      <c r="A10">
        <v>8</v>
      </c>
      <c r="B10">
        <v>2</v>
      </c>
      <c r="C10">
        <f t="shared" si="2"/>
        <v>3</v>
      </c>
      <c r="D10">
        <f>1000000/(ClockFreq/A10)</f>
        <v>0.5</v>
      </c>
      <c r="E10">
        <f t="shared" si="3"/>
        <v>8</v>
      </c>
      <c r="F10">
        <f t="shared" si="4"/>
        <v>4</v>
      </c>
      <c r="H10">
        <v>28</v>
      </c>
      <c r="I10" t="s">
        <v>26</v>
      </c>
      <c r="J10">
        <v>1</v>
      </c>
      <c r="K10" s="2">
        <f t="shared" si="0"/>
        <v>41.203444614108612</v>
      </c>
      <c r="L10">
        <f>ClockFreq/(Timer1Max*K10)</f>
        <v>5.9252479322178555</v>
      </c>
      <c r="M10">
        <f>INDEX(Timer1PrescaleValue,MATCH(L10,Timer1PrescaleValue,-1))</f>
        <v>8</v>
      </c>
      <c r="N10">
        <f t="shared" si="1"/>
        <v>2</v>
      </c>
      <c r="O10">
        <f>ROUND(ClockFreq/(M10*K10),0)</f>
        <v>48540</v>
      </c>
      <c r="P10">
        <f>ClockFreq/(M10*O10)-K10</f>
        <v>-3.131761193273519E-4</v>
      </c>
      <c r="Q10" s="6"/>
      <c r="R10" s="6"/>
      <c r="S10" s="6"/>
      <c r="T10" s="6"/>
      <c r="U10" s="6"/>
    </row>
    <row r="11" spans="1:21" x14ac:dyDescent="0.25">
      <c r="A11">
        <v>1</v>
      </c>
      <c r="B11">
        <v>1</v>
      </c>
      <c r="C11">
        <f t="shared" si="2"/>
        <v>39</v>
      </c>
      <c r="D11">
        <f>1000000/(ClockFreq/A11)</f>
        <v>6.25E-2</v>
      </c>
      <c r="E11">
        <f t="shared" si="3"/>
        <v>64</v>
      </c>
      <c r="F11">
        <f t="shared" si="4"/>
        <v>32</v>
      </c>
      <c r="H11">
        <v>29</v>
      </c>
      <c r="I11" t="s">
        <v>27</v>
      </c>
      <c r="J11">
        <v>1</v>
      </c>
      <c r="K11" s="2">
        <f t="shared" si="0"/>
        <v>43.653528929125351</v>
      </c>
      <c r="L11">
        <f>ClockFreq/(Timer1Max*K11)</f>
        <v>5.5926893194907539</v>
      </c>
      <c r="M11">
        <f>INDEX(Timer1PrescaleValue,MATCH(L11,Timer1PrescaleValue,-1))</f>
        <v>8</v>
      </c>
      <c r="N11">
        <f t="shared" si="1"/>
        <v>2</v>
      </c>
      <c r="O11">
        <f>ROUND(ClockFreq/(M11*K11),0)</f>
        <v>45815</v>
      </c>
      <c r="P11">
        <f>ClockFreq/(M11*O11)-K11</f>
        <v>2.9623730485894839E-4</v>
      </c>
      <c r="Q11" s="6"/>
      <c r="R11" s="6"/>
      <c r="S11" s="6"/>
      <c r="T11" s="6"/>
      <c r="U11" s="6"/>
    </row>
    <row r="12" spans="1:21" x14ac:dyDescent="0.25">
      <c r="H12">
        <v>30</v>
      </c>
      <c r="I12" t="s">
        <v>28</v>
      </c>
      <c r="J12">
        <v>1</v>
      </c>
      <c r="K12" s="2">
        <f t="shared" si="0"/>
        <v>46.249302838954158</v>
      </c>
      <c r="L12">
        <f>ClockFreq/(Timer1Max*K12)</f>
        <v>5.2787957874765832</v>
      </c>
      <c r="M12">
        <f>INDEX(Timer1PrescaleValue,MATCH(L12,Timer1PrescaleValue,-1))</f>
        <v>8</v>
      </c>
      <c r="N12">
        <f t="shared" si="1"/>
        <v>2</v>
      </c>
      <c r="O12">
        <f>ROUND(ClockFreq/(M12*K12),0)</f>
        <v>43244</v>
      </c>
      <c r="P12">
        <f>ClockFreq/(M12*O12)-K12</f>
        <v>-1.1219979034393646E-4</v>
      </c>
      <c r="Q12" s="6"/>
      <c r="R12" s="6"/>
      <c r="S12" s="6"/>
      <c r="T12" s="6"/>
      <c r="U12" s="6"/>
    </row>
    <row r="13" spans="1:21" x14ac:dyDescent="0.25">
      <c r="A13" t="s">
        <v>16</v>
      </c>
      <c r="H13">
        <v>31</v>
      </c>
      <c r="I13" t="s">
        <v>29</v>
      </c>
      <c r="J13">
        <v>1</v>
      </c>
      <c r="K13" s="2">
        <f t="shared" si="0"/>
        <v>48.999429497718516</v>
      </c>
      <c r="L13">
        <f>ClockFreq/(Timer1Max*K13)</f>
        <v>4.9825197456914783</v>
      </c>
      <c r="M13">
        <f>INDEX(Timer1PrescaleValue,MATCH(L13,Timer1PrescaleValue,-1))</f>
        <v>8</v>
      </c>
      <c r="N13">
        <f t="shared" si="1"/>
        <v>2</v>
      </c>
      <c r="O13">
        <f>ROUND(ClockFreq/(M13*K13),0)</f>
        <v>40817</v>
      </c>
      <c r="P13">
        <f>ClockFreq/(M13*O13)-K13</f>
        <v>-2.379843784865443E-4</v>
      </c>
      <c r="Q13" s="6"/>
      <c r="R13" s="6"/>
      <c r="S13" s="6"/>
      <c r="T13" s="6"/>
      <c r="U13" s="6"/>
    </row>
    <row r="14" spans="1:21" x14ac:dyDescent="0.25">
      <c r="A14">
        <v>256</v>
      </c>
      <c r="E14" t="s">
        <v>4</v>
      </c>
      <c r="H14">
        <v>32</v>
      </c>
      <c r="I14" t="s">
        <v>30</v>
      </c>
      <c r="J14">
        <v>1</v>
      </c>
      <c r="K14" s="2">
        <f t="shared" si="0"/>
        <v>51.913087197492992</v>
      </c>
      <c r="L14">
        <f>ClockFreq/(Timer1Max*K14)</f>
        <v>4.70287240038751</v>
      </c>
      <c r="M14">
        <f>INDEX(Timer1PrescaleValue,MATCH(L14,Timer1PrescaleValue,-1))</f>
        <v>8</v>
      </c>
      <c r="N14">
        <f t="shared" si="1"/>
        <v>2</v>
      </c>
      <c r="O14">
        <f>ROUND(ClockFreq/(M14*K14),0)</f>
        <v>38526</v>
      </c>
      <c r="P14">
        <f>ClockFreq/(M14*O14)-K14</f>
        <v>-9.3375139258000672E-5</v>
      </c>
      <c r="Q14" s="6"/>
      <c r="R14" s="6"/>
      <c r="S14" s="6"/>
      <c r="T14" s="6"/>
      <c r="U14" s="6"/>
    </row>
    <row r="15" spans="1:21" x14ac:dyDescent="0.25">
      <c r="A15" t="s">
        <v>1</v>
      </c>
      <c r="B15" t="s">
        <v>15</v>
      </c>
      <c r="D15" t="s">
        <v>10</v>
      </c>
      <c r="E15" t="s">
        <v>13</v>
      </c>
      <c r="F15" t="s">
        <v>14</v>
      </c>
      <c r="H15">
        <v>33</v>
      </c>
      <c r="I15" t="s">
        <v>19</v>
      </c>
      <c r="J15">
        <v>1</v>
      </c>
      <c r="K15" s="2">
        <f t="shared" si="0"/>
        <v>54.999999999999844</v>
      </c>
      <c r="L15">
        <f>ClockFreq/(Timer1Max*K15)</f>
        <v>4.4389204545454675</v>
      </c>
      <c r="M15">
        <f>INDEX(Timer1PrescaleValue,MATCH(L15,Timer1PrescaleValue,-1))</f>
        <v>8</v>
      </c>
      <c r="N15">
        <f t="shared" si="1"/>
        <v>2</v>
      </c>
      <c r="O15">
        <f>ROUND(ClockFreq/(M15*K15),0)</f>
        <v>36364</v>
      </c>
      <c r="P15">
        <f>ClockFreq/(M15*O15)-K15</f>
        <v>-5.4999449989878713E-4</v>
      </c>
      <c r="Q15" s="6"/>
      <c r="R15" s="6"/>
      <c r="S15" s="6"/>
      <c r="T15" s="6"/>
      <c r="U15" s="6"/>
    </row>
    <row r="16" spans="1:21" x14ac:dyDescent="0.25">
      <c r="A16">
        <v>1024</v>
      </c>
      <c r="B16">
        <v>7</v>
      </c>
      <c r="D16">
        <f>1000000/(ClockFreq/A16)</f>
        <v>64</v>
      </c>
      <c r="E16">
        <f>$D$3/D16</f>
        <v>6.25E-2</v>
      </c>
      <c r="F16">
        <f t="shared" ref="F16:F22" si="5">CEILING(E16/2,1)</f>
        <v>1</v>
      </c>
      <c r="H16">
        <v>34</v>
      </c>
      <c r="I16" t="s">
        <v>20</v>
      </c>
      <c r="J16">
        <v>1</v>
      </c>
      <c r="K16" s="2">
        <f t="shared" si="0"/>
        <v>58.270470189761078</v>
      </c>
      <c r="L16">
        <f>ClockFreq/(Timer1Max*K16)</f>
        <v>4.1897829930828134</v>
      </c>
      <c r="M16">
        <f>INDEX(Timer1PrescaleValue,MATCH(L16,Timer1PrescaleValue,-1))</f>
        <v>8</v>
      </c>
      <c r="N16">
        <f t="shared" si="1"/>
        <v>2</v>
      </c>
      <c r="O16">
        <f>ROUND(ClockFreq/(M16*K16),0)</f>
        <v>34323</v>
      </c>
      <c r="P16">
        <f>ClockFreq/(M16*O16)-K16</f>
        <v>-5.0544308975020158E-4</v>
      </c>
      <c r="Q16" s="6"/>
      <c r="R16" s="6"/>
      <c r="S16" s="6"/>
      <c r="T16" s="6"/>
      <c r="U16" s="6"/>
    </row>
    <row r="17" spans="1:21" x14ac:dyDescent="0.25">
      <c r="A17">
        <v>256</v>
      </c>
      <c r="B17">
        <v>6</v>
      </c>
      <c r="D17">
        <f>1000000/(ClockFreq/A17)</f>
        <v>16</v>
      </c>
      <c r="E17">
        <f t="shared" ref="E17:E22" si="6">$D$3/D17</f>
        <v>0.25</v>
      </c>
      <c r="F17">
        <f t="shared" si="5"/>
        <v>1</v>
      </c>
      <c r="H17">
        <v>35</v>
      </c>
      <c r="I17" t="s">
        <v>21</v>
      </c>
      <c r="J17">
        <v>1</v>
      </c>
      <c r="K17" s="2">
        <f t="shared" si="0"/>
        <v>61.735412657015345</v>
      </c>
      <c r="L17">
        <f>ClockFreq/(Timer1Max*K17)</f>
        <v>3.9546285428814887</v>
      </c>
      <c r="M17">
        <f>INDEX(Timer1PrescaleValue,MATCH(L17,Timer1PrescaleValue,-1))</f>
        <v>8</v>
      </c>
      <c r="N17">
        <f t="shared" si="1"/>
        <v>2</v>
      </c>
      <c r="O17">
        <f>ROUND(ClockFreq/(M17*K17),0)</f>
        <v>32396</v>
      </c>
      <c r="P17">
        <f>ClockFreq/(M17*O17)-K17</f>
        <v>6.0413518122004461E-4</v>
      </c>
      <c r="Q17">
        <f>ClockFreq/(Timer2Max*K17)</f>
        <v>1012.3849069776611</v>
      </c>
      <c r="R17">
        <f>INDEX(Timer2PrescaleValues,MATCH(Q17,Timer2PrescaleValues,-1))</f>
        <v>1024</v>
      </c>
      <c r="S17">
        <f>VLOOKUP(R17,$A$16:$B$22,2,FALSE)</f>
        <v>7</v>
      </c>
      <c r="T17">
        <f>ROUND(ClockFreq/(R17*K17),0)</f>
        <v>253</v>
      </c>
      <c r="U17">
        <f>ClockFreq/(R17*T17)-K17</f>
        <v>2.3480623617068375E-2</v>
      </c>
    </row>
    <row r="18" spans="1:21" x14ac:dyDescent="0.25">
      <c r="A18">
        <v>128</v>
      </c>
      <c r="B18">
        <v>5</v>
      </c>
      <c r="D18">
        <f>1000000/(ClockFreq/A18)</f>
        <v>8</v>
      </c>
      <c r="E18">
        <f t="shared" si="6"/>
        <v>0.5</v>
      </c>
      <c r="F18">
        <f t="shared" si="5"/>
        <v>1</v>
      </c>
      <c r="H18">
        <v>36</v>
      </c>
      <c r="I18" t="s">
        <v>22</v>
      </c>
      <c r="J18">
        <v>2</v>
      </c>
      <c r="K18" s="2">
        <f t="shared" si="0"/>
        <v>65.406391325149485</v>
      </c>
      <c r="L18">
        <f>ClockFreq/(Timer1Max*K18)</f>
        <v>3.7326722978236719</v>
      </c>
      <c r="M18">
        <f>INDEX(Timer1PrescaleValue,MATCH(L18,Timer1PrescaleValue,-1))</f>
        <v>8</v>
      </c>
      <c r="N18">
        <f t="shared" si="1"/>
        <v>2</v>
      </c>
      <c r="O18">
        <f>ROUND(ClockFreq/(M18*K18),0)</f>
        <v>30578</v>
      </c>
      <c r="P18">
        <f>ClockFreq/(M18*O18)-K18</f>
        <v>1.1008109029830848E-4</v>
      </c>
      <c r="Q18">
        <f>ClockFreq/(Timer2Max*K18)</f>
        <v>955.56410824286002</v>
      </c>
      <c r="R18">
        <f>INDEX(Timer2PrescaleValues,MATCH(Q18,Timer2PrescaleValues,-1))</f>
        <v>1024</v>
      </c>
      <c r="S18">
        <f t="shared" ref="S18:S81" si="7">VLOOKUP(R18,$A$16:$B$22,2,FALSE)</f>
        <v>7</v>
      </c>
      <c r="T18">
        <f>ROUND(ClockFreq/(R18*K18),0)</f>
        <v>239</v>
      </c>
      <c r="U18">
        <f>ClockFreq/(R18*T18)-K18</f>
        <v>-2.9822287492578425E-2</v>
      </c>
    </row>
    <row r="19" spans="1:21" x14ac:dyDescent="0.25">
      <c r="A19">
        <v>64</v>
      </c>
      <c r="B19">
        <v>4</v>
      </c>
      <c r="D19">
        <f>1000000/(ClockFreq/A19)</f>
        <v>4</v>
      </c>
      <c r="E19">
        <f t="shared" si="6"/>
        <v>1</v>
      </c>
      <c r="F19">
        <f t="shared" si="5"/>
        <v>1</v>
      </c>
      <c r="H19">
        <v>37</v>
      </c>
      <c r="I19" t="s">
        <v>23</v>
      </c>
      <c r="J19">
        <v>2</v>
      </c>
      <c r="K19" s="2">
        <f t="shared" si="0"/>
        <v>69.295657744217849</v>
      </c>
      <c r="L19">
        <f>ClockFreq/(Timer1Max*K19)</f>
        <v>3.5231734995743151</v>
      </c>
      <c r="M19">
        <f>INDEX(Timer1PrescaleValue,MATCH(L19,Timer1PrescaleValue,-1))</f>
        <v>8</v>
      </c>
      <c r="N19">
        <f t="shared" si="1"/>
        <v>2</v>
      </c>
      <c r="O19">
        <f>ROUND(ClockFreq/(M19*K19),0)</f>
        <v>28862</v>
      </c>
      <c r="P19">
        <f>ClockFreq/(M19*O19)-K19</f>
        <v>-3.9061096305204046E-4</v>
      </c>
      <c r="Q19">
        <f>ClockFreq/(Timer2Max*K19)</f>
        <v>901.93241589102468</v>
      </c>
      <c r="R19">
        <f>INDEX(Timer2PrescaleValues,MATCH(Q19,Timer2PrescaleValues,-1))</f>
        <v>1024</v>
      </c>
      <c r="S19">
        <f t="shared" si="7"/>
        <v>7</v>
      </c>
      <c r="T19">
        <f>ROUND(ClockFreq/(R19*K19),0)</f>
        <v>225</v>
      </c>
      <c r="U19">
        <f>ClockFreq/(R19*T19)-K19</f>
        <v>0.14878670022659435</v>
      </c>
    </row>
    <row r="20" spans="1:21" x14ac:dyDescent="0.25">
      <c r="A20">
        <v>32</v>
      </c>
      <c r="B20">
        <v>3</v>
      </c>
      <c r="D20">
        <f>1000000/(ClockFreq/A20)</f>
        <v>2</v>
      </c>
      <c r="E20">
        <f t="shared" si="6"/>
        <v>2</v>
      </c>
      <c r="F20">
        <f t="shared" si="5"/>
        <v>1</v>
      </c>
      <c r="H20">
        <v>38</v>
      </c>
      <c r="I20" t="s">
        <v>24</v>
      </c>
      <c r="J20">
        <v>2</v>
      </c>
      <c r="K20" s="2">
        <f t="shared" si="0"/>
        <v>73.416191979351709</v>
      </c>
      <c r="L20">
        <f>ClockFreq/(Timer1Max*K20)</f>
        <v>3.3254329653690635</v>
      </c>
      <c r="M20">
        <f>INDEX(Timer1PrescaleValue,MATCH(L20,Timer1PrescaleValue,-1))</f>
        <v>8</v>
      </c>
      <c r="N20">
        <f t="shared" si="1"/>
        <v>2</v>
      </c>
      <c r="O20">
        <f>ROUND(ClockFreq/(M20*K20),0)</f>
        <v>27242</v>
      </c>
      <c r="P20">
        <f>ClockFreq/(M20*O20)-K20</f>
        <v>-1.4323109533620482E-4</v>
      </c>
      <c r="Q20">
        <f>ClockFreq/(Timer2Max*K20)</f>
        <v>851.31083913448026</v>
      </c>
      <c r="R20">
        <f>INDEX(Timer2PrescaleValues,MATCH(Q20,Timer2PrescaleValues,-1))</f>
        <v>1024</v>
      </c>
      <c r="S20">
        <f t="shared" si="7"/>
        <v>7</v>
      </c>
      <c r="T20">
        <f>ROUND(ClockFreq/(R20*K20),0)</f>
        <v>213</v>
      </c>
      <c r="U20">
        <f>ClockFreq/(R20*T20)-K20</f>
        <v>-5.9384467614620462E-2</v>
      </c>
    </row>
    <row r="21" spans="1:21" x14ac:dyDescent="0.25">
      <c r="A21">
        <v>8</v>
      </c>
      <c r="B21">
        <v>2</v>
      </c>
      <c r="D21">
        <f>1000000/(ClockFreq/A21)</f>
        <v>0.5</v>
      </c>
      <c r="E21">
        <f t="shared" si="6"/>
        <v>8</v>
      </c>
      <c r="F21">
        <f t="shared" si="5"/>
        <v>4</v>
      </c>
      <c r="H21">
        <v>39</v>
      </c>
      <c r="I21" t="s">
        <v>25</v>
      </c>
      <c r="J21">
        <v>2</v>
      </c>
      <c r="K21" s="2">
        <f t="shared" si="0"/>
        <v>77.781745930520046</v>
      </c>
      <c r="L21">
        <f>ClockFreq/(Timer1Max*K21)</f>
        <v>3.1387907545567701</v>
      </c>
      <c r="M21">
        <f>INDEX(Timer1PrescaleValue,MATCH(L21,Timer1PrescaleValue,-1))</f>
        <v>8</v>
      </c>
      <c r="N21">
        <f t="shared" si="1"/>
        <v>2</v>
      </c>
      <c r="O21">
        <f>ROUND(ClockFreq/(M21*K21),0)</f>
        <v>25713</v>
      </c>
      <c r="P21">
        <f>ClockFreq/(M21*O21)-K21</f>
        <v>-7.9069399205877744E-5</v>
      </c>
      <c r="Q21">
        <f>ClockFreq/(Timer2Max*K21)</f>
        <v>803.53043316653316</v>
      </c>
      <c r="R21">
        <f>INDEX(Timer2PrescaleValues,MATCH(Q21,Timer2PrescaleValues,-1))</f>
        <v>1024</v>
      </c>
      <c r="S21">
        <f t="shared" si="7"/>
        <v>7</v>
      </c>
      <c r="T21">
        <f>ROUND(ClockFreq/(R21*K21),0)</f>
        <v>201</v>
      </c>
      <c r="U21">
        <f>ClockFreq/(R21*T21)-K21</f>
        <v>-4.5427522559847944E-2</v>
      </c>
    </row>
    <row r="22" spans="1:21" x14ac:dyDescent="0.25">
      <c r="A22">
        <v>1</v>
      </c>
      <c r="B22">
        <v>1</v>
      </c>
      <c r="D22">
        <f>1000000/(ClockFreq/A22)</f>
        <v>6.25E-2</v>
      </c>
      <c r="E22">
        <f t="shared" si="6"/>
        <v>64</v>
      </c>
      <c r="F22">
        <f t="shared" si="5"/>
        <v>32</v>
      </c>
      <c r="H22">
        <v>40</v>
      </c>
      <c r="I22" t="s">
        <v>26</v>
      </c>
      <c r="J22">
        <v>2</v>
      </c>
      <c r="K22" s="2">
        <f t="shared" si="0"/>
        <v>82.406889228217295</v>
      </c>
      <c r="L22">
        <f>ClockFreq/(Timer1Max*K22)</f>
        <v>2.9626239661089255</v>
      </c>
      <c r="M22">
        <f>INDEX(Timer1PrescaleValue,MATCH(L22,Timer1PrescaleValue,-1))</f>
        <v>8</v>
      </c>
      <c r="N22">
        <f t="shared" si="1"/>
        <v>2</v>
      </c>
      <c r="O22">
        <f>ROUND(ClockFreq/(M22*K22),0)</f>
        <v>24270</v>
      </c>
      <c r="P22">
        <f>ClockFreq/(M22*O22)-K22</f>
        <v>-6.2635223872575807E-4</v>
      </c>
      <c r="Q22">
        <f>ClockFreq/(Timer2Max*K22)</f>
        <v>758.43173532388494</v>
      </c>
      <c r="R22">
        <f>INDEX(Timer2PrescaleValues,MATCH(Q22,Timer2PrescaleValues,-1))</f>
        <v>1024</v>
      </c>
      <c r="S22">
        <f t="shared" si="7"/>
        <v>7</v>
      </c>
      <c r="T22">
        <f>ROUND(ClockFreq/(R22*K22),0)</f>
        <v>190</v>
      </c>
      <c r="U22">
        <f>ClockFreq/(R22*T22)-K22</f>
        <v>-0.17004712295413071</v>
      </c>
    </row>
    <row r="23" spans="1:21" x14ac:dyDescent="0.25">
      <c r="H23">
        <v>41</v>
      </c>
      <c r="I23" t="s">
        <v>27</v>
      </c>
      <c r="J23">
        <v>2</v>
      </c>
      <c r="K23" s="2">
        <f t="shared" si="0"/>
        <v>87.307057858250786</v>
      </c>
      <c r="L23">
        <f>ClockFreq/(Timer1Max*K23)</f>
        <v>2.7963446597453743</v>
      </c>
      <c r="M23">
        <f>INDEX(Timer1PrescaleValue,MATCH(L23,Timer1PrescaleValue,-1))</f>
        <v>8</v>
      </c>
      <c r="N23">
        <f t="shared" si="1"/>
        <v>2</v>
      </c>
      <c r="O23">
        <f>ROUND(ClockFreq/(M23*K23),0)</f>
        <v>22908</v>
      </c>
      <c r="P23">
        <f>ClockFreq/(M23*O23)-K23</f>
        <v>-1.3131402483423926E-3</v>
      </c>
      <c r="Q23">
        <f>ClockFreq/(Timer2Max*K23)</f>
        <v>715.86423289481581</v>
      </c>
      <c r="R23">
        <f>INDEX(Timer2PrescaleValues,MATCH(Q23,Timer2PrescaleValues,-1))</f>
        <v>1024</v>
      </c>
      <c r="S23">
        <f t="shared" si="7"/>
        <v>7</v>
      </c>
      <c r="T23">
        <f>ROUND(ClockFreq/(R23*K23),0)</f>
        <v>179</v>
      </c>
      <c r="U23">
        <f>ClockFreq/(R23*T23)-K23</f>
        <v>-1.6555064954701493E-2</v>
      </c>
    </row>
    <row r="24" spans="1:21" x14ac:dyDescent="0.25">
      <c r="H24">
        <v>42</v>
      </c>
      <c r="I24" t="s">
        <v>28</v>
      </c>
      <c r="J24">
        <v>2</v>
      </c>
      <c r="K24" s="2">
        <f t="shared" si="0"/>
        <v>92.498605677908415</v>
      </c>
      <c r="L24">
        <f>ClockFreq/(Timer1Max*K24)</f>
        <v>2.6393978937382889</v>
      </c>
      <c r="M24">
        <f>INDEX(Timer1PrescaleValue,MATCH(L24,Timer1PrescaleValue,-1))</f>
        <v>8</v>
      </c>
      <c r="N24">
        <f t="shared" si="1"/>
        <v>2</v>
      </c>
      <c r="O24">
        <f>ROUND(ClockFreq/(M24*K24),0)</f>
        <v>21622</v>
      </c>
      <c r="P24">
        <f>ClockFreq/(M24*O24)-K24</f>
        <v>-2.243995807873489E-4</v>
      </c>
      <c r="Q24">
        <f>ClockFreq/(Timer2Max*K24)</f>
        <v>675.68586079700196</v>
      </c>
      <c r="R24">
        <f>INDEX(Timer2PrescaleValues,MATCH(Q24,Timer2PrescaleValues,-1))</f>
        <v>1024</v>
      </c>
      <c r="S24">
        <f t="shared" si="7"/>
        <v>7</v>
      </c>
      <c r="T24">
        <f>ROUND(ClockFreq/(R24*K24),0)</f>
        <v>169</v>
      </c>
      <c r="U24">
        <f>ClockFreq/(R24*T24)-K24</f>
        <v>-4.2984376133262003E-2</v>
      </c>
    </row>
    <row r="25" spans="1:21" x14ac:dyDescent="0.25">
      <c r="H25">
        <v>43</v>
      </c>
      <c r="I25" t="s">
        <v>29</v>
      </c>
      <c r="J25">
        <v>2</v>
      </c>
      <c r="K25" s="2">
        <f t="shared" si="0"/>
        <v>97.998858995437132</v>
      </c>
      <c r="L25">
        <f>ClockFreq/(Timer1Max*K25)</f>
        <v>2.4912598728457369</v>
      </c>
      <c r="M25">
        <f>INDEX(Timer1PrescaleValue,MATCH(L25,Timer1PrescaleValue,-1))</f>
        <v>8</v>
      </c>
      <c r="N25">
        <f t="shared" si="1"/>
        <v>2</v>
      </c>
      <c r="O25">
        <f>ROUND(ClockFreq/(M25*K25),0)</f>
        <v>20408</v>
      </c>
      <c r="P25">
        <f>ClockFreq/(M25*O25)-K25</f>
        <v>1.9250108349240236E-3</v>
      </c>
      <c r="Q25">
        <f>ClockFreq/(Timer2Max*K25)</f>
        <v>637.76252744850865</v>
      </c>
      <c r="R25">
        <f>INDEX(Timer2PrescaleValues,MATCH(Q25,Timer2PrescaleValues,-1))</f>
        <v>1024</v>
      </c>
      <c r="S25">
        <f t="shared" si="7"/>
        <v>7</v>
      </c>
      <c r="T25">
        <f>ROUND(ClockFreq/(R25*K25),0)</f>
        <v>159</v>
      </c>
      <c r="U25">
        <f>ClockFreq/(R25*T25)-K25</f>
        <v>0.27158125613519246</v>
      </c>
    </row>
    <row r="26" spans="1:21" x14ac:dyDescent="0.25">
      <c r="H26">
        <v>44</v>
      </c>
      <c r="I26" t="s">
        <v>30</v>
      </c>
      <c r="J26">
        <v>2</v>
      </c>
      <c r="K26" s="2">
        <f t="shared" si="0"/>
        <v>103.8261743949861</v>
      </c>
      <c r="L26">
        <f>ClockFreq/(Timer1Max*K26)</f>
        <v>2.3514362001937528</v>
      </c>
      <c r="M26">
        <f>INDEX(Timer1PrescaleValue,MATCH(L26,Timer1PrescaleValue,-1))</f>
        <v>8</v>
      </c>
      <c r="N26">
        <f t="shared" si="1"/>
        <v>2</v>
      </c>
      <c r="O26">
        <f>ROUND(ClockFreq/(M26*K26),0)</f>
        <v>19263</v>
      </c>
      <c r="P26">
        <f>ClockFreq/(M26*O26)-K26</f>
        <v>-1.8675027862968818E-4</v>
      </c>
      <c r="Q26">
        <f>ClockFreq/(Timer2Max*K26)</f>
        <v>601.96766724960071</v>
      </c>
      <c r="R26">
        <f>INDEX(Timer2PrescaleValues,MATCH(Q26,Timer2PrescaleValues,-1))</f>
        <v>1024</v>
      </c>
      <c r="S26">
        <f t="shared" si="7"/>
        <v>7</v>
      </c>
      <c r="T26">
        <f>ROUND(ClockFreq/(R26*K26),0)</f>
        <v>150</v>
      </c>
      <c r="U26">
        <f>ClockFreq/(R26*T26)-K26</f>
        <v>0.34049227168057428</v>
      </c>
    </row>
    <row r="27" spans="1:21" x14ac:dyDescent="0.25">
      <c r="H27">
        <v>45</v>
      </c>
      <c r="I27" t="s">
        <v>19</v>
      </c>
      <c r="J27">
        <v>2</v>
      </c>
      <c r="K27" s="2">
        <f t="shared" si="0"/>
        <v>109.99999999999982</v>
      </c>
      <c r="L27">
        <f>ClockFreq/(Timer1Max*K27)</f>
        <v>2.2194602272727311</v>
      </c>
      <c r="M27">
        <f>INDEX(Timer1PrescaleValue,MATCH(L27,Timer1PrescaleValue,-1))</f>
        <v>8</v>
      </c>
      <c r="N27">
        <f t="shared" si="1"/>
        <v>2</v>
      </c>
      <c r="O27">
        <f>ROUND(ClockFreq/(M27*K27),0)</f>
        <v>18182</v>
      </c>
      <c r="P27">
        <f>ClockFreq/(M27*O27)-K27</f>
        <v>-1.0999889999254719E-3</v>
      </c>
      <c r="Q27">
        <f>ClockFreq/(Timer2Max*K27)</f>
        <v>568.18181818181915</v>
      </c>
      <c r="R27">
        <f>INDEX(Timer2PrescaleValues,MATCH(Q27,Timer2PrescaleValues,-1))</f>
        <v>1024</v>
      </c>
      <c r="S27">
        <f t="shared" si="7"/>
        <v>7</v>
      </c>
      <c r="T27">
        <f>ROUND(ClockFreq/(R27*K27),0)</f>
        <v>142</v>
      </c>
      <c r="U27">
        <f>ClockFreq/(R27*T27)-K27</f>
        <v>3.5211267605816943E-2</v>
      </c>
    </row>
    <row r="28" spans="1:21" x14ac:dyDescent="0.25">
      <c r="H28">
        <v>46</v>
      </c>
      <c r="I28" t="s">
        <v>20</v>
      </c>
      <c r="J28">
        <v>2</v>
      </c>
      <c r="K28" s="2">
        <f t="shared" si="0"/>
        <v>116.5409403795223</v>
      </c>
      <c r="L28">
        <f>ClockFreq/(Timer1Max*K28)</f>
        <v>2.0948914965414041</v>
      </c>
      <c r="M28">
        <f>INDEX(Timer1PrescaleValue,MATCH(L28,Timer1PrescaleValue,-1))</f>
        <v>8</v>
      </c>
      <c r="N28">
        <f t="shared" si="1"/>
        <v>2</v>
      </c>
      <c r="O28">
        <f>ROUND(ClockFreq/(M28*K28),0)</f>
        <v>17161</v>
      </c>
      <c r="P28">
        <f>ClockFreq/(M28*O28)-K28</f>
        <v>2.3846015394184406E-3</v>
      </c>
      <c r="Q28">
        <f>ClockFreq/(Timer2Max*K28)</f>
        <v>536.29222311459944</v>
      </c>
      <c r="R28">
        <f>INDEX(Timer2PrescaleValues,MATCH(Q28,Timer2PrescaleValues,-1))</f>
        <v>1024</v>
      </c>
      <c r="S28">
        <f t="shared" si="7"/>
        <v>7</v>
      </c>
      <c r="T28">
        <f>ROUND(ClockFreq/(R28*K28),0)</f>
        <v>134</v>
      </c>
      <c r="U28">
        <f>ClockFreq/(R28*T28)-K28</f>
        <v>6.3537232417999689E-2</v>
      </c>
    </row>
    <row r="29" spans="1:21" x14ac:dyDescent="0.25">
      <c r="H29">
        <v>47</v>
      </c>
      <c r="I29" t="s">
        <v>21</v>
      </c>
      <c r="J29">
        <v>2</v>
      </c>
      <c r="K29" s="2">
        <f t="shared" si="0"/>
        <v>123.47082531403085</v>
      </c>
      <c r="L29">
        <f>ClockFreq/(Timer1Max*K29)</f>
        <v>1.9773142714407417</v>
      </c>
      <c r="M29">
        <f>INDEX(Timer1PrescaleValue,MATCH(L29,Timer1PrescaleValue,-1))</f>
        <v>8</v>
      </c>
      <c r="N29">
        <f t="shared" si="1"/>
        <v>2</v>
      </c>
      <c r="O29">
        <f>ROUND(ClockFreq/(M29*K29),0)</f>
        <v>16198</v>
      </c>
      <c r="P29">
        <f>ClockFreq/(M29*O29)-K29</f>
        <v>1.2082703622837698E-3</v>
      </c>
      <c r="Q29">
        <f>ClockFreq/(Timer2Max*K29)</f>
        <v>506.19245348882987</v>
      </c>
      <c r="R29">
        <f>INDEX(Timer2PrescaleValues,MATCH(Q29,Timer2PrescaleValues,-1))</f>
        <v>1024</v>
      </c>
      <c r="S29">
        <f t="shared" si="7"/>
        <v>7</v>
      </c>
      <c r="T29">
        <f>ROUND(ClockFreq/(R29*K29),0)</f>
        <v>127</v>
      </c>
      <c r="U29">
        <f>ClockFreq/(R29*T29)-K29</f>
        <v>-0.43932925103871412</v>
      </c>
    </row>
    <row r="30" spans="1:21" x14ac:dyDescent="0.25">
      <c r="H30">
        <v>48</v>
      </c>
      <c r="I30" t="s">
        <v>22</v>
      </c>
      <c r="J30">
        <v>3</v>
      </c>
      <c r="K30" s="2">
        <f t="shared" si="0"/>
        <v>130.81278265029914</v>
      </c>
      <c r="L30">
        <f>ClockFreq/(Timer1Max*K30)</f>
        <v>1.8663361489118335</v>
      </c>
      <c r="M30">
        <f>INDEX(Timer1PrescaleValue,MATCH(L30,Timer1PrescaleValue,-1))</f>
        <v>8</v>
      </c>
      <c r="N30">
        <f t="shared" si="1"/>
        <v>2</v>
      </c>
      <c r="O30">
        <f>ROUND(ClockFreq/(M30*K30),0)</f>
        <v>15289</v>
      </c>
      <c r="P30">
        <f>ClockFreq/(M30*O30)-K30</f>
        <v>2.2016218042608671E-4</v>
      </c>
      <c r="Q30">
        <f>ClockFreq/(Timer2Max*K30)</f>
        <v>477.78205412142938</v>
      </c>
      <c r="R30">
        <f>INDEX(Timer2PrescaleValues,MATCH(Q30,Timer2PrescaleValues,-1))</f>
        <v>1024</v>
      </c>
      <c r="S30">
        <f t="shared" si="7"/>
        <v>7</v>
      </c>
      <c r="T30">
        <f>ROUND(ClockFreq/(R30*K30),0)</f>
        <v>119</v>
      </c>
      <c r="U30">
        <f>ClockFreq/(R30*T30)-K30</f>
        <v>0.48973835810423338</v>
      </c>
    </row>
    <row r="31" spans="1:21" x14ac:dyDescent="0.25">
      <c r="H31">
        <v>49</v>
      </c>
      <c r="I31" t="s">
        <v>23</v>
      </c>
      <c r="J31">
        <v>3</v>
      </c>
      <c r="K31" s="2">
        <f t="shared" si="0"/>
        <v>138.59131548843587</v>
      </c>
      <c r="L31">
        <f>ClockFreq/(Timer1Max*K31)</f>
        <v>1.7615867497871556</v>
      </c>
      <c r="M31">
        <f>INDEX(Timer1PrescaleValue,MATCH(L31,Timer1PrescaleValue,-1))</f>
        <v>8</v>
      </c>
      <c r="N31">
        <f t="shared" si="1"/>
        <v>2</v>
      </c>
      <c r="O31">
        <f>ROUND(ClockFreq/(M31*K31),0)</f>
        <v>14431</v>
      </c>
      <c r="P31">
        <f>ClockFreq/(M31*O31)-K31</f>
        <v>-7.8122192627461118E-4</v>
      </c>
      <c r="Q31">
        <f>ClockFreq/(Timer2Max*K31)</f>
        <v>450.96620794551183</v>
      </c>
      <c r="R31">
        <f>INDEX(Timer2PrescaleValues,MATCH(Q31,Timer2PrescaleValues,-1))</f>
        <v>1024</v>
      </c>
      <c r="S31">
        <f t="shared" si="7"/>
        <v>7</v>
      </c>
      <c r="T31">
        <f>ROUND(ClockFreq/(R31*K31),0)</f>
        <v>113</v>
      </c>
      <c r="U31">
        <f>ClockFreq/(R31*T31)-K31</f>
        <v>-0.31697920525002132</v>
      </c>
    </row>
    <row r="32" spans="1:21" x14ac:dyDescent="0.25">
      <c r="H32">
        <v>50</v>
      </c>
      <c r="I32" t="s">
        <v>24</v>
      </c>
      <c r="J32">
        <v>3</v>
      </c>
      <c r="K32" s="2">
        <f t="shared" si="0"/>
        <v>146.83238395870362</v>
      </c>
      <c r="L32">
        <f>ClockFreq/(Timer1Max*K32)</f>
        <v>1.6627164826845295</v>
      </c>
      <c r="M32">
        <f>INDEX(Timer1PrescaleValue,MATCH(L32,Timer1PrescaleValue,-1))</f>
        <v>8</v>
      </c>
      <c r="N32">
        <f t="shared" si="1"/>
        <v>2</v>
      </c>
      <c r="O32">
        <f>ROUND(ClockFreq/(M32*K32),0)</f>
        <v>13621</v>
      </c>
      <c r="P32">
        <f>ClockFreq/(M32*O32)-K32</f>
        <v>-2.864621908713616E-4</v>
      </c>
      <c r="Q32">
        <f>ClockFreq/(Timer2Max*K32)</f>
        <v>425.65541956723956</v>
      </c>
      <c r="R32">
        <f>INDEX(Timer2PrescaleValues,MATCH(Q32,Timer2PrescaleValues,-1))</f>
        <v>1024</v>
      </c>
      <c r="S32">
        <f t="shared" si="7"/>
        <v>7</v>
      </c>
      <c r="T32">
        <f>ROUND(ClockFreq/(R32*K32),0)</f>
        <v>106</v>
      </c>
      <c r="U32">
        <f>ClockFreq/(R32*T32)-K32</f>
        <v>0.57327641865487067</v>
      </c>
    </row>
    <row r="33" spans="8:21" x14ac:dyDescent="0.25">
      <c r="H33">
        <v>51</v>
      </c>
      <c r="I33" t="s">
        <v>25</v>
      </c>
      <c r="J33">
        <v>3</v>
      </c>
      <c r="K33" s="2">
        <f t="shared" si="0"/>
        <v>155.56349186104029</v>
      </c>
      <c r="L33">
        <f>ClockFreq/(Timer1Max*K33)</f>
        <v>1.5693953772783831</v>
      </c>
      <c r="M33">
        <f>INDEX(Timer1PrescaleValue,MATCH(L33,Timer1PrescaleValue,-1))</f>
        <v>8</v>
      </c>
      <c r="N33">
        <f t="shared" si="1"/>
        <v>2</v>
      </c>
      <c r="O33">
        <f>ROUND(ClockFreq/(M33*K33),0)</f>
        <v>12856</v>
      </c>
      <c r="P33">
        <f>ClockFreq/(M33*O33)-K33</f>
        <v>5.8920841992744499E-3</v>
      </c>
      <c r="Q33">
        <f>ClockFreq/(Timer2Max*K33)</f>
        <v>401.76521658326607</v>
      </c>
      <c r="R33">
        <f>INDEX(Timer2PrescaleValues,MATCH(Q33,Timer2PrescaleValues,-1))</f>
        <v>1024</v>
      </c>
      <c r="S33">
        <f t="shared" si="7"/>
        <v>7</v>
      </c>
      <c r="T33">
        <f>ROUND(ClockFreq/(R33*K33),0)</f>
        <v>100</v>
      </c>
      <c r="U33">
        <f>ClockFreq/(R33*T33)-K33</f>
        <v>0.68650813895970941</v>
      </c>
    </row>
    <row r="34" spans="8:21" x14ac:dyDescent="0.25">
      <c r="H34">
        <v>52</v>
      </c>
      <c r="I34" t="s">
        <v>26</v>
      </c>
      <c r="J34">
        <v>3</v>
      </c>
      <c r="K34" s="2">
        <f t="shared" si="0"/>
        <v>164.81377845643479</v>
      </c>
      <c r="L34">
        <f>ClockFreq/(Timer1Max*K34)</f>
        <v>1.4813119830544608</v>
      </c>
      <c r="M34">
        <f>INDEX(Timer1PrescaleValue,MATCH(L34,Timer1PrescaleValue,-1))</f>
        <v>8</v>
      </c>
      <c r="N34">
        <f t="shared" si="1"/>
        <v>2</v>
      </c>
      <c r="O34">
        <f>ROUND(ClockFreq/(M34*K34),0)</f>
        <v>12135</v>
      </c>
      <c r="P34">
        <f>ClockFreq/(M34*O34)-K34</f>
        <v>-1.2527044776504681E-3</v>
      </c>
      <c r="Q34">
        <f>ClockFreq/(Timer2Max*K34)</f>
        <v>379.21586766194196</v>
      </c>
      <c r="R34">
        <f>INDEX(Timer2PrescaleValues,MATCH(Q34,Timer2PrescaleValues,-1))</f>
        <v>1024</v>
      </c>
      <c r="S34">
        <f t="shared" si="7"/>
        <v>7</v>
      </c>
      <c r="T34">
        <f>ROUND(ClockFreq/(R34*K34),0)</f>
        <v>95</v>
      </c>
      <c r="U34">
        <f>ClockFreq/(R34*T34)-K34</f>
        <v>-0.34009424590846038</v>
      </c>
    </row>
    <row r="35" spans="8:21" x14ac:dyDescent="0.25">
      <c r="H35">
        <v>53</v>
      </c>
      <c r="I35" t="s">
        <v>27</v>
      </c>
      <c r="J35">
        <v>3</v>
      </c>
      <c r="K35" s="2">
        <f t="shared" si="0"/>
        <v>174.61411571650177</v>
      </c>
      <c r="L35">
        <f>ClockFreq/(Timer1Max*K35)</f>
        <v>1.3981723298726856</v>
      </c>
      <c r="M35">
        <f>INDEX(Timer1PrescaleValue,MATCH(L35,Timer1PrescaleValue,-1))</f>
        <v>8</v>
      </c>
      <c r="N35">
        <f t="shared" si="1"/>
        <v>2</v>
      </c>
      <c r="O35">
        <f>ROUND(ClockFreq/(M35*K35),0)</f>
        <v>11454</v>
      </c>
      <c r="P35">
        <f>ClockFreq/(M35*O35)-K35</f>
        <v>-2.6262804968837372E-3</v>
      </c>
      <c r="Q35">
        <f>ClockFreq/(Timer2Max*K35)</f>
        <v>357.93211644740751</v>
      </c>
      <c r="R35">
        <f>INDEX(Timer2PrescaleValues,MATCH(Q35,Timer2PrescaleValues,-1))</f>
        <v>1024</v>
      </c>
      <c r="S35">
        <f t="shared" si="7"/>
        <v>7</v>
      </c>
      <c r="T35">
        <f>ROUND(ClockFreq/(R35*K35),0)</f>
        <v>89</v>
      </c>
      <c r="U35">
        <f>ClockFreq/(R35*T35)-K35</f>
        <v>0.94768203630721359</v>
      </c>
    </row>
    <row r="36" spans="8:21" x14ac:dyDescent="0.25">
      <c r="H36">
        <v>54</v>
      </c>
      <c r="I36" t="s">
        <v>28</v>
      </c>
      <c r="J36">
        <v>3</v>
      </c>
      <c r="K36" s="2">
        <f t="shared" si="0"/>
        <v>184.99721135581703</v>
      </c>
      <c r="L36">
        <f>ClockFreq/(Timer1Max*K36)</f>
        <v>1.3196989468691431</v>
      </c>
      <c r="M36">
        <f>INDEX(Timer1PrescaleValue,MATCH(L36,Timer1PrescaleValue,-1))</f>
        <v>8</v>
      </c>
      <c r="N36">
        <f t="shared" si="1"/>
        <v>2</v>
      </c>
      <c r="O36">
        <f>ROUND(ClockFreq/(M36*K36),0)</f>
        <v>10811</v>
      </c>
      <c r="P36">
        <f>ClockFreq/(M36*O36)-K36</f>
        <v>-4.4879916177364976E-4</v>
      </c>
      <c r="Q36">
        <f>ClockFreq/(Timer2Max*K36)</f>
        <v>337.84293039850064</v>
      </c>
      <c r="R36">
        <f>INDEX(Timer2PrescaleValues,MATCH(Q36,Timer2PrescaleValues,-1))</f>
        <v>1024</v>
      </c>
      <c r="S36">
        <f t="shared" si="7"/>
        <v>7</v>
      </c>
      <c r="T36">
        <f>ROUND(ClockFreq/(R36*K36),0)</f>
        <v>84</v>
      </c>
      <c r="U36">
        <f>ClockFreq/(R36*T36)-K36</f>
        <v>1.01469340608773</v>
      </c>
    </row>
    <row r="37" spans="8:21" x14ac:dyDescent="0.25">
      <c r="H37">
        <v>55</v>
      </c>
      <c r="I37" t="s">
        <v>29</v>
      </c>
      <c r="J37">
        <v>3</v>
      </c>
      <c r="K37" s="2">
        <f t="shared" si="0"/>
        <v>195.99771799087449</v>
      </c>
      <c r="L37">
        <f>ClockFreq/(Timer1Max*K37)</f>
        <v>1.2456299364228669</v>
      </c>
      <c r="M37">
        <f>INDEX(Timer1PrescaleValue,MATCH(L37,Timer1PrescaleValue,-1))</f>
        <v>8</v>
      </c>
      <c r="N37">
        <f t="shared" si="1"/>
        <v>2</v>
      </c>
      <c r="O37">
        <f>ROUND(ClockFreq/(M37*K37),0)</f>
        <v>10204</v>
      </c>
      <c r="P37">
        <f>ClockFreq/(M37*O37)-K37</f>
        <v>3.8500216696206735E-3</v>
      </c>
      <c r="Q37">
        <f>ClockFreq/(Timer2Max*K37)</f>
        <v>318.88126372425393</v>
      </c>
      <c r="R37">
        <f>INDEX(Timer2PrescaleValues,MATCH(Q37,Timer2PrescaleValues,-1))</f>
        <v>1024</v>
      </c>
      <c r="S37">
        <f t="shared" si="7"/>
        <v>7</v>
      </c>
      <c r="T37">
        <f>ROUND(ClockFreq/(R37*K37),0)</f>
        <v>80</v>
      </c>
      <c r="U37">
        <f>ClockFreq/(R37*T37)-K37</f>
        <v>-0.68521799087449153</v>
      </c>
    </row>
    <row r="38" spans="8:21" x14ac:dyDescent="0.25">
      <c r="H38">
        <v>56</v>
      </c>
      <c r="I38" t="s">
        <v>30</v>
      </c>
      <c r="J38">
        <v>3</v>
      </c>
      <c r="K38" s="2">
        <f t="shared" si="0"/>
        <v>207.65234878997242</v>
      </c>
      <c r="L38">
        <f>ClockFreq/(Timer1Max*K38)</f>
        <v>1.1757181000968751</v>
      </c>
      <c r="M38">
        <f>INDEX(Timer1PrescaleValue,MATCH(L38,Timer1PrescaleValue,-1))</f>
        <v>8</v>
      </c>
      <c r="N38">
        <f t="shared" si="1"/>
        <v>2</v>
      </c>
      <c r="O38">
        <f>ROUND(ClockFreq/(M38*K38),0)</f>
        <v>9631</v>
      </c>
      <c r="P38">
        <f>ClockFreq/(M38*O38)-K38</f>
        <v>1.0406894795522703E-2</v>
      </c>
      <c r="Q38">
        <f>ClockFreq/(Timer2Max*K38)</f>
        <v>300.98383362480001</v>
      </c>
      <c r="R38">
        <f>INDEX(Timer2PrescaleValues,MATCH(Q38,Timer2PrescaleValues,-1))</f>
        <v>1024</v>
      </c>
      <c r="S38">
        <f t="shared" si="7"/>
        <v>7</v>
      </c>
      <c r="T38">
        <f>ROUND(ClockFreq/(R38*K38),0)</f>
        <v>75</v>
      </c>
      <c r="U38">
        <f>ClockFreq/(R38*T38)-K38</f>
        <v>0.68098454336092118</v>
      </c>
    </row>
    <row r="39" spans="8:21" x14ac:dyDescent="0.25">
      <c r="H39">
        <v>57</v>
      </c>
      <c r="I39" t="s">
        <v>19</v>
      </c>
      <c r="J39">
        <v>3</v>
      </c>
      <c r="K39" s="2">
        <f t="shared" si="0"/>
        <v>219.99999999999986</v>
      </c>
      <c r="L39">
        <f>ClockFreq/(Timer1Max*K39)</f>
        <v>1.1097301136363644</v>
      </c>
      <c r="M39">
        <f>INDEX(Timer1PrescaleValue,MATCH(L39,Timer1PrescaleValue,-1))</f>
        <v>8</v>
      </c>
      <c r="N39">
        <f t="shared" si="1"/>
        <v>2</v>
      </c>
      <c r="O39">
        <f>ROUND(ClockFreq/(M39*K39),0)</f>
        <v>9091</v>
      </c>
      <c r="P39">
        <f>ClockFreq/(M39*O39)-K39</f>
        <v>-2.1999780000783176E-3</v>
      </c>
      <c r="Q39">
        <f>ClockFreq/(Timer2Max*K39)</f>
        <v>284.09090909090929</v>
      </c>
      <c r="R39">
        <f>INDEX(Timer2PrescaleValues,MATCH(Q39,Timer2PrescaleValues,-1))</f>
        <v>1024</v>
      </c>
      <c r="S39">
        <f t="shared" si="7"/>
        <v>7</v>
      </c>
      <c r="T39">
        <f>ROUND(ClockFreq/(R39*K39),0)</f>
        <v>71</v>
      </c>
      <c r="U39">
        <f>ClockFreq/(R39*T39)-K39</f>
        <v>7.0422535211406512E-2</v>
      </c>
    </row>
    <row r="40" spans="8:21" x14ac:dyDescent="0.25">
      <c r="H40">
        <v>58</v>
      </c>
      <c r="I40" t="s">
        <v>20</v>
      </c>
      <c r="J40">
        <v>3</v>
      </c>
      <c r="K40" s="2">
        <f t="shared" si="0"/>
        <v>233.08188075904482</v>
      </c>
      <c r="L40">
        <f>ClockFreq/(Timer1Max*K40)</f>
        <v>1.0474457482707009</v>
      </c>
      <c r="M40">
        <f>INDEX(Timer1PrescaleValue,MATCH(L40,Timer1PrescaleValue,-1))</f>
        <v>8</v>
      </c>
      <c r="N40">
        <f t="shared" si="1"/>
        <v>2</v>
      </c>
      <c r="O40">
        <f>ROUND(ClockFreq/(M40*K40),0)</f>
        <v>8581</v>
      </c>
      <c r="P40">
        <f>ClockFreq/(M40*O40)-K40</f>
        <v>-8.8123520992553495E-3</v>
      </c>
      <c r="Q40">
        <f>ClockFreq/(Timer2Max*K40)</f>
        <v>268.14611155729943</v>
      </c>
      <c r="R40">
        <f>INDEX(Timer2PrescaleValues,MATCH(Q40,Timer2PrescaleValues,-1))</f>
        <v>1024</v>
      </c>
      <c r="S40">
        <f t="shared" si="7"/>
        <v>7</v>
      </c>
      <c r="T40">
        <f>ROUND(ClockFreq/(R40*K40),0)</f>
        <v>67</v>
      </c>
      <c r="U40">
        <f>ClockFreq/(R40*T40)-K40</f>
        <v>0.12707446483577201</v>
      </c>
    </row>
    <row r="41" spans="8:21" x14ac:dyDescent="0.25">
      <c r="H41">
        <v>59</v>
      </c>
      <c r="I41" t="s">
        <v>21</v>
      </c>
      <c r="J41">
        <v>3</v>
      </c>
      <c r="K41" s="2">
        <f t="shared" si="0"/>
        <v>246.94165062806192</v>
      </c>
      <c r="L41">
        <f>ClockFreq/(Timer1Max*K41)</f>
        <v>0.98865713572036995</v>
      </c>
      <c r="M41">
        <f>INDEX(Timer1PrescaleValue,MATCH(L41,Timer1PrescaleValue,-1))</f>
        <v>1</v>
      </c>
      <c r="N41">
        <f t="shared" si="1"/>
        <v>1</v>
      </c>
      <c r="O41">
        <f>ROUND(ClockFreq/(M41*K41),0)</f>
        <v>64793</v>
      </c>
      <c r="P41">
        <f>ClockFreq/(M41*O41)-K41</f>
        <v>-1.3947362217550108E-3</v>
      </c>
      <c r="Q41">
        <f>ClockFreq/(Timer2Max*K41)</f>
        <v>253.09622674441471</v>
      </c>
      <c r="R41">
        <f>INDEX(Timer2PrescaleValues,MATCH(Q41,Timer2PrescaleValues,-1))</f>
        <v>256</v>
      </c>
      <c r="S41">
        <f t="shared" si="7"/>
        <v>6</v>
      </c>
      <c r="T41">
        <f>ROUND(ClockFreq/(R41*K41),0)</f>
        <v>253</v>
      </c>
      <c r="U41">
        <f>ClockFreq/(R41*T41)-K41</f>
        <v>9.3922494467733486E-2</v>
      </c>
    </row>
    <row r="42" spans="8:21" x14ac:dyDescent="0.25">
      <c r="H42">
        <v>60</v>
      </c>
      <c r="I42" t="s">
        <v>22</v>
      </c>
      <c r="J42">
        <v>4</v>
      </c>
      <c r="K42" s="2">
        <f t="shared" si="0"/>
        <v>261.62556530059851</v>
      </c>
      <c r="L42">
        <f>ClockFreq/(Timer1Max*K42)</f>
        <v>0.93316807445591587</v>
      </c>
      <c r="M42">
        <f>INDEX(Timer1PrescaleValue,MATCH(L42,Timer1PrescaleValue,-1))</f>
        <v>1</v>
      </c>
      <c r="N42">
        <f t="shared" si="1"/>
        <v>1</v>
      </c>
      <c r="O42">
        <f>ROUND(ClockFreq/(M42*K42),0)</f>
        <v>61156</v>
      </c>
      <c r="P42">
        <f>ClockFreq/(M42*O42)-K42</f>
        <v>4.4032436062479974E-4</v>
      </c>
      <c r="Q42">
        <f>ClockFreq/(Timer2Max*K42)</f>
        <v>238.89102706071446</v>
      </c>
      <c r="R42">
        <f>INDEX(Timer2PrescaleValues,MATCH(Q42,Timer2PrescaleValues,-1))</f>
        <v>256</v>
      </c>
      <c r="S42">
        <f t="shared" si="7"/>
        <v>6</v>
      </c>
      <c r="T42">
        <f>ROUND(ClockFreq/(R42*K42),0)</f>
        <v>239</v>
      </c>
      <c r="U42">
        <f>ClockFreq/(R42*T42)-K42</f>
        <v>-0.11928914997088214</v>
      </c>
    </row>
    <row r="43" spans="8:21" x14ac:dyDescent="0.25">
      <c r="H43">
        <v>61</v>
      </c>
      <c r="I43" t="s">
        <v>23</v>
      </c>
      <c r="J43">
        <v>4</v>
      </c>
      <c r="K43" s="2">
        <f t="shared" si="0"/>
        <v>277.18263097687196</v>
      </c>
      <c r="L43">
        <f>ClockFreq/(Timer1Max*K43)</f>
        <v>0.88079337489357701</v>
      </c>
      <c r="M43">
        <f>INDEX(Timer1PrescaleValue,MATCH(L43,Timer1PrescaleValue,-1))</f>
        <v>1</v>
      </c>
      <c r="N43">
        <f t="shared" si="1"/>
        <v>1</v>
      </c>
      <c r="O43">
        <f>ROUND(ClockFreq/(M43*K43),0)</f>
        <v>57724</v>
      </c>
      <c r="P43">
        <f>ClockFreq/(M43*O43)-K43</f>
        <v>-1.562443852776596E-3</v>
      </c>
      <c r="Q43">
        <f>ClockFreq/(Timer2Max*K43)</f>
        <v>225.48310397275571</v>
      </c>
      <c r="R43">
        <f>INDEX(Timer2PrescaleValues,MATCH(Q43,Timer2PrescaleValues,-1))</f>
        <v>256</v>
      </c>
      <c r="S43">
        <f t="shared" si="7"/>
        <v>6</v>
      </c>
      <c r="T43">
        <f>ROUND(ClockFreq/(R43*K43),0)</f>
        <v>225</v>
      </c>
      <c r="U43">
        <f>ClockFreq/(R43*T43)-K43</f>
        <v>0.59514680090580896</v>
      </c>
    </row>
    <row r="44" spans="8:21" x14ac:dyDescent="0.25">
      <c r="H44">
        <v>62</v>
      </c>
      <c r="I44" t="s">
        <v>24</v>
      </c>
      <c r="J44">
        <v>4</v>
      </c>
      <c r="K44" s="2">
        <f t="shared" si="0"/>
        <v>293.66476791740746</v>
      </c>
      <c r="L44">
        <f>ClockFreq/(Timer1Max*K44)</f>
        <v>0.8313582413422641</v>
      </c>
      <c r="M44">
        <f>INDEX(Timer1PrescaleValue,MATCH(L44,Timer1PrescaleValue,-1))</f>
        <v>1</v>
      </c>
      <c r="N44">
        <f t="shared" si="1"/>
        <v>1</v>
      </c>
      <c r="O44">
        <f>ROUND(ClockFreq/(M44*K44),0)</f>
        <v>54484</v>
      </c>
      <c r="P44">
        <f>ClockFreq/(M44*O44)-K44</f>
        <v>-5.7292438197009687E-4</v>
      </c>
      <c r="Q44">
        <f>ClockFreq/(Timer2Max*K44)</f>
        <v>212.82770978361961</v>
      </c>
      <c r="R44">
        <f>INDEX(Timer2PrescaleValues,MATCH(Q44,Timer2PrescaleValues,-1))</f>
        <v>256</v>
      </c>
      <c r="S44">
        <f t="shared" si="7"/>
        <v>6</v>
      </c>
      <c r="T44">
        <f>ROUND(ClockFreq/(R44*K44),0)</f>
        <v>213</v>
      </c>
      <c r="U44">
        <f>ClockFreq/(R44*T44)-K44</f>
        <v>-0.23753787045910713</v>
      </c>
    </row>
    <row r="45" spans="8:21" x14ac:dyDescent="0.25">
      <c r="H45">
        <v>63</v>
      </c>
      <c r="I45" t="s">
        <v>25</v>
      </c>
      <c r="J45">
        <v>4</v>
      </c>
      <c r="K45" s="2">
        <f t="shared" si="0"/>
        <v>311.12698372208081</v>
      </c>
      <c r="L45">
        <f>ClockFreq/(Timer1Max*K45)</f>
        <v>0.78469768863919098</v>
      </c>
      <c r="M45">
        <f>INDEX(Timer1PrescaleValue,MATCH(L45,Timer1PrescaleValue,-1))</f>
        <v>1</v>
      </c>
      <c r="N45">
        <f t="shared" si="1"/>
        <v>1</v>
      </c>
      <c r="O45">
        <f>ROUND(ClockFreq/(M45*K45),0)</f>
        <v>51426</v>
      </c>
      <c r="P45">
        <f>ClockFreq/(M45*O45)-K45</f>
        <v>-3.1627759744878858E-4</v>
      </c>
      <c r="Q45">
        <f>ClockFreq/(Timer2Max*K45)</f>
        <v>200.88260829163289</v>
      </c>
      <c r="R45">
        <f>INDEX(Timer2PrescaleValues,MATCH(Q45,Timer2PrescaleValues,-1))</f>
        <v>256</v>
      </c>
      <c r="S45">
        <f t="shared" si="7"/>
        <v>6</v>
      </c>
      <c r="T45">
        <f>ROUND(ClockFreq/(R45*K45),0)</f>
        <v>201</v>
      </c>
      <c r="U45">
        <f>ClockFreq/(R45*T45)-K45</f>
        <v>-0.18171009024001705</v>
      </c>
    </row>
    <row r="46" spans="8:21" x14ac:dyDescent="0.25">
      <c r="H46">
        <v>64</v>
      </c>
      <c r="I46" t="s">
        <v>26</v>
      </c>
      <c r="J46">
        <v>4</v>
      </c>
      <c r="K46" s="2">
        <f t="shared" ref="K46:K49" si="8">K47*2^(-1/12)</f>
        <v>329.62755691286986</v>
      </c>
      <c r="L46">
        <f>ClockFreq/(Timer1Max*K46)</f>
        <v>0.74065599152722983</v>
      </c>
      <c r="M46">
        <f>INDEX(Timer1PrescaleValue,MATCH(L46,Timer1PrescaleValue,-1))</f>
        <v>1</v>
      </c>
      <c r="N46">
        <f t="shared" si="1"/>
        <v>1</v>
      </c>
      <c r="O46">
        <f>ROUND(ClockFreq/(M46*K46),0)</f>
        <v>48540</v>
      </c>
      <c r="P46">
        <f>ClockFreq/(M46*O46)-K46</f>
        <v>-2.5054089555851533E-3</v>
      </c>
      <c r="Q46">
        <f>ClockFreq/(Timer2Max*K46)</f>
        <v>189.60793383097084</v>
      </c>
      <c r="R46">
        <f>INDEX(Timer2PrescaleValues,MATCH(Q46,Timer2PrescaleValues,-1))</f>
        <v>256</v>
      </c>
      <c r="S46">
        <f t="shared" si="7"/>
        <v>6</v>
      </c>
      <c r="T46">
        <f>ROUND(ClockFreq/(R46*K46),0)</f>
        <v>190</v>
      </c>
      <c r="U46">
        <f>ClockFreq/(R46*T46)-K46</f>
        <v>-0.68018849181720498</v>
      </c>
    </row>
    <row r="47" spans="8:21" x14ac:dyDescent="0.25">
      <c r="H47">
        <v>65</v>
      </c>
      <c r="I47" t="s">
        <v>27</v>
      </c>
      <c r="J47">
        <v>4</v>
      </c>
      <c r="K47" s="2">
        <f t="shared" si="8"/>
        <v>349.22823143300383</v>
      </c>
      <c r="L47">
        <f>ClockFreq/(Timer1Max*K47)</f>
        <v>0.69908616493634224</v>
      </c>
      <c r="M47">
        <f>INDEX(Timer1PrescaleValue,MATCH(L47,Timer1PrescaleValue,-1))</f>
        <v>1</v>
      </c>
      <c r="N47">
        <f t="shared" ref="N47:N109" si="9">VLOOKUP(M47,$A$7:$B$11,2,FALSE)</f>
        <v>1</v>
      </c>
      <c r="O47">
        <f>ROUND(ClockFreq/(M47*K47),0)</f>
        <v>45815</v>
      </c>
      <c r="P47">
        <f>ClockFreq/(M47*O47)-K47</f>
        <v>2.3698984378484056E-3</v>
      </c>
      <c r="Q47">
        <f>ClockFreq/(Timer2Max*K47)</f>
        <v>178.96605822370361</v>
      </c>
      <c r="R47">
        <f>INDEX(Timer2PrescaleValues,MATCH(Q47,Timer2PrescaleValues,-1))</f>
        <v>256</v>
      </c>
      <c r="S47">
        <f t="shared" si="7"/>
        <v>6</v>
      </c>
      <c r="T47">
        <f>ROUND(ClockFreq/(R47*K47),0)</f>
        <v>179</v>
      </c>
      <c r="U47">
        <f>ClockFreq/(R47*T47)-K47</f>
        <v>-6.6220259819488092E-2</v>
      </c>
    </row>
    <row r="48" spans="8:21" x14ac:dyDescent="0.25">
      <c r="H48">
        <v>66</v>
      </c>
      <c r="I48" t="s">
        <v>28</v>
      </c>
      <c r="J48">
        <v>4</v>
      </c>
      <c r="K48" s="2">
        <f t="shared" si="8"/>
        <v>369.99442271163434</v>
      </c>
      <c r="L48">
        <f>ClockFreq/(Timer1Max*K48)</f>
        <v>0.65984947343457101</v>
      </c>
      <c r="M48">
        <f>INDEX(Timer1PrescaleValue,MATCH(L48,Timer1PrescaleValue,-1))</f>
        <v>1</v>
      </c>
      <c r="N48">
        <f t="shared" si="9"/>
        <v>1</v>
      </c>
      <c r="O48">
        <f>ROUND(ClockFreq/(M48*K48),0)</f>
        <v>43244</v>
      </c>
      <c r="P48">
        <f>ClockFreq/(M48*O48)-K48</f>
        <v>-8.9759832383151661E-4</v>
      </c>
      <c r="Q48">
        <f>ClockFreq/(Timer2Max*K48)</f>
        <v>168.92146519925018</v>
      </c>
      <c r="R48">
        <f>INDEX(Timer2PrescaleValues,MATCH(Q48,Timer2PrescaleValues,-1))</f>
        <v>256</v>
      </c>
      <c r="S48">
        <f t="shared" si="7"/>
        <v>6</v>
      </c>
      <c r="T48">
        <f>ROUND(ClockFreq/(R48*K48),0)</f>
        <v>169</v>
      </c>
      <c r="U48">
        <f>ClockFreq/(R48*T48)-K48</f>
        <v>-0.17193750453373013</v>
      </c>
    </row>
    <row r="49" spans="8:21" x14ac:dyDescent="0.25">
      <c r="H49">
        <v>67</v>
      </c>
      <c r="I49" t="s">
        <v>29</v>
      </c>
      <c r="J49">
        <v>4</v>
      </c>
      <c r="K49" s="2">
        <f t="shared" si="8"/>
        <v>391.99543598174927</v>
      </c>
      <c r="L49">
        <f>ClockFreq/(Timer1Max*K49)</f>
        <v>0.62281496821143301</v>
      </c>
      <c r="M49">
        <f>INDEX(Timer1PrescaleValue,MATCH(L49,Timer1PrescaleValue,-1))</f>
        <v>1</v>
      </c>
      <c r="N49">
        <f t="shared" si="9"/>
        <v>1</v>
      </c>
      <c r="O49">
        <f>ROUND(ClockFreq/(M49*K49),0)</f>
        <v>40817</v>
      </c>
      <c r="P49">
        <f>ClockFreq/(M49*O49)-K49</f>
        <v>-1.9038750290292228E-3</v>
      </c>
      <c r="Q49">
        <f>ClockFreq/(Timer2Max*K49)</f>
        <v>159.44063186212685</v>
      </c>
      <c r="R49">
        <f>INDEX(Timer2PrescaleValues,MATCH(Q49,Timer2PrescaleValues,-1))</f>
        <v>256</v>
      </c>
      <c r="S49">
        <f t="shared" si="7"/>
        <v>6</v>
      </c>
      <c r="T49">
        <f>ROUND(ClockFreq/(R49*K49),0)</f>
        <v>159</v>
      </c>
      <c r="U49">
        <f>ClockFreq/(R49*T49)-K49</f>
        <v>1.0863250245400309</v>
      </c>
    </row>
    <row r="50" spans="8:21" x14ac:dyDescent="0.25">
      <c r="H50">
        <v>68</v>
      </c>
      <c r="I50" t="s">
        <v>30</v>
      </c>
      <c r="J50">
        <v>4</v>
      </c>
      <c r="K50" s="2">
        <f>K51*2^(-1/12)</f>
        <v>415.30469757994513</v>
      </c>
      <c r="L50">
        <f>ClockFreq/(Timer1Max*K50)</f>
        <v>0.58785905004843708</v>
      </c>
      <c r="M50">
        <f>INDEX(Timer1PrescaleValue,MATCH(L50,Timer1PrescaleValue,-1))</f>
        <v>1</v>
      </c>
      <c r="N50">
        <f t="shared" si="9"/>
        <v>1</v>
      </c>
      <c r="O50">
        <f>ROUND(ClockFreq/(M50*K50),0)</f>
        <v>38526</v>
      </c>
      <c r="P50">
        <f>ClockFreq/(M50*O50)-K50</f>
        <v>-7.4700111525771717E-4</v>
      </c>
      <c r="Q50">
        <f>ClockFreq/(Timer2Max*K50)</f>
        <v>150.49191681239989</v>
      </c>
      <c r="R50">
        <f>INDEX(Timer2PrescaleValues,MATCH(Q50,Timer2PrescaleValues,-1))</f>
        <v>256</v>
      </c>
      <c r="S50">
        <f t="shared" si="7"/>
        <v>6</v>
      </c>
      <c r="T50">
        <f>ROUND(ClockFreq/(R50*K50),0)</f>
        <v>150</v>
      </c>
      <c r="U50">
        <f>ClockFreq/(R50*T50)-K50</f>
        <v>1.3619690867215581</v>
      </c>
    </row>
    <row r="51" spans="8:21" x14ac:dyDescent="0.25">
      <c r="H51" s="1">
        <v>69</v>
      </c>
      <c r="I51" s="1" t="s">
        <v>19</v>
      </c>
      <c r="J51" s="1">
        <v>4</v>
      </c>
      <c r="K51" s="3">
        <v>440</v>
      </c>
      <c r="L51">
        <f>ClockFreq/(Timer1Max*K51)</f>
        <v>0.55486505681818177</v>
      </c>
      <c r="M51">
        <f>INDEX(Timer1PrescaleValue,MATCH(L51,Timer1PrescaleValue,-1))</f>
        <v>1</v>
      </c>
      <c r="N51">
        <f t="shared" si="9"/>
        <v>1</v>
      </c>
      <c r="O51">
        <f>ROUND(ClockFreq/(M51*K51),0)</f>
        <v>36364</v>
      </c>
      <c r="P51">
        <f>ClockFreq/(M51*O51)-K51</f>
        <v>-4.3999560004408522E-3</v>
      </c>
      <c r="Q51">
        <f>ClockFreq/(Timer2Max*K51)</f>
        <v>142.04545454545453</v>
      </c>
      <c r="R51">
        <f>INDEX(Timer2PrescaleValues,MATCH(Q51,Timer2PrescaleValues,-1))</f>
        <v>256</v>
      </c>
      <c r="S51">
        <f t="shared" si="7"/>
        <v>6</v>
      </c>
      <c r="T51">
        <f>ROUND(ClockFreq/(R51*K51),0)</f>
        <v>142</v>
      </c>
      <c r="U51">
        <f>ClockFreq/(R51*T51)-K51</f>
        <v>0.14084507042252881</v>
      </c>
    </row>
    <row r="52" spans="8:21" x14ac:dyDescent="0.25">
      <c r="H52">
        <v>70</v>
      </c>
      <c r="I52" t="s">
        <v>20</v>
      </c>
      <c r="J52">
        <v>4</v>
      </c>
      <c r="K52" s="2">
        <f>K51*2^(1/12)</f>
        <v>466.16376151808993</v>
      </c>
      <c r="L52">
        <f>ClockFreq/(Timer1Max*K52)</f>
        <v>0.52372287413535012</v>
      </c>
      <c r="M52">
        <f>INDEX(Timer1PrescaleValue,MATCH(L52,Timer1PrescaleValue,-1))</f>
        <v>1</v>
      </c>
      <c r="N52">
        <f t="shared" si="9"/>
        <v>1</v>
      </c>
      <c r="O52">
        <f>ROUND(ClockFreq/(M52*K52),0)</f>
        <v>34323</v>
      </c>
      <c r="P52">
        <f>ClockFreq/(M52*O52)-K52</f>
        <v>-4.0435447193090113E-3</v>
      </c>
      <c r="Q52">
        <f>ClockFreq/(Timer2Max*K52)</f>
        <v>134.07305577864963</v>
      </c>
      <c r="R52">
        <f>INDEX(Timer2PrescaleValues,MATCH(Q52,Timer2PrescaleValues,-1))</f>
        <v>256</v>
      </c>
      <c r="S52">
        <f t="shared" si="7"/>
        <v>6</v>
      </c>
      <c r="T52">
        <f>ROUND(ClockFreq/(R52*K52),0)</f>
        <v>134</v>
      </c>
      <c r="U52">
        <f>ClockFreq/(R52*T52)-K52</f>
        <v>0.25414892967125979</v>
      </c>
    </row>
    <row r="53" spans="8:21" x14ac:dyDescent="0.25">
      <c r="H53">
        <v>71</v>
      </c>
      <c r="I53" t="s">
        <v>21</v>
      </c>
      <c r="J53">
        <v>4</v>
      </c>
      <c r="K53" s="2">
        <f t="shared" ref="K53:K109" si="10">K52*2^(1/12)</f>
        <v>493.88330125612413</v>
      </c>
      <c r="L53">
        <f>ClockFreq/(Timer1Max*K53)</f>
        <v>0.4943285678601847</v>
      </c>
      <c r="M53">
        <f>INDEX(Timer1PrescaleValue,MATCH(L53,Timer1PrescaleValue,-1))</f>
        <v>1</v>
      </c>
      <c r="N53">
        <f t="shared" si="9"/>
        <v>1</v>
      </c>
      <c r="O53">
        <f>ROUND(ClockFreq/(M53*K53),0)</f>
        <v>32396</v>
      </c>
      <c r="P53">
        <f>ClockFreq/(M53*O53)-K53</f>
        <v>4.8330814483961149E-3</v>
      </c>
      <c r="Q53">
        <f>ClockFreq/(Timer2Max*K53)</f>
        <v>126.54811337220728</v>
      </c>
      <c r="R53">
        <f>INDEX(Timer2PrescaleValues,MATCH(Q53,Timer2PrescaleValues,-1))</f>
        <v>128</v>
      </c>
      <c r="S53">
        <f t="shared" si="7"/>
        <v>5</v>
      </c>
      <c r="T53">
        <f>ROUND(ClockFreq/(R53*K53),0)</f>
        <v>253</v>
      </c>
      <c r="U53">
        <f>ClockFreq/(R53*T53)-K53</f>
        <v>0.18784498893518276</v>
      </c>
    </row>
    <row r="54" spans="8:21" x14ac:dyDescent="0.25">
      <c r="H54">
        <v>72</v>
      </c>
      <c r="I54" t="s">
        <v>22</v>
      </c>
      <c r="J54">
        <v>5</v>
      </c>
      <c r="K54" s="2">
        <f t="shared" si="10"/>
        <v>523.25113060119736</v>
      </c>
      <c r="L54">
        <f>ClockFreq/(Timer1Max*K54)</f>
        <v>0.46658403722795766</v>
      </c>
      <c r="M54">
        <f>INDEX(Timer1PrescaleValue,MATCH(L54,Timer1PrescaleValue,-1))</f>
        <v>1</v>
      </c>
      <c r="N54">
        <f t="shared" si="9"/>
        <v>1</v>
      </c>
      <c r="O54">
        <f>ROUND(ClockFreq/(M54*K54),0)</f>
        <v>30578</v>
      </c>
      <c r="P54">
        <f>ClockFreq/(M54*O54)-K54</f>
        <v>8.8064872090853896E-4</v>
      </c>
      <c r="Q54">
        <f>ClockFreq/(Timer2Max*K54)</f>
        <v>119.44551353035716</v>
      </c>
      <c r="R54">
        <f>INDEX(Timer2PrescaleValues,MATCH(Q54,Timer2PrescaleValues,-1))</f>
        <v>128</v>
      </c>
      <c r="S54">
        <f t="shared" si="7"/>
        <v>5</v>
      </c>
      <c r="T54">
        <f>ROUND(ClockFreq/(R54*K54),0)</f>
        <v>239</v>
      </c>
      <c r="U54">
        <f>ClockFreq/(R54*T54)-K54</f>
        <v>-0.23857829994210533</v>
      </c>
    </row>
    <row r="55" spans="8:21" x14ac:dyDescent="0.25">
      <c r="H55">
        <v>73</v>
      </c>
      <c r="I55" t="s">
        <v>23</v>
      </c>
      <c r="J55">
        <v>5</v>
      </c>
      <c r="K55" s="2">
        <f t="shared" si="10"/>
        <v>554.36526195374427</v>
      </c>
      <c r="L55">
        <f>ClockFreq/(Timer1Max*K55)</f>
        <v>0.44039668744678823</v>
      </c>
      <c r="M55">
        <f>INDEX(Timer1PrescaleValue,MATCH(L55,Timer1PrescaleValue,-1))</f>
        <v>1</v>
      </c>
      <c r="N55">
        <f t="shared" si="9"/>
        <v>1</v>
      </c>
      <c r="O55">
        <f>ROUND(ClockFreq/(M55*K55),0)</f>
        <v>28862</v>
      </c>
      <c r="P55">
        <f>ClockFreq/(M55*O55)-K55</f>
        <v>-3.1248877058942526E-3</v>
      </c>
      <c r="Q55">
        <f>ClockFreq/(Timer2Max*K55)</f>
        <v>112.74155198637779</v>
      </c>
      <c r="R55">
        <f>INDEX(Timer2PrescaleValues,MATCH(Q55,Timer2PrescaleValues,-1))</f>
        <v>128</v>
      </c>
      <c r="S55">
        <f t="shared" si="7"/>
        <v>5</v>
      </c>
      <c r="T55">
        <f>ROUND(ClockFreq/(R55*K55),0)</f>
        <v>225</v>
      </c>
      <c r="U55">
        <f>ClockFreq/(R55*T55)-K55</f>
        <v>1.1902936018112769</v>
      </c>
    </row>
    <row r="56" spans="8:21" x14ac:dyDescent="0.25">
      <c r="H56">
        <v>74</v>
      </c>
      <c r="I56" t="s">
        <v>24</v>
      </c>
      <c r="J56">
        <v>5</v>
      </c>
      <c r="K56" s="2">
        <f t="shared" si="10"/>
        <v>587.32953583481526</v>
      </c>
      <c r="L56">
        <f>ClockFreq/(Timer1Max*K56)</f>
        <v>0.41567912067113177</v>
      </c>
      <c r="M56">
        <f>INDEX(Timer1PrescaleValue,MATCH(L56,Timer1PrescaleValue,-1))</f>
        <v>1</v>
      </c>
      <c r="N56">
        <f t="shared" si="9"/>
        <v>1</v>
      </c>
      <c r="O56">
        <f>ROUND(ClockFreq/(M56*K56),0)</f>
        <v>27242</v>
      </c>
      <c r="P56">
        <f>ClockFreq/(M56*O56)-K56</f>
        <v>-1.1458487642812543E-3</v>
      </c>
      <c r="Q56">
        <f>ClockFreq/(Timer2Max*K56)</f>
        <v>106.41385489180973</v>
      </c>
      <c r="R56">
        <f>INDEX(Timer2PrescaleValues,MATCH(Q56,Timer2PrescaleValues,-1))</f>
        <v>128</v>
      </c>
      <c r="S56">
        <f t="shared" si="7"/>
        <v>5</v>
      </c>
      <c r="T56">
        <f>ROUND(ClockFreq/(R56*K56),0)</f>
        <v>213</v>
      </c>
      <c r="U56">
        <f>ClockFreq/(R56*T56)-K56</f>
        <v>-0.47507574091855531</v>
      </c>
    </row>
    <row r="57" spans="8:21" x14ac:dyDescent="0.25">
      <c r="H57">
        <v>75</v>
      </c>
      <c r="I57" t="s">
        <v>25</v>
      </c>
      <c r="J57">
        <v>5</v>
      </c>
      <c r="K57" s="2">
        <f t="shared" si="10"/>
        <v>622.25396744416196</v>
      </c>
      <c r="L57">
        <f>ClockFreq/(Timer1Max*K57)</f>
        <v>0.39234884431959527</v>
      </c>
      <c r="M57">
        <f>INDEX(Timer1PrescaleValue,MATCH(L57,Timer1PrescaleValue,-1))</f>
        <v>1</v>
      </c>
      <c r="N57">
        <f t="shared" si="9"/>
        <v>1</v>
      </c>
      <c r="O57">
        <f>ROUND(ClockFreq/(M57*K57),0)</f>
        <v>25713</v>
      </c>
      <c r="P57">
        <f>ClockFreq/(M57*O57)-K57</f>
        <v>-6.3255519523863768E-4</v>
      </c>
      <c r="Q57">
        <f>ClockFreq/(Timer2Max*K57)</f>
        <v>100.44130414581639</v>
      </c>
      <c r="R57">
        <f>INDEX(Timer2PrescaleValues,MATCH(Q57,Timer2PrescaleValues,-1))</f>
        <v>128</v>
      </c>
      <c r="S57">
        <f t="shared" si="7"/>
        <v>5</v>
      </c>
      <c r="T57">
        <f>ROUND(ClockFreq/(R57*K57),0)</f>
        <v>201</v>
      </c>
      <c r="U57">
        <f>ClockFreq/(R57*T57)-K57</f>
        <v>-0.36342018048037517</v>
      </c>
    </row>
    <row r="58" spans="8:21" x14ac:dyDescent="0.25">
      <c r="H58">
        <v>76</v>
      </c>
      <c r="I58" t="s">
        <v>26</v>
      </c>
      <c r="J58">
        <v>5</v>
      </c>
      <c r="K58" s="2">
        <f t="shared" si="10"/>
        <v>659.25511382574007</v>
      </c>
      <c r="L58">
        <f>ClockFreq/(Timer1Max*K58)</f>
        <v>0.37032799576361469</v>
      </c>
      <c r="M58">
        <f>INDEX(Timer1PrescaleValue,MATCH(L58,Timer1PrescaleValue,-1))</f>
        <v>1</v>
      </c>
      <c r="N58">
        <f t="shared" si="9"/>
        <v>1</v>
      </c>
      <c r="O58">
        <f>ROUND(ClockFreq/(M58*K58),0)</f>
        <v>24270</v>
      </c>
      <c r="P58">
        <f>ClockFreq/(M58*O58)-K58</f>
        <v>-5.0108179115113671E-3</v>
      </c>
      <c r="Q58">
        <f>ClockFreq/(Timer2Max*K58)</f>
        <v>94.803966915485361</v>
      </c>
      <c r="R58">
        <f>INDEX(Timer2PrescaleValues,MATCH(Q58,Timer2PrescaleValues,-1))</f>
        <v>128</v>
      </c>
      <c r="S58">
        <f t="shared" si="7"/>
        <v>5</v>
      </c>
      <c r="T58">
        <f>ROUND(ClockFreq/(R58*K58),0)</f>
        <v>190</v>
      </c>
      <c r="U58">
        <f>ClockFreq/(R58*T58)-K58</f>
        <v>-1.360376983634751</v>
      </c>
    </row>
    <row r="59" spans="8:21" x14ac:dyDescent="0.25">
      <c r="H59">
        <v>77</v>
      </c>
      <c r="I59" t="s">
        <v>27</v>
      </c>
      <c r="J59">
        <v>5</v>
      </c>
      <c r="K59" s="2">
        <f t="shared" si="10"/>
        <v>698.456462866008</v>
      </c>
      <c r="L59">
        <f>ClockFreq/(Timer1Max*K59)</f>
        <v>0.34954308246817095</v>
      </c>
      <c r="M59">
        <f>INDEX(Timer1PrescaleValue,MATCH(L59,Timer1PrescaleValue,-1))</f>
        <v>1</v>
      </c>
      <c r="N59">
        <f t="shared" si="9"/>
        <v>1</v>
      </c>
      <c r="O59">
        <f>ROUND(ClockFreq/(M59*K59),0)</f>
        <v>22908</v>
      </c>
      <c r="P59">
        <f>ClockFreq/(M59*O59)-K59</f>
        <v>-1.0505121988444444E-2</v>
      </c>
      <c r="Q59">
        <f>ClockFreq/(Timer2Max*K59)</f>
        <v>89.483029111851764</v>
      </c>
      <c r="R59">
        <f>INDEX(Timer2PrescaleValues,MATCH(Q59,Timer2PrescaleValues,-1))</f>
        <v>128</v>
      </c>
      <c r="S59">
        <f t="shared" si="7"/>
        <v>5</v>
      </c>
      <c r="T59">
        <f>ROUND(ClockFreq/(R59*K59),0)</f>
        <v>179</v>
      </c>
      <c r="U59">
        <f>ClockFreq/(R59*T59)-K59</f>
        <v>-0.13244051963931724</v>
      </c>
    </row>
    <row r="60" spans="8:21" x14ac:dyDescent="0.25">
      <c r="H60">
        <v>78</v>
      </c>
      <c r="I60" t="s">
        <v>28</v>
      </c>
      <c r="J60">
        <v>5</v>
      </c>
      <c r="K60" s="2">
        <f t="shared" si="10"/>
        <v>739.98884542326903</v>
      </c>
      <c r="L60">
        <f>ClockFreq/(Timer1Max*K60)</f>
        <v>0.32992473671728534</v>
      </c>
      <c r="M60">
        <f>INDEX(Timer1PrescaleValue,MATCH(L60,Timer1PrescaleValue,-1))</f>
        <v>1</v>
      </c>
      <c r="N60">
        <f t="shared" si="9"/>
        <v>1</v>
      </c>
      <c r="O60">
        <f>ROUND(ClockFreq/(M60*K60),0)</f>
        <v>21622</v>
      </c>
      <c r="P60">
        <f>ClockFreq/(M60*O60)-K60</f>
        <v>-1.7951966480040937E-3</v>
      </c>
      <c r="Q60">
        <f>ClockFreq/(Timer2Max*K60)</f>
        <v>84.460732599625047</v>
      </c>
      <c r="R60">
        <f>INDEX(Timer2PrescaleValues,MATCH(Q60,Timer2PrescaleValues,-1))</f>
        <v>128</v>
      </c>
      <c r="S60">
        <f t="shared" si="7"/>
        <v>5</v>
      </c>
      <c r="T60">
        <f>ROUND(ClockFreq/(R60*K60),0)</f>
        <v>169</v>
      </c>
      <c r="U60">
        <f>ClockFreq/(R60*T60)-K60</f>
        <v>-0.34387500906780133</v>
      </c>
    </row>
    <row r="61" spans="8:21" x14ac:dyDescent="0.25">
      <c r="H61">
        <v>79</v>
      </c>
      <c r="I61" t="s">
        <v>29</v>
      </c>
      <c r="J61">
        <v>5</v>
      </c>
      <c r="K61" s="2">
        <f t="shared" si="10"/>
        <v>783.99087196349888</v>
      </c>
      <c r="L61">
        <f>ClockFreq/(Timer1Max*K61)</f>
        <v>0.31140748410571639</v>
      </c>
      <c r="M61">
        <f>INDEX(Timer1PrescaleValue,MATCH(L61,Timer1PrescaleValue,-1))</f>
        <v>1</v>
      </c>
      <c r="N61">
        <f t="shared" si="9"/>
        <v>1</v>
      </c>
      <c r="O61">
        <f>ROUND(ClockFreq/(M61*K61),0)</f>
        <v>20408</v>
      </c>
      <c r="P61">
        <f>ClockFreq/(M61*O61)-K61</f>
        <v>1.5400086677573199E-2</v>
      </c>
      <c r="Q61">
        <f>ClockFreq/(Timer2Max*K61)</f>
        <v>79.720315931063396</v>
      </c>
      <c r="R61">
        <f>INDEX(Timer2PrescaleValues,MATCH(Q61,Timer2PrescaleValues,-1))</f>
        <v>128</v>
      </c>
      <c r="S61">
        <f t="shared" si="7"/>
        <v>5</v>
      </c>
      <c r="T61">
        <f>ROUND(ClockFreq/(R61*K61),0)</f>
        <v>159</v>
      </c>
      <c r="U61">
        <f>ClockFreq/(R61*T61)-K61</f>
        <v>2.1726500490797207</v>
      </c>
    </row>
    <row r="62" spans="8:21" x14ac:dyDescent="0.25">
      <c r="H62">
        <v>80</v>
      </c>
      <c r="I62" t="s">
        <v>30</v>
      </c>
      <c r="J62">
        <v>5</v>
      </c>
      <c r="K62" s="2">
        <f t="shared" si="10"/>
        <v>830.6093951598906</v>
      </c>
      <c r="L62">
        <f>ClockFreq/(Timer1Max*K62)</f>
        <v>0.29392952502421843</v>
      </c>
      <c r="M62">
        <f>INDEX(Timer1PrescaleValue,MATCH(L62,Timer1PrescaleValue,-1))</f>
        <v>1</v>
      </c>
      <c r="N62">
        <f t="shared" si="9"/>
        <v>1</v>
      </c>
      <c r="O62">
        <f>ROUND(ClockFreq/(M62*K62),0)</f>
        <v>19263</v>
      </c>
      <c r="P62">
        <f>ClockFreq/(M62*O62)-K62</f>
        <v>-1.4940022308564949E-3</v>
      </c>
      <c r="Q62">
        <f>ClockFreq/(Timer2Max*K62)</f>
        <v>75.245958406199918</v>
      </c>
      <c r="R62">
        <f>INDEX(Timer2PrescaleValues,MATCH(Q62,Timer2PrescaleValues,-1))</f>
        <v>128</v>
      </c>
      <c r="S62">
        <f t="shared" si="7"/>
        <v>5</v>
      </c>
      <c r="T62">
        <f>ROUND(ClockFreq/(R62*K62),0)</f>
        <v>150</v>
      </c>
      <c r="U62">
        <f>ClockFreq/(R62*T62)-K62</f>
        <v>2.7239381734427752</v>
      </c>
    </row>
    <row r="63" spans="8:21" x14ac:dyDescent="0.25">
      <c r="H63">
        <v>81</v>
      </c>
      <c r="I63" t="s">
        <v>19</v>
      </c>
      <c r="J63">
        <v>5</v>
      </c>
      <c r="K63" s="2">
        <f t="shared" si="10"/>
        <v>880.00000000000034</v>
      </c>
      <c r="L63">
        <f>ClockFreq/(Timer1Max*K63)</f>
        <v>0.27743252840909083</v>
      </c>
      <c r="M63">
        <f>INDEX(Timer1PrescaleValue,MATCH(L63,Timer1PrescaleValue,-1))</f>
        <v>1</v>
      </c>
      <c r="N63">
        <f t="shared" si="9"/>
        <v>1</v>
      </c>
      <c r="O63">
        <f>ROUND(ClockFreq/(M63*K63),0)</f>
        <v>18182</v>
      </c>
      <c r="P63">
        <f>ClockFreq/(M63*O63)-K63</f>
        <v>-8.799912001222765E-3</v>
      </c>
      <c r="Q63">
        <f>ClockFreq/(Timer2Max*K63)</f>
        <v>71.022727272727252</v>
      </c>
      <c r="R63">
        <f>INDEX(Timer2PrescaleValues,MATCH(Q63,Timer2PrescaleValues,-1))</f>
        <v>128</v>
      </c>
      <c r="S63">
        <f t="shared" si="7"/>
        <v>5</v>
      </c>
      <c r="T63">
        <f>ROUND(ClockFreq/(R63*K63),0)</f>
        <v>142</v>
      </c>
      <c r="U63">
        <f>ClockFreq/(R63*T63)-K63</f>
        <v>0.28169014084471655</v>
      </c>
    </row>
    <row r="64" spans="8:21" x14ac:dyDescent="0.25">
      <c r="H64">
        <v>82</v>
      </c>
      <c r="I64" t="s">
        <v>20</v>
      </c>
      <c r="J64">
        <v>5</v>
      </c>
      <c r="K64" s="2">
        <f t="shared" si="10"/>
        <v>932.3275230361802</v>
      </c>
      <c r="L64">
        <f>ClockFreq/(Timer1Max*K64)</f>
        <v>0.26186143706767501</v>
      </c>
      <c r="M64">
        <f>INDEX(Timer1PrescaleValue,MATCH(L64,Timer1PrescaleValue,-1))</f>
        <v>1</v>
      </c>
      <c r="N64">
        <f t="shared" si="9"/>
        <v>1</v>
      </c>
      <c r="O64">
        <f>ROUND(ClockFreq/(M64*K64),0)</f>
        <v>17161</v>
      </c>
      <c r="P64">
        <f>ClockFreq/(M64*O64)-K64</f>
        <v>1.9076812313528535E-2</v>
      </c>
      <c r="Q64">
        <f>ClockFreq/(Timer2Max*K64)</f>
        <v>67.036527889324802</v>
      </c>
      <c r="R64">
        <f>INDEX(Timer2PrescaleValues,MATCH(Q64,Timer2PrescaleValues,-1))</f>
        <v>128</v>
      </c>
      <c r="S64">
        <f t="shared" si="7"/>
        <v>5</v>
      </c>
      <c r="T64">
        <f>ROUND(ClockFreq/(R64*K64),0)</f>
        <v>134</v>
      </c>
      <c r="U64">
        <f>ClockFreq/(R64*T64)-K64</f>
        <v>0.50829785934217853</v>
      </c>
    </row>
    <row r="65" spans="8:21" x14ac:dyDescent="0.25">
      <c r="H65">
        <v>83</v>
      </c>
      <c r="I65" t="s">
        <v>21</v>
      </c>
      <c r="J65">
        <v>5</v>
      </c>
      <c r="K65" s="2">
        <f t="shared" si="10"/>
        <v>987.7666025122486</v>
      </c>
      <c r="L65">
        <f>ClockFreq/(Timer1Max*K65)</f>
        <v>0.24716428393009227</v>
      </c>
      <c r="M65">
        <f>INDEX(Timer1PrescaleValue,MATCH(L65,Timer1PrescaleValue,-1))</f>
        <v>1</v>
      </c>
      <c r="N65">
        <f t="shared" si="9"/>
        <v>1</v>
      </c>
      <c r="O65">
        <f>ROUND(ClockFreq/(M65*K65),0)</f>
        <v>16198</v>
      </c>
      <c r="P65">
        <f>ClockFreq/(M65*O65)-K65</f>
        <v>9.6661628964511692E-3</v>
      </c>
      <c r="Q65">
        <f>ClockFreq/(Timer2Max*K65)</f>
        <v>63.27405668610362</v>
      </c>
      <c r="R65">
        <f>INDEX(Timer2PrescaleValues,MATCH(Q65,Timer2PrescaleValues,-1))</f>
        <v>64</v>
      </c>
      <c r="S65">
        <f t="shared" si="7"/>
        <v>4</v>
      </c>
      <c r="T65">
        <f>ROUND(ClockFreq/(R65*K65),0)</f>
        <v>253</v>
      </c>
      <c r="U65">
        <f>ClockFreq/(R65*T65)-K65</f>
        <v>0.37568997787002445</v>
      </c>
    </row>
    <row r="66" spans="8:21" x14ac:dyDescent="0.25">
      <c r="H66">
        <v>84</v>
      </c>
      <c r="I66" t="s">
        <v>22</v>
      </c>
      <c r="J66">
        <v>6</v>
      </c>
      <c r="K66" s="2">
        <f t="shared" si="10"/>
        <v>1046.5022612023949</v>
      </c>
      <c r="L66">
        <f>ClockFreq/(Timer1Max*K66)</f>
        <v>0.23329201861397877</v>
      </c>
      <c r="M66">
        <f>INDEX(Timer1PrescaleValue,MATCH(L66,Timer1PrescaleValue,-1))</f>
        <v>1</v>
      </c>
      <c r="N66">
        <f t="shared" si="9"/>
        <v>1</v>
      </c>
      <c r="O66">
        <f>ROUND(ClockFreq/(M66*K66),0)</f>
        <v>15289</v>
      </c>
      <c r="P66">
        <f>ClockFreq/(M66*O66)-K66</f>
        <v>1.7612974415897042E-3</v>
      </c>
      <c r="Q66">
        <f>ClockFreq/(Timer2Max*K66)</f>
        <v>59.722756765178566</v>
      </c>
      <c r="R66">
        <f>INDEX(Timer2PrescaleValues,MATCH(Q66,Timer2PrescaleValues,-1))</f>
        <v>64</v>
      </c>
      <c r="S66">
        <f t="shared" si="7"/>
        <v>4</v>
      </c>
      <c r="T66">
        <f>ROUND(ClockFreq/(R66*K66),0)</f>
        <v>239</v>
      </c>
      <c r="U66">
        <f>ClockFreq/(R66*T66)-K66</f>
        <v>-0.47715659988443804</v>
      </c>
    </row>
    <row r="67" spans="8:21" x14ac:dyDescent="0.25">
      <c r="H67">
        <v>85</v>
      </c>
      <c r="I67" t="s">
        <v>23</v>
      </c>
      <c r="J67">
        <v>6</v>
      </c>
      <c r="K67" s="2">
        <f t="shared" si="10"/>
        <v>1108.7305239074888</v>
      </c>
      <c r="L67">
        <f>ClockFreq/(Timer1Max*K67)</f>
        <v>0.22019834372339409</v>
      </c>
      <c r="M67">
        <f>INDEX(Timer1PrescaleValue,MATCH(L67,Timer1PrescaleValue,-1))</f>
        <v>1</v>
      </c>
      <c r="N67">
        <f t="shared" si="9"/>
        <v>1</v>
      </c>
      <c r="O67">
        <f>ROUND(ClockFreq/(M67*K67),0)</f>
        <v>14431</v>
      </c>
      <c r="P67">
        <f>ClockFreq/(M67*O67)-K67</f>
        <v>-6.2497754120158788E-3</v>
      </c>
      <c r="Q67">
        <f>ClockFreq/(Timer2Max*K67)</f>
        <v>56.370775993188886</v>
      </c>
      <c r="R67">
        <f>INDEX(Timer2PrescaleValues,MATCH(Q67,Timer2PrescaleValues,-1))</f>
        <v>64</v>
      </c>
      <c r="S67">
        <f t="shared" si="7"/>
        <v>4</v>
      </c>
      <c r="T67">
        <f>ROUND(ClockFreq/(R67*K67),0)</f>
        <v>225</v>
      </c>
      <c r="U67">
        <f>ClockFreq/(R67*T67)-K67</f>
        <v>2.3805872036223263</v>
      </c>
    </row>
    <row r="68" spans="8:21" x14ac:dyDescent="0.25">
      <c r="H68">
        <v>86</v>
      </c>
      <c r="I68" t="s">
        <v>24</v>
      </c>
      <c r="J68">
        <v>6</v>
      </c>
      <c r="K68" s="2">
        <f t="shared" si="10"/>
        <v>1174.6590716696307</v>
      </c>
      <c r="L68">
        <f>ClockFreq/(Timer1Max*K68)</f>
        <v>0.20783956033556586</v>
      </c>
      <c r="M68">
        <f>INDEX(Timer1PrescaleValue,MATCH(L68,Timer1PrescaleValue,-1))</f>
        <v>1</v>
      </c>
      <c r="N68">
        <f t="shared" si="9"/>
        <v>1</v>
      </c>
      <c r="O68">
        <f>ROUND(ClockFreq/(M68*K68),0)</f>
        <v>13621</v>
      </c>
      <c r="P68">
        <f>ClockFreq/(M68*O68)-K68</f>
        <v>-2.2916975287898822E-3</v>
      </c>
      <c r="Q68">
        <f>ClockFreq/(Timer2Max*K68)</f>
        <v>53.20692744590486</v>
      </c>
      <c r="R68">
        <f>INDEX(Timer2PrescaleValues,MATCH(Q68,Timer2PrescaleValues,-1))</f>
        <v>64</v>
      </c>
      <c r="S68">
        <f t="shared" si="7"/>
        <v>4</v>
      </c>
      <c r="T68">
        <f>ROUND(ClockFreq/(R68*K68),0)</f>
        <v>213</v>
      </c>
      <c r="U68">
        <f>ClockFreq/(R68*T68)-K68</f>
        <v>-0.950151481837338</v>
      </c>
    </row>
    <row r="69" spans="8:21" x14ac:dyDescent="0.25">
      <c r="H69">
        <v>87</v>
      </c>
      <c r="I69" t="s">
        <v>25</v>
      </c>
      <c r="J69">
        <v>6</v>
      </c>
      <c r="K69" s="2">
        <f t="shared" si="10"/>
        <v>1244.5079348883241</v>
      </c>
      <c r="L69">
        <f>ClockFreq/(Timer1Max*K69)</f>
        <v>0.19617442215979761</v>
      </c>
      <c r="M69">
        <f>INDEX(Timer1PrescaleValue,MATCH(L69,Timer1PrescaleValue,-1))</f>
        <v>1</v>
      </c>
      <c r="N69">
        <f t="shared" si="9"/>
        <v>1</v>
      </c>
      <c r="O69">
        <f>ROUND(ClockFreq/(M69*K69),0)</f>
        <v>12856</v>
      </c>
      <c r="P69">
        <f>ClockFreq/(M69*O69)-K69</f>
        <v>4.713667359237661E-2</v>
      </c>
      <c r="Q69">
        <f>ClockFreq/(Timer2Max*K69)</f>
        <v>50.220652072908187</v>
      </c>
      <c r="R69">
        <f>INDEX(Timer2PrescaleValues,MATCH(Q69,Timer2PrescaleValues,-1))</f>
        <v>64</v>
      </c>
      <c r="S69">
        <f t="shared" si="7"/>
        <v>4</v>
      </c>
      <c r="T69">
        <f>ROUND(ClockFreq/(R69*K69),0)</f>
        <v>201</v>
      </c>
      <c r="U69">
        <f>ClockFreq/(R69*T69)-K69</f>
        <v>-0.7268403609609777</v>
      </c>
    </row>
    <row r="70" spans="8:21" x14ac:dyDescent="0.25">
      <c r="H70">
        <v>88</v>
      </c>
      <c r="I70" t="s">
        <v>26</v>
      </c>
      <c r="J70">
        <v>6</v>
      </c>
      <c r="K70" s="2">
        <f t="shared" si="10"/>
        <v>1318.5102276514804</v>
      </c>
      <c r="L70">
        <f>ClockFreq/(Timer1Max*K70)</f>
        <v>0.18516399788180732</v>
      </c>
      <c r="M70">
        <f>INDEX(Timer1PrescaleValue,MATCH(L70,Timer1PrescaleValue,-1))</f>
        <v>1</v>
      </c>
      <c r="N70">
        <f t="shared" si="9"/>
        <v>1</v>
      </c>
      <c r="O70">
        <f>ROUND(ClockFreq/(M70*K70),0)</f>
        <v>12135</v>
      </c>
      <c r="P70">
        <f>ClockFreq/(M70*O70)-K70</f>
        <v>-1.0021635823250108E-2</v>
      </c>
      <c r="Q70">
        <f>ClockFreq/(Timer2Max*K70)</f>
        <v>47.401983457742674</v>
      </c>
      <c r="R70">
        <f>INDEX(Timer2PrescaleValues,MATCH(Q70,Timer2PrescaleValues,-1))</f>
        <v>64</v>
      </c>
      <c r="S70">
        <f t="shared" si="7"/>
        <v>4</v>
      </c>
      <c r="T70">
        <f>ROUND(ClockFreq/(R70*K70),0)</f>
        <v>190</v>
      </c>
      <c r="U70">
        <f>ClockFreq/(R70*T70)-K70</f>
        <v>-2.7207539672697294</v>
      </c>
    </row>
    <row r="71" spans="8:21" x14ac:dyDescent="0.25">
      <c r="H71">
        <v>89</v>
      </c>
      <c r="I71" t="s">
        <v>27</v>
      </c>
      <c r="J71">
        <v>6</v>
      </c>
      <c r="K71" s="2">
        <f t="shared" si="10"/>
        <v>1396.9129257320162</v>
      </c>
      <c r="L71">
        <f>ClockFreq/(Timer1Max*K71)</f>
        <v>0.17477154123408545</v>
      </c>
      <c r="M71">
        <f>INDEX(Timer1PrescaleValue,MATCH(L71,Timer1PrescaleValue,-1))</f>
        <v>1</v>
      </c>
      <c r="N71">
        <f t="shared" si="9"/>
        <v>1</v>
      </c>
      <c r="O71">
        <f>ROUND(ClockFreq/(M71*K71),0)</f>
        <v>11454</v>
      </c>
      <c r="P71">
        <f>ClockFreq/(M71*O71)-K71</f>
        <v>-2.1010243977116261E-2</v>
      </c>
      <c r="Q71">
        <f>ClockFreq/(Timer2Max*K71)</f>
        <v>44.741514555925875</v>
      </c>
      <c r="R71">
        <f>INDEX(Timer2PrescaleValues,MATCH(Q71,Timer2PrescaleValues,-1))</f>
        <v>64</v>
      </c>
      <c r="S71">
        <f t="shared" si="7"/>
        <v>4</v>
      </c>
      <c r="T71">
        <f>ROUND(ClockFreq/(R71*K71),0)</f>
        <v>179</v>
      </c>
      <c r="U71">
        <f>ClockFreq/(R71*T71)-K71</f>
        <v>-0.26488103927886186</v>
      </c>
    </row>
    <row r="72" spans="8:21" x14ac:dyDescent="0.25">
      <c r="H72">
        <v>90</v>
      </c>
      <c r="I72" t="s">
        <v>28</v>
      </c>
      <c r="J72">
        <v>6</v>
      </c>
      <c r="K72" s="2">
        <f t="shared" si="10"/>
        <v>1479.9776908465383</v>
      </c>
      <c r="L72">
        <f>ClockFreq/(Timer1Max*K72)</f>
        <v>0.16496236835864264</v>
      </c>
      <c r="M72">
        <f>INDEX(Timer1PrescaleValue,MATCH(L72,Timer1PrescaleValue,-1))</f>
        <v>1</v>
      </c>
      <c r="N72">
        <f t="shared" si="9"/>
        <v>1</v>
      </c>
      <c r="O72">
        <f>ROUND(ClockFreq/(M72*K72),0)</f>
        <v>10811</v>
      </c>
      <c r="P72">
        <f>ClockFreq/(M72*O72)-K72</f>
        <v>-3.5903932962355611E-3</v>
      </c>
      <c r="Q72">
        <f>ClockFreq/(Timer2Max*K72)</f>
        <v>42.230366299812516</v>
      </c>
      <c r="R72">
        <f>INDEX(Timer2PrescaleValues,MATCH(Q72,Timer2PrescaleValues,-1))</f>
        <v>64</v>
      </c>
      <c r="S72">
        <f t="shared" si="7"/>
        <v>4</v>
      </c>
      <c r="T72">
        <f>ROUND(ClockFreq/(R72*K72),0)</f>
        <v>169</v>
      </c>
      <c r="U72">
        <f>ClockFreq/(R72*T72)-K72</f>
        <v>-0.68775001813583003</v>
      </c>
    </row>
    <row r="73" spans="8:21" x14ac:dyDescent="0.25">
      <c r="H73">
        <v>91</v>
      </c>
      <c r="I73" t="s">
        <v>29</v>
      </c>
      <c r="J73">
        <v>6</v>
      </c>
      <c r="K73" s="2">
        <f t="shared" si="10"/>
        <v>1567.981743926998</v>
      </c>
      <c r="L73">
        <f>ClockFreq/(Timer1Max*K73)</f>
        <v>0.15570374205285817</v>
      </c>
      <c r="M73">
        <f>INDEX(Timer1PrescaleValue,MATCH(L73,Timer1PrescaleValue,-1))</f>
        <v>1</v>
      </c>
      <c r="N73">
        <f t="shared" si="9"/>
        <v>1</v>
      </c>
      <c r="O73">
        <f>ROUND(ClockFreq/(M73*K73),0)</f>
        <v>10204</v>
      </c>
      <c r="P73">
        <f>ClockFreq/(M73*O73)-K73</f>
        <v>3.0800173354919025E-2</v>
      </c>
      <c r="Q73">
        <f>ClockFreq/(Timer2Max*K73)</f>
        <v>39.860157965531691</v>
      </c>
      <c r="R73">
        <f>INDEX(Timer2PrescaleValues,MATCH(Q73,Timer2PrescaleValues,-1))</f>
        <v>64</v>
      </c>
      <c r="S73">
        <f t="shared" si="7"/>
        <v>4</v>
      </c>
      <c r="T73">
        <f>ROUND(ClockFreq/(R73*K73),0)</f>
        <v>159</v>
      </c>
      <c r="U73">
        <f>ClockFreq/(R73*T73)-K73</f>
        <v>4.345300098159214</v>
      </c>
    </row>
    <row r="74" spans="8:21" x14ac:dyDescent="0.25">
      <c r="H74">
        <v>92</v>
      </c>
      <c r="I74" t="s">
        <v>30</v>
      </c>
      <c r="J74">
        <v>6</v>
      </c>
      <c r="K74" s="2">
        <f t="shared" si="10"/>
        <v>1661.2187903197814</v>
      </c>
      <c r="L74">
        <f>ClockFreq/(Timer1Max*K74)</f>
        <v>0.14696476251210919</v>
      </c>
      <c r="M74">
        <f>INDEX(Timer1PrescaleValue,MATCH(L74,Timer1PrescaleValue,-1))</f>
        <v>1</v>
      </c>
      <c r="N74">
        <f t="shared" si="9"/>
        <v>1</v>
      </c>
      <c r="O74">
        <f>ROUND(ClockFreq/(M74*K74),0)</f>
        <v>9631</v>
      </c>
      <c r="P74">
        <f>ClockFreq/(M74*O74)-K74</f>
        <v>8.3255158362135262E-2</v>
      </c>
      <c r="Q74">
        <f>ClockFreq/(Timer2Max*K74)</f>
        <v>37.622979203099952</v>
      </c>
      <c r="R74">
        <f>INDEX(Timer2PrescaleValues,MATCH(Q74,Timer2PrescaleValues,-1))</f>
        <v>64</v>
      </c>
      <c r="S74">
        <f t="shared" si="7"/>
        <v>4</v>
      </c>
      <c r="T74">
        <f>ROUND(ClockFreq/(R74*K74),0)</f>
        <v>150</v>
      </c>
      <c r="U74">
        <f>ClockFreq/(R74*T74)-K74</f>
        <v>5.4478763468853231</v>
      </c>
    </row>
    <row r="75" spans="8:21" x14ac:dyDescent="0.25">
      <c r="H75">
        <v>93</v>
      </c>
      <c r="I75" t="s">
        <v>19</v>
      </c>
      <c r="J75">
        <v>6</v>
      </c>
      <c r="K75" s="2">
        <f t="shared" si="10"/>
        <v>1760.0000000000009</v>
      </c>
      <c r="L75">
        <f>ClockFreq/(Timer1Max*K75)</f>
        <v>0.13871626420454539</v>
      </c>
      <c r="M75">
        <f>INDEX(Timer1PrescaleValue,MATCH(L75,Timer1PrescaleValue,-1))</f>
        <v>1</v>
      </c>
      <c r="N75">
        <f t="shared" si="9"/>
        <v>1</v>
      </c>
      <c r="O75">
        <f>ROUND(ClockFreq/(M75*K75),0)</f>
        <v>9091</v>
      </c>
      <c r="P75">
        <f>ClockFreq/(M75*O75)-K75</f>
        <v>-1.7599824002672904E-2</v>
      </c>
      <c r="Q75">
        <f>ClockFreq/(Timer2Max*K75)</f>
        <v>35.511363636363619</v>
      </c>
      <c r="R75">
        <f>INDEX(Timer2PrescaleValues,MATCH(Q75,Timer2PrescaleValues,-1))</f>
        <v>64</v>
      </c>
      <c r="S75">
        <f t="shared" si="7"/>
        <v>4</v>
      </c>
      <c r="T75">
        <f>ROUND(ClockFreq/(R75*K75),0)</f>
        <v>142</v>
      </c>
      <c r="U75">
        <f>ClockFreq/(R75*T75)-K75</f>
        <v>0.56338028168920573</v>
      </c>
    </row>
    <row r="76" spans="8:21" x14ac:dyDescent="0.25">
      <c r="H76">
        <v>94</v>
      </c>
      <c r="I76" t="s">
        <v>20</v>
      </c>
      <c r="J76">
        <v>6</v>
      </c>
      <c r="K76" s="2">
        <f t="shared" si="10"/>
        <v>1864.6550460723606</v>
      </c>
      <c r="L76">
        <f>ClockFreq/(Timer1Max*K76)</f>
        <v>0.13093071853383748</v>
      </c>
      <c r="M76">
        <f>INDEX(Timer1PrescaleValue,MATCH(L76,Timer1PrescaleValue,-1))</f>
        <v>1</v>
      </c>
      <c r="N76">
        <f t="shared" si="9"/>
        <v>1</v>
      </c>
      <c r="O76">
        <f>ROUND(ClockFreq/(M76*K76),0)</f>
        <v>8581</v>
      </c>
      <c r="P76">
        <f>ClockFreq/(M76*O76)-K76</f>
        <v>-7.0498816796089159E-2</v>
      </c>
      <c r="Q76">
        <f>ClockFreq/(Timer2Max*K76)</f>
        <v>33.518263944662394</v>
      </c>
      <c r="R76">
        <f>INDEX(Timer2PrescaleValues,MATCH(Q76,Timer2PrescaleValues,-1))</f>
        <v>64</v>
      </c>
      <c r="S76">
        <f t="shared" si="7"/>
        <v>4</v>
      </c>
      <c r="T76">
        <f>ROUND(ClockFreq/(R76*K76),0)</f>
        <v>134</v>
      </c>
      <c r="U76">
        <f>ClockFreq/(R76*T76)-K76</f>
        <v>1.0165957186841297</v>
      </c>
    </row>
    <row r="77" spans="8:21" x14ac:dyDescent="0.25">
      <c r="H77">
        <v>95</v>
      </c>
      <c r="I77" t="s">
        <v>21</v>
      </c>
      <c r="J77">
        <v>6</v>
      </c>
      <c r="K77" s="2">
        <f t="shared" si="10"/>
        <v>1975.5332050244976</v>
      </c>
      <c r="L77">
        <f>ClockFreq/(Timer1Max*K77)</f>
        <v>0.12358214196504611</v>
      </c>
      <c r="M77">
        <f>INDEX(Timer1PrescaleValue,MATCH(L77,Timer1PrescaleValue,-1))</f>
        <v>1</v>
      </c>
      <c r="N77">
        <f t="shared" si="9"/>
        <v>1</v>
      </c>
      <c r="O77">
        <f>ROUND(ClockFreq/(M77*K77),0)</f>
        <v>8099</v>
      </c>
      <c r="P77">
        <f>ClockFreq/(M77*O77)-K77</f>
        <v>1.9332325792447591E-2</v>
      </c>
      <c r="Q77">
        <f>ClockFreq/(Timer2Max*K77)</f>
        <v>31.637028343051803</v>
      </c>
      <c r="R77">
        <f>INDEX(Timer2PrescaleValues,MATCH(Q77,Timer2PrescaleValues,-1))</f>
        <v>32</v>
      </c>
      <c r="S77">
        <f t="shared" si="7"/>
        <v>3</v>
      </c>
      <c r="T77">
        <f>ROUND(ClockFreq/(R77*K77),0)</f>
        <v>253</v>
      </c>
      <c r="U77">
        <f>ClockFreq/(R77*T77)-K77</f>
        <v>0.75137995573959415</v>
      </c>
    </row>
    <row r="78" spans="8:21" x14ac:dyDescent="0.25">
      <c r="H78">
        <v>96</v>
      </c>
      <c r="I78" t="s">
        <v>22</v>
      </c>
      <c r="J78">
        <v>7</v>
      </c>
      <c r="K78" s="2">
        <f t="shared" si="10"/>
        <v>2093.0045224047904</v>
      </c>
      <c r="L78">
        <f>ClockFreq/(Timer1Max*K78)</f>
        <v>0.11664600930698936</v>
      </c>
      <c r="M78">
        <f>INDEX(Timer1PrescaleValue,MATCH(L78,Timer1PrescaleValue,-1))</f>
        <v>1</v>
      </c>
      <c r="N78">
        <f t="shared" si="9"/>
        <v>1</v>
      </c>
      <c r="O78">
        <f>ROUND(ClockFreq/(M78*K78),0)</f>
        <v>7645</v>
      </c>
      <c r="P78">
        <f>ClockFreq/(M78*O78)-K78</f>
        <v>-0.13336478543124031</v>
      </c>
      <c r="Q78">
        <f>ClockFreq/(Timer2Max*K78)</f>
        <v>29.861378382589276</v>
      </c>
      <c r="R78">
        <f>INDEX(Timer2PrescaleValues,MATCH(Q78,Timer2PrescaleValues,-1))</f>
        <v>32</v>
      </c>
      <c r="S78">
        <f t="shared" si="7"/>
        <v>3</v>
      </c>
      <c r="T78">
        <f>ROUND(ClockFreq/(R78*K78),0)</f>
        <v>239</v>
      </c>
      <c r="U78">
        <f>ClockFreq/(R78*T78)-K78</f>
        <v>-0.95431319976933082</v>
      </c>
    </row>
    <row r="79" spans="8:21" x14ac:dyDescent="0.25">
      <c r="H79">
        <v>97</v>
      </c>
      <c r="I79" t="s">
        <v>23</v>
      </c>
      <c r="J79">
        <v>7</v>
      </c>
      <c r="K79" s="2">
        <f t="shared" si="10"/>
        <v>2217.4610478149784</v>
      </c>
      <c r="L79">
        <f>ClockFreq/(Timer1Max*K79)</f>
        <v>0.11009917186169699</v>
      </c>
      <c r="M79">
        <f>INDEX(Timer1PrescaleValue,MATCH(L79,Timer1PrescaleValue,-1))</f>
        <v>1</v>
      </c>
      <c r="N79">
        <f t="shared" si="9"/>
        <v>1</v>
      </c>
      <c r="O79">
        <f>ROUND(ClockFreq/(M79*K79),0)</f>
        <v>7215</v>
      </c>
      <c r="P79">
        <f>ClockFreq/(M79*O79)-K79</f>
        <v>0.14116978723905049</v>
      </c>
      <c r="Q79">
        <f>ClockFreq/(Timer2Max*K79)</f>
        <v>28.185387996594429</v>
      </c>
      <c r="R79">
        <f>INDEX(Timer2PrescaleValues,MATCH(Q79,Timer2PrescaleValues,-1))</f>
        <v>32</v>
      </c>
      <c r="S79">
        <f t="shared" si="7"/>
        <v>3</v>
      </c>
      <c r="T79">
        <f>ROUND(ClockFreq/(R79*K79),0)</f>
        <v>225</v>
      </c>
      <c r="U79">
        <f>ClockFreq/(R79*T79)-K79</f>
        <v>4.7611744072437432</v>
      </c>
    </row>
    <row r="80" spans="8:21" x14ac:dyDescent="0.25">
      <c r="H80">
        <v>98</v>
      </c>
      <c r="I80" t="s">
        <v>24</v>
      </c>
      <c r="J80">
        <v>7</v>
      </c>
      <c r="K80" s="2">
        <f t="shared" si="10"/>
        <v>2349.3181433392624</v>
      </c>
      <c r="L80">
        <f>ClockFreq/(Timer1Max*K80)</f>
        <v>0.10391978016778289</v>
      </c>
      <c r="M80">
        <f>INDEX(Timer1PrescaleValue,MATCH(L80,Timer1PrescaleValue,-1))</f>
        <v>1</v>
      </c>
      <c r="N80">
        <f t="shared" si="9"/>
        <v>1</v>
      </c>
      <c r="O80">
        <f>ROUND(ClockFreq/(M80*K80),0)</f>
        <v>6810</v>
      </c>
      <c r="P80">
        <f>ClockFreq/(M80*O80)-K80</f>
        <v>0.16790658731633812</v>
      </c>
      <c r="Q80">
        <f>ClockFreq/(Timer2Max*K80)</f>
        <v>26.603463722952419</v>
      </c>
      <c r="R80">
        <f>INDEX(Timer2PrescaleValues,MATCH(Q80,Timer2PrescaleValues,-1))</f>
        <v>32</v>
      </c>
      <c r="S80">
        <f t="shared" si="7"/>
        <v>3</v>
      </c>
      <c r="T80">
        <f>ROUND(ClockFreq/(R80*K80),0)</f>
        <v>213</v>
      </c>
      <c r="U80">
        <f>ClockFreq/(R80*T80)-K80</f>
        <v>-1.9003029636755855</v>
      </c>
    </row>
    <row r="81" spans="8:21" x14ac:dyDescent="0.25">
      <c r="H81">
        <v>99</v>
      </c>
      <c r="I81" t="s">
        <v>25</v>
      </c>
      <c r="J81">
        <v>7</v>
      </c>
      <c r="K81" s="2">
        <f t="shared" si="10"/>
        <v>2489.0158697766497</v>
      </c>
      <c r="L81">
        <f>ClockFreq/(Timer1Max*K81)</f>
        <v>9.8087211079898748E-2</v>
      </c>
      <c r="M81">
        <f>INDEX(Timer1PrescaleValue,MATCH(L81,Timer1PrescaleValue,-1))</f>
        <v>1</v>
      </c>
      <c r="N81">
        <f t="shared" si="9"/>
        <v>1</v>
      </c>
      <c r="O81">
        <f>ROUND(ClockFreq/(M81*K81),0)</f>
        <v>6428</v>
      </c>
      <c r="P81">
        <f>ClockFreq/(M81*O81)-K81</f>
        <v>9.4273347183388978E-2</v>
      </c>
      <c r="Q81">
        <f>ClockFreq/(Timer2Max*K81)</f>
        <v>25.110326036454079</v>
      </c>
      <c r="R81">
        <f>INDEX(Timer2PrescaleValues,MATCH(Q81,Timer2PrescaleValues,-1))</f>
        <v>32</v>
      </c>
      <c r="S81">
        <f t="shared" si="7"/>
        <v>3</v>
      </c>
      <c r="T81">
        <f>ROUND(ClockFreq/(R81*K81),0)</f>
        <v>201</v>
      </c>
      <c r="U81">
        <f>ClockFreq/(R81*T81)-K81</f>
        <v>-1.4536807219233197</v>
      </c>
    </row>
    <row r="82" spans="8:21" x14ac:dyDescent="0.25">
      <c r="H82">
        <v>100</v>
      </c>
      <c r="I82" t="s">
        <v>26</v>
      </c>
      <c r="J82">
        <v>7</v>
      </c>
      <c r="K82" s="2">
        <f t="shared" si="10"/>
        <v>2637.0204553029621</v>
      </c>
      <c r="L82">
        <f>ClockFreq/(Timer1Max*K82)</f>
        <v>9.2581998940903618E-2</v>
      </c>
      <c r="M82">
        <f>INDEX(Timer1PrescaleValue,MATCH(L82,Timer1PrescaleValue,-1))</f>
        <v>1</v>
      </c>
      <c r="N82">
        <f t="shared" si="9"/>
        <v>1</v>
      </c>
      <c r="O82">
        <f>ROUND(ClockFreq/(M82*K82),0)</f>
        <v>6067</v>
      </c>
      <c r="P82">
        <f>ClockFreq/(M82*O82)-K82</f>
        <v>0.19727998630787624</v>
      </c>
      <c r="Q82">
        <f>ClockFreq/(Timer2Max*K82)</f>
        <v>23.700991728871326</v>
      </c>
      <c r="R82">
        <f>INDEX(Timer2PrescaleValues,MATCH(Q82,Timer2PrescaleValues,-1))</f>
        <v>32</v>
      </c>
      <c r="S82">
        <f t="shared" ref="S82:S109" si="11">VLOOKUP(R82,$A$16:$B$22,2,FALSE)</f>
        <v>3</v>
      </c>
      <c r="T82">
        <f>ROUND(ClockFreq/(R82*K82),0)</f>
        <v>190</v>
      </c>
      <c r="U82">
        <f>ClockFreq/(R82*T82)-K82</f>
        <v>-5.441507934540823</v>
      </c>
    </row>
    <row r="83" spans="8:21" x14ac:dyDescent="0.25">
      <c r="H83">
        <v>101</v>
      </c>
      <c r="I83" t="s">
        <v>27</v>
      </c>
      <c r="J83">
        <v>7</v>
      </c>
      <c r="K83" s="2">
        <f t="shared" si="10"/>
        <v>2793.8258514640338</v>
      </c>
      <c r="L83">
        <f>ClockFreq/(Timer1Max*K83)</f>
        <v>8.7385770617042682E-2</v>
      </c>
      <c r="M83">
        <f>INDEX(Timer1PrescaleValue,MATCH(L83,Timer1PrescaleValue,-1))</f>
        <v>1</v>
      </c>
      <c r="N83">
        <f t="shared" si="9"/>
        <v>1</v>
      </c>
      <c r="O83">
        <f>ROUND(ClockFreq/(M83*K83),0)</f>
        <v>5727</v>
      </c>
      <c r="P83">
        <f>ClockFreq/(M83*O83)-K83</f>
        <v>-4.2020487955596764E-2</v>
      </c>
      <c r="Q83">
        <f>ClockFreq/(Timer2Max*K83)</f>
        <v>22.370757277962927</v>
      </c>
      <c r="R83">
        <f>INDEX(Timer2PrescaleValues,MATCH(Q83,Timer2PrescaleValues,-1))</f>
        <v>32</v>
      </c>
      <c r="S83">
        <f t="shared" si="11"/>
        <v>3</v>
      </c>
      <c r="T83">
        <f>ROUND(ClockFreq/(R83*K83),0)</f>
        <v>179</v>
      </c>
      <c r="U83">
        <f>ClockFreq/(R83*T83)-K83</f>
        <v>-0.52976207855908797</v>
      </c>
    </row>
    <row r="84" spans="8:21" x14ac:dyDescent="0.25">
      <c r="H84">
        <v>102</v>
      </c>
      <c r="I84" t="s">
        <v>28</v>
      </c>
      <c r="J84">
        <v>7</v>
      </c>
      <c r="K84" s="2">
        <f t="shared" si="10"/>
        <v>2959.9553816930784</v>
      </c>
      <c r="L84">
        <f>ClockFreq/(Timer1Max*K84)</f>
        <v>8.2481184179321279E-2</v>
      </c>
      <c r="M84">
        <f>INDEX(Timer1PrescaleValue,MATCH(L84,Timer1PrescaleValue,-1))</f>
        <v>1</v>
      </c>
      <c r="N84">
        <f t="shared" si="9"/>
        <v>1</v>
      </c>
      <c r="O84">
        <f>ROUND(ClockFreq/(M84*K84),0)</f>
        <v>5405</v>
      </c>
      <c r="P84">
        <f>ClockFreq/(M84*O84)-K84</f>
        <v>0.26663495817047078</v>
      </c>
      <c r="Q84">
        <f>ClockFreq/(Timer2Max*K84)</f>
        <v>21.115183149906247</v>
      </c>
      <c r="R84">
        <f>INDEX(Timer2PrescaleValues,MATCH(Q84,Timer2PrescaleValues,-1))</f>
        <v>32</v>
      </c>
      <c r="S84">
        <f t="shared" si="11"/>
        <v>3</v>
      </c>
      <c r="T84">
        <f>ROUND(ClockFreq/(R84*K84),0)</f>
        <v>169</v>
      </c>
      <c r="U84">
        <f>ClockFreq/(R84*T84)-K84</f>
        <v>-1.3755000362734791</v>
      </c>
    </row>
    <row r="85" spans="8:21" x14ac:dyDescent="0.25">
      <c r="H85">
        <v>103</v>
      </c>
      <c r="I85" t="s">
        <v>29</v>
      </c>
      <c r="J85">
        <v>7</v>
      </c>
      <c r="K85" s="2">
        <f t="shared" si="10"/>
        <v>3135.9634878539978</v>
      </c>
      <c r="L85">
        <f>ClockFreq/(Timer1Max*K85)</f>
        <v>7.7851871026429043E-2</v>
      </c>
      <c r="M85">
        <f>INDEX(Timer1PrescaleValue,MATCH(L85,Timer1PrescaleValue,-1))</f>
        <v>1</v>
      </c>
      <c r="N85">
        <f t="shared" si="9"/>
        <v>1</v>
      </c>
      <c r="O85">
        <f>ROUND(ClockFreq/(M85*K85),0)</f>
        <v>5102</v>
      </c>
      <c r="P85">
        <f>ClockFreq/(M85*O85)-K85</f>
        <v>6.160034670801906E-2</v>
      </c>
      <c r="Q85">
        <f>ClockFreq/(Timer2Max*K85)</f>
        <v>19.930078982765835</v>
      </c>
      <c r="R85">
        <f>INDEX(Timer2PrescaleValues,MATCH(Q85,Timer2PrescaleValues,-1))</f>
        <v>32</v>
      </c>
      <c r="S85">
        <f t="shared" si="11"/>
        <v>3</v>
      </c>
      <c r="T85">
        <f>ROUND(ClockFreq/(R85*K85),0)</f>
        <v>159</v>
      </c>
      <c r="U85">
        <f>ClockFreq/(R85*T85)-K85</f>
        <v>8.6906001963166091</v>
      </c>
    </row>
    <row r="86" spans="8:21" x14ac:dyDescent="0.25">
      <c r="H86">
        <v>104</v>
      </c>
      <c r="I86" t="s">
        <v>30</v>
      </c>
      <c r="J86">
        <v>7</v>
      </c>
      <c r="K86" s="2">
        <f t="shared" si="10"/>
        <v>3322.4375806395647</v>
      </c>
      <c r="L86">
        <f>ClockFreq/(Timer1Max*K86)</f>
        <v>7.3482381256054552E-2</v>
      </c>
      <c r="M86">
        <f>INDEX(Timer1PrescaleValue,MATCH(L86,Timer1PrescaleValue,-1))</f>
        <v>1</v>
      </c>
      <c r="N86">
        <f t="shared" si="9"/>
        <v>1</v>
      </c>
      <c r="O86">
        <f>ROUND(ClockFreq/(M86*K86),0)</f>
        <v>4816</v>
      </c>
      <c r="P86">
        <f>ClockFreq/(M86*O86)-K86</f>
        <v>-0.17844442694013196</v>
      </c>
      <c r="Q86">
        <f>ClockFreq/(Timer2Max*K86)</f>
        <v>18.811489601549965</v>
      </c>
      <c r="R86">
        <f>INDEX(Timer2PrescaleValues,MATCH(Q86,Timer2PrescaleValues,-1))</f>
        <v>32</v>
      </c>
      <c r="S86">
        <f t="shared" si="11"/>
        <v>3</v>
      </c>
      <c r="T86">
        <f>ROUND(ClockFreq/(R86*K86),0)</f>
        <v>150</v>
      </c>
      <c r="U86">
        <f>ClockFreq/(R86*T86)-K86</f>
        <v>10.895752693768827</v>
      </c>
    </row>
    <row r="87" spans="8:21" x14ac:dyDescent="0.25">
      <c r="H87">
        <v>105</v>
      </c>
      <c r="I87" t="s">
        <v>19</v>
      </c>
      <c r="J87">
        <v>7</v>
      </c>
      <c r="K87" s="2">
        <f t="shared" si="10"/>
        <v>3520.0000000000041</v>
      </c>
      <c r="L87">
        <f>ClockFreq/(Timer1Max*K87)</f>
        <v>6.9358132102272652E-2</v>
      </c>
      <c r="M87">
        <f>INDEX(Timer1PrescaleValue,MATCH(L87,Timer1PrescaleValue,-1))</f>
        <v>1</v>
      </c>
      <c r="N87">
        <f t="shared" si="9"/>
        <v>1</v>
      </c>
      <c r="O87">
        <f>ROUND(ClockFreq/(M87*K87),0)</f>
        <v>4545</v>
      </c>
      <c r="P87">
        <f>ClockFreq/(M87*O87)-K87</f>
        <v>0.35203520351615225</v>
      </c>
      <c r="Q87">
        <f>ClockFreq/(Timer2Max*K87)</f>
        <v>17.755681818181799</v>
      </c>
      <c r="R87">
        <f>INDEX(Timer2PrescaleValues,MATCH(Q87,Timer2PrescaleValues,-1))</f>
        <v>32</v>
      </c>
      <c r="S87">
        <f t="shared" si="11"/>
        <v>3</v>
      </c>
      <c r="T87">
        <f>ROUND(ClockFreq/(R87*K87),0)</f>
        <v>142</v>
      </c>
      <c r="U87">
        <f>ClockFreq/(R87*T87)-K87</f>
        <v>1.1267605633761377</v>
      </c>
    </row>
    <row r="88" spans="8:21" x14ac:dyDescent="0.25">
      <c r="H88">
        <v>106</v>
      </c>
      <c r="I88" t="s">
        <v>20</v>
      </c>
      <c r="J88">
        <v>7</v>
      </c>
      <c r="K88" s="2">
        <f t="shared" si="10"/>
        <v>3729.310092144724</v>
      </c>
      <c r="L88">
        <f>ClockFreq/(Timer1Max*K88)</f>
        <v>6.5465359266918696E-2</v>
      </c>
      <c r="M88">
        <f>INDEX(Timer1PrescaleValue,MATCH(L88,Timer1PrescaleValue,-1))</f>
        <v>1</v>
      </c>
      <c r="N88">
        <f t="shared" si="9"/>
        <v>1</v>
      </c>
      <c r="O88">
        <f>ROUND(ClockFreq/(M88*K88),0)</f>
        <v>4290</v>
      </c>
      <c r="P88">
        <f>ClockFreq/(M88*O88)-K88</f>
        <v>0.29363745900582217</v>
      </c>
      <c r="Q88">
        <f>ClockFreq/(Timer2Max*K88)</f>
        <v>16.759131972331186</v>
      </c>
      <c r="R88">
        <f>INDEX(Timer2PrescaleValues,MATCH(Q88,Timer2PrescaleValues,-1))</f>
        <v>32</v>
      </c>
      <c r="S88">
        <f t="shared" si="11"/>
        <v>3</v>
      </c>
      <c r="T88">
        <f>ROUND(ClockFreq/(R88*K88),0)</f>
        <v>134</v>
      </c>
      <c r="U88">
        <f>ClockFreq/(R88*T88)-K88</f>
        <v>2.0331914373655309</v>
      </c>
    </row>
    <row r="89" spans="8:21" x14ac:dyDescent="0.25">
      <c r="H89">
        <v>107</v>
      </c>
      <c r="I89" t="s">
        <v>21</v>
      </c>
      <c r="J89">
        <v>7</v>
      </c>
      <c r="K89" s="2">
        <f t="shared" si="10"/>
        <v>3951.066410048998</v>
      </c>
      <c r="L89">
        <f>ClockFreq/(Timer1Max*K89)</f>
        <v>6.1791070982523011E-2</v>
      </c>
      <c r="M89">
        <f>INDEX(Timer1PrescaleValue,MATCH(L89,Timer1PrescaleValue,-1))</f>
        <v>1</v>
      </c>
      <c r="N89">
        <f t="shared" si="9"/>
        <v>1</v>
      </c>
      <c r="O89">
        <f>ROUND(ClockFreq/(M89*K89),0)</f>
        <v>4050</v>
      </c>
      <c r="P89">
        <f>ClockFreq/(M89*O89)-K89</f>
        <v>-0.44912609838092976</v>
      </c>
      <c r="Q89">
        <f>ClockFreq/(Timer2Max*K89)</f>
        <v>15.818514171525891</v>
      </c>
      <c r="R89">
        <f>INDEX(Timer2PrescaleValues,MATCH(Q89,Timer2PrescaleValues,-1))</f>
        <v>32</v>
      </c>
      <c r="S89">
        <f t="shared" si="11"/>
        <v>3</v>
      </c>
      <c r="T89">
        <f>ROUND(ClockFreq/(R89*K89),0)</f>
        <v>127</v>
      </c>
      <c r="U89">
        <f>ClockFreq/(R89*T89)-K89</f>
        <v>-14.058536033249766</v>
      </c>
    </row>
    <row r="90" spans="8:21" x14ac:dyDescent="0.25">
      <c r="H90">
        <v>108</v>
      </c>
      <c r="I90" t="s">
        <v>22</v>
      </c>
      <c r="J90">
        <v>8</v>
      </c>
      <c r="K90" s="2">
        <f t="shared" si="10"/>
        <v>4186.0090448095834</v>
      </c>
      <c r="L90">
        <f>ClockFreq/(Timer1Max*K90)</f>
        <v>5.8323004653494645E-2</v>
      </c>
      <c r="M90">
        <f>INDEX(Timer1PrescaleValue,MATCH(L90,Timer1PrescaleValue,-1))</f>
        <v>1</v>
      </c>
      <c r="N90">
        <f t="shared" si="9"/>
        <v>1</v>
      </c>
      <c r="O90">
        <f>ROUND(ClockFreq/(M90*K90),0)</f>
        <v>3822</v>
      </c>
      <c r="P90">
        <f>ClockFreq/(M90*O90)-K90</f>
        <v>0.28085576603098161</v>
      </c>
      <c r="Q90">
        <f>ClockFreq/(Timer2Max*K90)</f>
        <v>14.930689191294629</v>
      </c>
      <c r="R90">
        <f>INDEX(Timer2PrescaleValues,MATCH(Q90,Timer2PrescaleValues,-1))</f>
        <v>32</v>
      </c>
      <c r="S90">
        <f t="shared" si="11"/>
        <v>3</v>
      </c>
      <c r="T90">
        <f>ROUND(ClockFreq/(R90*K90),0)</f>
        <v>119</v>
      </c>
      <c r="U90">
        <f>ClockFreq/(R90*T90)-K90</f>
        <v>15.671627459324554</v>
      </c>
    </row>
    <row r="91" spans="8:21" x14ac:dyDescent="0.25">
      <c r="H91">
        <v>109</v>
      </c>
      <c r="I91" t="s">
        <v>23</v>
      </c>
      <c r="J91">
        <v>8</v>
      </c>
      <c r="K91" s="2">
        <f t="shared" si="10"/>
        <v>4434.9220956299596</v>
      </c>
      <c r="L91">
        <f>ClockFreq/(Timer1Max*K91)</f>
        <v>5.5049585930848459E-2</v>
      </c>
      <c r="M91">
        <f>INDEX(Timer1PrescaleValue,MATCH(L91,Timer1PrescaleValue,-1))</f>
        <v>1</v>
      </c>
      <c r="N91">
        <f t="shared" si="9"/>
        <v>1</v>
      </c>
      <c r="O91">
        <f>ROUND(ClockFreq/(M91*K91),0)</f>
        <v>3608</v>
      </c>
      <c r="P91">
        <f>ClockFreq/(M91*O91)-K91</f>
        <v>-0.33229518650023238</v>
      </c>
      <c r="Q91">
        <f>ClockFreq/(Timer2Max*K91)</f>
        <v>14.092693998297205</v>
      </c>
      <c r="R91">
        <f>INDEX(Timer2PrescaleValues,MATCH(Q91,Timer2PrescaleValues,-1))</f>
        <v>32</v>
      </c>
      <c r="S91">
        <f t="shared" si="11"/>
        <v>3</v>
      </c>
      <c r="T91">
        <f>ROUND(ClockFreq/(R91*K91),0)</f>
        <v>113</v>
      </c>
      <c r="U91">
        <f>ClockFreq/(R91*T91)-K91</f>
        <v>-10.143334568012506</v>
      </c>
    </row>
    <row r="92" spans="8:21" x14ac:dyDescent="0.25">
      <c r="H92">
        <v>110</v>
      </c>
      <c r="I92" t="s">
        <v>24</v>
      </c>
      <c r="J92">
        <v>8</v>
      </c>
      <c r="K92" s="2">
        <f t="shared" si="10"/>
        <v>4698.6362866785275</v>
      </c>
      <c r="L92">
        <f>ClockFreq/(Timer1Max*K92)</f>
        <v>5.1959890083891416E-2</v>
      </c>
      <c r="M92">
        <f>INDEX(Timer1PrescaleValue,MATCH(L92,Timer1PrescaleValue,-1))</f>
        <v>1</v>
      </c>
      <c r="N92">
        <f t="shared" si="9"/>
        <v>1</v>
      </c>
      <c r="O92">
        <f>ROUND(ClockFreq/(M92*K92),0)</f>
        <v>3405</v>
      </c>
      <c r="P92">
        <f>ClockFreq/(M92*O92)-K92</f>
        <v>0.33581317462994775</v>
      </c>
      <c r="Q92">
        <f>ClockFreq/(Timer2Max*K92)</f>
        <v>13.301731861476203</v>
      </c>
      <c r="R92">
        <f>INDEX(Timer2PrescaleValues,MATCH(Q92,Timer2PrescaleValues,-1))</f>
        <v>32</v>
      </c>
      <c r="S92">
        <f t="shared" si="11"/>
        <v>3</v>
      </c>
      <c r="T92">
        <f>ROUND(ClockFreq/(R92*K92),0)</f>
        <v>106</v>
      </c>
      <c r="U92">
        <f>ClockFreq/(R92*T92)-K92</f>
        <v>18.344845396944038</v>
      </c>
    </row>
    <row r="93" spans="8:21" x14ac:dyDescent="0.25">
      <c r="H93">
        <v>111</v>
      </c>
      <c r="I93" t="s">
        <v>25</v>
      </c>
      <c r="J93">
        <v>8</v>
      </c>
      <c r="K93" s="2">
        <f t="shared" si="10"/>
        <v>4978.031739553302</v>
      </c>
      <c r="L93">
        <f>ClockFreq/(Timer1Max*K93)</f>
        <v>4.9043605539949346E-2</v>
      </c>
      <c r="M93">
        <f>INDEX(Timer1PrescaleValue,MATCH(L93,Timer1PrescaleValue,-1))</f>
        <v>1</v>
      </c>
      <c r="N93">
        <f t="shared" si="9"/>
        <v>1</v>
      </c>
      <c r="O93">
        <f>ROUND(ClockFreq/(M93*K93),0)</f>
        <v>3214</v>
      </c>
      <c r="P93">
        <f>ClockFreq/(M93*O93)-K93</f>
        <v>0.18854669436404947</v>
      </c>
      <c r="Q93">
        <f>ClockFreq/(Timer2Max*K93)</f>
        <v>12.555163018227033</v>
      </c>
      <c r="R93">
        <f>INDEX(Timer2PrescaleValues,MATCH(Q93,Timer2PrescaleValues,-1))</f>
        <v>32</v>
      </c>
      <c r="S93">
        <f t="shared" si="11"/>
        <v>3</v>
      </c>
      <c r="T93">
        <f>ROUND(ClockFreq/(R93*K93),0)</f>
        <v>100</v>
      </c>
      <c r="U93">
        <f>ClockFreq/(R93*T93)-K93</f>
        <v>21.968260446697968</v>
      </c>
    </row>
    <row r="94" spans="8:21" x14ac:dyDescent="0.25">
      <c r="H94">
        <v>112</v>
      </c>
      <c r="I94" t="s">
        <v>26</v>
      </c>
      <c r="J94">
        <v>8</v>
      </c>
      <c r="K94" s="2">
        <f t="shared" si="10"/>
        <v>5274.0409106059269</v>
      </c>
      <c r="L94">
        <f>ClockFreq/(Timer1Max*K94)</f>
        <v>4.6290999470451781E-2</v>
      </c>
      <c r="M94">
        <f>INDEX(Timer1PrescaleValue,MATCH(L94,Timer1PrescaleValue,-1))</f>
        <v>1</v>
      </c>
      <c r="N94">
        <f t="shared" si="9"/>
        <v>1</v>
      </c>
      <c r="O94">
        <f>ROUND(ClockFreq/(M94*K94),0)</f>
        <v>3034</v>
      </c>
      <c r="P94">
        <f>ClockFreq/(M94*O94)-K94</f>
        <v>-0.47466142992198002</v>
      </c>
      <c r="Q94">
        <f>ClockFreq/(Timer2Max*K94)</f>
        <v>11.850495864435656</v>
      </c>
      <c r="R94">
        <f>INDEX(Timer2PrescaleValues,MATCH(Q94,Timer2PrescaleValues,-1))</f>
        <v>32</v>
      </c>
      <c r="S94">
        <f t="shared" si="11"/>
        <v>3</v>
      </c>
      <c r="T94">
        <f>ROUND(ClockFreq/(R94*K94),0)</f>
        <v>95</v>
      </c>
      <c r="U94">
        <f>ClockFreq/(R94*T94)-K94</f>
        <v>-10.883015869084375</v>
      </c>
    </row>
    <row r="95" spans="8:21" x14ac:dyDescent="0.25">
      <c r="H95">
        <v>113</v>
      </c>
      <c r="I95" t="s">
        <v>27</v>
      </c>
      <c r="J95">
        <v>8</v>
      </c>
      <c r="K95" s="2">
        <f t="shared" si="10"/>
        <v>5587.6517029280712</v>
      </c>
      <c r="L95">
        <f>ClockFreq/(Timer1Max*K95)</f>
        <v>4.3692885308521306E-2</v>
      </c>
      <c r="M95">
        <f>INDEX(Timer1PrescaleValue,MATCH(L95,Timer1PrescaleValue,-1))</f>
        <v>1</v>
      </c>
      <c r="N95">
        <f t="shared" si="9"/>
        <v>1</v>
      </c>
      <c r="O95">
        <f>ROUND(ClockFreq/(M95*K95),0)</f>
        <v>2863</v>
      </c>
      <c r="P95">
        <f>ClockFreq/(M95*O95)-K95</f>
        <v>0.89178292592805519</v>
      </c>
      <c r="Q95">
        <f>ClockFreq/(Timer2Max*K95)</f>
        <v>11.185378638981454</v>
      </c>
      <c r="R95">
        <f>INDEX(Timer2PrescaleValues,MATCH(Q95,Timer2PrescaleValues,-1))</f>
        <v>32</v>
      </c>
      <c r="S95">
        <f t="shared" si="11"/>
        <v>3</v>
      </c>
      <c r="T95">
        <f>ROUND(ClockFreq/(R95*K95),0)</f>
        <v>89</v>
      </c>
      <c r="U95">
        <f>ClockFreq/(R95*T95)-K95</f>
        <v>30.325825161816283</v>
      </c>
    </row>
    <row r="96" spans="8:21" x14ac:dyDescent="0.25">
      <c r="H96">
        <v>114</v>
      </c>
      <c r="I96" t="s">
        <v>28</v>
      </c>
      <c r="J96">
        <v>8</v>
      </c>
      <c r="K96" s="2">
        <f t="shared" si="10"/>
        <v>5919.9107633861604</v>
      </c>
      <c r="L96">
        <f>ClockFreq/(Timer1Max*K96)</f>
        <v>4.1240592089660612E-2</v>
      </c>
      <c r="M96">
        <f>INDEX(Timer1PrescaleValue,MATCH(L96,Timer1PrescaleValue,-1))</f>
        <v>1</v>
      </c>
      <c r="N96">
        <f t="shared" si="9"/>
        <v>1</v>
      </c>
      <c r="O96">
        <f>ROUND(ClockFreq/(M96*K96),0)</f>
        <v>2703</v>
      </c>
      <c r="P96">
        <f>ClockFreq/(M96*O96)-K96</f>
        <v>-0.5618917620386128</v>
      </c>
      <c r="Q96">
        <f>ClockFreq/(Timer2Max*K96)</f>
        <v>10.557591574953117</v>
      </c>
      <c r="R96">
        <f>INDEX(Timer2PrescaleValues,MATCH(Q96,Timer2PrescaleValues,-1))</f>
        <v>32</v>
      </c>
      <c r="S96">
        <f t="shared" si="11"/>
        <v>3</v>
      </c>
      <c r="T96">
        <f>ROUND(ClockFreq/(R96*K96),0)</f>
        <v>84</v>
      </c>
      <c r="U96">
        <f>ClockFreq/(R96*T96)-K96</f>
        <v>32.470188994791897</v>
      </c>
    </row>
    <row r="97" spans="8:21" x14ac:dyDescent="0.25">
      <c r="H97">
        <v>115</v>
      </c>
      <c r="I97" t="s">
        <v>29</v>
      </c>
      <c r="J97">
        <v>8</v>
      </c>
      <c r="K97" s="2">
        <f t="shared" si="10"/>
        <v>6271.9269757079992</v>
      </c>
      <c r="L97">
        <f>ClockFreq/(Timer1Max*K97)</f>
        <v>3.8925935513214494E-2</v>
      </c>
      <c r="M97">
        <f>INDEX(Timer1PrescaleValue,MATCH(L97,Timer1PrescaleValue,-1))</f>
        <v>1</v>
      </c>
      <c r="N97">
        <f t="shared" si="9"/>
        <v>1</v>
      </c>
      <c r="O97">
        <f>ROUND(ClockFreq/(M97*K97),0)</f>
        <v>2551</v>
      </c>
      <c r="P97">
        <f>ClockFreq/(M97*O97)-K97</f>
        <v>0.12320069341240014</v>
      </c>
      <c r="Q97">
        <f>ClockFreq/(Timer2Max*K97)</f>
        <v>9.9650394913829103</v>
      </c>
      <c r="R97">
        <f>INDEX(Timer2PrescaleValues,MATCH(Q97,Timer2PrescaleValues,-1))</f>
        <v>32</v>
      </c>
      <c r="S97">
        <f t="shared" si="11"/>
        <v>3</v>
      </c>
      <c r="T97">
        <f>ROUND(ClockFreq/(R97*K97),0)</f>
        <v>80</v>
      </c>
      <c r="U97">
        <f>ClockFreq/(R97*T97)-K97</f>
        <v>-21.92697570799919</v>
      </c>
    </row>
    <row r="98" spans="8:21" x14ac:dyDescent="0.25">
      <c r="H98">
        <v>116</v>
      </c>
      <c r="I98" t="s">
        <v>30</v>
      </c>
      <c r="J98">
        <v>8</v>
      </c>
      <c r="K98" s="2">
        <f t="shared" si="10"/>
        <v>6644.8751612791339</v>
      </c>
      <c r="L98">
        <f>ClockFreq/(Timer1Max*K98)</f>
        <v>3.6741190628027255E-2</v>
      </c>
      <c r="M98">
        <f>INDEX(Timer1PrescaleValue,MATCH(L98,Timer1PrescaleValue,-1))</f>
        <v>1</v>
      </c>
      <c r="N98">
        <f t="shared" si="9"/>
        <v>1</v>
      </c>
      <c r="O98">
        <f>ROUND(ClockFreq/(M98*K98),0)</f>
        <v>2408</v>
      </c>
      <c r="P98">
        <f>ClockFreq/(M98*O98)-K98</f>
        <v>-0.3568888538848114</v>
      </c>
      <c r="Q98">
        <f>ClockFreq/(Timer2Max*K98)</f>
        <v>9.4057448007749773</v>
      </c>
      <c r="R98">
        <f>INDEX(Timer2PrescaleValues,MATCH(Q98,Timer2PrescaleValues,-1))</f>
        <v>32</v>
      </c>
      <c r="S98">
        <f t="shared" si="11"/>
        <v>3</v>
      </c>
      <c r="T98">
        <f>ROUND(ClockFreq/(R98*K98),0)</f>
        <v>75</v>
      </c>
      <c r="U98">
        <f>ClockFreq/(R98*T98)-K98</f>
        <v>21.791505387533107</v>
      </c>
    </row>
    <row r="99" spans="8:21" x14ac:dyDescent="0.25">
      <c r="H99">
        <v>117</v>
      </c>
      <c r="I99" t="s">
        <v>19</v>
      </c>
      <c r="J99">
        <v>8</v>
      </c>
      <c r="K99" s="2">
        <f t="shared" si="10"/>
        <v>7040.0000000000127</v>
      </c>
      <c r="L99">
        <f>ClockFreq/(Timer1Max*K99)</f>
        <v>3.4679066051136298E-2</v>
      </c>
      <c r="M99">
        <f>INDEX(Timer1PrescaleValue,MATCH(L99,Timer1PrescaleValue,-1))</f>
        <v>1</v>
      </c>
      <c r="N99">
        <f t="shared" si="9"/>
        <v>1</v>
      </c>
      <c r="O99">
        <f>ROUND(ClockFreq/(M99*K99),0)</f>
        <v>2273</v>
      </c>
      <c r="P99">
        <f>ClockFreq/(M99*O99)-K99</f>
        <v>-0.84469863617596275</v>
      </c>
      <c r="Q99">
        <f>ClockFreq/(Timer2Max*K99)</f>
        <v>8.8778409090908923</v>
      </c>
      <c r="R99">
        <f>INDEX(Timer2PrescaleValues,MATCH(Q99,Timer2PrescaleValues,-1))</f>
        <v>32</v>
      </c>
      <c r="S99">
        <f t="shared" si="11"/>
        <v>3</v>
      </c>
      <c r="T99">
        <f>ROUND(ClockFreq/(R99*K99),0)</f>
        <v>71</v>
      </c>
      <c r="U99">
        <f>ClockFreq/(R99*T99)-K99</f>
        <v>2.253521126747728</v>
      </c>
    </row>
    <row r="100" spans="8:21" x14ac:dyDescent="0.25">
      <c r="H100">
        <v>118</v>
      </c>
      <c r="I100" t="s">
        <v>20</v>
      </c>
      <c r="J100">
        <v>8</v>
      </c>
      <c r="K100" s="2">
        <f t="shared" si="10"/>
        <v>7458.6201842894525</v>
      </c>
      <c r="L100">
        <f>ClockFreq/(Timer1Max*K100)</f>
        <v>3.2732679633459327E-2</v>
      </c>
      <c r="M100">
        <f>INDEX(Timer1PrescaleValue,MATCH(L100,Timer1PrescaleValue,-1))</f>
        <v>1</v>
      </c>
      <c r="N100">
        <f t="shared" si="9"/>
        <v>1</v>
      </c>
      <c r="O100">
        <f>ROUND(ClockFreq/(M100*K100),0)</f>
        <v>2145</v>
      </c>
      <c r="P100">
        <f>ClockFreq/(M100*O100)-K100</f>
        <v>0.58727491800709686</v>
      </c>
      <c r="Q100">
        <f>ClockFreq/(Timer2Max*K100)</f>
        <v>8.3795659861655878</v>
      </c>
      <c r="R100">
        <f>INDEX(Timer2PrescaleValues,MATCH(Q100,Timer2PrescaleValues,-1))</f>
        <v>32</v>
      </c>
      <c r="S100">
        <f t="shared" si="11"/>
        <v>3</v>
      </c>
      <c r="T100">
        <f>ROUND(ClockFreq/(R100*K100),0)</f>
        <v>67</v>
      </c>
      <c r="U100">
        <f>ClockFreq/(R100*T100)-K100</f>
        <v>4.0663828747265143</v>
      </c>
    </row>
    <row r="101" spans="8:21" x14ac:dyDescent="0.25">
      <c r="H101">
        <v>119</v>
      </c>
      <c r="I101" t="s">
        <v>21</v>
      </c>
      <c r="J101">
        <v>8</v>
      </c>
      <c r="K101" s="2">
        <f t="shared" si="10"/>
        <v>7902.1328200980006</v>
      </c>
      <c r="L101">
        <f>ClockFreq/(Timer1Max*K101)</f>
        <v>3.0895535491261488E-2</v>
      </c>
      <c r="M101">
        <f>INDEX(Timer1PrescaleValue,MATCH(L101,Timer1PrescaleValue,-1))</f>
        <v>1</v>
      </c>
      <c r="N101">
        <f t="shared" si="9"/>
        <v>1</v>
      </c>
      <c r="O101">
        <f>ROUND(ClockFreq/(M101*K101),0)</f>
        <v>2025</v>
      </c>
      <c r="P101">
        <f>ClockFreq/(M101*O101)-K101</f>
        <v>-0.898252196766407</v>
      </c>
      <c r="Q101">
        <f>ClockFreq/(Timer2Max*K101)</f>
        <v>7.909257085762941</v>
      </c>
      <c r="R101">
        <f>INDEX(Timer2PrescaleValues,MATCH(Q101,Timer2PrescaleValues,-1))</f>
        <v>8</v>
      </c>
      <c r="S101">
        <f t="shared" si="11"/>
        <v>2</v>
      </c>
      <c r="T101">
        <f>ROUND(ClockFreq/(R101*K101),0)</f>
        <v>253</v>
      </c>
      <c r="U101">
        <f>ClockFreq/(R101*T101)-K101</f>
        <v>3.0055198229483722</v>
      </c>
    </row>
    <row r="102" spans="8:21" x14ac:dyDescent="0.25">
      <c r="H102">
        <v>120</v>
      </c>
      <c r="I102" t="s">
        <v>22</v>
      </c>
      <c r="J102">
        <v>9</v>
      </c>
      <c r="K102" s="2">
        <f t="shared" si="10"/>
        <v>8372.0180896191723</v>
      </c>
      <c r="L102">
        <f>ClockFreq/(Timer1Max*K102)</f>
        <v>2.9161502326747302E-2</v>
      </c>
      <c r="M102">
        <f>INDEX(Timer1PrescaleValue,MATCH(L102,Timer1PrescaleValue,-1))</f>
        <v>1</v>
      </c>
      <c r="N102">
        <f t="shared" si="9"/>
        <v>1</v>
      </c>
      <c r="O102">
        <f>ROUND(ClockFreq/(M102*K102),0)</f>
        <v>1911</v>
      </c>
      <c r="P102">
        <f>ClockFreq/(M102*O102)-K102</f>
        <v>0.56171153205650626</v>
      </c>
      <c r="Q102">
        <f>ClockFreq/(Timer2Max*K102)</f>
        <v>7.4653445956473092</v>
      </c>
      <c r="R102">
        <f>INDEX(Timer2PrescaleValues,MATCH(Q102,Timer2PrescaleValues,-1))</f>
        <v>8</v>
      </c>
      <c r="S102">
        <f t="shared" si="11"/>
        <v>2</v>
      </c>
      <c r="T102">
        <f>ROUND(ClockFreq/(R102*K102),0)</f>
        <v>239</v>
      </c>
      <c r="U102">
        <f>ClockFreq/(R102*T102)-K102</f>
        <v>-3.8172527990882372</v>
      </c>
    </row>
    <row r="103" spans="8:21" x14ac:dyDescent="0.25">
      <c r="H103">
        <v>121</v>
      </c>
      <c r="I103" t="s">
        <v>23</v>
      </c>
      <c r="J103">
        <v>9</v>
      </c>
      <c r="K103" s="2">
        <f t="shared" si="10"/>
        <v>8869.8441912599246</v>
      </c>
      <c r="L103">
        <f>ClockFreq/(Timer1Max*K103)</f>
        <v>2.7524792965424216E-2</v>
      </c>
      <c r="M103">
        <f>INDEX(Timer1PrescaleValue,MATCH(L103,Timer1PrescaleValue,-1))</f>
        <v>1</v>
      </c>
      <c r="N103">
        <f t="shared" si="9"/>
        <v>1</v>
      </c>
      <c r="O103">
        <f>ROUND(ClockFreq/(M103*K103),0)</f>
        <v>1804</v>
      </c>
      <c r="P103">
        <f>ClockFreq/(M103*O103)-K103</f>
        <v>-0.66459037300592172</v>
      </c>
      <c r="Q103">
        <f>ClockFreq/(Timer2Max*K103)</f>
        <v>7.0463469991485992</v>
      </c>
      <c r="R103">
        <f>INDEX(Timer2PrescaleValues,MATCH(Q103,Timer2PrescaleValues,-1))</f>
        <v>8</v>
      </c>
      <c r="S103">
        <f t="shared" si="11"/>
        <v>2</v>
      </c>
      <c r="T103">
        <f>ROUND(ClockFreq/(R103*K103),0)</f>
        <v>225</v>
      </c>
      <c r="U103">
        <f>ClockFreq/(R103*T103)-K103</f>
        <v>19.044697628964059</v>
      </c>
    </row>
    <row r="104" spans="8:21" x14ac:dyDescent="0.25">
      <c r="H104">
        <v>122</v>
      </c>
      <c r="I104" t="s">
        <v>24</v>
      </c>
      <c r="J104">
        <v>9</v>
      </c>
      <c r="K104" s="2">
        <f t="shared" si="10"/>
        <v>9397.2725733570605</v>
      </c>
      <c r="L104">
        <f>ClockFreq/(Timer1Max*K104)</f>
        <v>2.5979945041945691E-2</v>
      </c>
      <c r="M104">
        <f>INDEX(Timer1PrescaleValue,MATCH(L104,Timer1PrescaleValue,-1))</f>
        <v>1</v>
      </c>
      <c r="N104">
        <f t="shared" si="9"/>
        <v>1</v>
      </c>
      <c r="O104">
        <f>ROUND(ClockFreq/(M104*K104),0)</f>
        <v>1703</v>
      </c>
      <c r="P104">
        <f>ClockFreq/(M104*O104)-K104</f>
        <v>-2.0876056530087226</v>
      </c>
      <c r="Q104">
        <f>ClockFreq/(Timer2Max*K104)</f>
        <v>6.6508659307380968</v>
      </c>
      <c r="R104">
        <f>INDEX(Timer2PrescaleValues,MATCH(Q104,Timer2PrescaleValues,-1))</f>
        <v>8</v>
      </c>
      <c r="S104">
        <f t="shared" si="11"/>
        <v>2</v>
      </c>
      <c r="T104">
        <f>ROUND(ClockFreq/(R104*K104),0)</f>
        <v>213</v>
      </c>
      <c r="U104">
        <f>ClockFreq/(R104*T104)-K104</f>
        <v>-7.6012118547132559</v>
      </c>
    </row>
    <row r="105" spans="8:21" x14ac:dyDescent="0.25">
      <c r="H105">
        <v>123</v>
      </c>
      <c r="I105" t="s">
        <v>25</v>
      </c>
      <c r="J105">
        <v>9</v>
      </c>
      <c r="K105" s="2">
        <f t="shared" si="10"/>
        <v>9956.0634791066095</v>
      </c>
      <c r="L105">
        <f>ClockFreq/(Timer1Max*K105)</f>
        <v>2.4521802769974659E-2</v>
      </c>
      <c r="M105">
        <f>INDEX(Timer1PrescaleValue,MATCH(L105,Timer1PrescaleValue,-1))</f>
        <v>1</v>
      </c>
      <c r="N105">
        <f t="shared" si="9"/>
        <v>1</v>
      </c>
      <c r="O105">
        <f>ROUND(ClockFreq/(M105*K105),0)</f>
        <v>1607</v>
      </c>
      <c r="P105">
        <f>ClockFreq/(M105*O105)-K105</f>
        <v>0.37709338872264198</v>
      </c>
      <c r="Q105">
        <f>ClockFreq/(Timer2Max*K105)</f>
        <v>6.2775815091135128</v>
      </c>
      <c r="R105">
        <f>INDEX(Timer2PrescaleValues,MATCH(Q105,Timer2PrescaleValues,-1))</f>
        <v>8</v>
      </c>
      <c r="S105">
        <f t="shared" si="11"/>
        <v>2</v>
      </c>
      <c r="T105">
        <f>ROUND(ClockFreq/(R105*K105),0)</f>
        <v>201</v>
      </c>
      <c r="U105">
        <f>ClockFreq/(R105*T105)-K105</f>
        <v>-5.8147228877041925</v>
      </c>
    </row>
    <row r="106" spans="8:21" x14ac:dyDescent="0.25">
      <c r="H106">
        <v>124</v>
      </c>
      <c r="I106" t="s">
        <v>26</v>
      </c>
      <c r="J106">
        <v>9</v>
      </c>
      <c r="K106" s="2">
        <f t="shared" si="10"/>
        <v>10548.081821211859</v>
      </c>
      <c r="L106">
        <f>ClockFreq/(Timer1Max*K106)</f>
        <v>2.314549973522588E-2</v>
      </c>
      <c r="M106">
        <f>INDEX(Timer1PrescaleValue,MATCH(L106,Timer1PrescaleValue,-1))</f>
        <v>1</v>
      </c>
      <c r="N106">
        <f t="shared" si="9"/>
        <v>1</v>
      </c>
      <c r="O106">
        <f>ROUND(ClockFreq/(M106*K106),0)</f>
        <v>1517</v>
      </c>
      <c r="P106">
        <f>ClockFreq/(M106*O106)-K106</f>
        <v>-0.949322859849417</v>
      </c>
      <c r="Q106">
        <f>ClockFreq/(Timer2Max*K106)</f>
        <v>5.9252479322178253</v>
      </c>
      <c r="R106">
        <f>INDEX(Timer2PrescaleValues,MATCH(Q106,Timer2PrescaleValues,-1))</f>
        <v>8</v>
      </c>
      <c r="S106">
        <f t="shared" si="11"/>
        <v>2</v>
      </c>
      <c r="T106">
        <f>ROUND(ClockFreq/(R106*K106),0)</f>
        <v>190</v>
      </c>
      <c r="U106">
        <f>ClockFreq/(R106*T106)-K106</f>
        <v>-21.766031738174206</v>
      </c>
    </row>
    <row r="107" spans="8:21" x14ac:dyDescent="0.25">
      <c r="H107">
        <v>125</v>
      </c>
      <c r="I107" t="s">
        <v>27</v>
      </c>
      <c r="J107">
        <v>9</v>
      </c>
      <c r="K107" s="2">
        <f t="shared" si="10"/>
        <v>11175.303405856148</v>
      </c>
      <c r="L107">
        <f>ClockFreq/(Timer1Max*K107)</f>
        <v>2.1846442654260643E-2</v>
      </c>
      <c r="M107">
        <f>INDEX(Timer1PrescaleValue,MATCH(L107,Timer1PrescaleValue,-1))</f>
        <v>1</v>
      </c>
      <c r="N107">
        <f t="shared" si="9"/>
        <v>1</v>
      </c>
      <c r="O107">
        <f>ROUND(ClockFreq/(M107*K107),0)</f>
        <v>1432</v>
      </c>
      <c r="P107">
        <f>ClockFreq/(M107*O107)-K107</f>
        <v>-2.1190483142490848</v>
      </c>
      <c r="Q107">
        <f>ClockFreq/(Timer2Max*K107)</f>
        <v>5.5926893194907246</v>
      </c>
      <c r="R107">
        <f>INDEX(Timer2PrescaleValues,MATCH(Q107,Timer2PrescaleValues,-1))</f>
        <v>8</v>
      </c>
      <c r="S107">
        <f t="shared" si="11"/>
        <v>2</v>
      </c>
      <c r="T107">
        <f>ROUND(ClockFreq/(R107*K107),0)</f>
        <v>179</v>
      </c>
      <c r="U107">
        <f>ClockFreq/(R107*T107)-K107</f>
        <v>-2.1190483142490848</v>
      </c>
    </row>
    <row r="108" spans="8:21" x14ac:dyDescent="0.25">
      <c r="H108">
        <v>126</v>
      </c>
      <c r="I108" t="s">
        <v>28</v>
      </c>
      <c r="J108">
        <v>9</v>
      </c>
      <c r="K108" s="2">
        <f t="shared" si="10"/>
        <v>11839.821526772326</v>
      </c>
      <c r="L108">
        <f>ClockFreq/(Timer1Max*K108)</f>
        <v>2.0620296044830295E-2</v>
      </c>
      <c r="M108">
        <f>INDEX(Timer1PrescaleValue,MATCH(L108,Timer1PrescaleValue,-1))</f>
        <v>1</v>
      </c>
      <c r="N108">
        <f t="shared" si="9"/>
        <v>1</v>
      </c>
      <c r="O108">
        <f>ROUND(ClockFreq/(M108*K108),0)</f>
        <v>1351</v>
      </c>
      <c r="P108">
        <f>ClockFreq/(M108*O108)-K108</f>
        <v>3.2576738198276871</v>
      </c>
      <c r="Q108">
        <f>ClockFreq/(Timer2Max*K108)</f>
        <v>5.2787957874765556</v>
      </c>
      <c r="R108">
        <f>INDEX(Timer2PrescaleValues,MATCH(Q108,Timer2PrescaleValues,-1))</f>
        <v>8</v>
      </c>
      <c r="S108">
        <f t="shared" si="11"/>
        <v>2</v>
      </c>
      <c r="T108">
        <f>ROUND(ClockFreq/(R108*K108),0)</f>
        <v>169</v>
      </c>
      <c r="U108">
        <f>ClockFreq/(R108*T108)-K108</f>
        <v>-5.5020001451066491</v>
      </c>
    </row>
    <row r="109" spans="8:21" x14ac:dyDescent="0.25">
      <c r="H109">
        <v>127</v>
      </c>
      <c r="I109" t="s">
        <v>29</v>
      </c>
      <c r="J109">
        <v>9</v>
      </c>
      <c r="K109" s="2">
        <f t="shared" si="10"/>
        <v>12543.853951416006</v>
      </c>
      <c r="L109">
        <f>ClockFreq/(Timer1Max*K109)</f>
        <v>1.9462967756607236E-2</v>
      </c>
      <c r="M109">
        <f>INDEX(Timer1PrescaleValue,MATCH(L109,Timer1PrescaleValue,-1))</f>
        <v>1</v>
      </c>
      <c r="N109">
        <f t="shared" si="9"/>
        <v>1</v>
      </c>
      <c r="O109">
        <f>ROUND(ClockFreq/(M109*K109),0)</f>
        <v>1276</v>
      </c>
      <c r="P109">
        <f>ClockFreq/(M109*O109)-K109</f>
        <v>-4.6689984379499947</v>
      </c>
      <c r="Q109">
        <f>ClockFreq/(Timer2Max*K109)</f>
        <v>4.9825197456914525</v>
      </c>
      <c r="R109">
        <f>INDEX(Timer2PrescaleValues,MATCH(Q109,Timer2PrescaleValues,-1))</f>
        <v>8</v>
      </c>
      <c r="S109">
        <f t="shared" si="11"/>
        <v>2</v>
      </c>
      <c r="T109">
        <f>ROUND(ClockFreq/(R109*K109),0)</f>
        <v>159</v>
      </c>
      <c r="U109">
        <f>ClockFreq/(R109*T109)-K109</f>
        <v>34.762400785251884</v>
      </c>
    </row>
  </sheetData>
  <mergeCells count="2">
    <mergeCell ref="L1:P1"/>
    <mergeCell ref="Q1:U1"/>
  </mergeCells>
  <conditionalFormatting sqref="H3:U109">
    <cfRule type="expression" dxfId="1" priority="1">
      <formula>$J3&lt;&gt;$J2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7BBE-17DF-42CC-A1CE-04E30984443E}">
  <dimension ref="A1:C107"/>
  <sheetViews>
    <sheetView topLeftCell="A76" workbookViewId="0">
      <selection activeCell="C93" sqref="C93"/>
    </sheetView>
  </sheetViews>
  <sheetFormatPr defaultRowHeight="15" x14ac:dyDescent="0.25"/>
  <sheetData>
    <row r="1" spans="1:3" x14ac:dyDescent="0.25">
      <c r="A1">
        <v>253</v>
      </c>
      <c r="B1" t="str">
        <f>"{"&amp;(A1-1)</f>
        <v>{252</v>
      </c>
    </row>
    <row r="2" spans="1:3" x14ac:dyDescent="0.25">
      <c r="A2">
        <v>239</v>
      </c>
      <c r="B2" t="str">
        <f>B1&amp;","&amp;(A2-1)</f>
        <v>{252,238</v>
      </c>
      <c r="C2" t="str">
        <f>B2&amp;"}"</f>
        <v>{252,238}</v>
      </c>
    </row>
    <row r="3" spans="1:3" x14ac:dyDescent="0.25">
      <c r="A3">
        <v>225</v>
      </c>
      <c r="B3" t="str">
        <f t="shared" ref="B3:B66" si="0">B2&amp;","&amp;(A3-1)</f>
        <v>{252,238,224</v>
      </c>
      <c r="C3" t="str">
        <f t="shared" ref="C3:C66" si="1">B3&amp;"}"</f>
        <v>{252,238,224}</v>
      </c>
    </row>
    <row r="4" spans="1:3" x14ac:dyDescent="0.25">
      <c r="A4">
        <v>213</v>
      </c>
      <c r="B4" t="str">
        <f t="shared" si="0"/>
        <v>{252,238,224,212</v>
      </c>
      <c r="C4" t="str">
        <f t="shared" si="1"/>
        <v>{252,238,224,212}</v>
      </c>
    </row>
    <row r="5" spans="1:3" x14ac:dyDescent="0.25">
      <c r="A5">
        <v>201</v>
      </c>
      <c r="B5" t="str">
        <f t="shared" si="0"/>
        <v>{252,238,224,212,200</v>
      </c>
      <c r="C5" t="str">
        <f t="shared" si="1"/>
        <v>{252,238,224,212,200}</v>
      </c>
    </row>
    <row r="6" spans="1:3" x14ac:dyDescent="0.25">
      <c r="A6">
        <v>190</v>
      </c>
      <c r="B6" t="str">
        <f t="shared" si="0"/>
        <v>{252,238,224,212,200,189</v>
      </c>
      <c r="C6" t="str">
        <f t="shared" si="1"/>
        <v>{252,238,224,212,200,189}</v>
      </c>
    </row>
    <row r="7" spans="1:3" x14ac:dyDescent="0.25">
      <c r="A7">
        <v>179</v>
      </c>
      <c r="B7" t="str">
        <f t="shared" si="0"/>
        <v>{252,238,224,212,200,189,178</v>
      </c>
      <c r="C7" t="str">
        <f t="shared" si="1"/>
        <v>{252,238,224,212,200,189,178}</v>
      </c>
    </row>
    <row r="8" spans="1:3" x14ac:dyDescent="0.25">
      <c r="A8">
        <v>169</v>
      </c>
      <c r="B8" t="str">
        <f t="shared" si="0"/>
        <v>{252,238,224,212,200,189,178,168</v>
      </c>
      <c r="C8" t="str">
        <f t="shared" si="1"/>
        <v>{252,238,224,212,200,189,178,168}</v>
      </c>
    </row>
    <row r="9" spans="1:3" x14ac:dyDescent="0.25">
      <c r="A9">
        <v>159</v>
      </c>
      <c r="B9" t="str">
        <f t="shared" si="0"/>
        <v>{252,238,224,212,200,189,178,168,158</v>
      </c>
      <c r="C9" t="str">
        <f t="shared" si="1"/>
        <v>{252,238,224,212,200,189,178,168,158}</v>
      </c>
    </row>
    <row r="10" spans="1:3" x14ac:dyDescent="0.25">
      <c r="A10">
        <v>150</v>
      </c>
      <c r="B10" t="str">
        <f t="shared" si="0"/>
        <v>{252,238,224,212,200,189,178,168,158,149</v>
      </c>
      <c r="C10" t="str">
        <f t="shared" si="1"/>
        <v>{252,238,224,212,200,189,178,168,158,149}</v>
      </c>
    </row>
    <row r="11" spans="1:3" x14ac:dyDescent="0.25">
      <c r="A11">
        <v>142</v>
      </c>
      <c r="B11" t="str">
        <f t="shared" si="0"/>
        <v>{252,238,224,212,200,189,178,168,158,149,141</v>
      </c>
      <c r="C11" t="str">
        <f t="shared" si="1"/>
        <v>{252,238,224,212,200,189,178,168,158,149,141}</v>
      </c>
    </row>
    <row r="12" spans="1:3" x14ac:dyDescent="0.25">
      <c r="A12">
        <v>134</v>
      </c>
      <c r="B12" t="str">
        <f t="shared" si="0"/>
        <v>{252,238,224,212,200,189,178,168,158,149,141,133</v>
      </c>
      <c r="C12" t="str">
        <f t="shared" si="1"/>
        <v>{252,238,224,212,200,189,178,168,158,149,141,133}</v>
      </c>
    </row>
    <row r="13" spans="1:3" x14ac:dyDescent="0.25">
      <c r="A13">
        <v>127</v>
      </c>
      <c r="B13" t="str">
        <f t="shared" si="0"/>
        <v>{252,238,224,212,200,189,178,168,158,149,141,133,126</v>
      </c>
      <c r="C13" t="str">
        <f t="shared" si="1"/>
        <v>{252,238,224,212,200,189,178,168,158,149,141,133,126}</v>
      </c>
    </row>
    <row r="14" spans="1:3" x14ac:dyDescent="0.25">
      <c r="A14">
        <v>119</v>
      </c>
      <c r="B14" t="str">
        <f t="shared" si="0"/>
        <v>{252,238,224,212,200,189,178,168,158,149,141,133,126,118</v>
      </c>
      <c r="C14" t="str">
        <f t="shared" si="1"/>
        <v>{252,238,224,212,200,189,178,168,158,149,141,133,126,118}</v>
      </c>
    </row>
    <row r="15" spans="1:3" x14ac:dyDescent="0.25">
      <c r="A15">
        <v>113</v>
      </c>
      <c r="B15" t="str">
        <f t="shared" si="0"/>
        <v>{252,238,224,212,200,189,178,168,158,149,141,133,126,118,112</v>
      </c>
      <c r="C15" t="str">
        <f t="shared" si="1"/>
        <v>{252,238,224,212,200,189,178,168,158,149,141,133,126,118,112}</v>
      </c>
    </row>
    <row r="16" spans="1:3" x14ac:dyDescent="0.25">
      <c r="A16">
        <v>106</v>
      </c>
      <c r="B16" t="str">
        <f t="shared" si="0"/>
        <v>{252,238,224,212,200,189,178,168,158,149,141,133,126,118,112,105</v>
      </c>
      <c r="C16" t="str">
        <f t="shared" si="1"/>
        <v>{252,238,224,212,200,189,178,168,158,149,141,133,126,118,112,105}</v>
      </c>
    </row>
    <row r="17" spans="1:3" x14ac:dyDescent="0.25">
      <c r="A17">
        <v>100</v>
      </c>
      <c r="B17" t="str">
        <f t="shared" si="0"/>
        <v>{252,238,224,212,200,189,178,168,158,149,141,133,126,118,112,105,99</v>
      </c>
      <c r="C17" t="str">
        <f t="shared" si="1"/>
        <v>{252,238,224,212,200,189,178,168,158,149,141,133,126,118,112,105,99}</v>
      </c>
    </row>
    <row r="18" spans="1:3" x14ac:dyDescent="0.25">
      <c r="A18">
        <v>95</v>
      </c>
      <c r="B18" t="str">
        <f t="shared" si="0"/>
        <v>{252,238,224,212,200,189,178,168,158,149,141,133,126,118,112,105,99,94</v>
      </c>
      <c r="C18" t="str">
        <f t="shared" si="1"/>
        <v>{252,238,224,212,200,189,178,168,158,149,141,133,126,118,112,105,99,94}</v>
      </c>
    </row>
    <row r="19" spans="1:3" x14ac:dyDescent="0.25">
      <c r="A19">
        <v>89</v>
      </c>
      <c r="B19" t="str">
        <f t="shared" si="0"/>
        <v>{252,238,224,212,200,189,178,168,158,149,141,133,126,118,112,105,99,94,88</v>
      </c>
      <c r="C19" t="str">
        <f t="shared" si="1"/>
        <v>{252,238,224,212,200,189,178,168,158,149,141,133,126,118,112,105,99,94,88}</v>
      </c>
    </row>
    <row r="20" spans="1:3" x14ac:dyDescent="0.25">
      <c r="A20">
        <v>84</v>
      </c>
      <c r="B20" t="str">
        <f t="shared" si="0"/>
        <v>{252,238,224,212,200,189,178,168,158,149,141,133,126,118,112,105,99,94,88,83</v>
      </c>
      <c r="C20" t="str">
        <f t="shared" si="1"/>
        <v>{252,238,224,212,200,189,178,168,158,149,141,133,126,118,112,105,99,94,88,83}</v>
      </c>
    </row>
    <row r="21" spans="1:3" x14ac:dyDescent="0.25">
      <c r="A21">
        <v>80</v>
      </c>
      <c r="B21" t="str">
        <f t="shared" si="0"/>
        <v>{252,238,224,212,200,189,178,168,158,149,141,133,126,118,112,105,99,94,88,83,79</v>
      </c>
      <c r="C21" t="str">
        <f t="shared" si="1"/>
        <v>{252,238,224,212,200,189,178,168,158,149,141,133,126,118,112,105,99,94,88,83,79}</v>
      </c>
    </row>
    <row r="22" spans="1:3" x14ac:dyDescent="0.25">
      <c r="A22">
        <v>75</v>
      </c>
      <c r="B22" t="str">
        <f t="shared" si="0"/>
        <v>{252,238,224,212,200,189,178,168,158,149,141,133,126,118,112,105,99,94,88,83,79,74</v>
      </c>
      <c r="C22" t="str">
        <f t="shared" si="1"/>
        <v>{252,238,224,212,200,189,178,168,158,149,141,133,126,118,112,105,99,94,88,83,79,74}</v>
      </c>
    </row>
    <row r="23" spans="1:3" x14ac:dyDescent="0.25">
      <c r="A23">
        <v>71</v>
      </c>
      <c r="B23" t="str">
        <f t="shared" si="0"/>
        <v>{252,238,224,212,200,189,178,168,158,149,141,133,126,118,112,105,99,94,88,83,79,74,70</v>
      </c>
      <c r="C23" t="str">
        <f t="shared" si="1"/>
        <v>{252,238,224,212,200,189,178,168,158,149,141,133,126,118,112,105,99,94,88,83,79,74,70}</v>
      </c>
    </row>
    <row r="24" spans="1:3" x14ac:dyDescent="0.25">
      <c r="A24">
        <v>67</v>
      </c>
      <c r="B24" t="str">
        <f t="shared" si="0"/>
        <v>{252,238,224,212,200,189,178,168,158,149,141,133,126,118,112,105,99,94,88,83,79,74,70,66</v>
      </c>
      <c r="C24" t="str">
        <f t="shared" si="1"/>
        <v>{252,238,224,212,200,189,178,168,158,149,141,133,126,118,112,105,99,94,88,83,79,74,70,66}</v>
      </c>
    </row>
    <row r="25" spans="1:3" x14ac:dyDescent="0.25">
      <c r="A25">
        <v>253</v>
      </c>
      <c r="B25" t="str">
        <f t="shared" si="0"/>
        <v>{252,238,224,212,200,189,178,168,158,149,141,133,126,118,112,105,99,94,88,83,79,74,70,66,252</v>
      </c>
      <c r="C25" t="str">
        <f t="shared" si="1"/>
        <v>{252,238,224,212,200,189,178,168,158,149,141,133,126,118,112,105,99,94,88,83,79,74,70,66,252}</v>
      </c>
    </row>
    <row r="26" spans="1:3" x14ac:dyDescent="0.25">
      <c r="A26">
        <v>239</v>
      </c>
      <c r="B26" t="str">
        <f t="shared" si="0"/>
        <v>{252,238,224,212,200,189,178,168,158,149,141,133,126,118,112,105,99,94,88,83,79,74,70,66,252,238</v>
      </c>
      <c r="C26" t="str">
        <f t="shared" si="1"/>
        <v>{252,238,224,212,200,189,178,168,158,149,141,133,126,118,112,105,99,94,88,83,79,74,70,66,252,238}</v>
      </c>
    </row>
    <row r="27" spans="1:3" x14ac:dyDescent="0.25">
      <c r="A27">
        <v>225</v>
      </c>
      <c r="B27" t="str">
        <f t="shared" si="0"/>
        <v>{252,238,224,212,200,189,178,168,158,149,141,133,126,118,112,105,99,94,88,83,79,74,70,66,252,238,224</v>
      </c>
      <c r="C27" t="str">
        <f t="shared" si="1"/>
        <v>{252,238,224,212,200,189,178,168,158,149,141,133,126,118,112,105,99,94,88,83,79,74,70,66,252,238,224}</v>
      </c>
    </row>
    <row r="28" spans="1:3" x14ac:dyDescent="0.25">
      <c r="A28">
        <v>213</v>
      </c>
      <c r="B28" t="str">
        <f t="shared" si="0"/>
        <v>{252,238,224,212,200,189,178,168,158,149,141,133,126,118,112,105,99,94,88,83,79,74,70,66,252,238,224,212</v>
      </c>
      <c r="C28" t="str">
        <f t="shared" si="1"/>
        <v>{252,238,224,212,200,189,178,168,158,149,141,133,126,118,112,105,99,94,88,83,79,74,70,66,252,238,224,212}</v>
      </c>
    </row>
    <row r="29" spans="1:3" x14ac:dyDescent="0.25">
      <c r="A29">
        <v>201</v>
      </c>
      <c r="B29" t="str">
        <f t="shared" si="0"/>
        <v>{252,238,224,212,200,189,178,168,158,149,141,133,126,118,112,105,99,94,88,83,79,74,70,66,252,238,224,212,200</v>
      </c>
      <c r="C29" t="str">
        <f t="shared" si="1"/>
        <v>{252,238,224,212,200,189,178,168,158,149,141,133,126,118,112,105,99,94,88,83,79,74,70,66,252,238,224,212,200}</v>
      </c>
    </row>
    <row r="30" spans="1:3" x14ac:dyDescent="0.25">
      <c r="A30">
        <v>190</v>
      </c>
      <c r="B30" t="str">
        <f t="shared" si="0"/>
        <v>{252,238,224,212,200,189,178,168,158,149,141,133,126,118,112,105,99,94,88,83,79,74,70,66,252,238,224,212,200,189</v>
      </c>
      <c r="C30" t="str">
        <f t="shared" si="1"/>
        <v>{252,238,224,212,200,189,178,168,158,149,141,133,126,118,112,105,99,94,88,83,79,74,70,66,252,238,224,212,200,189}</v>
      </c>
    </row>
    <row r="31" spans="1:3" x14ac:dyDescent="0.25">
      <c r="A31">
        <v>179</v>
      </c>
      <c r="B31" t="str">
        <f t="shared" si="0"/>
        <v>{252,238,224,212,200,189,178,168,158,149,141,133,126,118,112,105,99,94,88,83,79,74,70,66,252,238,224,212,200,189,178</v>
      </c>
      <c r="C31" t="str">
        <f t="shared" si="1"/>
        <v>{252,238,224,212,200,189,178,168,158,149,141,133,126,118,112,105,99,94,88,83,79,74,70,66,252,238,224,212,200,189,178}</v>
      </c>
    </row>
    <row r="32" spans="1:3" x14ac:dyDescent="0.25">
      <c r="A32">
        <v>169</v>
      </c>
      <c r="B32" t="str">
        <f t="shared" si="0"/>
        <v>{252,238,224,212,200,189,178,168,158,149,141,133,126,118,112,105,99,94,88,83,79,74,70,66,252,238,224,212,200,189,178,168</v>
      </c>
      <c r="C32" t="str">
        <f t="shared" si="1"/>
        <v>{252,238,224,212,200,189,178,168,158,149,141,133,126,118,112,105,99,94,88,83,79,74,70,66,252,238,224,212,200,189,178,168}</v>
      </c>
    </row>
    <row r="33" spans="1:3" x14ac:dyDescent="0.25">
      <c r="A33">
        <v>159</v>
      </c>
      <c r="B33" t="str">
        <f t="shared" si="0"/>
        <v>{252,238,224,212,200,189,178,168,158,149,141,133,126,118,112,105,99,94,88,83,79,74,70,66,252,238,224,212,200,189,178,168,158</v>
      </c>
      <c r="C33" t="str">
        <f t="shared" si="1"/>
        <v>{252,238,224,212,200,189,178,168,158,149,141,133,126,118,112,105,99,94,88,83,79,74,70,66,252,238,224,212,200,189,178,168,158}</v>
      </c>
    </row>
    <row r="34" spans="1:3" x14ac:dyDescent="0.25">
      <c r="A34">
        <v>150</v>
      </c>
      <c r="B34" t="str">
        <f t="shared" si="0"/>
        <v>{252,238,224,212,200,189,178,168,158,149,141,133,126,118,112,105,99,94,88,83,79,74,70,66,252,238,224,212,200,189,178,168,158,149</v>
      </c>
      <c r="C34" t="str">
        <f t="shared" si="1"/>
        <v>{252,238,224,212,200,189,178,168,158,149,141,133,126,118,112,105,99,94,88,83,79,74,70,66,252,238,224,212,200,189,178,168,158,149}</v>
      </c>
    </row>
    <row r="35" spans="1:3" x14ac:dyDescent="0.25">
      <c r="A35">
        <v>142</v>
      </c>
      <c r="B35" t="str">
        <f t="shared" si="0"/>
        <v>{252,238,224,212,200,189,178,168,158,149,141,133,126,118,112,105,99,94,88,83,79,74,70,66,252,238,224,212,200,189,178,168,158,149,141</v>
      </c>
      <c r="C35" t="str">
        <f t="shared" si="1"/>
        <v>{252,238,224,212,200,189,178,168,158,149,141,133,126,118,112,105,99,94,88,83,79,74,70,66,252,238,224,212,200,189,178,168,158,149,141}</v>
      </c>
    </row>
    <row r="36" spans="1:3" x14ac:dyDescent="0.25">
      <c r="A36">
        <v>134</v>
      </c>
      <c r="B36" t="str">
        <f t="shared" si="0"/>
        <v>{252,238,224,212,200,189,178,168,158,149,141,133,126,118,112,105,99,94,88,83,79,74,70,66,252,238,224,212,200,189,178,168,158,149,141,133</v>
      </c>
      <c r="C36" t="str">
        <f t="shared" si="1"/>
        <v>{252,238,224,212,200,189,178,168,158,149,141,133,126,118,112,105,99,94,88,83,79,74,70,66,252,238,224,212,200,189,178,168,158,149,141,133}</v>
      </c>
    </row>
    <row r="37" spans="1:3" x14ac:dyDescent="0.25">
      <c r="A37">
        <v>253</v>
      </c>
      <c r="B37" t="str">
        <f t="shared" si="0"/>
        <v>{252,238,224,212,200,189,178,168,158,149,141,133,126,118,112,105,99,94,88,83,79,74,70,66,252,238,224,212,200,189,178,168,158,149,141,133,252</v>
      </c>
      <c r="C37" t="str">
        <f t="shared" si="1"/>
        <v>{252,238,224,212,200,189,178,168,158,149,141,133,126,118,112,105,99,94,88,83,79,74,70,66,252,238,224,212,200,189,178,168,158,149,141,133,252}</v>
      </c>
    </row>
    <row r="38" spans="1:3" x14ac:dyDescent="0.25">
      <c r="A38">
        <v>239</v>
      </c>
      <c r="B38" t="str">
        <f t="shared" si="0"/>
        <v>{252,238,224,212,200,189,178,168,158,149,141,133,126,118,112,105,99,94,88,83,79,74,70,66,252,238,224,212,200,189,178,168,158,149,141,133,252,238</v>
      </c>
      <c r="C38" t="str">
        <f t="shared" si="1"/>
        <v>{252,238,224,212,200,189,178,168,158,149,141,133,126,118,112,105,99,94,88,83,79,74,70,66,252,238,224,212,200,189,178,168,158,149,141,133,252,238}</v>
      </c>
    </row>
    <row r="39" spans="1:3" x14ac:dyDescent="0.25">
      <c r="A39">
        <v>225</v>
      </c>
      <c r="B39" t="str">
        <f t="shared" si="0"/>
        <v>{252,238,224,212,200,189,178,168,158,149,141,133,126,118,112,105,99,94,88,83,79,74,70,66,252,238,224,212,200,189,178,168,158,149,141,133,252,238,224</v>
      </c>
      <c r="C39" t="str">
        <f t="shared" si="1"/>
        <v>{252,238,224,212,200,189,178,168,158,149,141,133,126,118,112,105,99,94,88,83,79,74,70,66,252,238,224,212,200,189,178,168,158,149,141,133,252,238,224}</v>
      </c>
    </row>
    <row r="40" spans="1:3" x14ac:dyDescent="0.25">
      <c r="A40">
        <v>213</v>
      </c>
      <c r="B40" t="str">
        <f t="shared" si="0"/>
        <v>{252,238,224,212,200,189,178,168,158,149,141,133,126,118,112,105,99,94,88,83,79,74,70,66,252,238,224,212,200,189,178,168,158,149,141,133,252,238,224,212</v>
      </c>
      <c r="C40" t="str">
        <f t="shared" si="1"/>
        <v>{252,238,224,212,200,189,178,168,158,149,141,133,126,118,112,105,99,94,88,83,79,74,70,66,252,238,224,212,200,189,178,168,158,149,141,133,252,238,224,212}</v>
      </c>
    </row>
    <row r="41" spans="1:3" x14ac:dyDescent="0.25">
      <c r="A41">
        <v>201</v>
      </c>
      <c r="B41" t="str">
        <f t="shared" si="0"/>
        <v>{252,238,224,212,200,189,178,168,158,149,141,133,126,118,112,105,99,94,88,83,79,74,70,66,252,238,224,212,200,189,178,168,158,149,141,133,252,238,224,212,200</v>
      </c>
      <c r="C41" t="str">
        <f t="shared" si="1"/>
        <v>{252,238,224,212,200,189,178,168,158,149,141,133,126,118,112,105,99,94,88,83,79,74,70,66,252,238,224,212,200,189,178,168,158,149,141,133,252,238,224,212,200}</v>
      </c>
    </row>
    <row r="42" spans="1:3" x14ac:dyDescent="0.25">
      <c r="A42">
        <v>190</v>
      </c>
      <c r="B42" t="str">
        <f t="shared" si="0"/>
        <v>{252,238,224,212,200,189,178,168,158,149,141,133,126,118,112,105,99,94,88,83,79,74,70,66,252,238,224,212,200,189,178,168,158,149,141,133,252,238,224,212,200,189</v>
      </c>
      <c r="C42" t="str">
        <f t="shared" si="1"/>
        <v>{252,238,224,212,200,189,178,168,158,149,141,133,126,118,112,105,99,94,88,83,79,74,70,66,252,238,224,212,200,189,178,168,158,149,141,133,252,238,224,212,200,189}</v>
      </c>
    </row>
    <row r="43" spans="1:3" x14ac:dyDescent="0.25">
      <c r="A43">
        <v>179</v>
      </c>
      <c r="B43" t="str">
        <f t="shared" si="0"/>
        <v>{252,238,224,212,200,189,178,168,158,149,141,133,126,118,112,105,99,94,88,83,79,74,70,66,252,238,224,212,200,189,178,168,158,149,141,133,252,238,224,212,200,189,178</v>
      </c>
      <c r="C43" t="str">
        <f t="shared" si="1"/>
        <v>{252,238,224,212,200,189,178,168,158,149,141,133,126,118,112,105,99,94,88,83,79,74,70,66,252,238,224,212,200,189,178,168,158,149,141,133,252,238,224,212,200,189,178}</v>
      </c>
    </row>
    <row r="44" spans="1:3" x14ac:dyDescent="0.25">
      <c r="A44">
        <v>169</v>
      </c>
      <c r="B44" t="str">
        <f t="shared" si="0"/>
        <v>{252,238,224,212,200,189,178,168,158,149,141,133,126,118,112,105,99,94,88,83,79,74,70,66,252,238,224,212,200,189,178,168,158,149,141,133,252,238,224,212,200,189,178,168</v>
      </c>
      <c r="C44" t="str">
        <f t="shared" si="1"/>
        <v>{252,238,224,212,200,189,178,168,158,149,141,133,126,118,112,105,99,94,88,83,79,74,70,66,252,238,224,212,200,189,178,168,158,149,141,133,252,238,224,212,200,189,178,168}</v>
      </c>
    </row>
    <row r="45" spans="1:3" x14ac:dyDescent="0.25">
      <c r="A45">
        <v>159</v>
      </c>
      <c r="B45" t="str">
        <f t="shared" si="0"/>
        <v>{252,238,224,212,200,189,178,168,158,149,141,133,126,118,112,105,99,94,88,83,79,74,70,66,252,238,224,212,200,189,178,168,158,149,141,133,252,238,224,212,200,189,178,168,158</v>
      </c>
      <c r="C45" t="str">
        <f t="shared" si="1"/>
        <v>{252,238,224,212,200,189,178,168,158,149,141,133,126,118,112,105,99,94,88,83,79,74,70,66,252,238,224,212,200,189,178,168,158,149,141,133,252,238,224,212,200,189,178,168,158}</v>
      </c>
    </row>
    <row r="46" spans="1:3" x14ac:dyDescent="0.25">
      <c r="A46">
        <v>150</v>
      </c>
      <c r="B46" t="str">
        <f t="shared" si="0"/>
        <v>{252,238,224,212,200,189,178,168,158,149,141,133,126,118,112,105,99,94,88,83,79,74,70,66,252,238,224,212,200,189,178,168,158,149,141,133,252,238,224,212,200,189,178,168,158,149</v>
      </c>
      <c r="C46" t="str">
        <f t="shared" si="1"/>
        <v>{252,238,224,212,200,189,178,168,158,149,141,133,126,118,112,105,99,94,88,83,79,74,70,66,252,238,224,212,200,189,178,168,158,149,141,133,252,238,224,212,200,189,178,168,158,149}</v>
      </c>
    </row>
    <row r="47" spans="1:3" x14ac:dyDescent="0.25">
      <c r="A47">
        <v>142</v>
      </c>
      <c r="B47" t="str">
        <f t="shared" si="0"/>
        <v>{252,238,224,212,200,189,178,168,158,149,141,133,126,118,112,105,99,94,88,83,79,74,70,66,252,238,224,212,200,189,178,168,158,149,141,133,252,238,224,212,200,189,178,168,158,149,141</v>
      </c>
      <c r="C47" t="str">
        <f t="shared" si="1"/>
        <v>{252,238,224,212,200,189,178,168,158,149,141,133,126,118,112,105,99,94,88,83,79,74,70,66,252,238,224,212,200,189,178,168,158,149,141,133,252,238,224,212,200,189,178,168,158,149,141}</v>
      </c>
    </row>
    <row r="48" spans="1:3" x14ac:dyDescent="0.25">
      <c r="A48">
        <v>134</v>
      </c>
      <c r="B48" t="str">
        <f t="shared" si="0"/>
        <v>{252,238,224,212,200,189,178,168,158,149,141,133,126,118,112,105,99,94,88,83,79,74,70,66,252,238,224,212,200,189,178,168,158,149,141,133,252,238,224,212,200,189,178,168,158,149,141,133</v>
      </c>
      <c r="C48" t="str">
        <f t="shared" si="1"/>
        <v>{252,238,224,212,200,189,178,168,158,149,141,133,126,118,112,105,99,94,88,83,79,74,70,66,252,238,224,212,200,189,178,168,158,149,141,133,252,238,224,212,200,189,178,168,158,149,141,133}</v>
      </c>
    </row>
    <row r="49" spans="1:3" x14ac:dyDescent="0.25">
      <c r="A49">
        <v>253</v>
      </c>
      <c r="B49" t="str">
        <f t="shared" si="0"/>
        <v>{252,238,224,212,200,189,178,168,158,149,141,133,126,118,112,105,99,94,88,83,79,74,70,66,252,238,224,212,200,189,178,168,158,149,141,133,252,238,224,212,200,189,178,168,158,149,141,133,252</v>
      </c>
      <c r="C49" t="str">
        <f t="shared" si="1"/>
        <v>{252,238,224,212,200,189,178,168,158,149,141,133,126,118,112,105,99,94,88,83,79,74,70,66,252,238,224,212,200,189,178,168,158,149,141,133,252,238,224,212,200,189,178,168,158,149,141,133,252}</v>
      </c>
    </row>
    <row r="50" spans="1:3" x14ac:dyDescent="0.25">
      <c r="A50">
        <v>239</v>
      </c>
      <c r="B50" t="str">
        <f t="shared" si="0"/>
        <v>{252,238,224,212,200,189,178,168,158,149,141,133,126,118,112,105,99,94,88,83,79,74,70,66,252,238,224,212,200,189,178,168,158,149,141,133,252,238,224,212,200,189,178,168,158,149,141,133,252,238</v>
      </c>
      <c r="C50" t="str">
        <f t="shared" si="1"/>
        <v>{252,238,224,212,200,189,178,168,158,149,141,133,126,118,112,105,99,94,88,83,79,74,70,66,252,238,224,212,200,189,178,168,158,149,141,133,252,238,224,212,200,189,178,168,158,149,141,133,252,238}</v>
      </c>
    </row>
    <row r="51" spans="1:3" x14ac:dyDescent="0.25">
      <c r="A51">
        <v>225</v>
      </c>
      <c r="B51" t="str">
        <f t="shared" si="0"/>
        <v>{252,238,224,212,200,189,178,168,158,149,141,133,126,118,112,105,99,94,88,83,79,74,70,66,252,238,224,212,200,189,178,168,158,149,141,133,252,238,224,212,200,189,178,168,158,149,141,133,252,238,224</v>
      </c>
      <c r="C51" t="str">
        <f t="shared" si="1"/>
        <v>{252,238,224,212,200,189,178,168,158,149,141,133,126,118,112,105,99,94,88,83,79,74,70,66,252,238,224,212,200,189,178,168,158,149,141,133,252,238,224,212,200,189,178,168,158,149,141,133,252,238,224}</v>
      </c>
    </row>
    <row r="52" spans="1:3" x14ac:dyDescent="0.25">
      <c r="A52">
        <v>213</v>
      </c>
      <c r="B52" t="str">
        <f t="shared" si="0"/>
        <v>{252,238,224,212,200,189,178,168,158,149,141,133,126,118,112,105,99,94,88,83,79,74,70,66,252,238,224,212,200,189,178,168,158,149,141,133,252,238,224,212,200,189,178,168,158,149,141,133,252,238,224,212</v>
      </c>
      <c r="C52" t="str">
        <f t="shared" si="1"/>
        <v>{252,238,224,212,200,189,178,168,158,149,141,133,126,118,112,105,99,94,88,83,79,74,70,66,252,238,224,212,200,189,178,168,158,149,141,133,252,238,224,212,200,189,178,168,158,149,141,133,252,238,224,212}</v>
      </c>
    </row>
    <row r="53" spans="1:3" x14ac:dyDescent="0.25">
      <c r="A53">
        <v>201</v>
      </c>
      <c r="B53" t="str">
        <f t="shared" si="0"/>
        <v>{252,238,224,212,200,189,178,168,158,149,141,133,126,118,112,105,99,94,88,83,79,74,70,66,252,238,224,212,200,189,178,168,158,149,141,133,252,238,224,212,200,189,178,168,158,149,141,133,252,238,224,212,200</v>
      </c>
      <c r="C53" t="str">
        <f t="shared" si="1"/>
        <v>{252,238,224,212,200,189,178,168,158,149,141,133,126,118,112,105,99,94,88,83,79,74,70,66,252,238,224,212,200,189,178,168,158,149,141,133,252,238,224,212,200,189,178,168,158,149,141,133,252,238,224,212,200}</v>
      </c>
    </row>
    <row r="54" spans="1:3" x14ac:dyDescent="0.25">
      <c r="A54">
        <v>190</v>
      </c>
      <c r="B54" t="str">
        <f t="shared" si="0"/>
        <v>{252,238,224,212,200,189,178,168,158,149,141,133,126,118,112,105,99,94,88,83,79,74,70,66,252,238,224,212,200,189,178,168,158,149,141,133,252,238,224,212,200,189,178,168,158,149,141,133,252,238,224,212,200,189</v>
      </c>
      <c r="C54" t="str">
        <f t="shared" si="1"/>
        <v>{252,238,224,212,200,189,178,168,158,149,141,133,126,118,112,105,99,94,88,83,79,74,70,66,252,238,224,212,200,189,178,168,158,149,141,133,252,238,224,212,200,189,178,168,158,149,141,133,252,238,224,212,200,189}</v>
      </c>
    </row>
    <row r="55" spans="1:3" x14ac:dyDescent="0.25">
      <c r="A55">
        <v>179</v>
      </c>
      <c r="B55" t="str">
        <f t="shared" si="0"/>
        <v>{252,238,224,212,200,189,178,168,158,149,141,133,126,118,112,105,99,94,88,83,79,74,70,66,252,238,224,212,200,189,178,168,158,149,141,133,252,238,224,212,200,189,178,168,158,149,141,133,252,238,224,212,200,189,178</v>
      </c>
      <c r="C55" t="str">
        <f t="shared" si="1"/>
        <v>{252,238,224,212,200,189,178,168,158,149,141,133,126,118,112,105,99,94,88,83,79,74,70,66,252,238,224,212,200,189,178,168,158,149,141,133,252,238,224,212,200,189,178,168,158,149,141,133,252,238,224,212,200,189,178}</v>
      </c>
    </row>
    <row r="56" spans="1:3" x14ac:dyDescent="0.25">
      <c r="A56">
        <v>169</v>
      </c>
      <c r="B56" t="str">
        <f t="shared" si="0"/>
        <v>{252,238,224,212,200,189,178,168,158,149,141,133,126,118,112,105,99,94,88,83,79,74,70,66,252,238,224,212,200,189,178,168,158,149,141,133,252,238,224,212,200,189,178,168,158,149,141,133,252,238,224,212,200,189,178,168</v>
      </c>
      <c r="C56" t="str">
        <f t="shared" si="1"/>
        <v>{252,238,224,212,200,189,178,168,158,149,141,133,126,118,112,105,99,94,88,83,79,74,70,66,252,238,224,212,200,189,178,168,158,149,141,133,252,238,224,212,200,189,178,168,158,149,141,133,252,238,224,212,200,189,178,168}</v>
      </c>
    </row>
    <row r="57" spans="1:3" x14ac:dyDescent="0.25">
      <c r="A57">
        <v>159</v>
      </c>
      <c r="B57" t="str">
        <f t="shared" si="0"/>
        <v>{252,238,224,212,200,189,178,168,158,149,141,133,126,118,112,105,99,94,88,83,79,74,70,66,252,238,224,212,200,189,178,168,158,149,141,133,252,238,224,212,200,189,178,168,158,149,141,133,252,238,224,212,200,189,178,168,158</v>
      </c>
      <c r="C57" t="str">
        <f t="shared" si="1"/>
        <v>{252,238,224,212,200,189,178,168,158,149,141,133,126,118,112,105,99,94,88,83,79,74,70,66,252,238,224,212,200,189,178,168,158,149,141,133,252,238,224,212,200,189,178,168,158,149,141,133,252,238,224,212,200,189,178,168,158}</v>
      </c>
    </row>
    <row r="58" spans="1:3" x14ac:dyDescent="0.25">
      <c r="A58">
        <v>150</v>
      </c>
      <c r="B58" t="str">
        <f t="shared" si="0"/>
        <v>{252,238,224,212,200,189,178,168,158,149,141,133,126,118,112,105,99,94,88,83,79,74,70,66,252,238,224,212,200,189,178,168,158,149,141,133,252,238,224,212,200,189,178,168,158,149,141,133,252,238,224,212,200,189,178,168,158,149</v>
      </c>
      <c r="C58" t="str">
        <f t="shared" si="1"/>
        <v>{252,238,224,212,200,189,178,168,158,149,141,133,126,118,112,105,99,94,88,83,79,74,70,66,252,238,224,212,200,189,178,168,158,149,141,133,252,238,224,212,200,189,178,168,158,149,141,133,252,238,224,212,200,189,178,168,158,149}</v>
      </c>
    </row>
    <row r="59" spans="1:3" x14ac:dyDescent="0.25">
      <c r="A59">
        <v>142</v>
      </c>
      <c r="B59" t="str">
        <f t="shared" si="0"/>
        <v>{252,238,224,212,200,189,178,168,158,149,141,133,126,118,112,105,99,94,88,83,79,74,70,66,252,238,224,212,200,189,178,168,158,149,141,133,252,238,224,212,200,189,178,168,158,149,141,133,252,238,224,212,200,189,178,168,158,149,141</v>
      </c>
      <c r="C59" t="str">
        <f t="shared" si="1"/>
        <v>{252,238,224,212,200,189,178,168,158,149,141,133,126,118,112,105,99,94,88,83,79,74,70,66,252,238,224,212,200,189,178,168,158,149,141,133,252,238,224,212,200,189,178,168,158,149,141,133,252,238,224,212,200,189,178,168,158,149,141}</v>
      </c>
    </row>
    <row r="60" spans="1:3" x14ac:dyDescent="0.25">
      <c r="A60">
        <v>134</v>
      </c>
      <c r="B60" t="str">
        <f t="shared" si="0"/>
        <v>{252,238,224,212,200,189,178,168,158,149,141,133,126,118,112,105,99,94,88,83,79,74,70,66,252,238,224,212,200,189,178,168,158,149,141,133,252,238,224,212,200,189,178,168,158,149,141,133,252,238,224,212,200,189,178,168,158,149,141,133</v>
      </c>
      <c r="C60" t="str">
        <f t="shared" si="1"/>
        <v>{252,238,224,212,200,189,178,168,158,149,141,133,126,118,112,105,99,94,88,83,79,74,70,66,252,238,224,212,200,189,178,168,158,149,141,133,252,238,224,212,200,189,178,168,158,149,141,133,252,238,224,212,200,189,178,168,158,149,141,133}</v>
      </c>
    </row>
    <row r="61" spans="1:3" x14ac:dyDescent="0.25">
      <c r="A61">
        <v>253</v>
      </c>
      <c r="B61" t="str">
        <f t="shared" si="0"/>
        <v>{252,238,224,212,200,189,178,168,158,149,141,133,126,118,112,105,99,94,88,83,79,74,70,66,252,238,224,212,200,189,178,168,158,149,141,133,252,238,224,212,200,189,178,168,158,149,141,133,252,238,224,212,200,189,178,168,158,149,141,133,252</v>
      </c>
      <c r="C61" t="str">
        <f t="shared" si="1"/>
        <v>{252,238,224,212,200,189,178,168,158,149,141,133,126,118,112,105,99,94,88,83,79,74,70,66,252,238,224,212,200,189,178,168,158,149,141,133,252,238,224,212,200,189,178,168,158,149,141,133,252,238,224,212,200,189,178,168,158,149,141,133,252}</v>
      </c>
    </row>
    <row r="62" spans="1:3" x14ac:dyDescent="0.25">
      <c r="A62">
        <v>239</v>
      </c>
      <c r="B62" t="str">
        <f t="shared" si="0"/>
        <v>{252,238,224,212,200,189,178,168,158,149,141,133,126,118,112,105,99,94,88,83,79,74,70,66,252,238,224,212,200,189,178,168,158,149,141,133,252,238,224,212,200,189,178,168,158,149,141,133,252,238,224,212,200,189,178,168,158,149,141,133,252,238</v>
      </c>
      <c r="C62" t="str">
        <f t="shared" si="1"/>
        <v>{252,238,224,212,200,189,178,168,158,149,141,133,126,118,112,105,99,94,88,83,79,74,70,66,252,238,224,212,200,189,178,168,158,149,141,133,252,238,224,212,200,189,178,168,158,149,141,133,252,238,224,212,200,189,178,168,158,149,141,133,252,238}</v>
      </c>
    </row>
    <row r="63" spans="1:3" x14ac:dyDescent="0.25">
      <c r="A63">
        <v>225</v>
      </c>
      <c r="B63" t="str">
        <f t="shared" si="0"/>
        <v>{252,238,224,212,200,189,178,168,158,149,141,133,126,118,112,105,99,94,88,83,79,74,70,66,252,238,224,212,200,189,178,168,158,149,141,133,252,238,224,212,200,189,178,168,158,149,141,133,252,238,224,212,200,189,178,168,158,149,141,133,252,238,224</v>
      </c>
      <c r="C63" t="str">
        <f t="shared" si="1"/>
        <v>{252,238,224,212,200,189,178,168,158,149,141,133,126,118,112,105,99,94,88,83,79,74,70,66,252,238,224,212,200,189,178,168,158,149,141,133,252,238,224,212,200,189,178,168,158,149,141,133,252,238,224,212,200,189,178,168,158,149,141,133,252,238,224}</v>
      </c>
    </row>
    <row r="64" spans="1:3" x14ac:dyDescent="0.25">
      <c r="A64">
        <v>213</v>
      </c>
      <c r="B64" t="str">
        <f t="shared" si="0"/>
        <v>{252,238,224,212,200,189,178,168,158,149,141,133,126,118,112,105,99,94,88,83,79,74,70,66,252,238,224,212,200,189,178,168,158,149,141,133,252,238,224,212,200,189,178,168,158,149,141,133,252,238,224,212,200,189,178,168,158,149,141,133,252,238,224,212</v>
      </c>
      <c r="C64" t="str">
        <f t="shared" si="1"/>
        <v>{252,238,224,212,200,189,178,168,158,149,141,133,126,118,112,105,99,94,88,83,79,74,70,66,252,238,224,212,200,189,178,168,158,149,141,133,252,238,224,212,200,189,178,168,158,149,141,133,252,238,224,212,200,189,178,168,158,149,141,133,252,238,224,212}</v>
      </c>
    </row>
    <row r="65" spans="1:3" x14ac:dyDescent="0.25">
      <c r="A65">
        <v>201</v>
      </c>
      <c r="B65" t="str">
        <f t="shared" si="0"/>
        <v>{252,238,224,212,200,189,178,168,158,149,141,133,126,118,112,105,99,94,88,83,79,74,70,66,252,238,224,212,200,189,178,168,158,149,141,133,252,238,224,212,200,189,178,168,158,149,141,133,252,238,224,212,200,189,178,168,158,149,141,133,252,238,224,212,200</v>
      </c>
      <c r="C65" t="str">
        <f t="shared" si="1"/>
        <v>{252,238,224,212,200,189,178,168,158,149,141,133,126,118,112,105,99,94,88,83,79,74,70,66,252,238,224,212,200,189,178,168,158,149,141,133,252,238,224,212,200,189,178,168,158,149,141,133,252,238,224,212,200,189,178,168,158,149,141,133,252,238,224,212,200}</v>
      </c>
    </row>
    <row r="66" spans="1:3" x14ac:dyDescent="0.25">
      <c r="A66">
        <v>190</v>
      </c>
      <c r="B66" t="str">
        <f t="shared" si="0"/>
        <v>{252,238,224,212,200,189,178,168,158,149,141,133,126,118,112,105,99,94,88,83,79,74,70,66,252,238,224,212,200,189,178,168,158,149,141,133,252,238,224,212,200,189,178,168,158,149,141,133,252,238,224,212,200,189,178,168,158,149,141,133,252,238,224,212,200,189</v>
      </c>
      <c r="C66" t="str">
        <f t="shared" si="1"/>
        <v>{252,238,224,212,200,189,178,168,158,149,141,133,126,118,112,105,99,94,88,83,79,74,70,66,252,238,224,212,200,189,178,168,158,149,141,133,252,238,224,212,200,189,178,168,158,149,141,133,252,238,224,212,200,189,178,168,158,149,141,133,252,238,224,212,200,189}</v>
      </c>
    </row>
    <row r="67" spans="1:3" x14ac:dyDescent="0.25">
      <c r="A67">
        <v>179</v>
      </c>
      <c r="B67" t="str">
        <f t="shared" ref="B67:B107" si="2">B66&amp;","&amp;(A67-1)</f>
        <v>{252,238,224,212,200,189,178,168,158,149,141,133,126,118,112,105,99,94,88,83,79,74,70,66,252,238,224,212,200,189,178,168,158,149,141,133,252,238,224,212,200,189,178,168,158,149,141,133,252,238,224,212,200,189,178,168,158,149,141,133,252,238,224,212,200,189,178</v>
      </c>
      <c r="C67" t="str">
        <f t="shared" ref="C67:C107" si="3">B67&amp;"}"</f>
        <v>{252,238,224,212,200,189,178,168,158,149,141,133,126,118,112,105,99,94,88,83,79,74,70,66,252,238,224,212,200,189,178,168,158,149,141,133,252,238,224,212,200,189,178,168,158,149,141,133,252,238,224,212,200,189,178,168,158,149,141,133,252,238,224,212,200,189,178}</v>
      </c>
    </row>
    <row r="68" spans="1:3" x14ac:dyDescent="0.25">
      <c r="A68">
        <v>169</v>
      </c>
      <c r="B68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</v>
      </c>
      <c r="C68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{252,238,224,212,200,189,178,168,158,149,141,133,126,118,112,105,99,94,88,83,79,74,70,66,252,238,224,212,200,189,178,168,158,149,141,133,252,238,224,212,200,189,178,168,158,149,141,133,252,238,224,212,200,189,178,168,158,149,141,133,252,238,224,212,200,189,178,168}</v>
      </c>
    </row>
    <row r="69" spans="1:3" x14ac:dyDescent="0.25">
      <c r="A69">
        <v>159</v>
      </c>
      <c r="B69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</v>
      </c>
      <c r="C69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{252,238,224,212,200,189,178,168,158,149,141,133,126,118,112,105,99,94,88,83,79,74,70,66,252,238,224,212,200,189,178,168,158,149,141,133,252,238,224,212,200,189,178,168,158,149,141,133,252,238,224,212,200,189,178,168,158,149,141,133,252,238,224,212,200,189,178,168,158}</v>
      </c>
    </row>
    <row r="70" spans="1:3" x14ac:dyDescent="0.25">
      <c r="A70">
        <v>150</v>
      </c>
      <c r="B70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</v>
      </c>
      <c r="C70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{252,238,224,212,200,189,178,168,158,149,141,133,126,118,112,105,99,94,88,83,79,74,70,66,252,238,224,212,200,189,178,168,158,149,141,133,252,238,224,212,200,189,178,168,158,149,141,133,252,238,224,212,200,189,178,168,158,149,141,133,252,238,224,212,200,189,178,168,158,149}</v>
      </c>
    </row>
    <row r="71" spans="1:3" x14ac:dyDescent="0.25">
      <c r="A71">
        <v>142</v>
      </c>
      <c r="B71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</v>
      </c>
      <c r="C71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{252,238,224,212,200,189,178,168,158,149,141,133,126,118,112,105,99,94,88,83,79,74,70,66,252,238,224,212,200,189,178,168,158,149,141,133,252,238,224,212,200,189,178,168,158,149,141,133,252,238,224,212,200,189,178,168,158,149,141,133,252,238,224,212,200,189,178,168,158,149,141}</v>
      </c>
    </row>
    <row r="72" spans="1:3" x14ac:dyDescent="0.25">
      <c r="A72">
        <v>134</v>
      </c>
      <c r="B72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</v>
      </c>
      <c r="C72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}</v>
      </c>
    </row>
    <row r="73" spans="1:3" x14ac:dyDescent="0.25">
      <c r="A73">
        <v>127</v>
      </c>
      <c r="B73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</v>
      </c>
      <c r="C73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}</v>
      </c>
    </row>
    <row r="74" spans="1:3" x14ac:dyDescent="0.25">
      <c r="A74">
        <v>119</v>
      </c>
      <c r="B74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</v>
      </c>
      <c r="C74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}</v>
      </c>
    </row>
    <row r="75" spans="1:3" x14ac:dyDescent="0.25">
      <c r="A75">
        <v>113</v>
      </c>
      <c r="B75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</v>
      </c>
      <c r="C75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}</v>
      </c>
    </row>
    <row r="76" spans="1:3" x14ac:dyDescent="0.25">
      <c r="A76">
        <v>106</v>
      </c>
      <c r="B76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</v>
      </c>
      <c r="C76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}</v>
      </c>
    </row>
    <row r="77" spans="1:3" x14ac:dyDescent="0.25">
      <c r="A77">
        <v>100</v>
      </c>
      <c r="B77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</v>
      </c>
      <c r="C77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}</v>
      </c>
    </row>
    <row r="78" spans="1:3" x14ac:dyDescent="0.25">
      <c r="A78">
        <v>95</v>
      </c>
      <c r="B78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</v>
      </c>
      <c r="C78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}</v>
      </c>
    </row>
    <row r="79" spans="1:3" x14ac:dyDescent="0.25">
      <c r="A79">
        <v>89</v>
      </c>
      <c r="B79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</v>
      </c>
      <c r="C79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}</v>
      </c>
    </row>
    <row r="80" spans="1:3" x14ac:dyDescent="0.25">
      <c r="A80">
        <v>84</v>
      </c>
      <c r="B80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</v>
      </c>
      <c r="C80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}</v>
      </c>
    </row>
    <row r="81" spans="1:3" x14ac:dyDescent="0.25">
      <c r="A81">
        <v>80</v>
      </c>
      <c r="B81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</v>
      </c>
      <c r="C81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}</v>
      </c>
    </row>
    <row r="82" spans="1:3" x14ac:dyDescent="0.25">
      <c r="A82">
        <v>75</v>
      </c>
      <c r="B82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</v>
      </c>
      <c r="C82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}</v>
      </c>
    </row>
    <row r="83" spans="1:3" x14ac:dyDescent="0.25">
      <c r="A83">
        <v>71</v>
      </c>
      <c r="B83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</v>
      </c>
      <c r="C83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}</v>
      </c>
    </row>
    <row r="84" spans="1:3" x14ac:dyDescent="0.25">
      <c r="A84">
        <v>67</v>
      </c>
      <c r="B84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</v>
      </c>
      <c r="C84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}</v>
      </c>
    </row>
    <row r="85" spans="1:3" x14ac:dyDescent="0.25">
      <c r="A85">
        <v>253</v>
      </c>
      <c r="B85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</v>
      </c>
      <c r="C85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}</v>
      </c>
    </row>
    <row r="86" spans="1:3" x14ac:dyDescent="0.25">
      <c r="A86">
        <v>239</v>
      </c>
      <c r="B86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</v>
      </c>
      <c r="C86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}</v>
      </c>
    </row>
    <row r="87" spans="1:3" x14ac:dyDescent="0.25">
      <c r="A87">
        <v>225</v>
      </c>
      <c r="B87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</v>
      </c>
      <c r="C87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}</v>
      </c>
    </row>
    <row r="88" spans="1:3" x14ac:dyDescent="0.25">
      <c r="A88">
        <v>213</v>
      </c>
      <c r="B88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</v>
      </c>
      <c r="C88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}</v>
      </c>
    </row>
    <row r="89" spans="1:3" x14ac:dyDescent="0.25">
      <c r="A89">
        <v>201</v>
      </c>
      <c r="B89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</v>
      </c>
      <c r="C89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}</v>
      </c>
    </row>
    <row r="90" spans="1:3" x14ac:dyDescent="0.25">
      <c r="A90">
        <v>190</v>
      </c>
      <c r="B90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</v>
      </c>
      <c r="C90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}</v>
      </c>
    </row>
    <row r="91" spans="1:3" x14ac:dyDescent="0.25">
      <c r="A91">
        <v>179</v>
      </c>
      <c r="B91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</v>
      </c>
      <c r="C91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}</v>
      </c>
    </row>
    <row r="92" spans="1:3" x14ac:dyDescent="0.25">
      <c r="A92">
        <v>169</v>
      </c>
      <c r="B92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</v>
      </c>
      <c r="C92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}</v>
      </c>
    </row>
    <row r="93" spans="1:3" x14ac:dyDescent="0.25">
      <c r="A93">
        <v>159</v>
      </c>
      <c r="B93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</v>
      </c>
      <c r="C93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}</v>
      </c>
    </row>
    <row r="94" spans="1:3" x14ac:dyDescent="0.25">
      <c r="B94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</v>
      </c>
      <c r="C94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}</v>
      </c>
    </row>
    <row r="95" spans="1:3" x14ac:dyDescent="0.25">
      <c r="B95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</v>
      </c>
      <c r="C95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}</v>
      </c>
    </row>
    <row r="96" spans="1:3" x14ac:dyDescent="0.25">
      <c r="B96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</v>
      </c>
      <c r="C96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}</v>
      </c>
    </row>
    <row r="97" spans="2:3" x14ac:dyDescent="0.25">
      <c r="B97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</v>
      </c>
      <c r="C97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}</v>
      </c>
    </row>
    <row r="98" spans="2:3" x14ac:dyDescent="0.25">
      <c r="B98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</v>
      </c>
      <c r="C98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}</v>
      </c>
    </row>
    <row r="99" spans="2:3" x14ac:dyDescent="0.25">
      <c r="B99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</v>
      </c>
      <c r="C99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}</v>
      </c>
    </row>
    <row r="100" spans="2:3" x14ac:dyDescent="0.25">
      <c r="B100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</v>
      </c>
      <c r="C100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}</v>
      </c>
    </row>
    <row r="101" spans="2:3" x14ac:dyDescent="0.25">
      <c r="B101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</v>
      </c>
      <c r="C101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}</v>
      </c>
    </row>
    <row r="102" spans="2:3" x14ac:dyDescent="0.25">
      <c r="B102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,-1</v>
      </c>
      <c r="C102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,-1}</v>
      </c>
    </row>
    <row r="103" spans="2:3" x14ac:dyDescent="0.25">
      <c r="B103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,-1,-1</v>
      </c>
      <c r="C103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,-1,-1}</v>
      </c>
    </row>
    <row r="104" spans="2:3" x14ac:dyDescent="0.25">
      <c r="B104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,-1,-1,-1</v>
      </c>
      <c r="C104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,-1,-1,-1}</v>
      </c>
    </row>
    <row r="105" spans="2:3" x14ac:dyDescent="0.25">
      <c r="B105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,-1,-1,-1,-1</v>
      </c>
      <c r="C105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,-1,-1,-1,-1}</v>
      </c>
    </row>
    <row r="106" spans="2:3" x14ac:dyDescent="0.25">
      <c r="B106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,-1,-1,-1,-1,-1</v>
      </c>
      <c r="C106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,-1,-1,-1,-1,-1}</v>
      </c>
    </row>
    <row r="107" spans="2:3" x14ac:dyDescent="0.25">
      <c r="B107" t="str">
        <f t="shared" si="2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,-1,-1,-1,-1,-1,-1</v>
      </c>
      <c r="C107" t="str">
        <f t="shared" si="3"/>
        <v>{252,238,224,212,200,189,178,168,158,149,141,133,126,118,112,105,99,94,88,83,79,74,70,66,252,238,224,212,200,189,178,168,158,149,141,133,252,238,224,212,200,189,178,168,158,149,141,133,252,238,224,212,200,189,178,168,158,149,141,133,252,238,224,212,200,189,178,168,158,149,141,133,126,118,112,105,99,94,88,83,79,74,70,66,252,238,224,212,200,189,178,168,158,-1,-1,-1,-1,-1,-1,-1,-1,-1,-1,-1,-1,-1,-1}</v>
      </c>
    </row>
  </sheetData>
  <conditionalFormatting sqref="A1:A93">
    <cfRule type="expression" dxfId="0" priority="1">
      <formula>$J1&lt;&gt;$J1048576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ClockFreq</vt:lpstr>
      <vt:lpstr>CoilFreq</vt:lpstr>
      <vt:lpstr>Timer1Max</vt:lpstr>
      <vt:lpstr>Timer1PrescaleValue</vt:lpstr>
      <vt:lpstr>Timer2Max</vt:lpstr>
      <vt:lpstr>Timer2PrescaleValues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Boucher</dc:creator>
  <cp:lastModifiedBy>Brian Boucher</cp:lastModifiedBy>
  <dcterms:created xsi:type="dcterms:W3CDTF">2019-02-20T01:19:33Z</dcterms:created>
  <dcterms:modified xsi:type="dcterms:W3CDTF">2019-02-25T13:24:41Z</dcterms:modified>
</cp:coreProperties>
</file>