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<sst xmlns="http://schemas.openxmlformats.org/spreadsheetml/2006/main" count="31" uniqueCount="31">
  <si>
    <t xml:space="preserve">mass E</t>
  </si>
  <si>
    <t xml:space="preserve">mass P</t>
  </si>
  <si>
    <t xml:space="preserve">mass N</t>
  </si>
  <si>
    <t xml:space="preserve">charge E</t>
  </si>
  <si>
    <t xml:space="preserve">charge P</t>
  </si>
  <si>
    <t xml:space="preserve">Coulomb const</t>
  </si>
  <si>
    <t xml:space="preserve">metres</t>
  </si>
  <si>
    <t xml:space="preserve">max Angst.</t>
  </si>
  <si>
    <t xml:space="preserve">min Angst.</t>
  </si>
  <si>
    <t xml:space="preserve">graph nSteps</t>
  </si>
  <si>
    <t xml:space="preserve">equ bond length (Angst.)</t>
  </si>
  <si>
    <t xml:space="preserve">Repulse exponent</t>
  </si>
  <si>
    <t xml:space="preserve">nProtons1</t>
  </si>
  <si>
    <t xml:space="preserve">nProtons2</t>
  </si>
  <si>
    <t xml:space="preserve">nNeutrons1</t>
  </si>
  <si>
    <t xml:space="preserve">nNeutrons2</t>
  </si>
  <si>
    <t xml:space="preserve">nElectrons1</t>
  </si>
  <si>
    <t xml:space="preserve">nElectrons2</t>
  </si>
  <si>
    <t xml:space="preserve">Mass1</t>
  </si>
  <si>
    <t xml:space="preserve">Mass2</t>
  </si>
  <si>
    <t xml:space="preserve">Charge1</t>
  </si>
  <si>
    <t xml:space="preserve">Charge2</t>
  </si>
  <si>
    <t xml:space="preserve">Distance</t>
  </si>
  <si>
    <t xml:space="preserve">Angstroms</t>
  </si>
  <si>
    <t xml:space="preserve">Electrostatic force</t>
  </si>
  <si>
    <t xml:space="preserve">Pauli repulsion</t>
  </si>
  <si>
    <t xml:space="preserve">Total Force</t>
  </si>
  <si>
    <t xml:space="preserve">In the above graph, the empirically-chosen Pauli repulsion curve causes</t>
  </si>
  <si>
    <t xml:space="preserve">the total force to be dominated by Pauli repulsion at distances below the</t>
  </si>
  <si>
    <t xml:space="preserve">equilibrium bond length, and by Coulomb forces (attraction or repulsion)</t>
  </si>
  <si>
    <t xml:space="preserve">at greater distances.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</si>
</sst>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Sheet1!$D$21:$D$21</c:f>
              <c:strCache>
                <c:ptCount val="1"/>
                <c:pt idx="0">
                  <c:v>Electrostatic force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Sheet1!$C$21:$C$42</c:f>
              <c:strCache>
                <c:ptCount val="22"/>
                <c:pt idx="0">
                  <c:v>Angstroms</c:v>
                </c:pt>
                <c:pt idx="1">
                  <c:v>1</c:v>
                </c:pt>
                <c:pt idx="2">
                  <c:v>0.965</c:v>
                </c:pt>
                <c:pt idx="3">
                  <c:v>0.93</c:v>
                </c:pt>
                <c:pt idx="4">
                  <c:v>0.895</c:v>
                </c:pt>
                <c:pt idx="5">
                  <c:v>0.86</c:v>
                </c:pt>
                <c:pt idx="6">
                  <c:v>0.825</c:v>
                </c:pt>
                <c:pt idx="7">
                  <c:v>0.79</c:v>
                </c:pt>
                <c:pt idx="8">
                  <c:v>0.755</c:v>
                </c:pt>
                <c:pt idx="9">
                  <c:v>0.72</c:v>
                </c:pt>
                <c:pt idx="10">
                  <c:v>0.685</c:v>
                </c:pt>
                <c:pt idx="11">
                  <c:v>0.65</c:v>
                </c:pt>
                <c:pt idx="12">
                  <c:v>0.615</c:v>
                </c:pt>
                <c:pt idx="13">
                  <c:v>0.58</c:v>
                </c:pt>
                <c:pt idx="14">
                  <c:v>0.545</c:v>
                </c:pt>
                <c:pt idx="15">
                  <c:v>0.51</c:v>
                </c:pt>
                <c:pt idx="16">
                  <c:v>0.475</c:v>
                </c:pt>
                <c:pt idx="17">
                  <c:v>0.44</c:v>
                </c:pt>
                <c:pt idx="18">
                  <c:v>0.405</c:v>
                </c:pt>
                <c:pt idx="19">
                  <c:v>0.37</c:v>
                </c:pt>
                <c:pt idx="20">
                  <c:v>0.335</c:v>
                </c:pt>
                <c:pt idx="21">
                  <c:v>0.3</c:v>
                </c:pt>
              </c:strCache>
            </c:strRef>
          </c:cat>
          <c:val>
            <c:numRef>
              <c:f>Sheet1!$D$22:$D$42</c:f>
              <c:numCache>
                <c:formatCode>General</c:formatCode>
                <c:ptCount val="21"/>
                <c:pt idx="0">
                  <c:v>1.84565140593907E-007</c:v>
                </c:pt>
                <c:pt idx="1">
                  <c:v>1.98196075700188E-007</c:v>
                </c:pt>
                <c:pt idx="2">
                  <c:v>2.13394774648985E-007</c:v>
                </c:pt>
                <c:pt idx="3">
                  <c:v>2.30411211377807E-007</c:v>
                </c:pt>
                <c:pt idx="4">
                  <c:v>2.4954724255531E-007</c:v>
                </c:pt>
                <c:pt idx="5">
                  <c:v>2.71170087190314E-007</c:v>
                </c:pt>
                <c:pt idx="6">
                  <c:v>2.95730076260066E-007</c:v>
                </c:pt>
                <c:pt idx="7">
                  <c:v>3.23784291204609E-007</c:v>
                </c:pt>
                <c:pt idx="8">
                  <c:v>3.5602843478763E-007</c:v>
                </c:pt>
                <c:pt idx="9">
                  <c:v>3.93340381680233E-007</c:v>
                </c:pt>
                <c:pt idx="10">
                  <c:v>4.36840569453035E-007</c:v>
                </c:pt>
                <c:pt idx="11">
                  <c:v>4.87977105146163E-007</c:v>
                </c:pt>
                <c:pt idx="12">
                  <c:v>5.48647861456324E-007</c:v>
                </c:pt>
                <c:pt idx="13">
                  <c:v>6.21379145169287E-007</c:v>
                </c:pt>
                <c:pt idx="14">
                  <c:v>7.09593004974654E-007</c:v>
                </c:pt>
                <c:pt idx="15">
                  <c:v>8.18017243629506E-007</c:v>
                </c:pt>
                <c:pt idx="16">
                  <c:v>9.53332337778447E-007</c:v>
                </c:pt>
                <c:pt idx="17">
                  <c:v>1.12522567043992E-006</c:v>
                </c:pt>
                <c:pt idx="18">
                  <c:v>1.34817487650772E-006</c:v>
                </c:pt>
                <c:pt idx="19">
                  <c:v>1.64459915877841E-006</c:v>
                </c:pt>
                <c:pt idx="20">
                  <c:v>2.05072378437675E-006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Sheet1!$E$21:$E$21</c:f>
              <c:strCache>
                <c:ptCount val="1"/>
                <c:pt idx="0">
                  <c:v>Pauli repulsion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Sheet1!$C$21:$C$42</c:f>
              <c:strCache>
                <c:ptCount val="22"/>
                <c:pt idx="0">
                  <c:v>Angstroms</c:v>
                </c:pt>
                <c:pt idx="1">
                  <c:v>1</c:v>
                </c:pt>
                <c:pt idx="2">
                  <c:v>0.965</c:v>
                </c:pt>
                <c:pt idx="3">
                  <c:v>0.93</c:v>
                </c:pt>
                <c:pt idx="4">
                  <c:v>0.895</c:v>
                </c:pt>
                <c:pt idx="5">
                  <c:v>0.86</c:v>
                </c:pt>
                <c:pt idx="6">
                  <c:v>0.825</c:v>
                </c:pt>
                <c:pt idx="7">
                  <c:v>0.79</c:v>
                </c:pt>
                <c:pt idx="8">
                  <c:v>0.755</c:v>
                </c:pt>
                <c:pt idx="9">
                  <c:v>0.72</c:v>
                </c:pt>
                <c:pt idx="10">
                  <c:v>0.685</c:v>
                </c:pt>
                <c:pt idx="11">
                  <c:v>0.65</c:v>
                </c:pt>
                <c:pt idx="12">
                  <c:v>0.615</c:v>
                </c:pt>
                <c:pt idx="13">
                  <c:v>0.58</c:v>
                </c:pt>
                <c:pt idx="14">
                  <c:v>0.545</c:v>
                </c:pt>
                <c:pt idx="15">
                  <c:v>0.51</c:v>
                </c:pt>
                <c:pt idx="16">
                  <c:v>0.475</c:v>
                </c:pt>
                <c:pt idx="17">
                  <c:v>0.44</c:v>
                </c:pt>
                <c:pt idx="18">
                  <c:v>0.405</c:v>
                </c:pt>
                <c:pt idx="19">
                  <c:v>0.37</c:v>
                </c:pt>
                <c:pt idx="20">
                  <c:v>0.335</c:v>
                </c:pt>
                <c:pt idx="21">
                  <c:v>0.3</c:v>
                </c:pt>
              </c:strCache>
            </c:strRef>
          </c:cat>
          <c:val>
            <c:numRef>
              <c:f>Sheet1!$E$22:$E$42</c:f>
              <c:numCache>
                <c:formatCode>General</c:formatCode>
                <c:ptCount val="21"/>
                <c:pt idx="0">
                  <c:v>-2.95304224950252E-008</c:v>
                </c:pt>
                <c:pt idx="1">
                  <c:v>-3.40533943053828E-008</c:v>
                </c:pt>
                <c:pt idx="2">
                  <c:v>-3.94764295801106E-008</c:v>
                </c:pt>
                <c:pt idx="3">
                  <c:v>-4.60232749545258E-008</c:v>
                </c:pt>
                <c:pt idx="4">
                  <c:v>-5.39853418183473E-008</c:v>
                </c:pt>
                <c:pt idx="5">
                  <c:v>-6.37461361990086E-008</c:v>
                </c:pt>
                <c:pt idx="6">
                  <c:v>-7.58160746701019E-008</c:v>
                </c:pt>
                <c:pt idx="7">
                  <c:v>-9.08828324946055E-008</c:v>
                </c:pt>
                <c:pt idx="8">
                  <c:v>-1.09885319378898E-007</c:v>
                </c:pt>
                <c:pt idx="9">
                  <c:v>-1.34124271018887E-007</c:v>
                </c:pt>
                <c:pt idx="10">
                  <c:v>-1.65430748195232E-007</c:v>
                </c:pt>
                <c:pt idx="11">
                  <c:v>-2.06428281640257E-007</c:v>
                </c:pt>
                <c:pt idx="12">
                  <c:v>-2.60950231370428E-007</c:v>
                </c:pt>
                <c:pt idx="13">
                  <c:v>-3.34721532622122E-007</c:v>
                </c:pt>
                <c:pt idx="14">
                  <c:v>-4.36504732010552E-007</c:v>
                </c:pt>
                <c:pt idx="15">
                  <c:v>-5.80089790496271E-007</c:v>
                </c:pt>
                <c:pt idx="16">
                  <c:v>-7.87877965106155E-007</c:v>
                </c:pt>
                <c:pt idx="17">
                  <c:v>-1.09761382271231E-006</c:v>
                </c:pt>
                <c:pt idx="18">
                  <c:v>-1.57566092214197E-006</c:v>
                </c:pt>
                <c:pt idx="19">
                  <c:v>-2.34471700070881E-006</c:v>
                </c:pt>
                <c:pt idx="20">
                  <c:v>-3.64573117222533E-006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Sheet1!$F$21:$F$21</c:f>
              <c:strCache>
                <c:ptCount val="1"/>
                <c:pt idx="0">
                  <c:v>Total Force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Sheet1!$C$21:$C$42</c:f>
              <c:strCache>
                <c:ptCount val="22"/>
                <c:pt idx="0">
                  <c:v>Angstroms</c:v>
                </c:pt>
                <c:pt idx="1">
                  <c:v>1</c:v>
                </c:pt>
                <c:pt idx="2">
                  <c:v>0.965</c:v>
                </c:pt>
                <c:pt idx="3">
                  <c:v>0.93</c:v>
                </c:pt>
                <c:pt idx="4">
                  <c:v>0.895</c:v>
                </c:pt>
                <c:pt idx="5">
                  <c:v>0.86</c:v>
                </c:pt>
                <c:pt idx="6">
                  <c:v>0.825</c:v>
                </c:pt>
                <c:pt idx="7">
                  <c:v>0.79</c:v>
                </c:pt>
                <c:pt idx="8">
                  <c:v>0.755</c:v>
                </c:pt>
                <c:pt idx="9">
                  <c:v>0.72</c:v>
                </c:pt>
                <c:pt idx="10">
                  <c:v>0.685</c:v>
                </c:pt>
                <c:pt idx="11">
                  <c:v>0.65</c:v>
                </c:pt>
                <c:pt idx="12">
                  <c:v>0.615</c:v>
                </c:pt>
                <c:pt idx="13">
                  <c:v>0.58</c:v>
                </c:pt>
                <c:pt idx="14">
                  <c:v>0.545</c:v>
                </c:pt>
                <c:pt idx="15">
                  <c:v>0.51</c:v>
                </c:pt>
                <c:pt idx="16">
                  <c:v>0.475</c:v>
                </c:pt>
                <c:pt idx="17">
                  <c:v>0.44</c:v>
                </c:pt>
                <c:pt idx="18">
                  <c:v>0.405</c:v>
                </c:pt>
                <c:pt idx="19">
                  <c:v>0.37</c:v>
                </c:pt>
                <c:pt idx="20">
                  <c:v>0.335</c:v>
                </c:pt>
                <c:pt idx="21">
                  <c:v>0.3</c:v>
                </c:pt>
              </c:strCache>
            </c:strRef>
          </c:cat>
          <c:val>
            <c:numRef>
              <c:f>Sheet1!$F$22:$F$42</c:f>
              <c:numCache>
                <c:formatCode>General</c:formatCode>
                <c:ptCount val="21"/>
                <c:pt idx="0">
                  <c:v>1.55034718098882E-007</c:v>
                </c:pt>
                <c:pt idx="1">
                  <c:v>1.64142681394805E-007</c:v>
                </c:pt>
                <c:pt idx="2">
                  <c:v>1.73918345068875E-007</c:v>
                </c:pt>
                <c:pt idx="3">
                  <c:v>1.84387936423281E-007</c:v>
                </c:pt>
                <c:pt idx="4">
                  <c:v>1.95561900736963E-007</c:v>
                </c:pt>
                <c:pt idx="5">
                  <c:v>2.07423950991305E-007</c:v>
                </c:pt>
                <c:pt idx="6">
                  <c:v>2.19914001589964E-007</c:v>
                </c:pt>
                <c:pt idx="7">
                  <c:v>2.32901458710004E-007</c:v>
                </c:pt>
                <c:pt idx="8">
                  <c:v>2.46143115408732E-007</c:v>
                </c:pt>
                <c:pt idx="9">
                  <c:v>2.59216110661346E-007</c:v>
                </c:pt>
                <c:pt idx="10">
                  <c:v>2.71409821257803E-007</c:v>
                </c:pt>
                <c:pt idx="11">
                  <c:v>2.81548823505906E-007</c:v>
                </c:pt>
                <c:pt idx="12">
                  <c:v>2.87697630085897E-007</c:v>
                </c:pt>
                <c:pt idx="13">
                  <c:v>2.86657612547164E-007</c:v>
                </c:pt>
                <c:pt idx="14">
                  <c:v>2.73088272964102E-007</c:v>
                </c:pt>
                <c:pt idx="15">
                  <c:v>2.37927453133236E-007</c:v>
                </c:pt>
                <c:pt idx="16">
                  <c:v>1.65454372672293E-007</c:v>
                </c:pt>
                <c:pt idx="17">
                  <c:v>2.76118477276064E-008</c:v>
                </c:pt>
                <c:pt idx="18">
                  <c:v>-2.27486045634248E-007</c:v>
                </c:pt>
                <c:pt idx="19">
                  <c:v>-7.00117841930397E-007</c:v>
                </c:pt>
                <c:pt idx="20">
                  <c:v>-1.59500738784858E-006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1"/>
        <c:axId val="23816569"/>
        <c:axId val="75653589"/>
      </c:lineChart>
      <c:catAx>
        <c:axId val="2381656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653589"/>
        <c:crosses val="autoZero"/>
        <c:auto val="1"/>
        <c:lblAlgn val="ctr"/>
        <c:lblOffset val="100"/>
        <c:noMultiLvlLbl val="0"/>
      </c:catAx>
      <c:valAx>
        <c:axId val="756535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81656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726480</xdr:colOff>
      <xdr:row>19</xdr:row>
      <xdr:rowOff>85680</xdr:rowOff>
    </xdr:from>
    <xdr:to>
      <xdr:col>13</xdr:col>
      <xdr:colOff>804240</xdr:colOff>
      <xdr:row>39</xdr:row>
      <xdr:rowOff>75960</xdr:rowOff>
    </xdr:to>
    <xdr:graphicFrame>
      <xdr:nvGraphicFramePr>
        <xdr:cNvPr id="0" name=""/>
        <xdr:cNvGraphicFramePr/>
      </xdr:nvGraphicFramePr>
      <xdr:xfrm>
        <a:off x="6025680" y="3174480"/>
        <a:ext cx="57672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5" activeCellId="0" sqref="P1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7.52"/>
  </cols>
  <sheetData>
    <row r="2" customFormat="false" ht="12.8" hidden="false" customHeight="false" outlineLevel="0" collapsed="false">
      <c r="B2" s="1" t="s">
        <v>0</v>
      </c>
      <c r="C2" s="2" t="n">
        <v>9.1093837015E-031</v>
      </c>
    </row>
    <row r="3" customFormat="false" ht="12.8" hidden="false" customHeight="false" outlineLevel="0" collapsed="false">
      <c r="B3" s="1" t="s">
        <v>1</v>
      </c>
      <c r="C3" s="1" t="n">
        <f aca="false">938.272*1.6606E-027</f>
        <v>1.5580944832E-024</v>
      </c>
    </row>
    <row r="4" customFormat="false" ht="12.8" hidden="false" customHeight="false" outlineLevel="0" collapsed="false">
      <c r="B4" s="1" t="s">
        <v>2</v>
      </c>
      <c r="C4" s="1" t="n">
        <f aca="false">939.565*1.6606E-027</f>
        <v>1.560241639E-024</v>
      </c>
    </row>
    <row r="5" customFormat="false" ht="12.8" hidden="false" customHeight="false" outlineLevel="0" collapsed="false">
      <c r="B5" s="1" t="s">
        <v>3</v>
      </c>
      <c r="C5" s="2" t="n">
        <v>-1.602176634E-019</v>
      </c>
    </row>
    <row r="6" customFormat="false" ht="12.8" hidden="false" customHeight="false" outlineLevel="0" collapsed="false">
      <c r="B6" s="1" t="s">
        <v>4</v>
      </c>
      <c r="C6" s="2" t="n">
        <v>1.602176634E-019</v>
      </c>
    </row>
    <row r="7" customFormat="false" ht="12.8" hidden="false" customHeight="false" outlineLevel="0" collapsed="false">
      <c r="B7" s="1" t="s">
        <v>5</v>
      </c>
      <c r="C7" s="2" t="n">
        <v>8987500000</v>
      </c>
    </row>
    <row r="8" customFormat="false" ht="12.8" hidden="false" customHeight="false" outlineLevel="0" collapsed="false">
      <c r="C8" s="2"/>
    </row>
    <row r="9" customFormat="false" ht="12.8" hidden="false" customHeight="false" outlineLevel="0" collapsed="false">
      <c r="D9" s="1" t="s">
        <v>6</v>
      </c>
    </row>
    <row r="10" customFormat="false" ht="12.8" hidden="false" customHeight="false" outlineLevel="0" collapsed="false">
      <c r="B10" s="1" t="s">
        <v>7</v>
      </c>
      <c r="C10" s="3" t="n">
        <v>1</v>
      </c>
      <c r="D10" s="2" t="n">
        <f aca="false">C10/10000000000</f>
        <v>1E-010</v>
      </c>
    </row>
    <row r="11" customFormat="false" ht="12.8" hidden="false" customHeight="false" outlineLevel="0" collapsed="false">
      <c r="B11" s="1" t="s">
        <v>8</v>
      </c>
      <c r="C11" s="3" t="n">
        <v>0.3</v>
      </c>
      <c r="D11" s="2" t="n">
        <f aca="false">C11/10000000000</f>
        <v>3E-011</v>
      </c>
    </row>
    <row r="12" customFormat="false" ht="12.8" hidden="false" customHeight="false" outlineLevel="0" collapsed="false">
      <c r="B12" s="1" t="s">
        <v>9</v>
      </c>
      <c r="C12" s="1" t="n">
        <v>20</v>
      </c>
      <c r="D12" s="2" t="n">
        <f aca="false">(D10-D11)/C12</f>
        <v>3.5E-012</v>
      </c>
    </row>
    <row r="13" customFormat="false" ht="12.8" hidden="false" customHeight="false" outlineLevel="0" collapsed="false">
      <c r="D13" s="2"/>
    </row>
    <row r="14" customFormat="false" ht="12.8" hidden="false" customHeight="false" outlineLevel="0" collapsed="false">
      <c r="B14" s="1" t="s">
        <v>10</v>
      </c>
      <c r="C14" s="3" t="n">
        <v>0.4</v>
      </c>
      <c r="D14" s="2" t="n">
        <f aca="false">C14/10000000000</f>
        <v>4E-011</v>
      </c>
    </row>
    <row r="15" customFormat="false" ht="12.8" hidden="false" customHeight="false" outlineLevel="0" collapsed="false">
      <c r="B15" s="1" t="s">
        <v>11</v>
      </c>
      <c r="C15" s="1" t="n">
        <v>4</v>
      </c>
    </row>
    <row r="17" customFormat="false" ht="12.8" hidden="false" customHeight="false" outlineLevel="0" collapsed="false">
      <c r="B17" s="1" t="s">
        <v>12</v>
      </c>
      <c r="C17" s="1" t="s">
        <v>13</v>
      </c>
      <c r="D17" s="1" t="s">
        <v>14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J17" s="1" t="s">
        <v>20</v>
      </c>
      <c r="K17" s="1" t="s">
        <v>21</v>
      </c>
    </row>
    <row r="18" customFormat="false" ht="12.8" hidden="false" customHeight="false" outlineLevel="0" collapsed="false">
      <c r="B18" s="1" t="n">
        <v>6</v>
      </c>
      <c r="C18" s="1" t="n">
        <v>8</v>
      </c>
      <c r="D18" s="1" t="n">
        <v>6</v>
      </c>
      <c r="E18" s="1" t="n">
        <v>8</v>
      </c>
      <c r="F18" s="1" t="n">
        <v>2</v>
      </c>
      <c r="G18" s="1" t="n">
        <v>10</v>
      </c>
      <c r="H18" s="1" t="n">
        <f aca="false">B18*$C$3+D18*$C$4+F18*$C$2</f>
        <v>1.87100185550767E-023</v>
      </c>
      <c r="I18" s="1" t="n">
        <f aca="false">C18*$C$3+E18*$C$4+G18*$C$2</f>
        <v>2.49466980869837E-023</v>
      </c>
      <c r="J18" s="1" t="n">
        <f aca="false">B18*$C$6+F18*$C$5</f>
        <v>6.408706536E-019</v>
      </c>
      <c r="K18" s="1" t="n">
        <f aca="false">C18*$C$6+G18*$C$5</f>
        <v>-3.204353268E-019</v>
      </c>
    </row>
    <row r="21" customFormat="false" ht="12.8" hidden="false" customHeight="false" outlineLevel="0" collapsed="false">
      <c r="B21" s="1" t="s">
        <v>22</v>
      </c>
      <c r="C21" s="1" t="s">
        <v>23</v>
      </c>
      <c r="D21" s="1" t="s">
        <v>24</v>
      </c>
      <c r="E21" s="1" t="s">
        <v>25</v>
      </c>
      <c r="F21" s="1" t="s">
        <v>26</v>
      </c>
    </row>
    <row r="22" customFormat="false" ht="12.8" hidden="false" customHeight="false" outlineLevel="0" collapsed="false">
      <c r="A22" s="1" t="n">
        <v>0</v>
      </c>
      <c r="B22" s="2" t="n">
        <f aca="false">$D$10-A22*$D$12</f>
        <v>1E-010</v>
      </c>
      <c r="C22" s="1" t="n">
        <f aca="false">B22*10000000000</f>
        <v>1</v>
      </c>
      <c r="D22" s="1" t="n">
        <f aca="false">-$C$7*(($J$18 * $K$18)/POWER(B22,2))</f>
        <v>1.84565140593907E-007</v>
      </c>
      <c r="E22" s="1" t="n">
        <f aca="false">-ABS($C$7*$J$18*$K$18)*POWER($D$14,2)/POWER(B22,$C$15)</f>
        <v>-2.95304224950252E-008</v>
      </c>
      <c r="F22" s="1" t="n">
        <f aca="false">D22+E22</f>
        <v>1.55034718098882E-007</v>
      </c>
    </row>
    <row r="23" customFormat="false" ht="12.8" hidden="false" customHeight="false" outlineLevel="0" collapsed="false">
      <c r="A23" s="1" t="n">
        <v>1</v>
      </c>
      <c r="B23" s="2" t="n">
        <f aca="false">$D$10-A23*$D$12</f>
        <v>9.65E-011</v>
      </c>
      <c r="C23" s="1" t="n">
        <f aca="false">B23*10000000000</f>
        <v>0.965</v>
      </c>
      <c r="D23" s="1" t="n">
        <f aca="false">-$C$7*(($J$18 * $K$18)/POWER(B23,2))</f>
        <v>1.98196075700188E-007</v>
      </c>
      <c r="E23" s="1" t="n">
        <f aca="false">-ABS($C$7*$J$18*$K$18)*POWER($D$14,2)/POWER(B23,$C$15)</f>
        <v>-3.40533943053828E-008</v>
      </c>
      <c r="F23" s="1" t="n">
        <f aca="false">D23+E23</f>
        <v>1.64142681394805E-007</v>
      </c>
    </row>
    <row r="24" customFormat="false" ht="12.8" hidden="false" customHeight="false" outlineLevel="0" collapsed="false">
      <c r="A24" s="1" t="n">
        <v>2</v>
      </c>
      <c r="B24" s="2" t="n">
        <f aca="false">$D$10-A24*$D$12</f>
        <v>9.3E-011</v>
      </c>
      <c r="C24" s="1" t="n">
        <f aca="false">B24*10000000000</f>
        <v>0.93</v>
      </c>
      <c r="D24" s="1" t="n">
        <f aca="false">-$C$7*(($J$18 * $K$18)/POWER(B24,2))</f>
        <v>2.13394774648985E-007</v>
      </c>
      <c r="E24" s="1" t="n">
        <f aca="false">-ABS($C$7*$J$18*$K$18)*POWER($D$14,2)/POWER(B24,$C$15)</f>
        <v>-3.94764295801106E-008</v>
      </c>
      <c r="F24" s="1" t="n">
        <f aca="false">D24+E24</f>
        <v>1.73918345068875E-007</v>
      </c>
    </row>
    <row r="25" customFormat="false" ht="12.8" hidden="false" customHeight="false" outlineLevel="0" collapsed="false">
      <c r="A25" s="1" t="n">
        <v>3</v>
      </c>
      <c r="B25" s="2" t="n">
        <f aca="false">$D$10-A25*$D$12</f>
        <v>8.95E-011</v>
      </c>
      <c r="C25" s="1" t="n">
        <f aca="false">B25*10000000000</f>
        <v>0.895</v>
      </c>
      <c r="D25" s="1" t="n">
        <f aca="false">-$C$7*(($J$18 * $K$18)/POWER(B25,2))</f>
        <v>2.30411211377807E-007</v>
      </c>
      <c r="E25" s="1" t="n">
        <f aca="false">-ABS($C$7*$J$18*$K$18)*POWER($D$14,2)/POWER(B25,$C$15)</f>
        <v>-4.60232749545258E-008</v>
      </c>
      <c r="F25" s="1" t="n">
        <f aca="false">D25+E25</f>
        <v>1.84387936423281E-007</v>
      </c>
    </row>
    <row r="26" customFormat="false" ht="12.8" hidden="false" customHeight="false" outlineLevel="0" collapsed="false">
      <c r="A26" s="1" t="n">
        <v>4</v>
      </c>
      <c r="B26" s="2" t="n">
        <f aca="false">$D$10-A26*$D$12</f>
        <v>8.6E-011</v>
      </c>
      <c r="C26" s="1" t="n">
        <f aca="false">B26*10000000000</f>
        <v>0.86</v>
      </c>
      <c r="D26" s="1" t="n">
        <f aca="false">-$C$7*(($J$18 * $K$18)/POWER(B26,2))</f>
        <v>2.4954724255531E-007</v>
      </c>
      <c r="E26" s="1" t="n">
        <f aca="false">-ABS($C$7*$J$18*$K$18)*POWER($D$14,2)/POWER(B26,$C$15)</f>
        <v>-5.39853418183473E-008</v>
      </c>
      <c r="F26" s="1" t="n">
        <f aca="false">D26+E26</f>
        <v>1.95561900736963E-007</v>
      </c>
    </row>
    <row r="27" customFormat="false" ht="12.8" hidden="false" customHeight="false" outlineLevel="0" collapsed="false">
      <c r="A27" s="1" t="n">
        <v>5</v>
      </c>
      <c r="B27" s="2" t="n">
        <f aca="false">$D$10-A27*$D$12</f>
        <v>8.25E-011</v>
      </c>
      <c r="C27" s="1" t="n">
        <f aca="false">B27*10000000000</f>
        <v>0.825</v>
      </c>
      <c r="D27" s="1" t="n">
        <f aca="false">-$C$7*(($J$18 * $K$18)/POWER(B27,2))</f>
        <v>2.71170087190314E-007</v>
      </c>
      <c r="E27" s="1" t="n">
        <f aca="false">-ABS($C$7*$J$18*$K$18)*POWER($D$14,2)/POWER(B27,$C$15)</f>
        <v>-6.37461361990086E-008</v>
      </c>
      <c r="F27" s="1" t="n">
        <f aca="false">D27+E27</f>
        <v>2.07423950991305E-007</v>
      </c>
    </row>
    <row r="28" customFormat="false" ht="12.8" hidden="false" customHeight="false" outlineLevel="0" collapsed="false">
      <c r="A28" s="1" t="n">
        <v>6</v>
      </c>
      <c r="B28" s="2" t="n">
        <f aca="false">$D$10-A28*$D$12</f>
        <v>7.9E-011</v>
      </c>
      <c r="C28" s="1" t="n">
        <f aca="false">B28*10000000000</f>
        <v>0.79</v>
      </c>
      <c r="D28" s="1" t="n">
        <f aca="false">-$C$7*(($J$18 * $K$18)/POWER(B28,2))</f>
        <v>2.95730076260066E-007</v>
      </c>
      <c r="E28" s="1" t="n">
        <f aca="false">-ABS($C$7*$J$18*$K$18)*POWER($D$14,2)/POWER(B28,$C$15)</f>
        <v>-7.58160746701019E-008</v>
      </c>
      <c r="F28" s="1" t="n">
        <f aca="false">D28+E28</f>
        <v>2.19914001589964E-007</v>
      </c>
    </row>
    <row r="29" customFormat="false" ht="12.8" hidden="false" customHeight="false" outlineLevel="0" collapsed="false">
      <c r="A29" s="1" t="n">
        <v>7</v>
      </c>
      <c r="B29" s="2" t="n">
        <f aca="false">$D$10-A29*$D$12</f>
        <v>7.55E-011</v>
      </c>
      <c r="C29" s="1" t="n">
        <f aca="false">B29*10000000000</f>
        <v>0.755</v>
      </c>
      <c r="D29" s="1" t="n">
        <f aca="false">-$C$7*(($J$18 * $K$18)/POWER(B29,2))</f>
        <v>3.23784291204609E-007</v>
      </c>
      <c r="E29" s="1" t="n">
        <f aca="false">-ABS($C$7*$J$18*$K$18)*POWER($D$14,2)/POWER(B29,$C$15)</f>
        <v>-9.08828324946055E-008</v>
      </c>
      <c r="F29" s="1" t="n">
        <f aca="false">D29+E29</f>
        <v>2.32901458710004E-007</v>
      </c>
    </row>
    <row r="30" customFormat="false" ht="12.8" hidden="false" customHeight="false" outlineLevel="0" collapsed="false">
      <c r="A30" s="1" t="n">
        <v>8</v>
      </c>
      <c r="B30" s="2" t="n">
        <f aca="false">$D$10-A30*$D$12</f>
        <v>7.2E-011</v>
      </c>
      <c r="C30" s="1" t="n">
        <f aca="false">B30*10000000000</f>
        <v>0.72</v>
      </c>
      <c r="D30" s="1" t="n">
        <f aca="false">-$C$7*(($J$18 * $K$18)/POWER(B30,2))</f>
        <v>3.5602843478763E-007</v>
      </c>
      <c r="E30" s="1" t="n">
        <f aca="false">-ABS($C$7*$J$18*$K$18)*POWER($D$14,2)/POWER(B30,$C$15)</f>
        <v>-1.09885319378898E-007</v>
      </c>
      <c r="F30" s="1" t="n">
        <f aca="false">D30+E30</f>
        <v>2.46143115408732E-007</v>
      </c>
    </row>
    <row r="31" customFormat="false" ht="12.8" hidden="false" customHeight="false" outlineLevel="0" collapsed="false">
      <c r="A31" s="1" t="n">
        <v>9</v>
      </c>
      <c r="B31" s="2" t="n">
        <f aca="false">$D$10-A31*$D$12</f>
        <v>6.85E-011</v>
      </c>
      <c r="C31" s="1" t="n">
        <f aca="false">B31*10000000000</f>
        <v>0.685</v>
      </c>
      <c r="D31" s="1" t="n">
        <f aca="false">-$C$7*(($J$18 * $K$18)/POWER(B31,2))</f>
        <v>3.93340381680233E-007</v>
      </c>
      <c r="E31" s="1" t="n">
        <f aca="false">-ABS($C$7*$J$18*$K$18)*POWER($D$14,2)/POWER(B31,$C$15)</f>
        <v>-1.34124271018887E-007</v>
      </c>
      <c r="F31" s="1" t="n">
        <f aca="false">D31+E31</f>
        <v>2.59216110661346E-007</v>
      </c>
    </row>
    <row r="32" customFormat="false" ht="12.8" hidden="false" customHeight="false" outlineLevel="0" collapsed="false">
      <c r="A32" s="1" t="n">
        <v>10</v>
      </c>
      <c r="B32" s="2" t="n">
        <f aca="false">$D$10-A32*$D$12</f>
        <v>6.5E-011</v>
      </c>
      <c r="C32" s="1" t="n">
        <f aca="false">B32*10000000000</f>
        <v>0.65</v>
      </c>
      <c r="D32" s="1" t="n">
        <f aca="false">-$C$7*(($J$18 * $K$18)/POWER(B32,2))</f>
        <v>4.36840569453035E-007</v>
      </c>
      <c r="E32" s="1" t="n">
        <f aca="false">-ABS($C$7*$J$18*$K$18)*POWER($D$14,2)/POWER(B32,$C$15)</f>
        <v>-1.65430748195232E-007</v>
      </c>
      <c r="F32" s="1" t="n">
        <f aca="false">D32+E32</f>
        <v>2.71409821257803E-007</v>
      </c>
    </row>
    <row r="33" customFormat="false" ht="12.8" hidden="false" customHeight="false" outlineLevel="0" collapsed="false">
      <c r="A33" s="1" t="n">
        <v>11</v>
      </c>
      <c r="B33" s="2" t="n">
        <f aca="false">$D$10-A33*$D$12</f>
        <v>6.15E-011</v>
      </c>
      <c r="C33" s="1" t="n">
        <f aca="false">B33*10000000000</f>
        <v>0.615</v>
      </c>
      <c r="D33" s="1" t="n">
        <f aca="false">-$C$7*(($J$18 * $K$18)/POWER(B33,2))</f>
        <v>4.87977105146163E-007</v>
      </c>
      <c r="E33" s="1" t="n">
        <f aca="false">-ABS($C$7*$J$18*$K$18)*POWER($D$14,2)/POWER(B33,$C$15)</f>
        <v>-2.06428281640257E-007</v>
      </c>
      <c r="F33" s="1" t="n">
        <f aca="false">D33+E33</f>
        <v>2.81548823505906E-007</v>
      </c>
    </row>
    <row r="34" customFormat="false" ht="12.8" hidden="false" customHeight="false" outlineLevel="0" collapsed="false">
      <c r="A34" s="1" t="n">
        <v>12</v>
      </c>
      <c r="B34" s="2" t="n">
        <f aca="false">$D$10-A34*$D$12</f>
        <v>5.8E-011</v>
      </c>
      <c r="C34" s="1" t="n">
        <f aca="false">B34*10000000000</f>
        <v>0.58</v>
      </c>
      <c r="D34" s="1" t="n">
        <f aca="false">-$C$7*(($J$18 * $K$18)/POWER(B34,2))</f>
        <v>5.48647861456324E-007</v>
      </c>
      <c r="E34" s="1" t="n">
        <f aca="false">-ABS($C$7*$J$18*$K$18)*POWER($D$14,2)/POWER(B34,$C$15)</f>
        <v>-2.60950231370428E-007</v>
      </c>
      <c r="F34" s="1" t="n">
        <f aca="false">D34+E34</f>
        <v>2.87697630085897E-007</v>
      </c>
    </row>
    <row r="35" customFormat="false" ht="12.8" hidden="false" customHeight="false" outlineLevel="0" collapsed="false">
      <c r="A35" s="1" t="n">
        <v>13</v>
      </c>
      <c r="B35" s="2" t="n">
        <f aca="false">$D$10-A35*$D$12</f>
        <v>5.45E-011</v>
      </c>
      <c r="C35" s="1" t="n">
        <f aca="false">B35*10000000000</f>
        <v>0.545</v>
      </c>
      <c r="D35" s="1" t="n">
        <f aca="false">-$C$7*(($J$18 * $K$18)/POWER(B35,2))</f>
        <v>6.21379145169287E-007</v>
      </c>
      <c r="E35" s="1" t="n">
        <f aca="false">-ABS($C$7*$J$18*$K$18)*POWER($D$14,2)/POWER(B35,$C$15)</f>
        <v>-3.34721532622122E-007</v>
      </c>
      <c r="F35" s="1" t="n">
        <f aca="false">D35+E35</f>
        <v>2.86657612547164E-007</v>
      </c>
    </row>
    <row r="36" customFormat="false" ht="12.8" hidden="false" customHeight="false" outlineLevel="0" collapsed="false">
      <c r="A36" s="1" t="n">
        <v>14</v>
      </c>
      <c r="B36" s="2" t="n">
        <f aca="false">$D$10-A36*$D$12</f>
        <v>5.1E-011</v>
      </c>
      <c r="C36" s="1" t="n">
        <f aca="false">B36*10000000000</f>
        <v>0.51</v>
      </c>
      <c r="D36" s="1" t="n">
        <f aca="false">-$C$7*(($J$18 * $K$18)/POWER(B36,2))</f>
        <v>7.09593004974654E-007</v>
      </c>
      <c r="E36" s="1" t="n">
        <f aca="false">-ABS($C$7*$J$18*$K$18)*POWER($D$14,2)/POWER(B36,$C$15)</f>
        <v>-4.36504732010552E-007</v>
      </c>
      <c r="F36" s="1" t="n">
        <f aca="false">D36+E36</f>
        <v>2.73088272964102E-007</v>
      </c>
    </row>
    <row r="37" customFormat="false" ht="12.8" hidden="false" customHeight="false" outlineLevel="0" collapsed="false">
      <c r="A37" s="1" t="n">
        <v>15</v>
      </c>
      <c r="B37" s="2" t="n">
        <f aca="false">$D$10-A37*$D$12</f>
        <v>4.75E-011</v>
      </c>
      <c r="C37" s="1" t="n">
        <f aca="false">B37*10000000000</f>
        <v>0.475</v>
      </c>
      <c r="D37" s="1" t="n">
        <f aca="false">-$C$7*(($J$18 * $K$18)/POWER(B37,2))</f>
        <v>8.18017243629506E-007</v>
      </c>
      <c r="E37" s="1" t="n">
        <f aca="false">-ABS($C$7*$J$18*$K$18)*POWER($D$14,2)/POWER(B37,$C$15)</f>
        <v>-5.80089790496271E-007</v>
      </c>
      <c r="F37" s="1" t="n">
        <f aca="false">D37+E37</f>
        <v>2.37927453133236E-007</v>
      </c>
    </row>
    <row r="38" customFormat="false" ht="12.8" hidden="false" customHeight="false" outlineLevel="0" collapsed="false">
      <c r="A38" s="1" t="n">
        <v>16</v>
      </c>
      <c r="B38" s="2" t="n">
        <f aca="false">$D$10-A38*$D$12</f>
        <v>4.4E-011</v>
      </c>
      <c r="C38" s="1" t="n">
        <f aca="false">B38*10000000000</f>
        <v>0.44</v>
      </c>
      <c r="D38" s="1" t="n">
        <f aca="false">-$C$7*(($J$18 * $K$18)/POWER(B38,2))</f>
        <v>9.53332337778447E-007</v>
      </c>
      <c r="E38" s="1" t="n">
        <f aca="false">-ABS($C$7*$J$18*$K$18)*POWER($D$14,2)/POWER(B38,$C$15)</f>
        <v>-7.87877965106155E-007</v>
      </c>
      <c r="F38" s="1" t="n">
        <f aca="false">D38+E38</f>
        <v>1.65454372672293E-007</v>
      </c>
    </row>
    <row r="39" customFormat="false" ht="12.8" hidden="false" customHeight="false" outlineLevel="0" collapsed="false">
      <c r="A39" s="1" t="n">
        <v>17</v>
      </c>
      <c r="B39" s="2" t="n">
        <f aca="false">$D$10-A39*$D$12</f>
        <v>4.05E-011</v>
      </c>
      <c r="C39" s="1" t="n">
        <f aca="false">B39*10000000000</f>
        <v>0.405</v>
      </c>
      <c r="D39" s="1" t="n">
        <f aca="false">-$C$7*(($J$18 * $K$18)/POWER(B39,2))</f>
        <v>1.12522567043992E-006</v>
      </c>
      <c r="E39" s="1" t="n">
        <f aca="false">-ABS($C$7*$J$18*$K$18)*POWER($D$14,2)/POWER(B39,$C$15)</f>
        <v>-1.09761382271231E-006</v>
      </c>
      <c r="F39" s="1" t="n">
        <f aca="false">D39+E39</f>
        <v>2.76118477276064E-008</v>
      </c>
    </row>
    <row r="40" customFormat="false" ht="12.8" hidden="false" customHeight="false" outlineLevel="0" collapsed="false">
      <c r="A40" s="1" t="n">
        <v>18</v>
      </c>
      <c r="B40" s="2" t="n">
        <f aca="false">$D$10-A40*$D$12</f>
        <v>3.7E-011</v>
      </c>
      <c r="C40" s="1" t="n">
        <f aca="false">B40*10000000000</f>
        <v>0.37</v>
      </c>
      <c r="D40" s="1" t="n">
        <f aca="false">-$C$7*(($J$18 * $K$18)/POWER(B40,2))</f>
        <v>1.34817487650772E-006</v>
      </c>
      <c r="E40" s="1" t="n">
        <f aca="false">-ABS($C$7*$J$18*$K$18)*POWER($D$14,2)/POWER(B40,$C$15)</f>
        <v>-1.57566092214197E-006</v>
      </c>
      <c r="F40" s="1" t="n">
        <f aca="false">D40+E40</f>
        <v>-2.27486045634248E-007</v>
      </c>
    </row>
    <row r="41" customFormat="false" ht="12.8" hidden="false" customHeight="false" outlineLevel="0" collapsed="false">
      <c r="A41" s="1" t="n">
        <v>19</v>
      </c>
      <c r="B41" s="2" t="n">
        <f aca="false">$D$10-A41*$D$12</f>
        <v>3.35E-011</v>
      </c>
      <c r="C41" s="1" t="n">
        <f aca="false">B41*10000000000</f>
        <v>0.335</v>
      </c>
      <c r="D41" s="1" t="n">
        <f aca="false">-$C$7*(($J$18 * $K$18)/POWER(B41,2))</f>
        <v>1.64459915877841E-006</v>
      </c>
      <c r="E41" s="1" t="n">
        <f aca="false">-ABS($C$7*$J$18*$K$18)*POWER($D$14,2)/POWER(B41,$C$15)</f>
        <v>-2.34471700070881E-006</v>
      </c>
      <c r="F41" s="1" t="n">
        <f aca="false">D41+E41</f>
        <v>-7.00117841930397E-007</v>
      </c>
    </row>
    <row r="42" customFormat="false" ht="12.8" hidden="false" customHeight="false" outlineLevel="0" collapsed="false">
      <c r="A42" s="1" t="n">
        <v>20</v>
      </c>
      <c r="B42" s="2" t="n">
        <f aca="false">$D$10-A42*$D$12</f>
        <v>3E-011</v>
      </c>
      <c r="C42" s="1" t="n">
        <f aca="false">B42*10000000000</f>
        <v>0.3</v>
      </c>
      <c r="D42" s="1" t="n">
        <f aca="false">-$C$7*(($J$18 * $K$18)/POWER(B42,2))</f>
        <v>2.05072378437675E-006</v>
      </c>
      <c r="E42" s="1" t="n">
        <f aca="false">-ABS($C$7*$J$18*$K$18)*POWER($D$14,2)/POWER(B42,$C$15)</f>
        <v>-3.64573117222533E-006</v>
      </c>
      <c r="F42" s="1" t="n">
        <f aca="false">D42+E42</f>
        <v>-1.59500738784858E-006</v>
      </c>
      <c r="H42" s="0" t="s">
        <v>27</v>
      </c>
    </row>
    <row r="43" customFormat="false" ht="12.8" hidden="false" customHeight="false" outlineLevel="0" collapsed="false">
      <c r="H43" s="0" t="s">
        <v>28</v>
      </c>
    </row>
    <row r="44" customFormat="false" ht="12.8" hidden="false" customHeight="false" outlineLevel="0" collapsed="false">
      <c r="H44" s="4" t="s">
        <v>29</v>
      </c>
    </row>
    <row r="45" customFormat="false" ht="12.8" hidden="false" customHeight="false" outlineLevel="0" collapsed="false">
      <c r="H45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2024-02-07T17:25:33Z</dcterms:created>
  <dc:creator/>
  <dc:description/>
  <dc:language>en-AU</dc:language>
  <cp:lastModifiedBy/>
  <dcterms:modified xsi:type="dcterms:W3CDTF">2024-02-08T16:44:13Z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