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mcquaid/Dropbox/0.4 Fall 2023/b 1.2 DESC622.11 OptMdl Mon MAL MSBA/"/>
    </mc:Choice>
  </mc:AlternateContent>
  <xr:revisionPtr revIDLastSave="0" documentId="8_{D8B0F7D8-9B11-ED44-BB67-8C404D193E9A}" xr6:coauthVersionLast="47" xr6:coauthVersionMax="47" xr10:uidLastSave="{00000000-0000-0000-0000-000000000000}"/>
  <bookViews>
    <workbookView xWindow="2380" yWindow="3000" windowWidth="26040" windowHeight="13300" xr2:uid="{5EA376C4-5F4F-644D-B471-5753285FA11E}"/>
  </bookViews>
  <sheets>
    <sheet name="1.6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C12" i="1"/>
  <c r="I10" i="1"/>
  <c r="K10" i="1" s="1"/>
  <c r="H10" i="1"/>
  <c r="K9" i="1"/>
  <c r="J9" i="1"/>
  <c r="I9" i="1"/>
  <c r="H9" i="1"/>
  <c r="I8" i="1"/>
  <c r="K8" i="1" s="1"/>
  <c r="H8" i="1"/>
  <c r="K7" i="1"/>
  <c r="J7" i="1"/>
  <c r="I7" i="1"/>
  <c r="H7" i="1"/>
  <c r="K12" i="1" l="1"/>
  <c r="J8" i="1"/>
  <c r="J10" i="1"/>
  <c r="I12" i="1"/>
  <c r="I14" i="1" s="1"/>
  <c r="E18" i="1" s="1"/>
  <c r="E15" i="1" l="1"/>
  <c r="E16" i="1" s="1"/>
  <c r="K14" i="1"/>
  <c r="K15" i="1" s="1"/>
</calcChain>
</file>

<file path=xl/sharedStrings.xml><?xml version="1.0" encoding="utf-8"?>
<sst xmlns="http://schemas.openxmlformats.org/spreadsheetml/2006/main" count="48" uniqueCount="40">
  <si>
    <t xml:space="preserve">Lead Times </t>
  </si>
  <si>
    <t>Hrs/week</t>
  </si>
  <si>
    <t>Parameters</t>
  </si>
  <si>
    <t>Side Calculations</t>
  </si>
  <si>
    <t xml:space="preserve">Product </t>
  </si>
  <si>
    <t>Demand</t>
  </si>
  <si>
    <t>Setup</t>
  </si>
  <si>
    <t>Run time</t>
  </si>
  <si>
    <t xml:space="preserve">Lot </t>
  </si>
  <si>
    <t>Lot arrival</t>
  </si>
  <si>
    <t>Work/lot</t>
  </si>
  <si>
    <t>Work</t>
  </si>
  <si>
    <t>Service time</t>
  </si>
  <si>
    <t>Family</t>
  </si>
  <si>
    <t>per wk.</t>
  </si>
  <si>
    <t>hrs.</t>
  </si>
  <si>
    <t>Size</t>
  </si>
  <si>
    <t>rate/wk</t>
  </si>
  <si>
    <t>service time</t>
  </si>
  <si>
    <t>per wk</t>
  </si>
  <si>
    <t>variance</t>
  </si>
  <si>
    <t xml:space="preserve"> </t>
  </si>
  <si>
    <t>1</t>
  </si>
  <si>
    <t>2</t>
  </si>
  <si>
    <t>3</t>
  </si>
  <si>
    <t>4</t>
  </si>
  <si>
    <t>Total</t>
  </si>
  <si>
    <t>Average</t>
  </si>
  <si>
    <t>hrs/lot</t>
  </si>
  <si>
    <t>E[X^2]</t>
  </si>
  <si>
    <t>Results</t>
  </si>
  <si>
    <t>Weekly total</t>
  </si>
  <si>
    <t>var in hr^2</t>
  </si>
  <si>
    <t>Average Lead Time</t>
  </si>
  <si>
    <t>weeks</t>
  </si>
  <si>
    <t>lots/wk</t>
  </si>
  <si>
    <t>(capacity)</t>
  </si>
  <si>
    <t>var in wk^2</t>
  </si>
  <si>
    <t>hours</t>
  </si>
  <si>
    <t>Average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</si>
</sst>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2E9E4B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Protection="1">
      <protection locked="0"/>
    </xf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4" fillId="2" borderId="2" xfId="0" applyFont="1" applyFill="1" applyBorder="1" applyProtection="1">
      <protection locked="0"/>
    </xf>
    <xf numFmtId="0" fontId="4" fillId="2" borderId="3" xfId="0" applyFont="1" applyFill="1" applyBorder="1" applyProtection="1">
      <protection locked="0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0" fontId="3" fillId="0" borderId="0" xfId="0" applyFont="1"/>
    <xf numFmtId="0" fontId="5" fillId="0" borderId="0" xfId="0" applyFont="1"/>
    <xf numFmtId="164" fontId="1" fillId="3" borderId="4" xfId="0" applyNumberFormat="1" applyFont="1" applyFill="1" applyBorder="1"/>
    <xf numFmtId="164" fontId="1" fillId="0" borderId="0" xfId="0" applyNumberFormat="1" applyFont="1" applyAlignment="1">
      <alignment horizontal="center"/>
    </xf>
    <xf numFmtId="166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B791-3355-0341-AE93-96C1D6221497}">
  <dimension ref="A1:L18"/>
  <sheetViews>
    <sheetView tabSelected="1" workbookViewId="0">
      <selection activeCell="B8" sqref="B8"/>
    </sheetView>
  </sheetViews>
  <sheetFormatPr baseColWidth="10" defaultColWidth="8.33203125" defaultRowHeight="13" x14ac:dyDescent="0.15"/>
  <cols>
    <col min="1" max="4" width="8.33203125" style="2" customWidth="1"/>
    <col min="5" max="5" width="9.6640625" style="2" customWidth="1"/>
    <col min="6" max="6" width="6.6640625" style="2" customWidth="1"/>
    <col min="7" max="7" width="11.1640625" style="2" customWidth="1"/>
    <col min="8" max="8" width="9.33203125" style="2" customWidth="1"/>
    <col min="9" max="9" width="10.33203125" style="2" customWidth="1"/>
    <col min="10" max="10" width="6.83203125" style="2" customWidth="1"/>
    <col min="11" max="11" width="11.5" style="2" customWidth="1"/>
    <col min="12" max="12" width="10.33203125" style="2" customWidth="1"/>
    <col min="13" max="16384" width="8.33203125" style="2"/>
  </cols>
  <sheetData>
    <row r="1" spans="1:12" x14ac:dyDescent="0.15">
      <c r="A1" s="1" t="s">
        <v>0</v>
      </c>
    </row>
    <row r="2" spans="1:12" x14ac:dyDescent="0.15">
      <c r="B2" s="2" t="s">
        <v>1</v>
      </c>
      <c r="C2" s="2">
        <v>120</v>
      </c>
    </row>
    <row r="3" spans="1:12" x14ac:dyDescent="0.15">
      <c r="A3" s="1" t="s">
        <v>2</v>
      </c>
      <c r="H3" s="1" t="s">
        <v>3</v>
      </c>
    </row>
    <row r="4" spans="1:12" ht="12" customHeight="1" x14ac:dyDescent="0.1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2" x14ac:dyDescent="0.15">
      <c r="B5" s="3" t="s">
        <v>13</v>
      </c>
      <c r="C5" s="3" t="s">
        <v>14</v>
      </c>
      <c r="D5" s="3" t="s">
        <v>15</v>
      </c>
      <c r="E5" s="3" t="s">
        <v>15</v>
      </c>
      <c r="F5" s="3" t="s">
        <v>16</v>
      </c>
      <c r="H5" s="4" t="s">
        <v>17</v>
      </c>
      <c r="I5" s="4" t="s">
        <v>18</v>
      </c>
      <c r="J5" s="4" t="s">
        <v>19</v>
      </c>
      <c r="K5" s="4" t="s">
        <v>20</v>
      </c>
    </row>
    <row r="6" spans="1:12" x14ac:dyDescent="0.15">
      <c r="F6" s="4" t="s">
        <v>21</v>
      </c>
      <c r="K6" s="4" t="s">
        <v>21</v>
      </c>
    </row>
    <row r="7" spans="1:12" x14ac:dyDescent="0.15">
      <c r="B7" s="4" t="s">
        <v>22</v>
      </c>
      <c r="C7" s="2">
        <v>100</v>
      </c>
      <c r="D7" s="2">
        <v>3</v>
      </c>
      <c r="E7" s="2">
        <v>0.03</v>
      </c>
      <c r="F7" s="5">
        <v>100</v>
      </c>
      <c r="H7" s="6">
        <f>C7/F7</f>
        <v>1</v>
      </c>
      <c r="I7" s="7">
        <f>D7+F7*E7</f>
        <v>6</v>
      </c>
      <c r="J7" s="7">
        <f>I7*H7</f>
        <v>6</v>
      </c>
      <c r="K7" s="8">
        <f>I7^2</f>
        <v>36</v>
      </c>
    </row>
    <row r="8" spans="1:12" x14ac:dyDescent="0.15">
      <c r="B8" s="4" t="s">
        <v>23</v>
      </c>
      <c r="C8" s="2">
        <v>500</v>
      </c>
      <c r="D8" s="2">
        <v>15</v>
      </c>
      <c r="E8" s="2">
        <v>4.4999999999999998E-2</v>
      </c>
      <c r="F8" s="9">
        <v>500</v>
      </c>
      <c r="H8" s="6">
        <f>C8/F8</f>
        <v>1</v>
      </c>
      <c r="I8" s="7">
        <f>D8+F8*E8</f>
        <v>37.5</v>
      </c>
      <c r="J8" s="7">
        <f>I8*H8</f>
        <v>37.5</v>
      </c>
      <c r="K8" s="8">
        <f>I8^2</f>
        <v>1406.25</v>
      </c>
    </row>
    <row r="9" spans="1:12" x14ac:dyDescent="0.15">
      <c r="B9" s="4" t="s">
        <v>24</v>
      </c>
      <c r="C9" s="2">
        <v>50</v>
      </c>
      <c r="D9" s="2">
        <v>6</v>
      </c>
      <c r="E9" s="2">
        <v>7.4999999999999997E-2</v>
      </c>
      <c r="F9" s="9">
        <v>100</v>
      </c>
      <c r="H9" s="6">
        <f>C9/F9</f>
        <v>0.5</v>
      </c>
      <c r="I9" s="7">
        <f>D9+F9*E9</f>
        <v>13.5</v>
      </c>
      <c r="J9" s="7">
        <f>I9*H9</f>
        <v>6.75</v>
      </c>
      <c r="K9" s="8">
        <f>I9^2</f>
        <v>182.25</v>
      </c>
    </row>
    <row r="10" spans="1:12" x14ac:dyDescent="0.15">
      <c r="B10" s="4" t="s">
        <v>25</v>
      </c>
      <c r="C10" s="2">
        <v>250</v>
      </c>
      <c r="D10" s="2">
        <v>24</v>
      </c>
      <c r="E10" s="2">
        <v>0.15</v>
      </c>
      <c r="F10" s="10">
        <v>1500</v>
      </c>
      <c r="H10" s="6">
        <f>C10/F10</f>
        <v>0.16666666666666666</v>
      </c>
      <c r="I10" s="7">
        <f>D10+F10*E10</f>
        <v>249</v>
      </c>
      <c r="J10" s="7">
        <f>I10*H10</f>
        <v>41.5</v>
      </c>
      <c r="K10" s="8">
        <f>I10^2</f>
        <v>62001</v>
      </c>
    </row>
    <row r="11" spans="1:12" x14ac:dyDescent="0.15">
      <c r="C11" s="11"/>
      <c r="K11" s="7"/>
    </row>
    <row r="12" spans="1:12" x14ac:dyDescent="0.15">
      <c r="B12" s="4" t="s">
        <v>26</v>
      </c>
      <c r="C12" s="2">
        <f>SUM(C7:C10)</f>
        <v>900</v>
      </c>
      <c r="G12" s="2" t="s">
        <v>27</v>
      </c>
      <c r="H12" s="7" t="s">
        <v>21</v>
      </c>
      <c r="I12" s="12">
        <f>SUM(J7:J10)/H14</f>
        <v>34.40625</v>
      </c>
      <c r="J12" s="2" t="s">
        <v>28</v>
      </c>
      <c r="K12" s="7">
        <f>SUMPRODUCT(H7:H10,K7:K10)/H14</f>
        <v>4450.078125</v>
      </c>
      <c r="L12" s="13" t="s">
        <v>29</v>
      </c>
    </row>
    <row r="13" spans="1:12" x14ac:dyDescent="0.15">
      <c r="H13" s="7"/>
      <c r="I13" s="12"/>
      <c r="K13" s="4" t="s">
        <v>21</v>
      </c>
      <c r="L13" s="13"/>
    </row>
    <row r="14" spans="1:12" x14ac:dyDescent="0.15">
      <c r="A14" s="1" t="s">
        <v>30</v>
      </c>
      <c r="G14" s="2" t="s">
        <v>31</v>
      </c>
      <c r="H14" s="7">
        <f>SUM(H7:H10)</f>
        <v>2.6666666666666665</v>
      </c>
      <c r="I14" s="7">
        <f>C2/I12</f>
        <v>3.4877384196185286</v>
      </c>
      <c r="J14" s="7" t="s">
        <v>21</v>
      </c>
      <c r="K14" s="14">
        <f>K12-I12^2</f>
        <v>3266.2880859375</v>
      </c>
      <c r="L14" s="13" t="s">
        <v>32</v>
      </c>
    </row>
    <row r="15" spans="1:12" x14ac:dyDescent="0.15">
      <c r="B15" s="15" t="s">
        <v>33</v>
      </c>
      <c r="C15" s="16"/>
      <c r="E15" s="17">
        <f>((H14/I14)^2+H14^2*K15)/2/(1-H14/I14)/H14+1/I14</f>
        <v>2.0369952986725663</v>
      </c>
      <c r="F15" s="18" t="s">
        <v>34</v>
      </c>
      <c r="H15" s="4" t="s">
        <v>35</v>
      </c>
      <c r="I15" s="4" t="s">
        <v>35</v>
      </c>
      <c r="J15" s="4" t="s">
        <v>36</v>
      </c>
      <c r="K15" s="7">
        <f>K14/14400</f>
        <v>0.2268255615234375</v>
      </c>
      <c r="L15" s="13" t="s">
        <v>37</v>
      </c>
    </row>
    <row r="16" spans="1:12" x14ac:dyDescent="0.15">
      <c r="B16" s="15"/>
      <c r="C16" s="16"/>
      <c r="E16" s="6">
        <f>E15*C2</f>
        <v>244.43943584070797</v>
      </c>
      <c r="F16" s="4" t="s">
        <v>38</v>
      </c>
      <c r="I16" s="4" t="s">
        <v>21</v>
      </c>
      <c r="K16" s="4" t="s">
        <v>21</v>
      </c>
    </row>
    <row r="17" spans="2:5" x14ac:dyDescent="0.15">
      <c r="B17" s="15"/>
      <c r="C17" s="16"/>
    </row>
    <row r="18" spans="2:5" x14ac:dyDescent="0.15">
      <c r="B18" s="15" t="s">
        <v>39</v>
      </c>
      <c r="C18" s="16"/>
      <c r="E18" s="19">
        <f>H14/I14</f>
        <v>0.76458333333333328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McQuaid</dc:creator>
  <cp:lastModifiedBy>Bob McQuaid</cp:lastModifiedBy>
  <dcterms:created xsi:type="dcterms:W3CDTF">2023-10-22T00:17:41Z</dcterms:created>
  <dcterms:modified xsi:type="dcterms:W3CDTF">2023-10-22T00:18:21Z</dcterms:modified>
</cp:coreProperties>
</file>