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rverList" sheetId="1" state="visible" r:id="rId1"/>
    <sheet name="Summary" sheetId="2" state="visible" r:id="rId2"/>
  </sheets>
  <definedNames>
    <definedName name="_xlnm._FilterDatabase" localSheetId="0" hidden="1">'ServerList'!$A$1:$K$256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VM Name</t>
        </is>
      </c>
      <c r="B1" s="1" t="inlineStr">
        <is>
          <t>Powerstate</t>
        </is>
      </c>
      <c r="C1" s="1" t="inlineStr">
        <is>
          <t>CPUs</t>
        </is>
      </c>
      <c r="D1" s="1" t="inlineStr">
        <is>
          <t>Memory (GB)</t>
        </is>
      </c>
      <c r="E1" s="1" t="inlineStr">
        <is>
          <t>Provisioned Disk (GB)</t>
        </is>
      </c>
      <c r="F1" s="1" t="inlineStr">
        <is>
          <t>In Use Disk (GB)</t>
        </is>
      </c>
      <c r="G1" s="1" t="inlineStr">
        <is>
          <t>Cluster</t>
        </is>
      </c>
      <c r="H1" s="1" t="inlineStr">
        <is>
          <t>OS according to the configuration file</t>
        </is>
      </c>
      <c r="I1" s="1" t="inlineStr">
        <is>
          <t>In Scope for Prod?</t>
        </is>
      </c>
      <c r="J1" s="1" t="inlineStr">
        <is>
          <t>In Scope for DR?</t>
        </is>
      </c>
      <c r="K1" s="1" t="inlineStr">
        <is>
          <t>Notes</t>
        </is>
      </c>
    </row>
    <row r="2">
      <c r="A2" t="inlineStr">
        <is>
          <t>AEDC3.SMLENROLLER.COM</t>
        </is>
      </c>
      <c r="B2" t="inlineStr">
        <is>
          <t>poweredOn</t>
        </is>
      </c>
      <c r="C2" t="n">
        <v>2</v>
      </c>
      <c r="D2" t="n">
        <v>4</v>
      </c>
      <c r="E2" t="n">
        <v>129.38</v>
      </c>
      <c r="F2" t="n">
        <v>86.59999999999999</v>
      </c>
      <c r="G2" t="inlineStr">
        <is>
          <t>SML-PROD</t>
        </is>
      </c>
      <c r="H2" t="inlineStr">
        <is>
          <t>Microsoft Windows Server 2012 (64-bit)</t>
        </is>
      </c>
      <c r="I2" t="inlineStr"/>
      <c r="J2" t="inlineStr"/>
      <c r="K2" t="inlineStr"/>
    </row>
    <row r="3">
      <c r="A3" t="inlineStr">
        <is>
          <t>ATestani-Fusion</t>
        </is>
      </c>
      <c r="B3" t="inlineStr">
        <is>
          <t>poweredOn</t>
        </is>
      </c>
      <c r="C3" t="n">
        <v>2</v>
      </c>
      <c r="D3" t="n">
        <v>4</v>
      </c>
      <c r="E3" t="n">
        <v>65.09999999999999</v>
      </c>
      <c r="F3" t="n">
        <v>64.5</v>
      </c>
      <c r="G3" t="inlineStr">
        <is>
          <t>SML-PROD</t>
        </is>
      </c>
      <c r="H3" t="inlineStr">
        <is>
          <t>Microsoft Windows 10 (64-bit)</t>
        </is>
      </c>
      <c r="I3" t="inlineStr"/>
      <c r="J3" t="inlineStr"/>
      <c r="K3" t="inlineStr"/>
    </row>
    <row r="4">
      <c r="A4" t="inlineStr">
        <is>
          <t>BENEFITSFS.SLNY.COM</t>
        </is>
      </c>
      <c r="B4" t="inlineStr">
        <is>
          <t>poweredOn</t>
        </is>
      </c>
      <c r="C4" t="n">
        <v>2</v>
      </c>
      <c r="D4" t="n">
        <v>4</v>
      </c>
      <c r="E4" t="n">
        <v>387.06</v>
      </c>
      <c r="F4" t="n">
        <v>305.34</v>
      </c>
      <c r="G4" t="inlineStr">
        <is>
          <t>SML-PROD</t>
        </is>
      </c>
      <c r="H4" t="inlineStr">
        <is>
          <t>Microsoft Windows Server 2012 (64-bit)</t>
        </is>
      </c>
      <c r="I4" t="inlineStr"/>
      <c r="J4" t="inlineStr"/>
      <c r="K4" t="inlineStr"/>
    </row>
    <row r="5">
      <c r="A5" t="inlineStr">
        <is>
          <t>BLOOMBERG.SLNY.COM</t>
        </is>
      </c>
      <c r="B5" t="inlineStr">
        <is>
          <t>poweredOn</t>
        </is>
      </c>
      <c r="C5" t="n">
        <v>4</v>
      </c>
      <c r="D5" t="n">
        <v>8</v>
      </c>
      <c r="E5" t="n">
        <v>129.34</v>
      </c>
      <c r="F5" t="n">
        <v>123.51</v>
      </c>
      <c r="G5" t="inlineStr">
        <is>
          <t>SML-PROD</t>
        </is>
      </c>
      <c r="H5" t="inlineStr">
        <is>
          <t>Microsoft Windows 7 (64-bit)</t>
        </is>
      </c>
      <c r="I5" t="inlineStr"/>
      <c r="J5" t="inlineStr"/>
      <c r="K5" t="inlineStr"/>
    </row>
    <row r="6">
      <c r="A6" t="inlineStr">
        <is>
          <t>CORPCOMM.SLNY.COM</t>
        </is>
      </c>
      <c r="B6" t="inlineStr">
        <is>
          <t>poweredOn</t>
        </is>
      </c>
      <c r="C6" t="n">
        <v>2</v>
      </c>
      <c r="D6" t="n">
        <v>4</v>
      </c>
      <c r="E6" t="n">
        <v>5540.92</v>
      </c>
      <c r="F6" t="n">
        <v>4796.75</v>
      </c>
      <c r="G6" t="inlineStr">
        <is>
          <t>SML-PROD</t>
        </is>
      </c>
      <c r="H6" t="inlineStr">
        <is>
          <t>Microsoft Windows Server 2012 (64-bit)</t>
        </is>
      </c>
      <c r="I6" t="inlineStr"/>
      <c r="J6" t="inlineStr"/>
      <c r="K6" t="inlineStr"/>
    </row>
    <row r="7">
      <c r="A7" t="inlineStr">
        <is>
          <t>CSEAGER-LSP</t>
        </is>
      </c>
      <c r="B7" t="inlineStr">
        <is>
          <t>poweredOn</t>
        </is>
      </c>
      <c r="C7" t="n">
        <v>4</v>
      </c>
      <c r="D7" t="n">
        <v>4</v>
      </c>
      <c r="E7" t="n">
        <v>75.67</v>
      </c>
      <c r="F7" t="n">
        <v>54.21</v>
      </c>
      <c r="G7" t="inlineStr">
        <is>
          <t>SML-PROD</t>
        </is>
      </c>
      <c r="H7" t="inlineStr">
        <is>
          <t>Microsoft Windows 10 (32-bit)</t>
        </is>
      </c>
      <c r="I7" t="inlineStr"/>
      <c r="J7" t="inlineStr"/>
      <c r="K7" t="inlineStr"/>
    </row>
    <row r="8">
      <c r="A8" t="inlineStr">
        <is>
          <t>CSEAGERXP.SLNY.COM</t>
        </is>
      </c>
      <c r="B8" t="inlineStr">
        <is>
          <t>poweredOn</t>
        </is>
      </c>
      <c r="C8" t="n">
        <v>4</v>
      </c>
      <c r="D8" t="n">
        <v>4</v>
      </c>
      <c r="E8" t="n">
        <v>66.97</v>
      </c>
      <c r="F8" t="n">
        <v>53.03</v>
      </c>
      <c r="G8" t="inlineStr">
        <is>
          <t>SML-PROD</t>
        </is>
      </c>
      <c r="H8" t="inlineStr">
        <is>
          <t>Microsoft Windows XP Professional (32-bit)</t>
        </is>
      </c>
      <c r="I8" t="inlineStr"/>
      <c r="J8" t="inlineStr"/>
      <c r="K8" t="inlineStr"/>
    </row>
    <row r="9">
      <c r="A9" t="inlineStr">
        <is>
          <t>DR-DUOPROXY</t>
        </is>
      </c>
      <c r="B9" t="inlineStr">
        <is>
          <t>poweredOn</t>
        </is>
      </c>
      <c r="C9" t="n">
        <v>2</v>
      </c>
      <c r="D9" t="n">
        <v>4</v>
      </c>
      <c r="E9" t="n">
        <v>65</v>
      </c>
      <c r="F9" t="n">
        <v>52.89</v>
      </c>
      <c r="G9" t="inlineStr">
        <is>
          <t>SML-PROD</t>
        </is>
      </c>
      <c r="H9" t="inlineStr">
        <is>
          <t>Microsoft Windows Server 2016 or later (64-bit)</t>
        </is>
      </c>
      <c r="I9" t="inlineStr"/>
      <c r="J9" t="inlineStr"/>
      <c r="K9" t="inlineStr"/>
    </row>
    <row r="10">
      <c r="A10" t="inlineStr">
        <is>
          <t>DR-SMLISTREAMP1.SLNY.COM</t>
        </is>
      </c>
      <c r="B10" t="inlineStr">
        <is>
          <t>poweredOff</t>
        </is>
      </c>
      <c r="C10" t="n">
        <v>8</v>
      </c>
      <c r="D10" t="n">
        <v>15.5</v>
      </c>
      <c r="E10" t="n">
        <v>616.11</v>
      </c>
      <c r="F10" t="n">
        <v>61.96</v>
      </c>
      <c r="G10" t="inlineStr">
        <is>
          <t>SML-PROD</t>
        </is>
      </c>
      <c r="H10" t="inlineStr">
        <is>
          <t>Microsoft Windows Server 2008 R2 (64-bit)</t>
        </is>
      </c>
      <c r="I10" t="inlineStr"/>
      <c r="J10" t="inlineStr"/>
      <c r="K10" t="inlineStr"/>
    </row>
    <row r="11">
      <c r="A11" t="inlineStr">
        <is>
          <t>DR-SMLISTREAMP2.SLNY.COM</t>
        </is>
      </c>
      <c r="B11" t="inlineStr">
        <is>
          <t>poweredOff</t>
        </is>
      </c>
      <c r="C11" t="n">
        <v>8</v>
      </c>
      <c r="D11" t="n">
        <v>15.76</v>
      </c>
      <c r="E11" t="n">
        <v>616.5599999999999</v>
      </c>
      <c r="F11" t="n">
        <v>64.28</v>
      </c>
      <c r="G11" t="inlineStr">
        <is>
          <t>SML-PROD</t>
        </is>
      </c>
      <c r="H11" t="inlineStr">
        <is>
          <t>Microsoft Windows Server 2008 R2 (64-bit)</t>
        </is>
      </c>
      <c r="I11" t="inlineStr"/>
      <c r="J11" t="inlineStr"/>
      <c r="K11" t="inlineStr"/>
    </row>
    <row r="12">
      <c r="A12" t="inlineStr">
        <is>
          <t>DUOPROXY.SLNY.COM</t>
        </is>
      </c>
      <c r="B12" t="inlineStr">
        <is>
          <t>poweredOn</t>
        </is>
      </c>
      <c r="C12" t="n">
        <v>4</v>
      </c>
      <c r="D12" t="n">
        <v>8</v>
      </c>
      <c r="E12" t="n">
        <v>64.94</v>
      </c>
      <c r="F12" t="n">
        <v>64.78</v>
      </c>
      <c r="G12" t="inlineStr">
        <is>
          <t>SML-PROD</t>
        </is>
      </c>
      <c r="H12" t="inlineStr">
        <is>
          <t>Microsoft Windows Server 2012 (64-bit)</t>
        </is>
      </c>
      <c r="I12" t="inlineStr"/>
      <c r="J12" t="inlineStr"/>
      <c r="K12" t="inlineStr"/>
    </row>
    <row r="13">
      <c r="A13" t="inlineStr">
        <is>
          <t>DUOPROXY02</t>
        </is>
      </c>
      <c r="B13" t="inlineStr">
        <is>
          <t>poweredOn</t>
        </is>
      </c>
      <c r="C13" t="n">
        <v>2</v>
      </c>
      <c r="D13" t="n">
        <v>4</v>
      </c>
      <c r="E13" t="n">
        <v>64.92</v>
      </c>
      <c r="F13" t="n">
        <v>50.98</v>
      </c>
      <c r="G13" t="inlineStr">
        <is>
          <t>SML-PROD</t>
        </is>
      </c>
      <c r="H13" t="inlineStr">
        <is>
          <t>Microsoft Windows Server 2016 or later (64-bit)</t>
        </is>
      </c>
      <c r="I13" t="inlineStr"/>
      <c r="J13" t="inlineStr"/>
      <c r="K13" t="inlineStr"/>
    </row>
    <row r="14">
      <c r="A14" t="inlineStr">
        <is>
          <t>ENTERPRISELINK</t>
        </is>
      </c>
      <c r="B14" t="inlineStr">
        <is>
          <t>poweredOn</t>
        </is>
      </c>
      <c r="C14" t="n">
        <v>16</v>
      </c>
      <c r="D14" t="n">
        <v>64</v>
      </c>
      <c r="E14" t="n">
        <v>1600.4</v>
      </c>
      <c r="F14" t="n">
        <v>1031.88</v>
      </c>
      <c r="G14" t="inlineStr">
        <is>
          <t>SML-PROD</t>
        </is>
      </c>
      <c r="H14" t="inlineStr">
        <is>
          <t>Microsoft Windows Server 2016 or later (64-bit)</t>
        </is>
      </c>
      <c r="I14" t="inlineStr"/>
      <c r="J14" t="inlineStr"/>
      <c r="K14" t="inlineStr"/>
    </row>
    <row r="15">
      <c r="A15" t="inlineStr">
        <is>
          <t>EXCPROXY.SLNY.COM</t>
        </is>
      </c>
      <c r="B15" t="inlineStr">
        <is>
          <t>poweredOn</t>
        </is>
      </c>
      <c r="C15" t="n">
        <v>16</v>
      </c>
      <c r="D15" t="n">
        <v>128</v>
      </c>
      <c r="E15" t="n">
        <v>752.92</v>
      </c>
      <c r="F15" t="n">
        <v>86.56</v>
      </c>
      <c r="G15" t="inlineStr">
        <is>
          <t>SML-PROD</t>
        </is>
      </c>
      <c r="H15" t="inlineStr">
        <is>
          <t>Microsoft Windows Server 2016 or later (64-bit)</t>
        </is>
      </c>
      <c r="I15" t="inlineStr"/>
      <c r="J15" t="inlineStr"/>
      <c r="K15" t="inlineStr"/>
    </row>
    <row r="16">
      <c r="A16" t="inlineStr">
        <is>
          <t>EXCPROXY1.SLNY.COM</t>
        </is>
      </c>
      <c r="B16" t="inlineStr">
        <is>
          <t>poweredOn</t>
        </is>
      </c>
      <c r="C16" t="n">
        <v>16</v>
      </c>
      <c r="D16" t="n">
        <v>128</v>
      </c>
      <c r="E16" t="n">
        <v>269.09</v>
      </c>
      <c r="F16" t="n">
        <v>43.49</v>
      </c>
      <c r="G16" t="inlineStr">
        <is>
          <t>SML-PROD</t>
        </is>
      </c>
      <c r="H16" t="inlineStr">
        <is>
          <t>Microsoft Windows Server 2016 or later (64-bit)</t>
        </is>
      </c>
      <c r="I16" t="inlineStr"/>
      <c r="J16" t="inlineStr"/>
      <c r="K16" t="inlineStr"/>
    </row>
    <row r="17">
      <c r="A17" t="inlineStr">
        <is>
          <t>EXCPROXY2.SLNY.COM</t>
        </is>
      </c>
      <c r="B17" t="inlineStr">
        <is>
          <t>poweredOn</t>
        </is>
      </c>
      <c r="C17" t="n">
        <v>16</v>
      </c>
      <c r="D17" t="n">
        <v>128</v>
      </c>
      <c r="E17" t="n">
        <v>270.38</v>
      </c>
      <c r="F17" t="n">
        <v>227.58</v>
      </c>
      <c r="G17" t="inlineStr">
        <is>
          <t>SML-PROD</t>
        </is>
      </c>
      <c r="H17" t="inlineStr">
        <is>
          <t>Microsoft Windows Server 2016 or later (64-bit)</t>
        </is>
      </c>
      <c r="I17" t="inlineStr"/>
      <c r="J17" t="inlineStr"/>
      <c r="K17" t="inlineStr"/>
    </row>
    <row r="18">
      <c r="A18" t="inlineStr">
        <is>
          <t>EXCPROXY3.SLNY.COM</t>
        </is>
      </c>
      <c r="B18" t="inlineStr">
        <is>
          <t>poweredOn</t>
        </is>
      </c>
      <c r="C18" t="n">
        <v>16</v>
      </c>
      <c r="D18" t="n">
        <v>128</v>
      </c>
      <c r="E18" t="n">
        <v>269.29</v>
      </c>
      <c r="F18" t="n">
        <v>44.3</v>
      </c>
      <c r="G18" t="inlineStr">
        <is>
          <t>SML-PROD</t>
        </is>
      </c>
      <c r="H18" t="inlineStr">
        <is>
          <t>Microsoft Windows Server 2016 or later (64-bit)</t>
        </is>
      </c>
      <c r="I18" t="inlineStr"/>
      <c r="J18" t="inlineStr"/>
      <c r="K18" t="inlineStr"/>
    </row>
    <row r="19">
      <c r="A19" t="inlineStr">
        <is>
          <t>EXCPROXY4.SLNY.COM</t>
        </is>
      </c>
      <c r="B19" t="inlineStr">
        <is>
          <t>poweredOn</t>
        </is>
      </c>
      <c r="C19" t="n">
        <v>16</v>
      </c>
      <c r="D19" t="n">
        <v>128</v>
      </c>
      <c r="E19" t="n">
        <v>269.53</v>
      </c>
      <c r="F19" t="n">
        <v>43.71</v>
      </c>
      <c r="G19" t="inlineStr">
        <is>
          <t>SML-PROD</t>
        </is>
      </c>
      <c r="H19" t="inlineStr">
        <is>
          <t>Microsoft Windows Server 2016 or later (64-bit)</t>
        </is>
      </c>
      <c r="I19" t="inlineStr"/>
      <c r="J19" t="inlineStr"/>
      <c r="K19" t="inlineStr"/>
    </row>
    <row r="20">
      <c r="A20" t="inlineStr">
        <is>
          <t>EXCPROXY5.SLNY.COM</t>
        </is>
      </c>
      <c r="B20" t="inlineStr">
        <is>
          <t>poweredOn</t>
        </is>
      </c>
      <c r="C20" t="n">
        <v>16</v>
      </c>
      <c r="D20" t="n">
        <v>128</v>
      </c>
      <c r="E20" t="n">
        <v>270.21</v>
      </c>
      <c r="F20" t="n">
        <v>46.6</v>
      </c>
      <c r="G20" t="inlineStr">
        <is>
          <t>SML-PROD</t>
        </is>
      </c>
      <c r="H20" t="inlineStr">
        <is>
          <t>Microsoft Windows Server 2016 or later (64-bit)</t>
        </is>
      </c>
      <c r="I20" t="inlineStr"/>
      <c r="J20" t="inlineStr"/>
      <c r="K20" t="inlineStr"/>
    </row>
    <row r="21">
      <c r="A21" t="inlineStr">
        <is>
          <t>EXCPROXY6.SLNY.COM</t>
        </is>
      </c>
      <c r="B21" t="inlineStr">
        <is>
          <t>poweredOn</t>
        </is>
      </c>
      <c r="C21" t="n">
        <v>4</v>
      </c>
      <c r="D21" t="n">
        <v>8</v>
      </c>
      <c r="E21" t="n">
        <v>43.76</v>
      </c>
      <c r="F21" t="n">
        <v>40.84</v>
      </c>
      <c r="G21" t="inlineStr">
        <is>
          <t>SML-PROD</t>
        </is>
      </c>
      <c r="H21" t="inlineStr">
        <is>
          <t>Microsoft Windows Server 2016 or later (64-bit)</t>
        </is>
      </c>
      <c r="I21" t="inlineStr"/>
      <c r="J21" t="inlineStr"/>
      <c r="K21" t="inlineStr"/>
    </row>
    <row r="22">
      <c r="A22" t="inlineStr">
        <is>
          <t>EXMAIL1</t>
        </is>
      </c>
      <c r="B22" t="inlineStr">
        <is>
          <t>poweredOn</t>
        </is>
      </c>
      <c r="C22" t="n">
        <v>8</v>
      </c>
      <c r="D22" t="n">
        <v>64</v>
      </c>
      <c r="E22" t="n">
        <v>5684.39</v>
      </c>
      <c r="F22" t="n">
        <v>5129.84</v>
      </c>
      <c r="G22" t="inlineStr">
        <is>
          <t>SML-PROD</t>
        </is>
      </c>
      <c r="H22" t="inlineStr">
        <is>
          <t>Microsoft Windows Server 2016 or later (64-bit)</t>
        </is>
      </c>
      <c r="I22" t="inlineStr"/>
      <c r="J22" t="inlineStr"/>
      <c r="K22" t="inlineStr"/>
    </row>
    <row r="23">
      <c r="A23" t="inlineStr">
        <is>
          <t>EXMAIL2</t>
        </is>
      </c>
      <c r="B23" t="inlineStr">
        <is>
          <t>poweredOn</t>
        </is>
      </c>
      <c r="C23" t="n">
        <v>8</v>
      </c>
      <c r="D23" t="n">
        <v>64</v>
      </c>
      <c r="E23" t="n">
        <v>8368.76</v>
      </c>
      <c r="F23" t="n">
        <v>7844.61</v>
      </c>
      <c r="G23" t="inlineStr">
        <is>
          <t>SML-PROD</t>
        </is>
      </c>
      <c r="H23" t="inlineStr">
        <is>
          <t>Microsoft Windows Server 2016 or later (64-bit)</t>
        </is>
      </c>
      <c r="I23" t="inlineStr"/>
      <c r="J23" t="inlineStr"/>
      <c r="K23" t="inlineStr"/>
    </row>
    <row r="24">
      <c r="A24" t="inlineStr">
        <is>
          <t>EXMGMT.SLNY.COM</t>
        </is>
      </c>
      <c r="B24" t="inlineStr">
        <is>
          <t>poweredOn</t>
        </is>
      </c>
      <c r="C24" t="n">
        <v>8</v>
      </c>
      <c r="D24" t="n">
        <v>16</v>
      </c>
      <c r="E24" t="n">
        <v>215.25</v>
      </c>
      <c r="F24" t="n">
        <v>134.29</v>
      </c>
      <c r="G24" t="inlineStr">
        <is>
          <t>SML-PROD</t>
        </is>
      </c>
      <c r="H24" t="inlineStr">
        <is>
          <t>Microsoft Windows Server 2016 or later (64-bit)</t>
        </is>
      </c>
      <c r="I24" t="inlineStr"/>
      <c r="J24" t="inlineStr"/>
      <c r="K24" t="inlineStr"/>
    </row>
    <row r="25">
      <c r="A25" t="inlineStr">
        <is>
          <t>FINOPSFS.SLNY.COM</t>
        </is>
      </c>
      <c r="B25" t="inlineStr">
        <is>
          <t>poweredOn</t>
        </is>
      </c>
      <c r="C25" t="n">
        <v>2</v>
      </c>
      <c r="D25" t="n">
        <v>4</v>
      </c>
      <c r="E25" t="n">
        <v>580.16</v>
      </c>
      <c r="F25" t="n">
        <v>503.65</v>
      </c>
      <c r="G25" t="inlineStr">
        <is>
          <t>SML-PROD</t>
        </is>
      </c>
      <c r="H25" t="inlineStr">
        <is>
          <t>Microsoft Windows Server 2012 (64-bit)</t>
        </is>
      </c>
      <c r="I25" t="inlineStr"/>
      <c r="J25" t="inlineStr"/>
      <c r="K25" t="inlineStr"/>
    </row>
    <row r="26">
      <c r="A26" t="inlineStr">
        <is>
          <t>FMC</t>
        </is>
      </c>
      <c r="B26" t="inlineStr">
        <is>
          <t>poweredOn</t>
        </is>
      </c>
      <c r="C26" t="n">
        <v>4</v>
      </c>
      <c r="D26" t="n">
        <v>32</v>
      </c>
      <c r="E26" t="n">
        <v>268.44</v>
      </c>
      <c r="F26" t="n">
        <v>264.61</v>
      </c>
      <c r="G26" t="inlineStr">
        <is>
          <t>SML-PROD</t>
        </is>
      </c>
      <c r="H26" t="inlineStr">
        <is>
          <t>Other 2.6.x Linux (64-bit)</t>
        </is>
      </c>
      <c r="I26" t="inlineStr"/>
      <c r="J26" t="inlineStr"/>
      <c r="K26" t="inlineStr"/>
    </row>
    <row r="27">
      <c r="A27" t="inlineStr">
        <is>
          <t>FMC_Dev</t>
        </is>
      </c>
      <c r="B27" t="inlineStr">
        <is>
          <t>poweredOn</t>
        </is>
      </c>
      <c r="C27" t="n">
        <v>32</v>
      </c>
      <c r="D27" t="n">
        <v>64</v>
      </c>
      <c r="E27" t="n">
        <v>2481.94</v>
      </c>
      <c r="F27" t="n">
        <v>202.29</v>
      </c>
      <c r="G27" t="inlineStr">
        <is>
          <t>SML-PROD</t>
        </is>
      </c>
      <c r="H27" t="inlineStr">
        <is>
          <t>Other 2.6.x Linux (64-bit)</t>
        </is>
      </c>
      <c r="I27" t="inlineStr"/>
      <c r="J27" t="inlineStr"/>
      <c r="K27" t="inlineStr"/>
    </row>
    <row r="28">
      <c r="A28" t="inlineStr">
        <is>
          <t>FNPRD1</t>
        </is>
      </c>
      <c r="B28" t="inlineStr">
        <is>
          <t>poweredOn</t>
        </is>
      </c>
      <c r="C28" t="n">
        <v>4</v>
      </c>
      <c r="D28" t="n">
        <v>16</v>
      </c>
      <c r="E28" t="n">
        <v>211.04</v>
      </c>
      <c r="F28" t="n">
        <v>211.04</v>
      </c>
      <c r="G28" t="inlineStr">
        <is>
          <t>SML-PROD</t>
        </is>
      </c>
      <c r="H28" t="inlineStr">
        <is>
          <t>Microsoft Windows Server 2016 or later (64-bit)</t>
        </is>
      </c>
      <c r="I28" t="inlineStr"/>
      <c r="J28" t="inlineStr"/>
      <c r="K28" t="inlineStr"/>
    </row>
    <row r="29">
      <c r="A29" t="inlineStr">
        <is>
          <t>FNPRD2</t>
        </is>
      </c>
      <c r="B29" t="inlineStr">
        <is>
          <t>poweredOn</t>
        </is>
      </c>
      <c r="C29" t="n">
        <v>4</v>
      </c>
      <c r="D29" t="n">
        <v>16</v>
      </c>
      <c r="E29" t="n">
        <v>189.56</v>
      </c>
      <c r="F29" t="n">
        <v>189.56</v>
      </c>
      <c r="G29" t="inlineStr">
        <is>
          <t>SML-PROD</t>
        </is>
      </c>
      <c r="H29" t="inlineStr">
        <is>
          <t>Microsoft Windows Server 2016 or later (64-bit)</t>
        </is>
      </c>
      <c r="I29" t="inlineStr"/>
      <c r="J29" t="inlineStr"/>
      <c r="K29" t="inlineStr"/>
    </row>
    <row r="30">
      <c r="A30" t="inlineStr">
        <is>
          <t>FNPRD3</t>
        </is>
      </c>
      <c r="B30" t="inlineStr">
        <is>
          <t>poweredOn</t>
        </is>
      </c>
      <c r="C30" t="n">
        <v>4</v>
      </c>
      <c r="D30" t="n">
        <v>16</v>
      </c>
      <c r="E30" t="n">
        <v>189.56</v>
      </c>
      <c r="F30" t="n">
        <v>189.56</v>
      </c>
      <c r="G30" t="inlineStr">
        <is>
          <t>SML-PROD</t>
        </is>
      </c>
      <c r="H30" t="inlineStr">
        <is>
          <t>Microsoft Windows Server 2016 or later (64-bit)</t>
        </is>
      </c>
      <c r="I30" t="inlineStr"/>
      <c r="J30" t="inlineStr"/>
      <c r="K30" t="inlineStr"/>
    </row>
    <row r="31">
      <c r="A31" t="inlineStr">
        <is>
          <t>FNPRD4</t>
        </is>
      </c>
      <c r="B31" t="inlineStr">
        <is>
          <t>poweredOn</t>
        </is>
      </c>
      <c r="C31" t="n">
        <v>4</v>
      </c>
      <c r="D31" t="n">
        <v>16</v>
      </c>
      <c r="E31" t="n">
        <v>1386.74</v>
      </c>
      <c r="F31" t="n">
        <v>1386.74</v>
      </c>
      <c r="G31" t="inlineStr">
        <is>
          <t>SML-PROD</t>
        </is>
      </c>
      <c r="H31" t="inlineStr">
        <is>
          <t>Microsoft Windows Server 2016 or later (64-bit)</t>
        </is>
      </c>
      <c r="I31" t="inlineStr"/>
      <c r="J31" t="inlineStr"/>
      <c r="K31" t="inlineStr"/>
    </row>
    <row r="32">
      <c r="A32" t="inlineStr">
        <is>
          <t>FNTST1</t>
        </is>
      </c>
      <c r="B32" t="inlineStr">
        <is>
          <t>poweredOn</t>
        </is>
      </c>
      <c r="C32" t="n">
        <v>4</v>
      </c>
      <c r="D32" t="n">
        <v>8</v>
      </c>
      <c r="E32" t="n">
        <v>202.61</v>
      </c>
      <c r="F32" t="n">
        <v>202.61</v>
      </c>
      <c r="G32" t="inlineStr">
        <is>
          <t>SML-PROD</t>
        </is>
      </c>
      <c r="H32" t="inlineStr">
        <is>
          <t>Microsoft Windows Server 2016 or later (64-bit)</t>
        </is>
      </c>
      <c r="I32" t="inlineStr"/>
      <c r="J32" t="inlineStr"/>
      <c r="K32" t="inlineStr"/>
    </row>
    <row r="33">
      <c r="A33" t="inlineStr">
        <is>
          <t>FNTST2</t>
        </is>
      </c>
      <c r="B33" t="inlineStr">
        <is>
          <t>poweredOn</t>
        </is>
      </c>
      <c r="C33" t="n">
        <v>2</v>
      </c>
      <c r="D33" t="n">
        <v>8</v>
      </c>
      <c r="E33" t="n">
        <v>159.58</v>
      </c>
      <c r="F33" t="n">
        <v>159.58</v>
      </c>
      <c r="G33" t="inlineStr">
        <is>
          <t>SML-PROD</t>
        </is>
      </c>
      <c r="H33" t="inlineStr">
        <is>
          <t>Microsoft Windows Server 2016 or later (64-bit)</t>
        </is>
      </c>
      <c r="I33" t="inlineStr"/>
      <c r="J33" t="inlineStr"/>
      <c r="K33" t="inlineStr"/>
    </row>
    <row r="34">
      <c r="A34" t="inlineStr">
        <is>
          <t>FNTST3</t>
        </is>
      </c>
      <c r="B34" t="inlineStr">
        <is>
          <t>poweredOn</t>
        </is>
      </c>
      <c r="C34" t="n">
        <v>2</v>
      </c>
      <c r="D34" t="n">
        <v>8</v>
      </c>
      <c r="E34" t="n">
        <v>180.96</v>
      </c>
      <c r="F34" t="n">
        <v>180.96</v>
      </c>
      <c r="G34" t="inlineStr">
        <is>
          <t>SML-PROD</t>
        </is>
      </c>
      <c r="H34" t="inlineStr">
        <is>
          <t>Microsoft Windows Server 2016 or later (64-bit)</t>
        </is>
      </c>
      <c r="I34" t="inlineStr"/>
      <c r="J34" t="inlineStr"/>
      <c r="K34" t="inlineStr"/>
    </row>
    <row r="35">
      <c r="A35" t="inlineStr">
        <is>
          <t>Forescout - Enterprise Manager</t>
        </is>
      </c>
      <c r="B35" t="inlineStr">
        <is>
          <t>poweredOn</t>
        </is>
      </c>
      <c r="C35" t="n">
        <v>4</v>
      </c>
      <c r="D35" t="n">
        <v>12</v>
      </c>
      <c r="E35" t="n">
        <v>429.98</v>
      </c>
      <c r="F35" t="n">
        <v>335.03</v>
      </c>
      <c r="G35" t="inlineStr">
        <is>
          <t>SML-PROD</t>
        </is>
      </c>
      <c r="H35" t="inlineStr">
        <is>
          <t>Red Hat Enterprise Linux 6 (64-bit)</t>
        </is>
      </c>
      <c r="I35" t="inlineStr"/>
      <c r="J35" t="inlineStr"/>
      <c r="K35" t="inlineStr"/>
    </row>
    <row r="36">
      <c r="A36" t="inlineStr">
        <is>
          <t>FTD_Dev</t>
        </is>
      </c>
      <c r="B36" t="inlineStr">
        <is>
          <t>poweredOn</t>
        </is>
      </c>
      <c r="C36" t="n">
        <v>8</v>
      </c>
      <c r="D36" t="n">
        <v>16</v>
      </c>
      <c r="E36" t="n">
        <v>52.09</v>
      </c>
      <c r="F36" t="n">
        <v>30.73</v>
      </c>
      <c r="G36" t="inlineStr">
        <is>
          <t>SML-PROD</t>
        </is>
      </c>
      <c r="H36" t="inlineStr">
        <is>
          <t>Other 2.6.x Linux (64-bit)</t>
        </is>
      </c>
      <c r="I36" t="inlineStr"/>
      <c r="J36" t="inlineStr"/>
      <c r="K36" t="inlineStr"/>
    </row>
    <row r="37">
      <c r="A37" t="inlineStr">
        <is>
          <t>HDKIOSK.SMLENROLLER.COM</t>
        </is>
      </c>
      <c r="B37" t="inlineStr">
        <is>
          <t>poweredOn</t>
        </is>
      </c>
      <c r="C37" t="n">
        <v>2</v>
      </c>
      <c r="D37" t="n">
        <v>4</v>
      </c>
      <c r="E37" t="n">
        <v>65.01000000000001</v>
      </c>
      <c r="F37" t="n">
        <v>65.01000000000001</v>
      </c>
      <c r="G37" t="inlineStr">
        <is>
          <t>SML-PROD</t>
        </is>
      </c>
      <c r="H37" t="inlineStr">
        <is>
          <t>Microsoft Windows 7 (64-bit)</t>
        </is>
      </c>
      <c r="I37" t="inlineStr"/>
      <c r="J37" t="inlineStr"/>
      <c r="K37" t="inlineStr"/>
    </row>
    <row r="38">
      <c r="A38" t="inlineStr">
        <is>
          <t>HORIZONFIN</t>
        </is>
      </c>
      <c r="B38" t="inlineStr">
        <is>
          <t>poweredOn</t>
        </is>
      </c>
      <c r="C38" t="n">
        <v>4</v>
      </c>
      <c r="D38" t="n">
        <v>12</v>
      </c>
      <c r="E38" t="n">
        <v>193.86</v>
      </c>
      <c r="F38" t="n">
        <v>144.23</v>
      </c>
      <c r="G38" t="inlineStr">
        <is>
          <t>SML-PROD</t>
        </is>
      </c>
      <c r="H38" t="inlineStr">
        <is>
          <t>Microsoft Windows Server 2016 or later (64-bit)</t>
        </is>
      </c>
      <c r="I38" t="inlineStr"/>
      <c r="J38" t="inlineStr"/>
      <c r="K38" t="inlineStr"/>
    </row>
    <row r="39">
      <c r="A39" t="inlineStr">
        <is>
          <t>HORIZONFINDEV</t>
        </is>
      </c>
      <c r="B39" t="inlineStr">
        <is>
          <t>poweredOn</t>
        </is>
      </c>
      <c r="C39" t="n">
        <v>4</v>
      </c>
      <c r="D39" t="n">
        <v>8</v>
      </c>
      <c r="E39" t="n">
        <v>107.96</v>
      </c>
      <c r="F39" t="n">
        <v>73.45</v>
      </c>
      <c r="G39" t="inlineStr">
        <is>
          <t>SML-PROD</t>
        </is>
      </c>
      <c r="H39" t="inlineStr">
        <is>
          <t>Microsoft Windows Server 2016 or later (64-bit)</t>
        </is>
      </c>
      <c r="I39" t="inlineStr"/>
      <c r="J39" t="inlineStr"/>
      <c r="K39" t="inlineStr"/>
    </row>
    <row r="40">
      <c r="A40" t="inlineStr">
        <is>
          <t>HORIZONR2</t>
        </is>
      </c>
      <c r="B40" t="inlineStr">
        <is>
          <t>poweredOn</t>
        </is>
      </c>
      <c r="C40" t="n">
        <v>4</v>
      </c>
      <c r="D40" t="n">
        <v>8</v>
      </c>
      <c r="E40" t="n">
        <v>409.76</v>
      </c>
      <c r="F40" t="n">
        <v>363.3</v>
      </c>
      <c r="G40" t="inlineStr">
        <is>
          <t>SML-PROD</t>
        </is>
      </c>
      <c r="H40" t="inlineStr">
        <is>
          <t>Microsoft Windows Server 2016 (64-bit)</t>
        </is>
      </c>
      <c r="I40" t="inlineStr"/>
      <c r="J40" t="inlineStr"/>
      <c r="K40" t="inlineStr"/>
    </row>
    <row r="41">
      <c r="A41" t="inlineStr">
        <is>
          <t>LGDEV</t>
        </is>
      </c>
      <c r="B41" t="inlineStr">
        <is>
          <t>poweredOn</t>
        </is>
      </c>
      <c r="C41" t="n">
        <v>4</v>
      </c>
      <c r="D41" t="n">
        <v>16</v>
      </c>
      <c r="E41" t="n">
        <v>43.44</v>
      </c>
      <c r="F41" t="n">
        <v>39.11</v>
      </c>
      <c r="G41" t="inlineStr">
        <is>
          <t>SML-PROD</t>
        </is>
      </c>
      <c r="H41" t="inlineStr">
        <is>
          <t>Microsoft Windows Server 2016 or later (64-bit)</t>
        </is>
      </c>
      <c r="I41" t="inlineStr"/>
      <c r="J41" t="inlineStr"/>
      <c r="K41" t="inlineStr"/>
    </row>
    <row r="42">
      <c r="A42" t="inlineStr">
        <is>
          <t>LGILI-REG60.SLNY.COM</t>
        </is>
      </c>
      <c r="B42" t="inlineStr">
        <is>
          <t>poweredOn</t>
        </is>
      </c>
      <c r="C42" t="n">
        <v>2</v>
      </c>
      <c r="D42" t="n">
        <v>4</v>
      </c>
      <c r="E42" t="n">
        <v>70.37</v>
      </c>
      <c r="F42" t="n">
        <v>65.17</v>
      </c>
      <c r="G42" t="inlineStr">
        <is>
          <t>SML-PROD</t>
        </is>
      </c>
      <c r="H42" t="inlineStr">
        <is>
          <t>Microsoft Windows 7 (64-bit)</t>
        </is>
      </c>
      <c r="I42" t="inlineStr"/>
      <c r="J42" t="inlineStr"/>
      <c r="K42" t="inlineStr"/>
    </row>
    <row r="43">
      <c r="A43" t="inlineStr">
        <is>
          <t>LGPROD</t>
        </is>
      </c>
      <c r="B43" t="inlineStr">
        <is>
          <t>poweredOn</t>
        </is>
      </c>
      <c r="C43" t="n">
        <v>4</v>
      </c>
      <c r="D43" t="n">
        <v>16</v>
      </c>
      <c r="E43" t="n">
        <v>99</v>
      </c>
      <c r="F43" t="n">
        <v>70.28</v>
      </c>
      <c r="G43" t="inlineStr">
        <is>
          <t>SML-PROD</t>
        </is>
      </c>
      <c r="H43" t="inlineStr">
        <is>
          <t>Microsoft Windows Server 2016 or later (64-bit)</t>
        </is>
      </c>
      <c r="I43" t="inlineStr"/>
      <c r="J43" t="inlineStr"/>
      <c r="K43" t="inlineStr"/>
    </row>
    <row r="44">
      <c r="A44" t="inlineStr">
        <is>
          <t>LOPOSKY-POLY</t>
        </is>
      </c>
      <c r="B44" t="inlineStr">
        <is>
          <t>poweredOn</t>
        </is>
      </c>
      <c r="C44" t="n">
        <v>4</v>
      </c>
      <c r="D44" t="n">
        <v>16</v>
      </c>
      <c r="E44" t="n">
        <v>70.98</v>
      </c>
      <c r="F44" t="n">
        <v>55.92</v>
      </c>
      <c r="G44" t="inlineStr">
        <is>
          <t>SML-PROD</t>
        </is>
      </c>
      <c r="H44" t="inlineStr">
        <is>
          <t>Microsoft Windows 7 (64-bit)</t>
        </is>
      </c>
      <c r="I44" t="inlineStr"/>
      <c r="J44" t="inlineStr"/>
      <c r="K44" t="inlineStr"/>
    </row>
    <row r="45">
      <c r="A45" t="inlineStr">
        <is>
          <t>MATER</t>
        </is>
      </c>
      <c r="B45" t="inlineStr">
        <is>
          <t>poweredOn</t>
        </is>
      </c>
      <c r="C45" t="n">
        <v>1</v>
      </c>
      <c r="D45" t="n">
        <v>2</v>
      </c>
      <c r="E45" t="n">
        <v>11.03</v>
      </c>
      <c r="F45" t="n">
        <v>8</v>
      </c>
      <c r="G45" t="inlineStr">
        <is>
          <t>SML-PROD</t>
        </is>
      </c>
      <c r="H45" t="inlineStr">
        <is>
          <t>Ubuntu Linux (64-bit)</t>
        </is>
      </c>
      <c r="I45" t="inlineStr"/>
      <c r="J45" t="inlineStr"/>
      <c r="K45" t="inlineStr"/>
    </row>
    <row r="46">
      <c r="A46" t="inlineStr">
        <is>
          <t>OBIWAN</t>
        </is>
      </c>
      <c r="B46" t="inlineStr">
        <is>
          <t>poweredOn</t>
        </is>
      </c>
      <c r="C46" t="n">
        <v>1</v>
      </c>
      <c r="D46" t="n">
        <v>2</v>
      </c>
      <c r="E46" t="n">
        <v>10.79</v>
      </c>
      <c r="F46" t="n">
        <v>9.539999999999999</v>
      </c>
      <c r="G46" t="inlineStr">
        <is>
          <t>SML-PROD</t>
        </is>
      </c>
      <c r="H46" t="inlineStr">
        <is>
          <t>Ubuntu Linux (64-bit)</t>
        </is>
      </c>
      <c r="I46" t="inlineStr"/>
      <c r="J46" t="inlineStr"/>
      <c r="K46" t="inlineStr"/>
    </row>
    <row r="47">
      <c r="A47" t="inlineStr">
        <is>
          <t>PFPRELAY01</t>
        </is>
      </c>
      <c r="B47" t="inlineStr">
        <is>
          <t>poweredOn</t>
        </is>
      </c>
      <c r="C47" t="n">
        <v>4</v>
      </c>
      <c r="D47" t="n">
        <v>8</v>
      </c>
      <c r="E47" t="n">
        <v>905.08</v>
      </c>
      <c r="F47" t="n">
        <v>336.09</v>
      </c>
      <c r="G47" t="inlineStr">
        <is>
          <t>SML-PROD</t>
        </is>
      </c>
      <c r="H47" t="inlineStr">
        <is>
          <t>Microsoft Windows Server 2012 (64-bit)</t>
        </is>
      </c>
      <c r="I47" t="inlineStr"/>
      <c r="J47" t="inlineStr"/>
      <c r="K47" t="inlineStr"/>
    </row>
    <row r="48">
      <c r="A48" t="inlineStr">
        <is>
          <t>PINOCCHIO</t>
        </is>
      </c>
      <c r="B48" t="inlineStr">
        <is>
          <t>poweredOn</t>
        </is>
      </c>
      <c r="C48" t="n">
        <v>16</v>
      </c>
      <c r="D48" t="n">
        <v>32</v>
      </c>
      <c r="E48" t="n">
        <v>606.76</v>
      </c>
      <c r="F48" t="n">
        <v>205.01</v>
      </c>
      <c r="G48" t="inlineStr">
        <is>
          <t>SML-PROD</t>
        </is>
      </c>
      <c r="H48" t="inlineStr">
        <is>
          <t>Other 3.x or later Linux (64-bit)</t>
        </is>
      </c>
      <c r="I48" t="inlineStr"/>
      <c r="J48" t="inlineStr"/>
      <c r="K48" t="inlineStr"/>
    </row>
    <row r="49">
      <c r="A49" t="inlineStr">
        <is>
          <t>POWERBI.SLNY.COM</t>
        </is>
      </c>
      <c r="B49" t="inlineStr">
        <is>
          <t>poweredOn</t>
        </is>
      </c>
      <c r="C49" t="n">
        <v>4</v>
      </c>
      <c r="D49" t="n">
        <v>8</v>
      </c>
      <c r="E49" t="n">
        <v>129.34</v>
      </c>
      <c r="F49" t="n">
        <v>128.68</v>
      </c>
      <c r="G49" t="inlineStr">
        <is>
          <t>SML-PROD</t>
        </is>
      </c>
      <c r="H49" t="inlineStr">
        <is>
          <t>Microsoft Windows 7 (64-bit)</t>
        </is>
      </c>
      <c r="I49" t="inlineStr"/>
      <c r="J49" t="inlineStr"/>
      <c r="K49" t="inlineStr"/>
    </row>
    <row r="50">
      <c r="A50" t="inlineStr">
        <is>
          <t>POWERBI-CS</t>
        </is>
      </c>
      <c r="B50" t="inlineStr">
        <is>
          <t>poweredOn</t>
        </is>
      </c>
      <c r="C50" t="n">
        <v>6</v>
      </c>
      <c r="D50" t="n">
        <v>12</v>
      </c>
      <c r="E50" t="n">
        <v>129.34</v>
      </c>
      <c r="F50" t="n">
        <v>91.69</v>
      </c>
      <c r="G50" t="inlineStr">
        <is>
          <t>SML-PROD</t>
        </is>
      </c>
      <c r="H50" t="inlineStr">
        <is>
          <t>Microsoft Windows 7 (64-bit)</t>
        </is>
      </c>
      <c r="I50" t="inlineStr"/>
      <c r="J50" t="inlineStr"/>
      <c r="K50" t="inlineStr"/>
    </row>
    <row r="51">
      <c r="A51" t="inlineStr">
        <is>
          <t>POWERBI-OH</t>
        </is>
      </c>
      <c r="B51" t="inlineStr">
        <is>
          <t>poweredOn</t>
        </is>
      </c>
      <c r="C51" t="n">
        <v>4</v>
      </c>
      <c r="D51" t="n">
        <v>8</v>
      </c>
      <c r="E51" t="n">
        <v>87.26000000000001</v>
      </c>
      <c r="F51" t="n">
        <v>76.89</v>
      </c>
      <c r="G51" t="inlineStr">
        <is>
          <t>SML-PROD</t>
        </is>
      </c>
      <c r="H51" t="inlineStr">
        <is>
          <t>Microsoft Windows 7 (64-bit)</t>
        </is>
      </c>
      <c r="I51" t="inlineStr"/>
      <c r="J51" t="inlineStr"/>
      <c r="K51" t="inlineStr"/>
    </row>
    <row r="52">
      <c r="A52" t="inlineStr">
        <is>
          <t>POWERBI-SS</t>
        </is>
      </c>
      <c r="B52" t="inlineStr">
        <is>
          <t>poweredOn</t>
        </is>
      </c>
      <c r="C52" t="n">
        <v>4</v>
      </c>
      <c r="D52" t="n">
        <v>8</v>
      </c>
      <c r="E52" t="n">
        <v>129.41</v>
      </c>
      <c r="F52" t="n">
        <v>121.86</v>
      </c>
      <c r="G52" t="inlineStr">
        <is>
          <t>SML-PROD</t>
        </is>
      </c>
      <c r="H52" t="inlineStr">
        <is>
          <t>Microsoft Windows 7 (64-bit)</t>
        </is>
      </c>
      <c r="I52" t="inlineStr"/>
      <c r="J52" t="inlineStr"/>
      <c r="K52" t="inlineStr"/>
    </row>
    <row r="53">
      <c r="A53" t="inlineStr">
        <is>
          <t>PSDBCLSTR01</t>
        </is>
      </c>
      <c r="B53" t="inlineStr">
        <is>
          <t>poweredOn</t>
        </is>
      </c>
      <c r="C53" t="n">
        <v>4</v>
      </c>
      <c r="D53" t="n">
        <v>20</v>
      </c>
      <c r="E53" t="n">
        <v>516.9400000000001</v>
      </c>
      <c r="F53" t="n">
        <v>478.92</v>
      </c>
      <c r="G53" t="inlineStr">
        <is>
          <t>SML-PROD</t>
        </is>
      </c>
      <c r="H53" t="inlineStr">
        <is>
          <t>Microsoft Windows Server 2016 or later (64-bit)</t>
        </is>
      </c>
      <c r="I53" t="inlineStr"/>
      <c r="J53" t="inlineStr"/>
      <c r="K53" t="inlineStr"/>
    </row>
    <row r="54">
      <c r="A54" t="inlineStr">
        <is>
          <t>PSDBCLSTR02</t>
        </is>
      </c>
      <c r="B54" t="inlineStr">
        <is>
          <t>poweredOn</t>
        </is>
      </c>
      <c r="C54" t="n">
        <v>4</v>
      </c>
      <c r="D54" t="n">
        <v>20</v>
      </c>
      <c r="E54" t="n">
        <v>515.95</v>
      </c>
      <c r="F54" t="n">
        <v>363.6</v>
      </c>
      <c r="G54" t="inlineStr">
        <is>
          <t>SML-PROD</t>
        </is>
      </c>
      <c r="H54" t="inlineStr">
        <is>
          <t>Microsoft Windows Server 2016 or later (64-bit)</t>
        </is>
      </c>
      <c r="I54" t="inlineStr"/>
      <c r="J54" t="inlineStr"/>
      <c r="K54" t="inlineStr"/>
    </row>
    <row r="55">
      <c r="A55" t="inlineStr">
        <is>
          <t>r7api</t>
        </is>
      </c>
      <c r="B55" t="inlineStr">
        <is>
          <t>poweredOn</t>
        </is>
      </c>
      <c r="C55" t="n">
        <v>2</v>
      </c>
      <c r="D55" t="n">
        <v>16</v>
      </c>
      <c r="E55" t="n">
        <v>43.51</v>
      </c>
      <c r="F55" t="n">
        <v>17.85</v>
      </c>
      <c r="G55" t="inlineStr">
        <is>
          <t>SML-PROD</t>
        </is>
      </c>
      <c r="H55" t="inlineStr">
        <is>
          <t>Ubuntu Linux (64-bit)</t>
        </is>
      </c>
      <c r="I55" t="inlineStr"/>
      <c r="J55" t="inlineStr"/>
      <c r="K55" t="inlineStr"/>
    </row>
    <row r="56">
      <c r="A56" t="inlineStr">
        <is>
          <t>RAPID7-HONEYPOT-onPremServers</t>
        </is>
      </c>
      <c r="B56" t="inlineStr">
        <is>
          <t>poweredOn</t>
        </is>
      </c>
      <c r="C56" t="n">
        <v>1</v>
      </c>
      <c r="D56" t="n">
        <v>2</v>
      </c>
      <c r="E56" t="n">
        <v>11.02</v>
      </c>
      <c r="F56" t="n">
        <v>8.15</v>
      </c>
      <c r="G56" t="inlineStr">
        <is>
          <t>SML-PROD</t>
        </is>
      </c>
      <c r="H56" t="inlineStr">
        <is>
          <t>Ubuntu Linux (64-bit)</t>
        </is>
      </c>
      <c r="I56" t="inlineStr"/>
      <c r="J56" t="inlineStr"/>
      <c r="K56" t="inlineStr"/>
    </row>
    <row r="57">
      <c r="A57" t="inlineStr">
        <is>
          <t>Rapid7-VLAN-6-honeypot-collector</t>
        </is>
      </c>
      <c r="B57" t="inlineStr">
        <is>
          <t>poweredOn</t>
        </is>
      </c>
      <c r="C57" t="n">
        <v>1</v>
      </c>
      <c r="D57" t="n">
        <v>1</v>
      </c>
      <c r="E57" t="n">
        <v>11.09</v>
      </c>
      <c r="F57" t="n">
        <v>10.91</v>
      </c>
      <c r="G57" t="inlineStr">
        <is>
          <t>SML-PROD</t>
        </is>
      </c>
      <c r="H57" t="inlineStr">
        <is>
          <t>Ubuntu Linux (64-bit)</t>
        </is>
      </c>
      <c r="I57" t="inlineStr"/>
      <c r="J57" t="inlineStr"/>
      <c r="K57" t="inlineStr"/>
    </row>
    <row r="58">
      <c r="A58" t="inlineStr">
        <is>
          <t>SAGE2QB-DELETE_ON_7-1-24</t>
        </is>
      </c>
      <c r="B58" t="inlineStr">
        <is>
          <t>poweredOff</t>
        </is>
      </c>
      <c r="C58" t="n">
        <v>2</v>
      </c>
      <c r="D58" t="n">
        <v>4</v>
      </c>
      <c r="E58" t="n">
        <v>58.99</v>
      </c>
      <c r="F58" t="n">
        <v>43.12</v>
      </c>
      <c r="G58" t="inlineStr">
        <is>
          <t>SML-PROD</t>
        </is>
      </c>
      <c r="H58" t="inlineStr">
        <is>
          <t>Microsoft Windows 7 (64-bit)</t>
        </is>
      </c>
      <c r="I58" t="inlineStr"/>
      <c r="J58" t="inlineStr"/>
      <c r="K58" t="inlineStr"/>
    </row>
    <row r="59">
      <c r="A59" t="inlineStr">
        <is>
          <t>SAIFS</t>
        </is>
      </c>
      <c r="B59" t="inlineStr">
        <is>
          <t>poweredOn</t>
        </is>
      </c>
      <c r="C59" t="n">
        <v>2</v>
      </c>
      <c r="D59" t="n">
        <v>4</v>
      </c>
      <c r="E59" t="n">
        <v>333.43</v>
      </c>
      <c r="F59" t="n">
        <v>294.19</v>
      </c>
      <c r="G59" t="inlineStr">
        <is>
          <t>SML-PROD</t>
        </is>
      </c>
      <c r="H59" t="inlineStr">
        <is>
          <t>Microsoft Windows Server 2016 or later (64-bit)</t>
        </is>
      </c>
      <c r="I59" t="inlineStr"/>
      <c r="J59" t="inlineStr"/>
      <c r="K59" t="inlineStr"/>
    </row>
    <row r="60">
      <c r="A60" t="inlineStr">
        <is>
          <t>SecurityLinkDEV</t>
        </is>
      </c>
      <c r="B60" t="inlineStr">
        <is>
          <t>poweredOn</t>
        </is>
      </c>
      <c r="C60" t="n">
        <v>2</v>
      </c>
      <c r="D60" t="n">
        <v>4</v>
      </c>
      <c r="E60" t="n">
        <v>107.92</v>
      </c>
      <c r="F60" t="n">
        <v>85.59</v>
      </c>
      <c r="G60" t="inlineStr">
        <is>
          <t>SML-PROD</t>
        </is>
      </c>
      <c r="H60" t="inlineStr">
        <is>
          <t>Microsoft Windows Server 2012 (64-bit)</t>
        </is>
      </c>
      <c r="I60" t="inlineStr"/>
      <c r="J60" t="inlineStr"/>
      <c r="K60" t="inlineStr"/>
    </row>
    <row r="61">
      <c r="A61" t="inlineStr">
        <is>
          <t>SecurityLinkPROD</t>
        </is>
      </c>
      <c r="B61" t="inlineStr">
        <is>
          <t>poweredOn</t>
        </is>
      </c>
      <c r="C61" t="n">
        <v>2</v>
      </c>
      <c r="D61" t="n">
        <v>4</v>
      </c>
      <c r="E61" t="n">
        <v>65.01000000000001</v>
      </c>
      <c r="F61" t="n">
        <v>46.4</v>
      </c>
      <c r="G61" t="inlineStr">
        <is>
          <t>SML-PROD</t>
        </is>
      </c>
      <c r="H61" t="inlineStr">
        <is>
          <t>Microsoft Windows Server 2012 (64-bit)</t>
        </is>
      </c>
      <c r="I61" t="inlineStr"/>
      <c r="J61" t="inlineStr"/>
      <c r="K61" t="inlineStr"/>
    </row>
    <row r="62">
      <c r="A62" t="inlineStr">
        <is>
          <t>SecurityPassWA.SLNY.COM</t>
        </is>
      </c>
      <c r="B62" t="inlineStr">
        <is>
          <t>poweredOn</t>
        </is>
      </c>
      <c r="C62" t="n">
        <v>4</v>
      </c>
      <c r="D62" t="n">
        <v>8</v>
      </c>
      <c r="E62" t="n">
        <v>65</v>
      </c>
      <c r="F62" t="n">
        <v>55.99</v>
      </c>
      <c r="G62" t="inlineStr">
        <is>
          <t>SML-PROD</t>
        </is>
      </c>
      <c r="H62" t="inlineStr">
        <is>
          <t>Microsoft Windows Server 2012 (64-bit)</t>
        </is>
      </c>
      <c r="I62" t="inlineStr"/>
      <c r="J62" t="inlineStr"/>
      <c r="K62" t="inlineStr"/>
    </row>
    <row r="63">
      <c r="A63" t="inlineStr">
        <is>
          <t>SlinkDevWA.SLNY.COM</t>
        </is>
      </c>
      <c r="B63" t="inlineStr">
        <is>
          <t>poweredOn</t>
        </is>
      </c>
      <c r="C63" t="n">
        <v>2</v>
      </c>
      <c r="D63" t="n">
        <v>8</v>
      </c>
      <c r="E63" t="n">
        <v>140.09</v>
      </c>
      <c r="F63" t="n">
        <v>139.02</v>
      </c>
      <c r="G63" t="inlineStr">
        <is>
          <t>SML-PROD</t>
        </is>
      </c>
      <c r="H63" t="inlineStr">
        <is>
          <t>Microsoft Windows Server 2012 (64-bit)</t>
        </is>
      </c>
      <c r="I63" t="inlineStr"/>
      <c r="J63" t="inlineStr"/>
      <c r="K63" t="inlineStr"/>
    </row>
    <row r="64">
      <c r="A64" t="inlineStr">
        <is>
          <t>SlinkProdWA.SLNY.COM</t>
        </is>
      </c>
      <c r="B64" t="inlineStr">
        <is>
          <t>poweredOn</t>
        </is>
      </c>
      <c r="C64" t="n">
        <v>2</v>
      </c>
      <c r="D64" t="n">
        <v>8</v>
      </c>
      <c r="E64" t="n">
        <v>129.35</v>
      </c>
      <c r="F64" t="n">
        <v>127.12</v>
      </c>
      <c r="G64" t="inlineStr">
        <is>
          <t>SML-PROD</t>
        </is>
      </c>
      <c r="H64" t="inlineStr">
        <is>
          <t>Microsoft Windows Server 2012 (64-bit)</t>
        </is>
      </c>
      <c r="I64" t="inlineStr"/>
      <c r="J64" t="inlineStr"/>
      <c r="K64" t="inlineStr"/>
    </row>
    <row r="65">
      <c r="A65" t="inlineStr">
        <is>
          <t>SML_SRA_VSC</t>
        </is>
      </c>
      <c r="B65" t="inlineStr">
        <is>
          <t>poweredOn</t>
        </is>
      </c>
      <c r="C65" t="n">
        <v>2</v>
      </c>
      <c r="D65" t="n">
        <v>12</v>
      </c>
      <c r="E65" t="n">
        <v>63.94</v>
      </c>
      <c r="F65" t="n">
        <v>42.7</v>
      </c>
      <c r="G65" t="inlineStr">
        <is>
          <t>SML-PROD</t>
        </is>
      </c>
      <c r="H65" t="inlineStr">
        <is>
          <t>Other 2.6.x Linux (64-bit)</t>
        </is>
      </c>
      <c r="I65" t="inlineStr"/>
      <c r="J65" t="inlineStr"/>
      <c r="K65" t="inlineStr"/>
    </row>
    <row r="66">
      <c r="A66" t="inlineStr">
        <is>
          <t>SML10ZMAN</t>
        </is>
      </c>
      <c r="B66" t="inlineStr">
        <is>
          <t>poweredOn</t>
        </is>
      </c>
      <c r="C66" t="n">
        <v>4</v>
      </c>
      <c r="D66" t="n">
        <v>12</v>
      </c>
      <c r="E66" t="n">
        <v>107.86</v>
      </c>
      <c r="F66" t="n">
        <v>67.15000000000001</v>
      </c>
      <c r="G66" t="inlineStr">
        <is>
          <t>SML-PROD</t>
        </is>
      </c>
      <c r="H66" t="inlineStr">
        <is>
          <t>Microsoft Windows Server 2012 (64-bit)</t>
        </is>
      </c>
      <c r="I66" t="inlineStr"/>
      <c r="J66" t="inlineStr"/>
      <c r="K66" t="inlineStr"/>
    </row>
    <row r="67">
      <c r="A67" t="inlineStr">
        <is>
          <t>SMLACM2.SLNY.COM</t>
        </is>
      </c>
      <c r="B67" t="inlineStr">
        <is>
          <t>poweredOn</t>
        </is>
      </c>
      <c r="C67" t="n">
        <v>2</v>
      </c>
      <c r="D67" t="n">
        <v>8</v>
      </c>
      <c r="E67" t="n">
        <v>125.1</v>
      </c>
      <c r="F67" t="n">
        <v>112.94</v>
      </c>
      <c r="G67" t="inlineStr">
        <is>
          <t>SML-PROD</t>
        </is>
      </c>
      <c r="H67" t="inlineStr">
        <is>
          <t>Microsoft Windows Server 2012 (64-bit)</t>
        </is>
      </c>
      <c r="I67" t="inlineStr"/>
      <c r="J67" t="inlineStr"/>
      <c r="K67" t="inlineStr"/>
    </row>
    <row r="68">
      <c r="A68" t="inlineStr">
        <is>
          <t>SMLACM2-CLONE</t>
        </is>
      </c>
      <c r="B68" t="inlineStr">
        <is>
          <t>poweredOn</t>
        </is>
      </c>
      <c r="C68" t="n">
        <v>2</v>
      </c>
      <c r="D68" t="n">
        <v>8</v>
      </c>
      <c r="E68" t="n">
        <v>124.85</v>
      </c>
      <c r="F68" t="n">
        <v>110.49</v>
      </c>
      <c r="G68" t="inlineStr">
        <is>
          <t>SML-PROD</t>
        </is>
      </c>
      <c r="H68" t="inlineStr">
        <is>
          <t>Microsoft Windows Server 2012 (64-bit)</t>
        </is>
      </c>
      <c r="I68" t="inlineStr"/>
      <c r="J68" t="inlineStr"/>
      <c r="K68" t="inlineStr"/>
    </row>
    <row r="69">
      <c r="A69" t="inlineStr">
        <is>
          <t>SMLACTUARIAL.SLNY.COM</t>
        </is>
      </c>
      <c r="B69" t="inlineStr">
        <is>
          <t>poweredOn</t>
        </is>
      </c>
      <c r="C69" t="n">
        <v>8</v>
      </c>
      <c r="D69" t="n">
        <v>12</v>
      </c>
      <c r="E69" t="n">
        <v>12785.66</v>
      </c>
      <c r="F69" t="n">
        <v>11971.11</v>
      </c>
      <c r="G69" t="inlineStr">
        <is>
          <t>SML-PROD</t>
        </is>
      </c>
      <c r="H69" t="inlineStr">
        <is>
          <t>Microsoft Windows Server 2012 (64-bit)</t>
        </is>
      </c>
      <c r="I69" t="inlineStr"/>
      <c r="J69" t="inlineStr"/>
      <c r="K69" t="inlineStr"/>
    </row>
    <row r="70">
      <c r="A70" t="inlineStr">
        <is>
          <t>SMLADAPTIVE.SLNY.COM</t>
        </is>
      </c>
      <c r="B70" t="inlineStr">
        <is>
          <t>poweredOn</t>
        </is>
      </c>
      <c r="C70" t="n">
        <v>2</v>
      </c>
      <c r="D70" t="n">
        <v>12</v>
      </c>
      <c r="E70" t="n">
        <v>129.36</v>
      </c>
      <c r="F70" t="n">
        <v>49.32</v>
      </c>
      <c r="G70" t="inlineStr">
        <is>
          <t>SML-PROD</t>
        </is>
      </c>
      <c r="H70" t="inlineStr">
        <is>
          <t>Microsoft Windows Server 2012 (64-bit)</t>
        </is>
      </c>
      <c r="I70" t="inlineStr"/>
      <c r="J70" t="inlineStr"/>
      <c r="K70" t="inlineStr"/>
    </row>
    <row r="71">
      <c r="A71" t="inlineStr">
        <is>
          <t>SMLADMANAGER.SLNY.COM</t>
        </is>
      </c>
      <c r="B71" t="inlineStr">
        <is>
          <t>poweredOn</t>
        </is>
      </c>
      <c r="C71" t="n">
        <v>4</v>
      </c>
      <c r="D71" t="n">
        <v>4</v>
      </c>
      <c r="E71" t="n">
        <v>150.82</v>
      </c>
      <c r="F71" t="n">
        <v>72.70999999999999</v>
      </c>
      <c r="G71" t="inlineStr">
        <is>
          <t>SML-PROD</t>
        </is>
      </c>
      <c r="H71" t="inlineStr">
        <is>
          <t>Microsoft Windows Server 2016 or later (64-bit)</t>
        </is>
      </c>
      <c r="I71" t="inlineStr"/>
      <c r="J71" t="inlineStr"/>
      <c r="K71" t="inlineStr"/>
    </row>
    <row r="72">
      <c r="A72" t="inlineStr">
        <is>
          <t>SMLAPL.SLNY.COM</t>
        </is>
      </c>
      <c r="B72" t="inlineStr">
        <is>
          <t>poweredOn</t>
        </is>
      </c>
      <c r="C72" t="n">
        <v>2</v>
      </c>
      <c r="D72" t="n">
        <v>2</v>
      </c>
      <c r="E72" t="n">
        <v>43.58</v>
      </c>
      <c r="F72" t="n">
        <v>34.61</v>
      </c>
      <c r="G72" t="inlineStr">
        <is>
          <t>SML-PROD</t>
        </is>
      </c>
      <c r="H72" t="inlineStr">
        <is>
          <t>Microsoft Windows 7 (32-bit)</t>
        </is>
      </c>
      <c r="I72" t="inlineStr"/>
      <c r="J72" t="inlineStr"/>
      <c r="K72" t="inlineStr"/>
    </row>
    <row r="73">
      <c r="A73" t="inlineStr">
        <is>
          <t>SMLAPPSEC</t>
        </is>
      </c>
      <c r="B73" t="inlineStr">
        <is>
          <t>poweredOn</t>
        </is>
      </c>
      <c r="C73" t="n">
        <v>4</v>
      </c>
      <c r="D73" t="n">
        <v>6</v>
      </c>
      <c r="E73" t="n">
        <v>81.03</v>
      </c>
      <c r="F73" t="n">
        <v>68.17</v>
      </c>
      <c r="G73" t="inlineStr">
        <is>
          <t>SML-PROD</t>
        </is>
      </c>
      <c r="H73" t="inlineStr">
        <is>
          <t>Microsoft Windows Server 2012 (64-bit)</t>
        </is>
      </c>
      <c r="I73" t="inlineStr"/>
      <c r="J73" t="inlineStr"/>
      <c r="K73" t="inlineStr"/>
    </row>
    <row r="74">
      <c r="A74" t="inlineStr">
        <is>
          <t>SMLAPPSRV1</t>
        </is>
      </c>
      <c r="B74" t="inlineStr">
        <is>
          <t>poweredOn</t>
        </is>
      </c>
      <c r="C74" t="n">
        <v>4</v>
      </c>
      <c r="D74" t="n">
        <v>16</v>
      </c>
      <c r="E74" t="n">
        <v>64.90000000000001</v>
      </c>
      <c r="F74" t="n">
        <v>54.46</v>
      </c>
      <c r="G74" t="inlineStr">
        <is>
          <t>SML-PROD</t>
        </is>
      </c>
      <c r="H74" t="inlineStr">
        <is>
          <t>Microsoft Windows Server 2016 (64-bit)</t>
        </is>
      </c>
      <c r="I74" t="inlineStr"/>
      <c r="J74" t="inlineStr"/>
      <c r="K74" t="inlineStr"/>
    </row>
    <row r="75">
      <c r="A75" t="inlineStr">
        <is>
          <t>SMLAPPSRV2</t>
        </is>
      </c>
      <c r="B75" t="inlineStr">
        <is>
          <t>poweredOn</t>
        </is>
      </c>
      <c r="C75" t="n">
        <v>4</v>
      </c>
      <c r="D75" t="n">
        <v>16</v>
      </c>
      <c r="E75" t="n">
        <v>65.03</v>
      </c>
      <c r="F75" t="n">
        <v>64.69</v>
      </c>
      <c r="G75" t="inlineStr">
        <is>
          <t>SML-PROD</t>
        </is>
      </c>
      <c r="H75" t="inlineStr">
        <is>
          <t>Microsoft Windows Server 2012 (64-bit)</t>
        </is>
      </c>
      <c r="I75" t="inlineStr"/>
      <c r="J75" t="inlineStr"/>
      <c r="K75" t="inlineStr"/>
    </row>
    <row r="76">
      <c r="A76" t="inlineStr">
        <is>
          <t>SMLAPPSRV3.SLNY.COM</t>
        </is>
      </c>
      <c r="B76" t="inlineStr">
        <is>
          <t>poweredOn</t>
        </is>
      </c>
      <c r="C76" t="n">
        <v>4</v>
      </c>
      <c r="D76" t="n">
        <v>12</v>
      </c>
      <c r="E76" t="n">
        <v>152.98</v>
      </c>
      <c r="F76" t="n">
        <v>44.77</v>
      </c>
      <c r="G76" t="inlineStr">
        <is>
          <t>SML-PROD</t>
        </is>
      </c>
      <c r="H76" t="inlineStr">
        <is>
          <t>Microsoft Windows Server 2012 (64-bit)</t>
        </is>
      </c>
      <c r="I76" t="inlineStr"/>
      <c r="J76" t="inlineStr"/>
      <c r="K76" t="inlineStr"/>
    </row>
    <row r="77">
      <c r="A77" t="inlineStr">
        <is>
          <t>SMLARCHIVE2.SLNY.COM</t>
        </is>
      </c>
      <c r="B77" t="inlineStr">
        <is>
          <t>poweredOn</t>
        </is>
      </c>
      <c r="C77" t="n">
        <v>4</v>
      </c>
      <c r="D77" t="n">
        <v>8</v>
      </c>
      <c r="E77" t="n">
        <v>10603.84</v>
      </c>
      <c r="F77" t="n">
        <v>9071.040000000001</v>
      </c>
      <c r="G77" t="inlineStr">
        <is>
          <t>SML-PROD</t>
        </is>
      </c>
      <c r="H77" t="inlineStr">
        <is>
          <t>Microsoft Windows Server 2012 (64-bit)</t>
        </is>
      </c>
      <c r="I77" t="inlineStr"/>
      <c r="J77" t="inlineStr"/>
      <c r="K77" t="inlineStr"/>
    </row>
    <row r="78">
      <c r="A78" t="inlineStr">
        <is>
          <t>SMLARTILDMZ02 (Artillery)</t>
        </is>
      </c>
      <c r="B78" t="inlineStr">
        <is>
          <t>poweredOn</t>
        </is>
      </c>
      <c r="C78" t="n">
        <v>1</v>
      </c>
      <c r="D78" t="n">
        <v>4</v>
      </c>
      <c r="E78" t="n">
        <v>22</v>
      </c>
      <c r="F78" t="n">
        <v>16.69</v>
      </c>
      <c r="G78" t="inlineStr">
        <is>
          <t>SML-PROD</t>
        </is>
      </c>
      <c r="H78" t="inlineStr">
        <is>
          <t>Ubuntu Linux (64-bit)</t>
        </is>
      </c>
      <c r="I78" t="inlineStr"/>
      <c r="J78" t="inlineStr"/>
      <c r="K78" t="inlineStr"/>
    </row>
    <row r="79">
      <c r="A79" t="inlineStr">
        <is>
          <t>SMLARTILEXT02 (Artillery)</t>
        </is>
      </c>
      <c r="B79" t="inlineStr">
        <is>
          <t>poweredOn</t>
        </is>
      </c>
      <c r="C79" t="n">
        <v>1</v>
      </c>
      <c r="D79" t="n">
        <v>4</v>
      </c>
      <c r="E79" t="n">
        <v>22.04</v>
      </c>
      <c r="F79" t="n">
        <v>21.11</v>
      </c>
      <c r="G79" t="inlineStr">
        <is>
          <t>SML-PROD</t>
        </is>
      </c>
      <c r="H79" t="inlineStr">
        <is>
          <t>Ubuntu Linux (64-bit)</t>
        </is>
      </c>
      <c r="I79" t="inlineStr"/>
      <c r="J79" t="inlineStr"/>
      <c r="K79" t="inlineStr"/>
    </row>
    <row r="80">
      <c r="A80" t="inlineStr">
        <is>
          <t>SMLARTILINT01 (Artillery)</t>
        </is>
      </c>
      <c r="B80" t="inlineStr">
        <is>
          <t>poweredOn</t>
        </is>
      </c>
      <c r="C80" t="n">
        <v>1</v>
      </c>
      <c r="D80" t="n">
        <v>4</v>
      </c>
      <c r="E80" t="n">
        <v>21.48</v>
      </c>
      <c r="F80" t="n">
        <v>9.800000000000001</v>
      </c>
      <c r="G80" t="inlineStr">
        <is>
          <t>SML-PROD</t>
        </is>
      </c>
      <c r="H80" t="inlineStr">
        <is>
          <t>Ubuntu Linux (64-bit)</t>
        </is>
      </c>
      <c r="I80" t="inlineStr"/>
      <c r="J80" t="inlineStr"/>
      <c r="K80" t="inlineStr"/>
    </row>
    <row r="81">
      <c r="A81" t="inlineStr">
        <is>
          <t>SMLAS1-INT.SLNY.COM</t>
        </is>
      </c>
      <c r="B81" t="inlineStr">
        <is>
          <t>poweredOn</t>
        </is>
      </c>
      <c r="C81" t="n">
        <v>2</v>
      </c>
      <c r="D81" t="n">
        <v>4</v>
      </c>
      <c r="E81" t="n">
        <v>107.9</v>
      </c>
      <c r="F81" t="n">
        <v>65.18000000000001</v>
      </c>
      <c r="G81" t="inlineStr">
        <is>
          <t>SML-PROD</t>
        </is>
      </c>
      <c r="H81" t="inlineStr">
        <is>
          <t>Microsoft Windows Server 2012 (64-bit)</t>
        </is>
      </c>
      <c r="I81" t="inlineStr"/>
      <c r="J81" t="inlineStr"/>
      <c r="K81" t="inlineStr"/>
    </row>
    <row r="82">
      <c r="A82" t="inlineStr">
        <is>
          <t>SMLBIT9.SMLENROLLER.COM</t>
        </is>
      </c>
      <c r="B82" t="inlineStr">
        <is>
          <t>poweredOn</t>
        </is>
      </c>
      <c r="C82" t="n">
        <v>4</v>
      </c>
      <c r="D82" t="n">
        <v>18</v>
      </c>
      <c r="E82" t="n">
        <v>397.89</v>
      </c>
      <c r="F82" t="n">
        <v>243.77</v>
      </c>
      <c r="G82" t="inlineStr">
        <is>
          <t>SML-PROD</t>
        </is>
      </c>
      <c r="H82" t="inlineStr">
        <is>
          <t>Microsoft Windows Server 2016 or later (64-bit)</t>
        </is>
      </c>
      <c r="I82" t="inlineStr"/>
      <c r="J82" t="inlineStr"/>
      <c r="K82" t="inlineStr"/>
    </row>
    <row r="83">
      <c r="A83" t="inlineStr">
        <is>
          <t>SMLBLUEDOT</t>
        </is>
      </c>
      <c r="B83" t="inlineStr">
        <is>
          <t>poweredOn</t>
        </is>
      </c>
      <c r="C83" t="n">
        <v>8</v>
      </c>
      <c r="D83" t="n">
        <v>64</v>
      </c>
      <c r="E83" t="n">
        <v>140.07</v>
      </c>
      <c r="F83" t="n">
        <v>92.34</v>
      </c>
      <c r="G83" t="inlineStr">
        <is>
          <t>SML-PROD</t>
        </is>
      </c>
      <c r="H83" t="inlineStr">
        <is>
          <t>Microsoft Windows Server 2022 (64-bit)</t>
        </is>
      </c>
      <c r="I83" t="inlineStr"/>
      <c r="J83" t="inlineStr"/>
      <c r="K83" t="inlineStr"/>
    </row>
    <row r="84">
      <c r="A84" t="inlineStr">
        <is>
          <t>SMLBMCINTRELAY1</t>
        </is>
      </c>
      <c r="B84" t="inlineStr">
        <is>
          <t>poweredOn</t>
        </is>
      </c>
      <c r="C84" t="n">
        <v>8</v>
      </c>
      <c r="D84" t="n">
        <v>16</v>
      </c>
      <c r="E84" t="n">
        <v>236.74</v>
      </c>
      <c r="F84" t="n">
        <v>107.59</v>
      </c>
      <c r="G84" t="inlineStr">
        <is>
          <t>SML-PROD</t>
        </is>
      </c>
      <c r="H84" t="inlineStr">
        <is>
          <t>Microsoft Windows Server 2016 or later (64-bit)</t>
        </is>
      </c>
      <c r="I84" t="inlineStr"/>
      <c r="J84" t="inlineStr"/>
      <c r="K84" t="inlineStr"/>
    </row>
    <row r="85">
      <c r="A85" t="inlineStr">
        <is>
          <t>SMLBMCINTRELAY3</t>
        </is>
      </c>
      <c r="B85" t="inlineStr">
        <is>
          <t>poweredOn</t>
        </is>
      </c>
      <c r="C85" t="n">
        <v>8</v>
      </c>
      <c r="D85" t="n">
        <v>16</v>
      </c>
      <c r="E85" t="n">
        <v>236.74</v>
      </c>
      <c r="F85" t="n">
        <v>76.55</v>
      </c>
      <c r="G85" t="inlineStr">
        <is>
          <t>SML-PROD</t>
        </is>
      </c>
      <c r="H85" t="inlineStr">
        <is>
          <t>Microsoft Windows Server 2016 or later (64-bit)</t>
        </is>
      </c>
      <c r="I85" t="inlineStr"/>
      <c r="J85" t="inlineStr"/>
      <c r="K85" t="inlineStr"/>
    </row>
    <row r="86">
      <c r="A86" t="inlineStr">
        <is>
          <t>SMLBMCINTRELAY4</t>
        </is>
      </c>
      <c r="B86" t="inlineStr">
        <is>
          <t>poweredOn</t>
        </is>
      </c>
      <c r="C86" t="n">
        <v>8</v>
      </c>
      <c r="D86" t="n">
        <v>16</v>
      </c>
      <c r="E86" t="n">
        <v>279.68</v>
      </c>
      <c r="F86" t="n">
        <v>136.44</v>
      </c>
      <c r="G86" t="inlineStr">
        <is>
          <t>SML-PROD</t>
        </is>
      </c>
      <c r="H86" t="inlineStr">
        <is>
          <t>Microsoft Windows Server 2016 or later (64-bit)</t>
        </is>
      </c>
      <c r="I86" t="inlineStr"/>
      <c r="J86" t="inlineStr"/>
      <c r="K86" t="inlineStr"/>
    </row>
    <row r="87">
      <c r="A87" t="inlineStr">
        <is>
          <t>SMLBMCPROD01</t>
        </is>
      </c>
      <c r="B87" t="inlineStr">
        <is>
          <t>poweredOn</t>
        </is>
      </c>
      <c r="C87" t="n">
        <v>8</v>
      </c>
      <c r="D87" t="n">
        <v>16</v>
      </c>
      <c r="E87" t="n">
        <v>467.85</v>
      </c>
      <c r="F87" t="n">
        <v>260.04</v>
      </c>
      <c r="G87" t="inlineStr">
        <is>
          <t>SML-PROD</t>
        </is>
      </c>
      <c r="H87" t="inlineStr">
        <is>
          <t>Microsoft Windows Server 2012 (64-bit)</t>
        </is>
      </c>
      <c r="I87" t="inlineStr"/>
      <c r="J87" t="inlineStr"/>
      <c r="K87" t="inlineStr"/>
    </row>
    <row r="88">
      <c r="A88" t="inlineStr">
        <is>
          <t>SMLBMCVPNRELAY1</t>
        </is>
      </c>
      <c r="B88" t="inlineStr">
        <is>
          <t>poweredOn</t>
        </is>
      </c>
      <c r="C88" t="n">
        <v>8</v>
      </c>
      <c r="D88" t="n">
        <v>16</v>
      </c>
      <c r="E88" t="n">
        <v>301.17</v>
      </c>
      <c r="F88" t="n">
        <v>163.67</v>
      </c>
      <c r="G88" t="inlineStr">
        <is>
          <t>SML-PROD</t>
        </is>
      </c>
      <c r="H88" t="inlineStr">
        <is>
          <t>Microsoft Windows Server 2016 or later (64-bit)</t>
        </is>
      </c>
      <c r="I88" t="inlineStr"/>
      <c r="J88" t="inlineStr"/>
      <c r="K88" t="inlineStr"/>
    </row>
    <row r="89">
      <c r="A89" t="inlineStr">
        <is>
          <t>SMLBMCVPNRELAY2</t>
        </is>
      </c>
      <c r="B89" t="inlineStr">
        <is>
          <t>poweredOn</t>
        </is>
      </c>
      <c r="C89" t="n">
        <v>8</v>
      </c>
      <c r="D89" t="n">
        <v>16</v>
      </c>
      <c r="E89" t="n">
        <v>236.74</v>
      </c>
      <c r="F89" t="n">
        <v>85.33</v>
      </c>
      <c r="G89" t="inlineStr">
        <is>
          <t>SML-PROD</t>
        </is>
      </c>
      <c r="H89" t="inlineStr">
        <is>
          <t>Microsoft Windows Server 2016 or later (64-bit)</t>
        </is>
      </c>
      <c r="I89" t="inlineStr"/>
      <c r="J89" t="inlineStr"/>
      <c r="K89" t="inlineStr"/>
    </row>
    <row r="90">
      <c r="A90" t="inlineStr">
        <is>
          <t>SMLBOMGAR01</t>
        </is>
      </c>
      <c r="B90" t="inlineStr">
        <is>
          <t>poweredOn</t>
        </is>
      </c>
      <c r="C90" t="n">
        <v>2</v>
      </c>
      <c r="D90" t="n">
        <v>4</v>
      </c>
      <c r="E90" t="n">
        <v>142.24</v>
      </c>
      <c r="F90" t="n">
        <v>62.32</v>
      </c>
      <c r="G90" t="inlineStr">
        <is>
          <t>SML-PROD</t>
        </is>
      </c>
      <c r="H90" t="inlineStr">
        <is>
          <t>Red Hat Enterprise Linux 6 (64-bit)</t>
        </is>
      </c>
      <c r="I90" t="inlineStr"/>
      <c r="J90" t="inlineStr"/>
      <c r="K90" t="inlineStr"/>
    </row>
    <row r="91">
      <c r="A91" t="inlineStr">
        <is>
          <t>SMLCA4K.SLNY.COM</t>
        </is>
      </c>
      <c r="B91" t="inlineStr">
        <is>
          <t>poweredOn</t>
        </is>
      </c>
      <c r="C91" t="n">
        <v>4</v>
      </c>
      <c r="D91" t="n">
        <v>8</v>
      </c>
      <c r="E91" t="n">
        <v>140.07</v>
      </c>
      <c r="F91" t="n">
        <v>135.52</v>
      </c>
      <c r="G91" t="inlineStr">
        <is>
          <t>SML-PROD</t>
        </is>
      </c>
      <c r="H91" t="inlineStr">
        <is>
          <t>Microsoft Windows Server 2012 (64-bit)</t>
        </is>
      </c>
      <c r="I91" t="inlineStr"/>
      <c r="J91" t="inlineStr"/>
      <c r="K91" t="inlineStr"/>
    </row>
    <row r="92">
      <c r="A92" t="inlineStr">
        <is>
          <t>SMLCFIH1</t>
        </is>
      </c>
      <c r="B92" t="inlineStr">
        <is>
          <t>poweredOff</t>
        </is>
      </c>
      <c r="C92" t="n">
        <v>1</v>
      </c>
      <c r="D92" t="n">
        <v>8</v>
      </c>
      <c r="E92" t="n">
        <v>106.09</v>
      </c>
      <c r="F92" t="n">
        <v>18.17</v>
      </c>
      <c r="G92" t="inlineStr">
        <is>
          <t>SML-PROD</t>
        </is>
      </c>
      <c r="H92" t="inlineStr">
        <is>
          <t>Ubuntu Linux (64-bit)</t>
        </is>
      </c>
      <c r="I92" t="inlineStr"/>
      <c r="J92" t="inlineStr"/>
      <c r="K92" t="inlineStr"/>
    </row>
    <row r="93">
      <c r="A93" t="inlineStr">
        <is>
          <t>SMLCFIH3</t>
        </is>
      </c>
      <c r="B93" t="inlineStr">
        <is>
          <t>poweredOn</t>
        </is>
      </c>
      <c r="C93" t="n">
        <v>2</v>
      </c>
      <c r="D93" t="n">
        <v>16</v>
      </c>
      <c r="E93" t="n">
        <v>138.16</v>
      </c>
      <c r="F93" t="n">
        <v>31.67</v>
      </c>
      <c r="G93" t="inlineStr">
        <is>
          <t>SML-PROD</t>
        </is>
      </c>
      <c r="H93" t="inlineStr">
        <is>
          <t>Ubuntu Linux (64-bit)</t>
        </is>
      </c>
      <c r="I93" t="inlineStr"/>
      <c r="J93" t="inlineStr"/>
      <c r="K93" t="inlineStr"/>
    </row>
    <row r="94">
      <c r="A94" t="inlineStr">
        <is>
          <t>SMLCFIH4</t>
        </is>
      </c>
      <c r="B94" t="inlineStr">
        <is>
          <t>poweredOn</t>
        </is>
      </c>
      <c r="C94" t="n">
        <v>2</v>
      </c>
      <c r="D94" t="n">
        <v>16</v>
      </c>
      <c r="E94" t="n">
        <v>107.38</v>
      </c>
      <c r="F94" t="n">
        <v>12.95</v>
      </c>
      <c r="G94" t="inlineStr">
        <is>
          <t>SML-PROD</t>
        </is>
      </c>
      <c r="H94" t="inlineStr">
        <is>
          <t>Ubuntu Linux (64-bit)</t>
        </is>
      </c>
      <c r="I94" t="inlineStr"/>
      <c r="J94" t="inlineStr"/>
      <c r="K94" t="inlineStr"/>
    </row>
    <row r="95">
      <c r="A95" t="inlineStr">
        <is>
          <t>smlcflh2</t>
        </is>
      </c>
      <c r="B95" t="inlineStr">
        <is>
          <t>poweredOn</t>
        </is>
      </c>
      <c r="C95" t="n">
        <v>1</v>
      </c>
      <c r="D95" t="n">
        <v>8</v>
      </c>
      <c r="E95" t="n">
        <v>68.28</v>
      </c>
      <c r="F95" t="n">
        <v>30.22</v>
      </c>
      <c r="G95" t="inlineStr">
        <is>
          <t>SML-PROD</t>
        </is>
      </c>
      <c r="H95" t="inlineStr">
        <is>
          <t>Ubuntu Linux (64-bit)</t>
        </is>
      </c>
      <c r="I95" t="inlineStr"/>
      <c r="J95" t="inlineStr"/>
      <c r="K95" t="inlineStr"/>
    </row>
    <row r="96">
      <c r="A96" t="inlineStr">
        <is>
          <t>SMLCORP.SLNY.COM</t>
        </is>
      </c>
      <c r="B96" t="inlineStr">
        <is>
          <t>poweredOn</t>
        </is>
      </c>
      <c r="C96" t="n">
        <v>2</v>
      </c>
      <c r="D96" t="n">
        <v>4</v>
      </c>
      <c r="E96" t="n">
        <v>365.62</v>
      </c>
      <c r="F96" t="n">
        <v>291.7</v>
      </c>
      <c r="G96" t="inlineStr">
        <is>
          <t>SML-PROD</t>
        </is>
      </c>
      <c r="H96" t="inlineStr">
        <is>
          <t>Microsoft Windows Server 2012 (64-bit)</t>
        </is>
      </c>
      <c r="I96" t="inlineStr"/>
      <c r="J96" t="inlineStr"/>
      <c r="K96" t="inlineStr"/>
    </row>
    <row r="97">
      <c r="A97" t="inlineStr">
        <is>
          <t>SMLCPWA</t>
        </is>
      </c>
      <c r="B97" t="inlineStr">
        <is>
          <t>poweredOn</t>
        </is>
      </c>
      <c r="C97" t="n">
        <v>4</v>
      </c>
      <c r="D97" t="n">
        <v>8</v>
      </c>
      <c r="E97" t="n">
        <v>65.09</v>
      </c>
      <c r="F97" t="n">
        <v>64.05</v>
      </c>
      <c r="G97" t="inlineStr">
        <is>
          <t>SML-PROD</t>
        </is>
      </c>
      <c r="H97" t="inlineStr">
        <is>
          <t>Microsoft Windows Server 2012 (64-bit)</t>
        </is>
      </c>
      <c r="I97" t="inlineStr"/>
      <c r="J97" t="inlineStr"/>
      <c r="K97" t="inlineStr"/>
    </row>
    <row r="98">
      <c r="A98" t="inlineStr">
        <is>
          <t>SMLCREED</t>
        </is>
      </c>
      <c r="B98" t="inlineStr">
        <is>
          <t>poweredOn</t>
        </is>
      </c>
      <c r="C98" t="n">
        <v>8</v>
      </c>
      <c r="D98" t="n">
        <v>16</v>
      </c>
      <c r="E98" t="n">
        <v>268.87</v>
      </c>
      <c r="F98" t="n">
        <v>122.94</v>
      </c>
      <c r="G98" t="inlineStr">
        <is>
          <t>SML-PROD</t>
        </is>
      </c>
      <c r="H98" t="inlineStr">
        <is>
          <t>Microsoft Windows Server 2016 or later (64-bit)</t>
        </is>
      </c>
      <c r="I98" t="inlineStr"/>
      <c r="J98" t="inlineStr"/>
      <c r="K98" t="inlineStr"/>
    </row>
    <row r="99">
      <c r="A99" t="inlineStr">
        <is>
          <t>SMLCSCPROD</t>
        </is>
      </c>
      <c r="B99" t="inlineStr">
        <is>
          <t>poweredOn</t>
        </is>
      </c>
      <c r="C99" t="n">
        <v>4</v>
      </c>
      <c r="D99" t="n">
        <v>16</v>
      </c>
      <c r="E99" t="n">
        <v>162.22</v>
      </c>
      <c r="F99" t="n">
        <v>88.64</v>
      </c>
      <c r="G99" t="inlineStr">
        <is>
          <t>SML-PROD</t>
        </is>
      </c>
      <c r="H99" t="inlineStr">
        <is>
          <t>Microsoft Windows Server 2022 (64-bit)</t>
        </is>
      </c>
      <c r="I99" t="inlineStr"/>
      <c r="J99" t="inlineStr"/>
      <c r="K99" t="inlineStr"/>
    </row>
    <row r="100">
      <c r="A100" t="inlineStr">
        <is>
          <t>SMLCSERIES.SLNY.COM</t>
        </is>
      </c>
      <c r="B100" t="inlineStr">
        <is>
          <t>poweredOn</t>
        </is>
      </c>
      <c r="C100" t="n">
        <v>4</v>
      </c>
      <c r="D100" t="n">
        <v>8</v>
      </c>
      <c r="E100" t="n">
        <v>238.65</v>
      </c>
      <c r="F100" t="n">
        <v>186.85</v>
      </c>
      <c r="G100" t="inlineStr">
        <is>
          <t>SML-PROD</t>
        </is>
      </c>
      <c r="H100" t="inlineStr">
        <is>
          <t>Microsoft Windows Server 2012 (64-bit)</t>
        </is>
      </c>
      <c r="I100" t="inlineStr"/>
      <c r="J100" t="inlineStr"/>
      <c r="K100" t="inlineStr"/>
    </row>
    <row r="101">
      <c r="A101" t="inlineStr">
        <is>
          <t>SMLCYBSEC</t>
        </is>
      </c>
      <c r="B101" t="inlineStr">
        <is>
          <t>poweredOn</t>
        </is>
      </c>
      <c r="C101" t="n">
        <v>4</v>
      </c>
      <c r="D101" t="n">
        <v>16</v>
      </c>
      <c r="E101" t="n">
        <v>107.87</v>
      </c>
      <c r="F101" t="n">
        <v>54.16</v>
      </c>
      <c r="G101" t="inlineStr">
        <is>
          <t>SML-PROD</t>
        </is>
      </c>
      <c r="H101" t="inlineStr">
        <is>
          <t>Microsoft Windows Server 2016 or later (64-bit)</t>
        </is>
      </c>
      <c r="I101" t="inlineStr"/>
      <c r="J101" t="inlineStr"/>
      <c r="K101" t="inlineStr"/>
    </row>
    <row r="102">
      <c r="A102" t="inlineStr">
        <is>
          <t>SMLDC4.SLNY.COM</t>
        </is>
      </c>
      <c r="B102" t="inlineStr">
        <is>
          <t>poweredOn</t>
        </is>
      </c>
      <c r="C102" t="n">
        <v>4</v>
      </c>
      <c r="D102" t="n">
        <v>16</v>
      </c>
      <c r="E102" t="n">
        <v>323</v>
      </c>
      <c r="F102" t="n">
        <v>237.74</v>
      </c>
      <c r="G102" t="inlineStr">
        <is>
          <t>SML-PROD</t>
        </is>
      </c>
      <c r="H102" t="inlineStr">
        <is>
          <t>Microsoft Windows Server 2016 or later (64-bit)</t>
        </is>
      </c>
      <c r="I102" t="inlineStr"/>
      <c r="J102" t="inlineStr"/>
      <c r="K102" t="inlineStr"/>
    </row>
    <row r="103">
      <c r="A103" t="inlineStr">
        <is>
          <t>SMLDC5.SLNY.COM</t>
        </is>
      </c>
      <c r="B103" t="inlineStr">
        <is>
          <t>poweredOn</t>
        </is>
      </c>
      <c r="C103" t="n">
        <v>4</v>
      </c>
      <c r="D103" t="n">
        <v>16</v>
      </c>
      <c r="E103" t="n">
        <v>226.39</v>
      </c>
      <c r="F103" t="n">
        <v>226.21</v>
      </c>
      <c r="G103" t="inlineStr">
        <is>
          <t>SML-PROD</t>
        </is>
      </c>
      <c r="H103" t="inlineStr">
        <is>
          <t>Microsoft Windows Server 2016 or later (64-bit)</t>
        </is>
      </c>
      <c r="I103" t="inlineStr"/>
      <c r="J103" t="inlineStr"/>
      <c r="K103" t="inlineStr"/>
    </row>
    <row r="104">
      <c r="A104" t="inlineStr">
        <is>
          <t>SMLDC6.SLNY.COM</t>
        </is>
      </c>
      <c r="B104" t="inlineStr">
        <is>
          <t>poweredOn</t>
        </is>
      </c>
      <c r="C104" t="n">
        <v>4</v>
      </c>
      <c r="D104" t="n">
        <v>16</v>
      </c>
      <c r="E104" t="n">
        <v>247.86</v>
      </c>
      <c r="F104" t="n">
        <v>247.75</v>
      </c>
      <c r="G104" t="inlineStr">
        <is>
          <t>SML-PROD</t>
        </is>
      </c>
      <c r="H104" t="inlineStr">
        <is>
          <t>Microsoft Windows Server 2016 or later (64-bit)</t>
        </is>
      </c>
      <c r="I104" t="inlineStr"/>
      <c r="J104" t="inlineStr"/>
      <c r="K104" t="inlineStr"/>
    </row>
    <row r="105">
      <c r="A105" t="inlineStr">
        <is>
          <t>SMLDDMC</t>
        </is>
      </c>
      <c r="B105" t="inlineStr">
        <is>
          <t>poweredOn</t>
        </is>
      </c>
      <c r="C105" t="n">
        <v>4</v>
      </c>
      <c r="D105" t="n">
        <v>8</v>
      </c>
      <c r="E105" t="n">
        <v>258.26</v>
      </c>
      <c r="F105" t="n">
        <v>86.16</v>
      </c>
      <c r="G105" t="inlineStr">
        <is>
          <t>SML-PROD</t>
        </is>
      </c>
      <c r="H105" t="inlineStr">
        <is>
          <t>Other (64-bit)</t>
        </is>
      </c>
      <c r="I105" t="inlineStr"/>
      <c r="J105" t="inlineStr"/>
      <c r="K105" t="inlineStr"/>
    </row>
    <row r="106">
      <c r="A106" t="inlineStr">
        <is>
          <t>SMLDEVSQL.SLNY.COM</t>
        </is>
      </c>
      <c r="B106" t="inlineStr">
        <is>
          <t>poweredOn</t>
        </is>
      </c>
      <c r="C106" t="n">
        <v>8</v>
      </c>
      <c r="D106" t="n">
        <v>8</v>
      </c>
      <c r="E106" t="n">
        <v>472.4</v>
      </c>
      <c r="F106" t="n">
        <v>284.89</v>
      </c>
      <c r="G106" t="inlineStr">
        <is>
          <t>SML-PROD</t>
        </is>
      </c>
      <c r="H106" t="inlineStr">
        <is>
          <t>Microsoft Windows Server 2008 (32-bit)</t>
        </is>
      </c>
      <c r="I106" t="inlineStr"/>
      <c r="J106" t="inlineStr"/>
      <c r="K106" t="inlineStr"/>
    </row>
    <row r="107">
      <c r="A107" t="inlineStr">
        <is>
          <t>SMLDEVSQL2012.SLNY.COM</t>
        </is>
      </c>
      <c r="B107" t="inlineStr">
        <is>
          <t>poweredOn</t>
        </is>
      </c>
      <c r="C107" t="n">
        <v>4</v>
      </c>
      <c r="D107" t="n">
        <v>8</v>
      </c>
      <c r="E107" t="n">
        <v>473.62</v>
      </c>
      <c r="F107" t="n">
        <v>415.03</v>
      </c>
      <c r="G107" t="inlineStr">
        <is>
          <t>SML-PROD</t>
        </is>
      </c>
      <c r="H107" t="inlineStr">
        <is>
          <t>Microsoft Windows Server 2008 R2 (64-bit)</t>
        </is>
      </c>
      <c r="I107" t="inlineStr"/>
      <c r="J107" t="inlineStr"/>
      <c r="K107" t="inlineStr"/>
    </row>
    <row r="108">
      <c r="A108" t="inlineStr">
        <is>
          <t>SMLDEVSQL2017.SLNY.COM</t>
        </is>
      </c>
      <c r="B108" t="inlineStr">
        <is>
          <t>poweredOn</t>
        </is>
      </c>
      <c r="C108" t="n">
        <v>4</v>
      </c>
      <c r="D108" t="n">
        <v>20</v>
      </c>
      <c r="E108" t="n">
        <v>526.65</v>
      </c>
      <c r="F108" t="n">
        <v>330.52</v>
      </c>
      <c r="G108" t="inlineStr">
        <is>
          <t>SML-PROD</t>
        </is>
      </c>
      <c r="H108" t="inlineStr">
        <is>
          <t>Microsoft Windows Server 2012 (64-bit)</t>
        </is>
      </c>
      <c r="I108" t="inlineStr"/>
      <c r="J108" t="inlineStr"/>
      <c r="K108" t="inlineStr"/>
    </row>
    <row r="109">
      <c r="A109" t="inlineStr">
        <is>
          <t>SMLDEVSQL2019</t>
        </is>
      </c>
      <c r="B109" t="inlineStr">
        <is>
          <t>poweredOn</t>
        </is>
      </c>
      <c r="C109" t="n">
        <v>4</v>
      </c>
      <c r="D109" t="n">
        <v>16</v>
      </c>
      <c r="E109" t="n">
        <v>419.31</v>
      </c>
      <c r="F109" t="n">
        <v>64.29000000000001</v>
      </c>
      <c r="G109" t="inlineStr">
        <is>
          <t>SML-PROD</t>
        </is>
      </c>
      <c r="H109" t="inlineStr">
        <is>
          <t>Microsoft Windows Server 2016 or later (64-bit)</t>
        </is>
      </c>
      <c r="I109" t="inlineStr"/>
      <c r="J109" t="inlineStr"/>
      <c r="K109" t="inlineStr"/>
    </row>
    <row r="110">
      <c r="A110" t="inlineStr">
        <is>
          <t>SMLDHCP2201</t>
        </is>
      </c>
      <c r="B110" t="inlineStr">
        <is>
          <t>poweredOn</t>
        </is>
      </c>
      <c r="C110" t="n">
        <v>4</v>
      </c>
      <c r="D110" t="n">
        <v>8</v>
      </c>
      <c r="E110" t="n">
        <v>97.14</v>
      </c>
      <c r="F110" t="n">
        <v>42.75</v>
      </c>
      <c r="G110" t="inlineStr">
        <is>
          <t>SML-PROD</t>
        </is>
      </c>
      <c r="H110" t="inlineStr">
        <is>
          <t>Microsoft Windows Server 2022 (64-bit)</t>
        </is>
      </c>
      <c r="I110" t="inlineStr"/>
      <c r="J110" t="inlineStr"/>
      <c r="K110" t="inlineStr"/>
    </row>
    <row r="111">
      <c r="A111" t="inlineStr">
        <is>
          <t>SMLDHCP2202</t>
        </is>
      </c>
      <c r="B111" t="inlineStr">
        <is>
          <t>poweredOn</t>
        </is>
      </c>
      <c r="C111" t="n">
        <v>4</v>
      </c>
      <c r="D111" t="n">
        <v>8</v>
      </c>
      <c r="E111" t="n">
        <v>97.13</v>
      </c>
      <c r="F111" t="n">
        <v>36.25</v>
      </c>
      <c r="G111" t="inlineStr">
        <is>
          <t>SML-PROD</t>
        </is>
      </c>
      <c r="H111" t="inlineStr">
        <is>
          <t>Microsoft Windows Server 2022 (64-bit)</t>
        </is>
      </c>
      <c r="I111" t="inlineStr"/>
      <c r="J111" t="inlineStr"/>
      <c r="K111" t="inlineStr"/>
    </row>
    <row r="112">
      <c r="A112" t="inlineStr">
        <is>
          <t>SMLEXPC02</t>
        </is>
      </c>
      <c r="B112" t="inlineStr">
        <is>
          <t>poweredOff</t>
        </is>
      </c>
      <c r="C112" t="n">
        <v>2</v>
      </c>
      <c r="D112" t="n">
        <v>6</v>
      </c>
      <c r="E112" t="n">
        <v>143.08</v>
      </c>
      <c r="F112" t="n">
        <v>119.69</v>
      </c>
      <c r="G112" t="inlineStr">
        <is>
          <t>SML-PROD</t>
        </is>
      </c>
      <c r="H112" t="inlineStr">
        <is>
          <t>Other (32-bit)</t>
        </is>
      </c>
      <c r="I112" t="inlineStr"/>
      <c r="J112" t="inlineStr"/>
      <c r="K112" t="inlineStr"/>
    </row>
    <row r="113">
      <c r="A113" t="inlineStr">
        <is>
          <t>SMLFNPRD1.SLNY.COM</t>
        </is>
      </c>
      <c r="B113" t="inlineStr">
        <is>
          <t>poweredOff</t>
        </is>
      </c>
      <c r="C113" t="n">
        <v>4</v>
      </c>
      <c r="D113" t="n">
        <v>16</v>
      </c>
      <c r="E113" t="n">
        <v>222.39</v>
      </c>
      <c r="F113" t="n">
        <v>192.02</v>
      </c>
      <c r="G113" t="inlineStr">
        <is>
          <t>SML-PROD</t>
        </is>
      </c>
      <c r="H113" t="inlineStr">
        <is>
          <t>Microsoft Windows Server 2012 (64-bit)</t>
        </is>
      </c>
      <c r="I113" t="inlineStr"/>
      <c r="J113" t="inlineStr"/>
      <c r="K113" t="inlineStr"/>
    </row>
    <row r="114">
      <c r="A114" t="inlineStr">
        <is>
          <t>SMLFNPRD2.SLNY.COM</t>
        </is>
      </c>
      <c r="B114" t="inlineStr">
        <is>
          <t>poweredOff</t>
        </is>
      </c>
      <c r="C114" t="n">
        <v>4</v>
      </c>
      <c r="D114" t="n">
        <v>16</v>
      </c>
      <c r="E114" t="n">
        <v>222.39</v>
      </c>
      <c r="F114" t="n">
        <v>188.39</v>
      </c>
      <c r="G114" t="inlineStr">
        <is>
          <t>SML-PROD</t>
        </is>
      </c>
      <c r="H114" t="inlineStr">
        <is>
          <t>Microsoft Windows Server 2012 (64-bit)</t>
        </is>
      </c>
      <c r="I114" t="inlineStr"/>
      <c r="J114" t="inlineStr"/>
      <c r="K114" t="inlineStr"/>
    </row>
    <row r="115">
      <c r="A115" t="inlineStr">
        <is>
          <t>SMLFNPRD3.SLNY.COM</t>
        </is>
      </c>
      <c r="B115" t="inlineStr">
        <is>
          <t>poweredOff</t>
        </is>
      </c>
      <c r="C115" t="n">
        <v>4</v>
      </c>
      <c r="D115" t="n">
        <v>16</v>
      </c>
      <c r="E115" t="n">
        <v>222.23</v>
      </c>
      <c r="F115" t="n">
        <v>185.71</v>
      </c>
      <c r="G115" t="inlineStr">
        <is>
          <t>SML-PROD</t>
        </is>
      </c>
      <c r="H115" t="inlineStr">
        <is>
          <t>Microsoft Windows Server 2012 (64-bit)</t>
        </is>
      </c>
      <c r="I115" t="inlineStr"/>
      <c r="J115" t="inlineStr"/>
      <c r="K115" t="inlineStr"/>
    </row>
    <row r="116">
      <c r="A116" t="inlineStr">
        <is>
          <t>SMLFNPRD4.SLNY.COM</t>
        </is>
      </c>
      <c r="B116" t="inlineStr">
        <is>
          <t>poweredOff</t>
        </is>
      </c>
      <c r="C116" t="n">
        <v>4</v>
      </c>
      <c r="D116" t="n">
        <v>16</v>
      </c>
      <c r="E116" t="n">
        <v>1532.36</v>
      </c>
      <c r="F116" t="n">
        <v>1364.24</v>
      </c>
      <c r="G116" t="inlineStr">
        <is>
          <t>SML-PROD</t>
        </is>
      </c>
      <c r="H116" t="inlineStr">
        <is>
          <t>Microsoft Windows Server 2012 (64-bit)</t>
        </is>
      </c>
      <c r="I116" t="inlineStr"/>
      <c r="J116" t="inlineStr"/>
      <c r="K116" t="inlineStr"/>
    </row>
    <row r="117">
      <c r="A117" t="inlineStr">
        <is>
          <t>SMLFP2.SLNY.COM</t>
        </is>
      </c>
      <c r="B117" t="inlineStr">
        <is>
          <t>poweredOn</t>
        </is>
      </c>
      <c r="C117" t="n">
        <v>2</v>
      </c>
      <c r="D117" t="n">
        <v>8</v>
      </c>
      <c r="E117" t="n">
        <v>10961.31</v>
      </c>
      <c r="F117" t="n">
        <v>10048.74</v>
      </c>
      <c r="G117" t="inlineStr">
        <is>
          <t>SML-PROD</t>
        </is>
      </c>
      <c r="H117" t="inlineStr">
        <is>
          <t>Microsoft Windows Server 2012 (64-bit)</t>
        </is>
      </c>
      <c r="I117" t="inlineStr"/>
      <c r="J117" t="inlineStr"/>
      <c r="K117" t="inlineStr"/>
    </row>
    <row r="118">
      <c r="A118" t="inlineStr">
        <is>
          <t>smlfs-apl</t>
        </is>
      </c>
      <c r="B118" t="inlineStr">
        <is>
          <t>poweredOn</t>
        </is>
      </c>
      <c r="C118" t="n">
        <v>32</v>
      </c>
      <c r="D118" t="n">
        <v>64</v>
      </c>
      <c r="E118" t="n">
        <v>429.98</v>
      </c>
      <c r="F118" t="n">
        <v>377.79</v>
      </c>
      <c r="G118" t="inlineStr">
        <is>
          <t>SML-PROD</t>
        </is>
      </c>
      <c r="H118" t="inlineStr">
        <is>
          <t>Red Hat Enterprise Linux 6 (64-bit)</t>
        </is>
      </c>
      <c r="I118" t="inlineStr"/>
      <c r="J118" t="inlineStr"/>
      <c r="K118" t="inlineStr"/>
    </row>
    <row r="119">
      <c r="A119" t="inlineStr">
        <is>
          <t>SMLFWAGGREGATOR</t>
        </is>
      </c>
      <c r="B119" t="inlineStr">
        <is>
          <t>poweredOn</t>
        </is>
      </c>
      <c r="C119" t="n">
        <v>1</v>
      </c>
      <c r="D119" t="n">
        <v>4</v>
      </c>
      <c r="E119" t="n">
        <v>21.95</v>
      </c>
      <c r="F119" t="n">
        <v>17.09</v>
      </c>
      <c r="G119" t="inlineStr">
        <is>
          <t>SML-PROD</t>
        </is>
      </c>
      <c r="H119" t="inlineStr">
        <is>
          <t>Ubuntu Linux (64-bit)</t>
        </is>
      </c>
      <c r="I119" t="inlineStr"/>
      <c r="J119" t="inlineStr"/>
      <c r="K119" t="inlineStr"/>
    </row>
    <row r="120">
      <c r="A120" t="inlineStr">
        <is>
          <t>SMLGHOSTDEV.SLNY.COM</t>
        </is>
      </c>
      <c r="B120" t="inlineStr">
        <is>
          <t>poweredOn</t>
        </is>
      </c>
      <c r="C120" t="n">
        <v>8</v>
      </c>
      <c r="D120" t="n">
        <v>12</v>
      </c>
      <c r="E120" t="n">
        <v>204.52</v>
      </c>
      <c r="F120" t="n">
        <v>124.57</v>
      </c>
      <c r="G120" t="inlineStr">
        <is>
          <t>SML-PROD</t>
        </is>
      </c>
      <c r="H120" t="inlineStr">
        <is>
          <t>Microsoft Windows Server 2012 (64-bit)</t>
        </is>
      </c>
      <c r="I120" t="inlineStr"/>
      <c r="J120" t="inlineStr"/>
      <c r="K120" t="inlineStr"/>
    </row>
    <row r="121">
      <c r="A121" t="inlineStr">
        <is>
          <t>SMLGHOSTPRD1.SLNY.COM</t>
        </is>
      </c>
      <c r="B121" t="inlineStr">
        <is>
          <t>poweredOn</t>
        </is>
      </c>
      <c r="C121" t="n">
        <v>4</v>
      </c>
      <c r="D121" t="n">
        <v>12</v>
      </c>
      <c r="E121" t="n">
        <v>204.52</v>
      </c>
      <c r="F121" t="n">
        <v>124.05</v>
      </c>
      <c r="G121" t="inlineStr">
        <is>
          <t>SML-PROD</t>
        </is>
      </c>
      <c r="H121" t="inlineStr">
        <is>
          <t>Microsoft Windows Server 2012 (64-bit)</t>
        </is>
      </c>
      <c r="I121" t="inlineStr"/>
      <c r="J121" t="inlineStr"/>
      <c r="K121" t="inlineStr"/>
    </row>
    <row r="122">
      <c r="A122" t="inlineStr">
        <is>
          <t>SMLGL.SLNY.COM</t>
        </is>
      </c>
      <c r="B122" t="inlineStr">
        <is>
          <t>poweredOn</t>
        </is>
      </c>
      <c r="C122" t="n">
        <v>4</v>
      </c>
      <c r="D122" t="n">
        <v>8</v>
      </c>
      <c r="E122" t="n">
        <v>859.48</v>
      </c>
      <c r="F122" t="n">
        <v>743.6900000000001</v>
      </c>
      <c r="G122" t="inlineStr">
        <is>
          <t>SML-PROD</t>
        </is>
      </c>
      <c r="H122" t="inlineStr">
        <is>
          <t>Microsoft Windows Server 2016 or later (64-bit)</t>
        </is>
      </c>
      <c r="I122" t="inlineStr"/>
      <c r="J122" t="inlineStr"/>
      <c r="K122" t="inlineStr"/>
    </row>
    <row r="123">
      <c r="A123" t="inlineStr">
        <is>
          <t>SMLGROUPFS</t>
        </is>
      </c>
      <c r="B123" t="inlineStr">
        <is>
          <t>poweredOn</t>
        </is>
      </c>
      <c r="C123" t="n">
        <v>8</v>
      </c>
      <c r="D123" t="n">
        <v>16</v>
      </c>
      <c r="E123" t="n">
        <v>279.69</v>
      </c>
      <c r="F123" t="n">
        <v>185.07</v>
      </c>
      <c r="G123" t="inlineStr">
        <is>
          <t>SML-PROD</t>
        </is>
      </c>
      <c r="H123" t="inlineStr">
        <is>
          <t>Microsoft Windows Server 2022 (64-bit)</t>
        </is>
      </c>
      <c r="I123" t="inlineStr"/>
      <c r="J123" t="inlineStr"/>
      <c r="K123" t="inlineStr"/>
    </row>
    <row r="124">
      <c r="A124" t="inlineStr">
        <is>
          <t>SMLGWI2.SLNY.COM</t>
        </is>
      </c>
      <c r="B124" t="inlineStr">
        <is>
          <t>poweredOn</t>
        </is>
      </c>
      <c r="C124" t="n">
        <v>4</v>
      </c>
      <c r="D124" t="n">
        <v>24</v>
      </c>
      <c r="E124" t="n">
        <v>418.49</v>
      </c>
      <c r="F124" t="n">
        <v>194.09</v>
      </c>
      <c r="G124" t="inlineStr">
        <is>
          <t>SML-PROD</t>
        </is>
      </c>
      <c r="H124" t="inlineStr">
        <is>
          <t>Microsoft Windows Server 2012 (64-bit)</t>
        </is>
      </c>
      <c r="I124" t="inlineStr"/>
      <c r="J124" t="inlineStr"/>
      <c r="K124" t="inlineStr"/>
    </row>
    <row r="125">
      <c r="A125" t="inlineStr">
        <is>
          <t>SMLHALCYON01.SLNY.COM</t>
        </is>
      </c>
      <c r="B125" t="inlineStr">
        <is>
          <t>poweredOn</t>
        </is>
      </c>
      <c r="C125" t="n">
        <v>2</v>
      </c>
      <c r="D125" t="n">
        <v>8</v>
      </c>
      <c r="E125" t="n">
        <v>172.79</v>
      </c>
      <c r="F125" t="n">
        <v>69.06</v>
      </c>
      <c r="G125" t="inlineStr">
        <is>
          <t>SML-PROD</t>
        </is>
      </c>
      <c r="H125" t="inlineStr">
        <is>
          <t>Microsoft Windows Server 2012 (64-bit)</t>
        </is>
      </c>
      <c r="I125" t="inlineStr"/>
      <c r="J125" t="inlineStr"/>
      <c r="K125" t="inlineStr"/>
    </row>
    <row r="126">
      <c r="A126" t="inlineStr">
        <is>
          <t>SMLHR.SLNY.COM</t>
        </is>
      </c>
      <c r="B126" t="inlineStr">
        <is>
          <t>poweredOn</t>
        </is>
      </c>
      <c r="C126" t="n">
        <v>4</v>
      </c>
      <c r="D126" t="n">
        <v>8</v>
      </c>
      <c r="E126" t="n">
        <v>397.84</v>
      </c>
      <c r="F126" t="n">
        <v>362.85</v>
      </c>
      <c r="G126" t="inlineStr">
        <is>
          <t>SML-PROD</t>
        </is>
      </c>
      <c r="H126" t="inlineStr">
        <is>
          <t>Microsoft Windows Server 2012 (64-bit)</t>
        </is>
      </c>
      <c r="I126" t="inlineStr"/>
      <c r="J126" t="inlineStr"/>
      <c r="K126" t="inlineStr"/>
    </row>
    <row r="127">
      <c r="A127" t="inlineStr">
        <is>
          <t>SMLHudson</t>
        </is>
      </c>
      <c r="B127" t="inlineStr">
        <is>
          <t>poweredOn</t>
        </is>
      </c>
      <c r="C127" t="n">
        <v>4</v>
      </c>
      <c r="D127" t="n">
        <v>8</v>
      </c>
      <c r="E127" t="n">
        <v>43.17</v>
      </c>
      <c r="F127" t="n">
        <v>41.86</v>
      </c>
      <c r="G127" t="inlineStr">
        <is>
          <t>SML-PROD</t>
        </is>
      </c>
      <c r="H127" t="inlineStr">
        <is>
          <t>Microsoft Windows Server 2016 (64-bit)</t>
        </is>
      </c>
      <c r="I127" t="inlineStr"/>
      <c r="J127" t="inlineStr"/>
      <c r="K127" t="inlineStr"/>
    </row>
    <row r="128">
      <c r="A128" t="inlineStr">
        <is>
          <t>SMLICA.SLNY.COM</t>
        </is>
      </c>
      <c r="B128" t="inlineStr">
        <is>
          <t>poweredOn</t>
        </is>
      </c>
      <c r="C128" t="n">
        <v>4</v>
      </c>
      <c r="D128" t="n">
        <v>8</v>
      </c>
      <c r="E128" t="n">
        <v>86.39</v>
      </c>
      <c r="F128" t="n">
        <v>55.67</v>
      </c>
      <c r="G128" t="inlineStr">
        <is>
          <t>SML-PROD</t>
        </is>
      </c>
      <c r="H128" t="inlineStr">
        <is>
          <t>Microsoft Windows Server 2016 or later (64-bit)</t>
        </is>
      </c>
      <c r="I128" t="inlineStr"/>
      <c r="J128" t="inlineStr"/>
      <c r="K128" t="inlineStr"/>
    </row>
    <row r="129">
      <c r="A129" t="inlineStr">
        <is>
          <t>SMLIG.SMLENROLLER.COM</t>
        </is>
      </c>
      <c r="B129" t="inlineStr">
        <is>
          <t>poweredOn</t>
        </is>
      </c>
      <c r="C129" t="n">
        <v>2</v>
      </c>
      <c r="D129" t="n">
        <v>4</v>
      </c>
      <c r="E129" t="n">
        <v>142.05</v>
      </c>
      <c r="F129" t="n">
        <v>66.77</v>
      </c>
      <c r="G129" t="inlineStr">
        <is>
          <t>SML-PROD</t>
        </is>
      </c>
      <c r="H129" t="inlineStr">
        <is>
          <t>Microsoft Windows Server 2012 (64-bit)</t>
        </is>
      </c>
      <c r="I129" t="inlineStr"/>
      <c r="J129" t="inlineStr"/>
      <c r="K129" t="inlineStr"/>
    </row>
    <row r="130">
      <c r="A130" t="inlineStr">
        <is>
          <t>SMLIMG3.SLNY.COM</t>
        </is>
      </c>
      <c r="B130" t="inlineStr">
        <is>
          <t>poweredOn</t>
        </is>
      </c>
      <c r="C130" t="n">
        <v>2</v>
      </c>
      <c r="D130" t="n">
        <v>4</v>
      </c>
      <c r="E130" t="n">
        <v>226.03</v>
      </c>
      <c r="F130" t="n">
        <v>132.6</v>
      </c>
      <c r="G130" t="inlineStr">
        <is>
          <t>SML-PROD</t>
        </is>
      </c>
      <c r="H130" t="inlineStr">
        <is>
          <t>Microsoft Windows Server 2012 (64-bit)</t>
        </is>
      </c>
      <c r="I130" t="inlineStr"/>
      <c r="J130" t="inlineStr"/>
      <c r="K130" t="inlineStr"/>
    </row>
    <row r="131">
      <c r="A131" t="inlineStr">
        <is>
          <t>SMLIMG4</t>
        </is>
      </c>
      <c r="B131" t="inlineStr">
        <is>
          <t>poweredOn</t>
        </is>
      </c>
      <c r="C131" t="n">
        <v>6</v>
      </c>
      <c r="D131" t="n">
        <v>32</v>
      </c>
      <c r="E131" t="n">
        <v>150.82</v>
      </c>
      <c r="F131" t="n">
        <v>71.38</v>
      </c>
      <c r="G131" t="inlineStr">
        <is>
          <t>SML-PROD</t>
        </is>
      </c>
      <c r="H131" t="inlineStr">
        <is>
          <t>Microsoft Windows Server 2016 or later (64-bit)</t>
        </is>
      </c>
      <c r="I131" t="inlineStr"/>
      <c r="J131" t="inlineStr"/>
      <c r="K131" t="inlineStr"/>
    </row>
    <row r="132">
      <c r="A132" t="inlineStr">
        <is>
          <t>SMLIMG5</t>
        </is>
      </c>
      <c r="B132" t="inlineStr">
        <is>
          <t>poweredOn</t>
        </is>
      </c>
      <c r="C132" t="n">
        <v>6</v>
      </c>
      <c r="D132" t="n">
        <v>32</v>
      </c>
      <c r="E132" t="n">
        <v>215</v>
      </c>
      <c r="F132" t="n">
        <v>102.42</v>
      </c>
      <c r="G132" t="inlineStr">
        <is>
          <t>SML-PROD</t>
        </is>
      </c>
      <c r="H132" t="inlineStr">
        <is>
          <t>Microsoft Windows Server 2016 or later (64-bit)</t>
        </is>
      </c>
      <c r="I132" t="inlineStr"/>
      <c r="J132" t="inlineStr"/>
      <c r="K132" t="inlineStr"/>
    </row>
    <row r="133">
      <c r="A133" t="inlineStr">
        <is>
          <t>SMLIMGTEST</t>
        </is>
      </c>
      <c r="B133" t="inlineStr">
        <is>
          <t>poweredOn</t>
        </is>
      </c>
      <c r="C133" t="n">
        <v>4</v>
      </c>
      <c r="D133" t="n">
        <v>16</v>
      </c>
      <c r="E133" t="n">
        <v>204.6</v>
      </c>
      <c r="F133" t="n">
        <v>136.73</v>
      </c>
      <c r="G133" t="inlineStr">
        <is>
          <t>SML-PROD</t>
        </is>
      </c>
      <c r="H133" t="inlineStr">
        <is>
          <t>Microsoft Windows Server 2016 or later (64-bit)</t>
        </is>
      </c>
      <c r="I133" t="inlineStr"/>
      <c r="J133" t="inlineStr"/>
      <c r="K133" t="inlineStr"/>
    </row>
    <row r="134">
      <c r="A134" t="inlineStr">
        <is>
          <t>SMLIRONSHEIK</t>
        </is>
      </c>
      <c r="B134" t="inlineStr">
        <is>
          <t>poweredOn</t>
        </is>
      </c>
      <c r="C134" t="n">
        <v>4</v>
      </c>
      <c r="D134" t="n">
        <v>8</v>
      </c>
      <c r="E134" t="n">
        <v>397.3</v>
      </c>
      <c r="F134" t="n">
        <v>35.86</v>
      </c>
      <c r="G134" t="inlineStr">
        <is>
          <t>SML-PROD</t>
        </is>
      </c>
      <c r="H134" t="inlineStr">
        <is>
          <t>Microsoft Windows Server 2022 (64-bit)</t>
        </is>
      </c>
      <c r="I134" t="inlineStr"/>
      <c r="J134" t="inlineStr"/>
      <c r="K134" t="inlineStr"/>
    </row>
    <row r="135">
      <c r="A135" t="inlineStr">
        <is>
          <t>SMLISNAP</t>
        </is>
      </c>
      <c r="B135" t="inlineStr">
        <is>
          <t>poweredOn</t>
        </is>
      </c>
      <c r="C135" t="n">
        <v>8</v>
      </c>
      <c r="D135" t="n">
        <v>64</v>
      </c>
      <c r="E135" t="n">
        <v>369.92</v>
      </c>
      <c r="F135" t="n">
        <v>179.6</v>
      </c>
      <c r="G135" t="inlineStr">
        <is>
          <t>SML-PROD</t>
        </is>
      </c>
      <c r="H135" t="inlineStr">
        <is>
          <t>Microsoft Windows Server 2016 or later (64-bit)</t>
        </is>
      </c>
      <c r="I135" t="inlineStr"/>
      <c r="J135" t="inlineStr"/>
      <c r="K135" t="inlineStr"/>
    </row>
    <row r="136">
      <c r="A136" t="inlineStr">
        <is>
          <t>SMLISNAPMA.SLNY.COM</t>
        </is>
      </c>
      <c r="B136" t="inlineStr">
        <is>
          <t>poweredOn</t>
        </is>
      </c>
      <c r="C136" t="n">
        <v>8</v>
      </c>
      <c r="D136" t="n">
        <v>32</v>
      </c>
      <c r="E136" t="n">
        <v>1323.21</v>
      </c>
      <c r="F136" t="n">
        <v>300.21</v>
      </c>
      <c r="G136" t="inlineStr">
        <is>
          <t>SML-PROD</t>
        </is>
      </c>
      <c r="H136" t="inlineStr">
        <is>
          <t>Microsoft Windows Server 2012 (64-bit)</t>
        </is>
      </c>
      <c r="I136" t="inlineStr"/>
      <c r="J136" t="inlineStr"/>
      <c r="K136" t="inlineStr"/>
    </row>
    <row r="137">
      <c r="A137" t="inlineStr">
        <is>
          <t>SMLISTREAM</t>
        </is>
      </c>
      <c r="B137" t="inlineStr">
        <is>
          <t>poweredOn</t>
        </is>
      </c>
      <c r="C137" t="n">
        <v>4</v>
      </c>
      <c r="D137" t="n">
        <v>8</v>
      </c>
      <c r="E137" t="n">
        <v>634</v>
      </c>
      <c r="F137" t="n">
        <v>39.55</v>
      </c>
      <c r="G137" t="inlineStr">
        <is>
          <t>SML-PROD</t>
        </is>
      </c>
      <c r="H137" t="inlineStr">
        <is>
          <t>Microsoft Windows Server 2022 (64-bit)</t>
        </is>
      </c>
      <c r="I137" t="inlineStr"/>
      <c r="J137" t="inlineStr"/>
      <c r="K137" t="inlineStr"/>
    </row>
    <row r="138">
      <c r="A138" t="inlineStr">
        <is>
          <t>SMLISTREAMDEV</t>
        </is>
      </c>
      <c r="B138" t="inlineStr">
        <is>
          <t>poweredOn</t>
        </is>
      </c>
      <c r="C138" t="n">
        <v>2</v>
      </c>
      <c r="D138" t="n">
        <v>7.47</v>
      </c>
      <c r="E138" t="n">
        <v>215.56</v>
      </c>
      <c r="F138" t="n">
        <v>192.54</v>
      </c>
      <c r="G138" t="inlineStr">
        <is>
          <t>SML-PROD</t>
        </is>
      </c>
      <c r="H138" t="inlineStr">
        <is>
          <t>Microsoft Windows Server 2008 R2 (64-bit)</t>
        </is>
      </c>
      <c r="I138" t="inlineStr"/>
      <c r="J138" t="inlineStr"/>
      <c r="K138" t="inlineStr"/>
    </row>
    <row r="139">
      <c r="A139" t="inlineStr">
        <is>
          <t>SMLJOBS2.SLNY.COM</t>
        </is>
      </c>
      <c r="B139" t="inlineStr">
        <is>
          <t>poweredOn</t>
        </is>
      </c>
      <c r="C139" t="n">
        <v>2</v>
      </c>
      <c r="D139" t="n">
        <v>4</v>
      </c>
      <c r="E139" t="n">
        <v>172.35</v>
      </c>
      <c r="F139" t="n">
        <v>141.91</v>
      </c>
      <c r="G139" t="inlineStr">
        <is>
          <t>SML-PROD</t>
        </is>
      </c>
      <c r="H139" t="inlineStr">
        <is>
          <t>Microsoft Windows Server 2016 or later (64-bit)</t>
        </is>
      </c>
      <c r="I139" t="inlineStr"/>
      <c r="J139" t="inlineStr"/>
      <c r="K139" t="inlineStr"/>
    </row>
    <row r="140">
      <c r="A140" t="inlineStr">
        <is>
          <t>SMLJOBS2DEV</t>
        </is>
      </c>
      <c r="B140" t="inlineStr">
        <is>
          <t>poweredOn</t>
        </is>
      </c>
      <c r="C140" t="n">
        <v>2</v>
      </c>
      <c r="D140" t="n">
        <v>4</v>
      </c>
      <c r="E140" t="n">
        <v>129.43</v>
      </c>
      <c r="F140" t="n">
        <v>53.98</v>
      </c>
      <c r="G140" t="inlineStr">
        <is>
          <t>SML-PROD</t>
        </is>
      </c>
      <c r="H140" t="inlineStr">
        <is>
          <t>Microsoft Windows Server 2016 or later (64-bit)</t>
        </is>
      </c>
      <c r="I140" t="inlineStr"/>
      <c r="J140" t="inlineStr"/>
      <c r="K140" t="inlineStr"/>
    </row>
    <row r="141">
      <c r="A141" t="inlineStr">
        <is>
          <t>SMLKAPOOR</t>
        </is>
      </c>
      <c r="B141" t="inlineStr">
        <is>
          <t>poweredOn</t>
        </is>
      </c>
      <c r="C141" t="n">
        <v>8</v>
      </c>
      <c r="D141" t="n">
        <v>16</v>
      </c>
      <c r="E141" t="n">
        <v>343.95</v>
      </c>
      <c r="F141" t="n">
        <v>282.48</v>
      </c>
      <c r="G141" t="inlineStr">
        <is>
          <t>SML-PROD</t>
        </is>
      </c>
      <c r="H141" t="inlineStr">
        <is>
          <t>Microsoft Windows Server 2016 or later (64-bit)</t>
        </is>
      </c>
      <c r="I141" t="inlineStr"/>
      <c r="J141" t="inlineStr"/>
      <c r="K141" t="inlineStr"/>
    </row>
    <row r="142">
      <c r="A142" t="inlineStr">
        <is>
          <t>SMLMACHOMAN</t>
        </is>
      </c>
      <c r="B142" t="inlineStr">
        <is>
          <t>poweredOn</t>
        </is>
      </c>
      <c r="C142" t="n">
        <v>4</v>
      </c>
      <c r="D142" t="n">
        <v>8</v>
      </c>
      <c r="E142" t="n">
        <v>397.3</v>
      </c>
      <c r="F142" t="n">
        <v>38.15</v>
      </c>
      <c r="G142" t="inlineStr">
        <is>
          <t>SML-PROD</t>
        </is>
      </c>
      <c r="H142" t="inlineStr">
        <is>
          <t>Microsoft Windows Server 2022 (64-bit)</t>
        </is>
      </c>
      <c r="I142" t="inlineStr"/>
      <c r="J142" t="inlineStr"/>
      <c r="K142" t="inlineStr"/>
    </row>
    <row r="143">
      <c r="A143" t="inlineStr">
        <is>
          <t>SMLMalone - Delete on 10%2f12%2f2024</t>
        </is>
      </c>
      <c r="B143" t="inlineStr">
        <is>
          <t>poweredOff</t>
        </is>
      </c>
      <c r="C143" t="n">
        <v>8</v>
      </c>
      <c r="D143" t="n">
        <v>32</v>
      </c>
      <c r="E143" t="n">
        <v>1845.21</v>
      </c>
      <c r="F143" t="n">
        <v>313.64</v>
      </c>
      <c r="G143" t="inlineStr">
        <is>
          <t>SML-PROD</t>
        </is>
      </c>
      <c r="H143" t="inlineStr">
        <is>
          <t>Microsoft Windows Server 2022 (64-bit)</t>
        </is>
      </c>
      <c r="I143" t="inlineStr"/>
      <c r="J143" t="inlineStr"/>
      <c r="K143" t="inlineStr"/>
    </row>
    <row r="144">
      <c r="A144" t="inlineStr">
        <is>
          <t>SMLMAVEN</t>
        </is>
      </c>
      <c r="B144" t="inlineStr">
        <is>
          <t>poweredOn</t>
        </is>
      </c>
      <c r="C144" t="n">
        <v>4</v>
      </c>
      <c r="D144" t="n">
        <v>8</v>
      </c>
      <c r="E144" t="n">
        <v>150.83</v>
      </c>
      <c r="F144" t="n">
        <v>44.65</v>
      </c>
      <c r="G144" t="inlineStr">
        <is>
          <t>SML-PROD</t>
        </is>
      </c>
      <c r="H144" t="inlineStr">
        <is>
          <t>Microsoft Windows Server 2016 or later (64-bit)</t>
        </is>
      </c>
      <c r="I144" t="inlineStr"/>
      <c r="J144" t="inlineStr"/>
      <c r="K144" t="inlineStr"/>
    </row>
    <row r="145">
      <c r="A145" t="inlineStr">
        <is>
          <t>SMLMose</t>
        </is>
      </c>
      <c r="B145" t="inlineStr">
        <is>
          <t>poweredOn</t>
        </is>
      </c>
      <c r="C145" t="n">
        <v>4</v>
      </c>
      <c r="D145" t="n">
        <v>8</v>
      </c>
      <c r="E145" t="n">
        <v>43.17</v>
      </c>
      <c r="F145" t="n">
        <v>37.43</v>
      </c>
      <c r="G145" t="inlineStr">
        <is>
          <t>SML-PROD</t>
        </is>
      </c>
      <c r="H145" t="inlineStr">
        <is>
          <t>Microsoft Windows Server 2016 (64-bit)</t>
        </is>
      </c>
      <c r="I145" t="inlineStr"/>
      <c r="J145" t="inlineStr"/>
      <c r="K145" t="inlineStr"/>
    </row>
    <row r="146">
      <c r="A146" t="inlineStr">
        <is>
          <t>SMLMOVEIT01</t>
        </is>
      </c>
      <c r="B146" t="inlineStr">
        <is>
          <t>poweredOn</t>
        </is>
      </c>
      <c r="C146" t="n">
        <v>4</v>
      </c>
      <c r="D146" t="n">
        <v>8</v>
      </c>
      <c r="E146" t="n">
        <v>81.92</v>
      </c>
      <c r="F146" t="n">
        <v>59.29</v>
      </c>
      <c r="G146" t="inlineStr">
        <is>
          <t>SML-PROD</t>
        </is>
      </c>
      <c r="H146" t="inlineStr">
        <is>
          <t>Microsoft Windows Server 2016 or later (64-bit)</t>
        </is>
      </c>
      <c r="I146" t="inlineStr"/>
      <c r="J146" t="inlineStr"/>
      <c r="K146" t="inlineStr"/>
    </row>
    <row r="147">
      <c r="A147" t="inlineStr">
        <is>
          <t>SMLNETWRIX02</t>
        </is>
      </c>
      <c r="B147" t="inlineStr">
        <is>
          <t>poweredOn</t>
        </is>
      </c>
      <c r="C147" t="n">
        <v>4</v>
      </c>
      <c r="D147" t="n">
        <v>16</v>
      </c>
      <c r="E147" t="n">
        <v>580.29</v>
      </c>
      <c r="F147" t="n">
        <v>272.69</v>
      </c>
      <c r="G147" t="inlineStr">
        <is>
          <t>SML-PROD</t>
        </is>
      </c>
      <c r="H147" t="inlineStr">
        <is>
          <t>Microsoft Windows Server 2016 or later (64-bit)</t>
        </is>
      </c>
      <c r="I147" t="inlineStr"/>
      <c r="J147" t="inlineStr"/>
      <c r="K147" t="inlineStr"/>
    </row>
    <row r="148">
      <c r="A148" t="inlineStr">
        <is>
          <t>SMLNEWS01.SLNY.COM</t>
        </is>
      </c>
      <c r="B148" t="inlineStr">
        <is>
          <t>poweredOn</t>
        </is>
      </c>
      <c r="C148" t="n">
        <v>8</v>
      </c>
      <c r="D148" t="n">
        <v>16</v>
      </c>
      <c r="E148" t="n">
        <v>107.86</v>
      </c>
      <c r="F148" t="n">
        <v>79.66</v>
      </c>
      <c r="G148" t="inlineStr">
        <is>
          <t>SML-PROD</t>
        </is>
      </c>
      <c r="H148" t="inlineStr">
        <is>
          <t>Microsoft Windows Server 2012 (64-bit)</t>
        </is>
      </c>
      <c r="I148" t="inlineStr"/>
      <c r="J148" t="inlineStr"/>
      <c r="K148" t="inlineStr"/>
    </row>
    <row r="149">
      <c r="A149" t="inlineStr">
        <is>
          <t>SMLNLB01</t>
        </is>
      </c>
      <c r="B149" t="inlineStr">
        <is>
          <t>poweredOn</t>
        </is>
      </c>
      <c r="C149" t="n">
        <v>2</v>
      </c>
      <c r="D149" t="n">
        <v>1</v>
      </c>
      <c r="E149" t="n">
        <v>17.19</v>
      </c>
      <c r="F149" t="n">
        <v>0.39</v>
      </c>
      <c r="G149" t="inlineStr">
        <is>
          <t>SML-PROD</t>
        </is>
      </c>
      <c r="H149" t="inlineStr">
        <is>
          <t>Other 2.6.x Linux (64-bit)</t>
        </is>
      </c>
      <c r="I149" t="inlineStr"/>
      <c r="J149" t="inlineStr"/>
      <c r="K149" t="inlineStr"/>
    </row>
    <row r="150">
      <c r="A150" t="inlineStr">
        <is>
          <t>SMLNLB02</t>
        </is>
      </c>
      <c r="B150" t="inlineStr">
        <is>
          <t>poweredOn</t>
        </is>
      </c>
      <c r="C150" t="n">
        <v>2</v>
      </c>
      <c r="D150" t="n">
        <v>1</v>
      </c>
      <c r="E150" t="n">
        <v>17.19</v>
      </c>
      <c r="F150" t="n">
        <v>0.58</v>
      </c>
      <c r="G150" t="inlineStr">
        <is>
          <t>SML-PROD</t>
        </is>
      </c>
      <c r="H150" t="inlineStr">
        <is>
          <t>Other 2.6.x Linux (64-bit)</t>
        </is>
      </c>
      <c r="I150" t="inlineStr"/>
      <c r="J150" t="inlineStr"/>
      <c r="K150" t="inlineStr"/>
    </row>
    <row r="151">
      <c r="A151" t="inlineStr">
        <is>
          <t>SMLNPS01</t>
        </is>
      </c>
      <c r="B151" t="inlineStr">
        <is>
          <t>poweredOn</t>
        </is>
      </c>
      <c r="C151" t="n">
        <v>4</v>
      </c>
      <c r="D151" t="n">
        <v>8</v>
      </c>
      <c r="E151" t="n">
        <v>107.86</v>
      </c>
      <c r="F151" t="n">
        <v>90.92</v>
      </c>
      <c r="G151" t="inlineStr">
        <is>
          <t>SML-PROD</t>
        </is>
      </c>
      <c r="H151" t="inlineStr">
        <is>
          <t>Microsoft Windows Server 2012 (64-bit)</t>
        </is>
      </c>
      <c r="I151" t="inlineStr"/>
      <c r="J151" t="inlineStr"/>
      <c r="K151" t="inlineStr"/>
    </row>
    <row r="152">
      <c r="A152" t="inlineStr">
        <is>
          <t>smlnsxedge01</t>
        </is>
      </c>
      <c r="B152" t="inlineStr">
        <is>
          <t>poweredOn</t>
        </is>
      </c>
      <c r="C152" t="n">
        <v>4</v>
      </c>
      <c r="D152" t="n">
        <v>8</v>
      </c>
      <c r="E152" t="n">
        <v>215.27</v>
      </c>
      <c r="F152" t="n">
        <v>46.67</v>
      </c>
      <c r="G152" t="inlineStr">
        <is>
          <t>SML-PROD</t>
        </is>
      </c>
      <c r="H152" t="inlineStr">
        <is>
          <t>Ubuntu Linux (64-bit)</t>
        </is>
      </c>
      <c r="I152" t="inlineStr"/>
      <c r="J152" t="inlineStr"/>
      <c r="K152" t="inlineStr"/>
    </row>
    <row r="153">
      <c r="A153" t="inlineStr">
        <is>
          <t>smlnsxedge02</t>
        </is>
      </c>
      <c r="B153" t="inlineStr">
        <is>
          <t>poweredOn</t>
        </is>
      </c>
      <c r="C153" t="n">
        <v>4</v>
      </c>
      <c r="D153" t="n">
        <v>8</v>
      </c>
      <c r="E153" t="n">
        <v>215.27</v>
      </c>
      <c r="F153" t="n">
        <v>46.74</v>
      </c>
      <c r="G153" t="inlineStr">
        <is>
          <t>SML-PROD</t>
        </is>
      </c>
      <c r="H153" t="inlineStr">
        <is>
          <t>Ubuntu Linux (64-bit)</t>
        </is>
      </c>
      <c r="I153" t="inlineStr"/>
      <c r="J153" t="inlineStr"/>
      <c r="K153" t="inlineStr"/>
    </row>
    <row r="154">
      <c r="A154" t="inlineStr">
        <is>
          <t>smlnsxintel</t>
        </is>
      </c>
      <c r="B154" t="inlineStr">
        <is>
          <t>poweredOn</t>
        </is>
      </c>
      <c r="C154" t="n">
        <v>16</v>
      </c>
      <c r="D154" t="n">
        <v>64</v>
      </c>
      <c r="E154" t="n">
        <v>2053.46</v>
      </c>
      <c r="F154" t="n">
        <v>1041</v>
      </c>
      <c r="G154" t="inlineStr">
        <is>
          <t>SML-PROD</t>
        </is>
      </c>
      <c r="H154" t="inlineStr">
        <is>
          <t>Ubuntu Linux (64-bit)</t>
        </is>
      </c>
      <c r="I154" t="inlineStr"/>
      <c r="J154" t="inlineStr"/>
      <c r="K154" t="inlineStr"/>
    </row>
    <row r="155">
      <c r="A155" t="inlineStr">
        <is>
          <t>smlnsxmgr01</t>
        </is>
      </c>
      <c r="B155" t="inlineStr">
        <is>
          <t>poweredOn</t>
        </is>
      </c>
      <c r="C155" t="n">
        <v>6</v>
      </c>
      <c r="D155" t="n">
        <v>24</v>
      </c>
      <c r="E155" t="n">
        <v>322.64</v>
      </c>
      <c r="F155" t="n">
        <v>158.05</v>
      </c>
      <c r="G155" t="inlineStr">
        <is>
          <t>SML-PROD</t>
        </is>
      </c>
      <c r="H155" t="inlineStr">
        <is>
          <t>Ubuntu Linux (64-bit)</t>
        </is>
      </c>
      <c r="I155" t="inlineStr"/>
      <c r="J155" t="inlineStr"/>
      <c r="K155" t="inlineStr"/>
    </row>
    <row r="156">
      <c r="A156" t="inlineStr">
        <is>
          <t>smlnsxmgr02</t>
        </is>
      </c>
      <c r="B156" t="inlineStr">
        <is>
          <t>poweredOn</t>
        </is>
      </c>
      <c r="C156" t="n">
        <v>6</v>
      </c>
      <c r="D156" t="n">
        <v>24</v>
      </c>
      <c r="E156" t="n">
        <v>322.64</v>
      </c>
      <c r="F156" t="n">
        <v>149.35</v>
      </c>
      <c r="G156" t="inlineStr">
        <is>
          <t>SML-PROD</t>
        </is>
      </c>
      <c r="H156" t="inlineStr">
        <is>
          <t>Ubuntu Linux (64-bit)</t>
        </is>
      </c>
      <c r="I156" t="inlineStr"/>
      <c r="J156" t="inlineStr"/>
      <c r="K156" t="inlineStr"/>
    </row>
    <row r="157">
      <c r="A157" t="inlineStr">
        <is>
          <t>smlnsxmgr03</t>
        </is>
      </c>
      <c r="B157" t="inlineStr">
        <is>
          <t>poweredOn</t>
        </is>
      </c>
      <c r="C157" t="n">
        <v>6</v>
      </c>
      <c r="D157" t="n">
        <v>24</v>
      </c>
      <c r="E157" t="n">
        <v>322.64</v>
      </c>
      <c r="F157" t="n">
        <v>149.41</v>
      </c>
      <c r="G157" t="inlineStr">
        <is>
          <t>SML-PROD</t>
        </is>
      </c>
      <c r="H157" t="inlineStr">
        <is>
          <t>Ubuntu Linux (64-bit)</t>
        </is>
      </c>
      <c r="I157" t="inlineStr"/>
      <c r="J157" t="inlineStr"/>
      <c r="K157" t="inlineStr"/>
    </row>
    <row r="158">
      <c r="A158" t="inlineStr">
        <is>
          <t>smlnsxvrli</t>
        </is>
      </c>
      <c r="B158" t="inlineStr">
        <is>
          <t>poweredOn</t>
        </is>
      </c>
      <c r="C158" t="n">
        <v>4</v>
      </c>
      <c r="D158" t="n">
        <v>8</v>
      </c>
      <c r="E158" t="n">
        <v>571.0599999999999</v>
      </c>
      <c r="F158" t="n">
        <v>570.64</v>
      </c>
      <c r="G158" t="inlineStr">
        <is>
          <t>SML-PROD</t>
        </is>
      </c>
      <c r="H158" t="inlineStr">
        <is>
          <t>Other 3.x or later Linux (64-bit)</t>
        </is>
      </c>
      <c r="I158" t="inlineStr"/>
      <c r="J158" t="inlineStr"/>
      <c r="K158" t="inlineStr"/>
    </row>
    <row r="159">
      <c r="A159" t="inlineStr">
        <is>
          <t>SMLOCUM2.SLNY.COM</t>
        </is>
      </c>
      <c r="B159" t="inlineStr">
        <is>
          <t>poweredOn</t>
        </is>
      </c>
      <c r="C159" t="n">
        <v>4</v>
      </c>
      <c r="D159" t="n">
        <v>12</v>
      </c>
      <c r="E159" t="n">
        <v>378.52</v>
      </c>
      <c r="F159" t="n">
        <v>227.22</v>
      </c>
      <c r="G159" t="inlineStr">
        <is>
          <t>SML-PROD</t>
        </is>
      </c>
      <c r="H159" t="inlineStr">
        <is>
          <t>Other 2.6.x Linux (64-bit)</t>
        </is>
      </c>
      <c r="I159" t="inlineStr"/>
      <c r="J159" t="inlineStr"/>
      <c r="K159" t="inlineStr"/>
    </row>
    <row r="160">
      <c r="A160" t="inlineStr">
        <is>
          <t>SML-ODNS-1</t>
        </is>
      </c>
      <c r="B160" t="inlineStr">
        <is>
          <t>poweredOn</t>
        </is>
      </c>
      <c r="C160" t="n">
        <v>1</v>
      </c>
      <c r="D160" t="n">
        <v>0.5</v>
      </c>
      <c r="E160" t="n">
        <v>7.55</v>
      </c>
      <c r="F160" t="n">
        <v>6.69</v>
      </c>
      <c r="G160" t="inlineStr">
        <is>
          <t>SML-PROD</t>
        </is>
      </c>
      <c r="H160" t="inlineStr">
        <is>
          <t>Other 2.6.x Linux (64-bit)</t>
        </is>
      </c>
      <c r="I160" t="inlineStr"/>
      <c r="J160" t="inlineStr"/>
      <c r="K160" t="inlineStr"/>
    </row>
    <row r="161">
      <c r="A161" t="inlineStr">
        <is>
          <t>SML-ODNS-2</t>
        </is>
      </c>
      <c r="B161" t="inlineStr">
        <is>
          <t>poweredOn</t>
        </is>
      </c>
      <c r="C161" t="n">
        <v>1</v>
      </c>
      <c r="D161" t="n">
        <v>0.5</v>
      </c>
      <c r="E161" t="n">
        <v>7.48</v>
      </c>
      <c r="F161" t="n">
        <v>6.63</v>
      </c>
      <c r="G161" t="inlineStr">
        <is>
          <t>SML-PROD</t>
        </is>
      </c>
      <c r="H161" t="inlineStr">
        <is>
          <t>Other 2.6.x Linux (64-bit)</t>
        </is>
      </c>
      <c r="I161" t="inlineStr"/>
      <c r="J161" t="inlineStr"/>
      <c r="K161" t="inlineStr"/>
    </row>
    <row r="162">
      <c r="A162" t="inlineStr">
        <is>
          <t>SMLPGP21</t>
        </is>
      </c>
      <c r="B162" t="inlineStr">
        <is>
          <t>poweredOn</t>
        </is>
      </c>
      <c r="C162" t="n">
        <v>1</v>
      </c>
      <c r="D162" t="n">
        <v>2</v>
      </c>
      <c r="E162" t="n">
        <v>54.25</v>
      </c>
      <c r="F162" t="n">
        <v>9.93</v>
      </c>
      <c r="G162" t="inlineStr">
        <is>
          <t>SML-PROD</t>
        </is>
      </c>
      <c r="H162" t="inlineStr">
        <is>
          <t>Red Hat Enterprise Linux 6 (64-bit)</t>
        </is>
      </c>
      <c r="I162" t="inlineStr"/>
      <c r="J162" t="inlineStr"/>
      <c r="K162" t="inlineStr"/>
    </row>
    <row r="163">
      <c r="A163" t="inlineStr">
        <is>
          <t>SMLPKIWEB</t>
        </is>
      </c>
      <c r="B163" t="inlineStr">
        <is>
          <t>poweredOn</t>
        </is>
      </c>
      <c r="C163" t="n">
        <v>4</v>
      </c>
      <c r="D163" t="n">
        <v>8</v>
      </c>
      <c r="E163" t="n">
        <v>86.40000000000001</v>
      </c>
      <c r="F163" t="n">
        <v>78.28</v>
      </c>
      <c r="G163" t="inlineStr">
        <is>
          <t>SML-PROD</t>
        </is>
      </c>
      <c r="H163" t="inlineStr">
        <is>
          <t>Microsoft Windows Server 2012 (64-bit)</t>
        </is>
      </c>
      <c r="I163" t="inlineStr"/>
      <c r="J163" t="inlineStr"/>
      <c r="K163" t="inlineStr"/>
    </row>
    <row r="164">
      <c r="A164" t="inlineStr">
        <is>
          <t>SMLPRNT2019.SLNY.COM</t>
        </is>
      </c>
      <c r="B164" t="inlineStr">
        <is>
          <t>poweredOn</t>
        </is>
      </c>
      <c r="C164" t="n">
        <v>4</v>
      </c>
      <c r="D164" t="n">
        <v>8</v>
      </c>
      <c r="E164" t="n">
        <v>75.66</v>
      </c>
      <c r="F164" t="n">
        <v>73.12</v>
      </c>
      <c r="G164" t="inlineStr">
        <is>
          <t>SML-PROD</t>
        </is>
      </c>
      <c r="H164" t="inlineStr">
        <is>
          <t>Microsoft Windows Server 2016 or later (64-bit)</t>
        </is>
      </c>
      <c r="I164" t="inlineStr"/>
      <c r="J164" t="inlineStr"/>
      <c r="K164" t="inlineStr"/>
    </row>
    <row r="165">
      <c r="A165" t="inlineStr">
        <is>
          <t>SMLPSDB.SLNY.COM</t>
        </is>
      </c>
      <c r="B165" t="inlineStr">
        <is>
          <t>poweredOn</t>
        </is>
      </c>
      <c r="C165" t="n">
        <v>8</v>
      </c>
      <c r="D165" t="n">
        <v>20</v>
      </c>
      <c r="E165" t="n">
        <v>679.59</v>
      </c>
      <c r="F165" t="n">
        <v>573.37</v>
      </c>
      <c r="G165" t="inlineStr">
        <is>
          <t>SML-PROD</t>
        </is>
      </c>
      <c r="H165" t="inlineStr">
        <is>
          <t>Microsoft Windows Server 2003 (64-bit)</t>
        </is>
      </c>
      <c r="I165" t="inlineStr"/>
      <c r="J165" t="inlineStr"/>
      <c r="K165" t="inlineStr"/>
    </row>
    <row r="166">
      <c r="A166" t="inlineStr">
        <is>
          <t>SMLPSDB2.SLNY.COM</t>
        </is>
      </c>
      <c r="B166" t="inlineStr">
        <is>
          <t>poweredOn</t>
        </is>
      </c>
      <c r="C166" t="n">
        <v>6</v>
      </c>
      <c r="D166" t="n">
        <v>16</v>
      </c>
      <c r="E166" t="n">
        <v>446.19</v>
      </c>
      <c r="F166" t="n">
        <v>227.83</v>
      </c>
      <c r="G166" t="inlineStr">
        <is>
          <t>SML-PROD</t>
        </is>
      </c>
      <c r="H166" t="inlineStr">
        <is>
          <t>Microsoft Windows Server 2012 (64-bit)</t>
        </is>
      </c>
      <c r="I166" t="inlineStr"/>
      <c r="J166" t="inlineStr"/>
      <c r="K166" t="inlineStr"/>
    </row>
    <row r="167">
      <c r="A167" t="inlineStr">
        <is>
          <t>smlptf1</t>
        </is>
      </c>
      <c r="B167" t="inlineStr">
        <is>
          <t>poweredOn</t>
        </is>
      </c>
      <c r="C167" t="n">
        <v>2</v>
      </c>
      <c r="D167" t="n">
        <v>32</v>
      </c>
      <c r="E167" t="n">
        <v>215.31</v>
      </c>
      <c r="F167" t="n">
        <v>44.09</v>
      </c>
      <c r="G167" t="inlineStr">
        <is>
          <t>SML-PROD</t>
        </is>
      </c>
      <c r="H167" t="inlineStr">
        <is>
          <t>Ubuntu Linux (64-bit)</t>
        </is>
      </c>
      <c r="I167" t="inlineStr"/>
      <c r="J167" t="inlineStr"/>
      <c r="K167" t="inlineStr"/>
    </row>
    <row r="168">
      <c r="A168" t="inlineStr">
        <is>
          <t>SMLPUBSDB.SLNY.COM</t>
        </is>
      </c>
      <c r="B168" t="inlineStr">
        <is>
          <t>poweredOn</t>
        </is>
      </c>
      <c r="C168" t="n">
        <v>8</v>
      </c>
      <c r="D168" t="n">
        <v>16</v>
      </c>
      <c r="E168" t="n">
        <v>280.07</v>
      </c>
      <c r="F168" t="n">
        <v>256.4</v>
      </c>
      <c r="G168" t="inlineStr">
        <is>
          <t>SML-PROD</t>
        </is>
      </c>
      <c r="H168" t="inlineStr">
        <is>
          <t>Microsoft Windows Server 2008 R2 (64-bit)</t>
        </is>
      </c>
      <c r="I168" t="inlineStr"/>
      <c r="J168" t="inlineStr"/>
      <c r="K168" t="inlineStr"/>
    </row>
    <row r="169">
      <c r="A169" t="inlineStr">
        <is>
          <t>SMLPUBSDMS.SLNY.COM</t>
        </is>
      </c>
      <c r="B169" t="inlineStr">
        <is>
          <t>poweredOn</t>
        </is>
      </c>
      <c r="C169" t="n">
        <v>2</v>
      </c>
      <c r="D169" t="n">
        <v>8</v>
      </c>
      <c r="E169" t="n">
        <v>174.46</v>
      </c>
      <c r="F169" t="n">
        <v>123.71</v>
      </c>
      <c r="G169" t="inlineStr">
        <is>
          <t>SML-PROD</t>
        </is>
      </c>
      <c r="H169" t="inlineStr">
        <is>
          <t>Microsoft Windows Server 2008 R2 (64-bit)</t>
        </is>
      </c>
      <c r="I169" t="inlineStr"/>
      <c r="J169" t="inlineStr"/>
      <c r="K169" t="inlineStr"/>
    </row>
    <row r="170">
      <c r="A170" t="inlineStr">
        <is>
          <t>SMLR7.SLNY.COM</t>
        </is>
      </c>
      <c r="B170" t="inlineStr">
        <is>
          <t>poweredOn</t>
        </is>
      </c>
      <c r="C170" t="n">
        <v>4</v>
      </c>
      <c r="D170" t="n">
        <v>16</v>
      </c>
      <c r="E170" t="n">
        <v>268.93</v>
      </c>
      <c r="F170" t="n">
        <v>139.86</v>
      </c>
      <c r="G170" t="inlineStr">
        <is>
          <t>SML-PROD</t>
        </is>
      </c>
      <c r="H170" t="inlineStr">
        <is>
          <t>Microsoft Windows Server 2012 (64-bit)</t>
        </is>
      </c>
      <c r="I170" t="inlineStr"/>
      <c r="J170" t="inlineStr"/>
      <c r="K170" t="inlineStr"/>
    </row>
    <row r="171">
      <c r="A171" t="inlineStr">
        <is>
          <t>SMLR72</t>
        </is>
      </c>
      <c r="B171" t="inlineStr">
        <is>
          <t>poweredOn</t>
        </is>
      </c>
      <c r="C171" t="n">
        <v>4</v>
      </c>
      <c r="D171" t="n">
        <v>16</v>
      </c>
      <c r="E171" t="n">
        <v>333.43</v>
      </c>
      <c r="F171" t="n">
        <v>52.68</v>
      </c>
      <c r="G171" t="inlineStr">
        <is>
          <t>SML-PROD</t>
        </is>
      </c>
      <c r="H171" t="inlineStr">
        <is>
          <t>Microsoft Windows Server 2016 or later (64-bit)</t>
        </is>
      </c>
      <c r="I171" t="inlineStr"/>
      <c r="J171" t="inlineStr"/>
      <c r="K171" t="inlineStr"/>
    </row>
    <row r="172">
      <c r="A172" t="inlineStr">
        <is>
          <t>SMLR7NETW1</t>
        </is>
      </c>
      <c r="B172" t="inlineStr">
        <is>
          <t>poweredOn</t>
        </is>
      </c>
      <c r="C172" t="n">
        <v>1</v>
      </c>
      <c r="D172" t="n">
        <v>12</v>
      </c>
      <c r="E172" t="n">
        <v>161.61</v>
      </c>
      <c r="F172" t="n">
        <v>30.28</v>
      </c>
      <c r="G172" t="inlineStr">
        <is>
          <t>SML-PROD</t>
        </is>
      </c>
      <c r="H172" t="inlineStr">
        <is>
          <t>Ubuntu Linux (64-bit)</t>
        </is>
      </c>
      <c r="I172" t="inlineStr"/>
      <c r="J172" t="inlineStr"/>
      <c r="K172" t="inlineStr"/>
    </row>
    <row r="173">
      <c r="A173" t="inlineStr">
        <is>
          <t>SMLR7-ORCA</t>
        </is>
      </c>
      <c r="B173" t="inlineStr">
        <is>
          <t>poweredOn</t>
        </is>
      </c>
      <c r="C173" t="n">
        <v>18</v>
      </c>
      <c r="D173" t="n">
        <v>16</v>
      </c>
      <c r="E173" t="n">
        <v>268.91</v>
      </c>
      <c r="F173" t="n">
        <v>14.69</v>
      </c>
      <c r="G173" t="inlineStr">
        <is>
          <t>SML-PROD</t>
        </is>
      </c>
      <c r="H173" t="inlineStr">
        <is>
          <t>Other (32-bit)</t>
        </is>
      </c>
      <c r="I173" t="inlineStr"/>
      <c r="J173" t="inlineStr"/>
      <c r="K173" t="inlineStr"/>
    </row>
    <row r="174">
      <c r="A174" t="inlineStr">
        <is>
          <t>SMLRAPID7-HONEYPOT-DMZ</t>
        </is>
      </c>
      <c r="B174" t="inlineStr">
        <is>
          <t>poweredOn</t>
        </is>
      </c>
      <c r="C174" t="n">
        <v>1</v>
      </c>
      <c r="D174" t="n">
        <v>1</v>
      </c>
      <c r="E174" t="n">
        <v>10.54</v>
      </c>
      <c r="F174" t="n">
        <v>5.84</v>
      </c>
      <c r="G174" t="inlineStr">
        <is>
          <t>SML-PROD</t>
        </is>
      </c>
      <c r="H174" t="inlineStr">
        <is>
          <t>Ubuntu Linux (64-bit)</t>
        </is>
      </c>
      <c r="I174" t="inlineStr"/>
      <c r="J174" t="inlineStr"/>
      <c r="K174" t="inlineStr"/>
    </row>
    <row r="175">
      <c r="A175" t="inlineStr">
        <is>
          <t>SMLRAPID7-honeypot-Internal</t>
        </is>
      </c>
      <c r="B175" t="inlineStr">
        <is>
          <t>poweredOn</t>
        </is>
      </c>
      <c r="C175" t="n">
        <v>1</v>
      </c>
      <c r="D175" t="n">
        <v>1</v>
      </c>
      <c r="E175" t="n">
        <v>10.54</v>
      </c>
      <c r="F175" t="n">
        <v>7.71</v>
      </c>
      <c r="G175" t="inlineStr">
        <is>
          <t>SML-PROD</t>
        </is>
      </c>
      <c r="H175" t="inlineStr">
        <is>
          <t>Ubuntu Linux (64-bit)</t>
        </is>
      </c>
      <c r="I175" t="inlineStr"/>
      <c r="J175" t="inlineStr"/>
      <c r="K175" t="inlineStr"/>
    </row>
    <row r="176">
      <c r="A176" t="inlineStr">
        <is>
          <t>SMLRAPID7VM</t>
        </is>
      </c>
      <c r="B176" t="inlineStr">
        <is>
          <t>poweredOn</t>
        </is>
      </c>
      <c r="C176" t="n">
        <v>2</v>
      </c>
      <c r="D176" t="n">
        <v>16</v>
      </c>
      <c r="E176" t="n">
        <v>269.1</v>
      </c>
      <c r="F176" t="n">
        <v>269.1</v>
      </c>
      <c r="G176" t="inlineStr">
        <is>
          <t>SML-PROD</t>
        </is>
      </c>
      <c r="H176" t="inlineStr">
        <is>
          <t>Microsoft Windows Server 2016 or later (64-bit)</t>
        </is>
      </c>
      <c r="I176" t="inlineStr"/>
      <c r="J176" t="inlineStr"/>
      <c r="K176" t="inlineStr"/>
    </row>
    <row r="177">
      <c r="A177" t="inlineStr">
        <is>
          <t>SMLRCA.SLNY.COM</t>
        </is>
      </c>
      <c r="B177" t="inlineStr">
        <is>
          <t>poweredOn</t>
        </is>
      </c>
      <c r="C177" t="n">
        <v>4</v>
      </c>
      <c r="D177" t="n">
        <v>8</v>
      </c>
      <c r="E177" t="n">
        <v>86.41</v>
      </c>
      <c r="F177" t="n">
        <v>46.1</v>
      </c>
      <c r="G177" t="inlineStr">
        <is>
          <t>SML-PROD</t>
        </is>
      </c>
      <c r="H177" t="inlineStr">
        <is>
          <t>Microsoft Windows Server 2016 or later (64-bit)</t>
        </is>
      </c>
      <c r="I177" t="inlineStr"/>
      <c r="J177" t="inlineStr"/>
      <c r="K177" t="inlineStr"/>
    </row>
    <row r="178">
      <c r="A178" t="inlineStr">
        <is>
          <t>SMLREINSURANCE</t>
        </is>
      </c>
      <c r="B178" t="inlineStr">
        <is>
          <t>poweredOn</t>
        </is>
      </c>
      <c r="C178" t="n">
        <v>2</v>
      </c>
      <c r="D178" t="n">
        <v>8</v>
      </c>
      <c r="E178" t="n">
        <v>1375.17</v>
      </c>
      <c r="F178" t="n">
        <v>754.95</v>
      </c>
      <c r="G178" t="inlineStr">
        <is>
          <t>SML-PROD</t>
        </is>
      </c>
      <c r="H178" t="inlineStr">
        <is>
          <t>Microsoft Windows Server 2016 or later (64-bit)</t>
        </is>
      </c>
      <c r="I178" t="inlineStr"/>
      <c r="J178" t="inlineStr"/>
      <c r="K178" t="inlineStr"/>
    </row>
    <row r="179">
      <c r="A179" t="inlineStr">
        <is>
          <t>SMLREMIT2K3.SLNY.COM</t>
        </is>
      </c>
      <c r="B179" t="inlineStr">
        <is>
          <t>poweredOn</t>
        </is>
      </c>
      <c r="C179" t="n">
        <v>2</v>
      </c>
      <c r="D179" t="n">
        <v>4</v>
      </c>
      <c r="E179" t="n">
        <v>124.75</v>
      </c>
      <c r="F179" t="n">
        <v>122.22</v>
      </c>
      <c r="G179" t="inlineStr">
        <is>
          <t>SML-PROD</t>
        </is>
      </c>
      <c r="H179" t="inlineStr">
        <is>
          <t>Microsoft Windows Server 2003 Standard (32-bit)</t>
        </is>
      </c>
      <c r="I179" t="inlineStr"/>
      <c r="J179" t="inlineStr"/>
      <c r="K179" t="inlineStr"/>
    </row>
    <row r="180">
      <c r="A180" t="inlineStr">
        <is>
          <t>SMLREMITTANCE</t>
        </is>
      </c>
      <c r="B180" t="inlineStr">
        <is>
          <t>poweredOn</t>
        </is>
      </c>
      <c r="C180" t="n">
        <v>4</v>
      </c>
      <c r="D180" t="n">
        <v>8</v>
      </c>
      <c r="E180" t="n">
        <v>215.28</v>
      </c>
      <c r="F180" t="n">
        <v>93.26000000000001</v>
      </c>
      <c r="G180" t="inlineStr">
        <is>
          <t>SML-PROD</t>
        </is>
      </c>
      <c r="H180" t="inlineStr">
        <is>
          <t>Microsoft Windows Server 2016 or later (64-bit)</t>
        </is>
      </c>
      <c r="I180" t="inlineStr"/>
      <c r="J180" t="inlineStr"/>
      <c r="K180" t="inlineStr"/>
    </row>
    <row r="181">
      <c r="A181" t="inlineStr">
        <is>
          <t>SMLRESAPP2</t>
        </is>
      </c>
      <c r="B181" t="inlineStr">
        <is>
          <t>poweredOn</t>
        </is>
      </c>
      <c r="C181" t="n">
        <v>4</v>
      </c>
      <c r="D181" t="n">
        <v>12</v>
      </c>
      <c r="E181" t="n">
        <v>129.18</v>
      </c>
      <c r="F181" t="n">
        <v>106.02</v>
      </c>
      <c r="G181" t="inlineStr">
        <is>
          <t>SML-PROD</t>
        </is>
      </c>
      <c r="H181" t="inlineStr">
        <is>
          <t>Microsoft Windows Server 2012 (64-bit)</t>
        </is>
      </c>
      <c r="I181" t="inlineStr"/>
      <c r="J181" t="inlineStr"/>
      <c r="K181" t="inlineStr"/>
    </row>
    <row r="182">
      <c r="A182" t="inlineStr">
        <is>
          <t>SMLRESDB.SLNY.COM</t>
        </is>
      </c>
      <c r="B182" t="inlineStr">
        <is>
          <t>poweredOn</t>
        </is>
      </c>
      <c r="C182" t="n">
        <v>8</v>
      </c>
      <c r="D182" t="n">
        <v>16</v>
      </c>
      <c r="E182" t="n">
        <v>619.3099999999999</v>
      </c>
      <c r="F182" t="n">
        <v>413.9</v>
      </c>
      <c r="G182" t="inlineStr">
        <is>
          <t>SML-PROD</t>
        </is>
      </c>
      <c r="H182" t="inlineStr">
        <is>
          <t>Microsoft Windows Server 2008 R2 (64-bit)</t>
        </is>
      </c>
      <c r="I182" t="inlineStr"/>
      <c r="J182" t="inlineStr"/>
      <c r="K182" t="inlineStr"/>
    </row>
    <row r="183">
      <c r="A183" t="inlineStr">
        <is>
          <t>SMLRESDEV2</t>
        </is>
      </c>
      <c r="B183" t="inlineStr">
        <is>
          <t>poweredOn</t>
        </is>
      </c>
      <c r="C183" t="n">
        <v>2</v>
      </c>
      <c r="D183" t="n">
        <v>4</v>
      </c>
      <c r="E183" t="n">
        <v>65.02</v>
      </c>
      <c r="F183" t="n">
        <v>63.32</v>
      </c>
      <c r="G183" t="inlineStr">
        <is>
          <t>SML-PROD</t>
        </is>
      </c>
      <c r="H183" t="inlineStr">
        <is>
          <t>Microsoft Windows Server 2012 (64-bit)</t>
        </is>
      </c>
      <c r="I183" t="inlineStr"/>
      <c r="J183" t="inlineStr"/>
      <c r="K183" t="inlineStr"/>
    </row>
    <row r="184">
      <c r="A184" t="inlineStr">
        <is>
          <t>SMLRESTORE.SLNY.COM</t>
        </is>
      </c>
      <c r="B184" t="inlineStr">
        <is>
          <t>poweredOn</t>
        </is>
      </c>
      <c r="C184" t="n">
        <v>8</v>
      </c>
      <c r="D184" t="n">
        <v>32</v>
      </c>
      <c r="E184" t="n">
        <v>9237.200000000001</v>
      </c>
      <c r="F184" t="n">
        <v>492.76</v>
      </c>
      <c r="G184" t="inlineStr">
        <is>
          <t>SML-PROD</t>
        </is>
      </c>
      <c r="H184" t="inlineStr">
        <is>
          <t>Microsoft Windows Server 2016 or later (64-bit)</t>
        </is>
      </c>
      <c r="I184" t="inlineStr"/>
      <c r="J184" t="inlineStr"/>
      <c r="K184" t="inlineStr"/>
    </row>
    <row r="185">
      <c r="A185" t="inlineStr">
        <is>
          <t>SMLRODDYPIPER</t>
        </is>
      </c>
      <c r="B185" t="inlineStr">
        <is>
          <t>poweredOn</t>
        </is>
      </c>
      <c r="C185" t="n">
        <v>4</v>
      </c>
      <c r="D185" t="n">
        <v>8</v>
      </c>
      <c r="E185" t="n">
        <v>343.62</v>
      </c>
      <c r="F185" t="n">
        <v>35.92</v>
      </c>
      <c r="G185" t="inlineStr">
        <is>
          <t>SML-PROD</t>
        </is>
      </c>
      <c r="H185" t="inlineStr">
        <is>
          <t>Microsoft Windows Server 2016 (64-bit)</t>
        </is>
      </c>
      <c r="I185" t="inlineStr"/>
      <c r="J185" t="inlineStr"/>
      <c r="K185" t="inlineStr"/>
    </row>
    <row r="186">
      <c r="A186" t="inlineStr">
        <is>
          <t>SMLSCHRUTE</t>
        </is>
      </c>
      <c r="B186" t="inlineStr">
        <is>
          <t>poweredOn</t>
        </is>
      </c>
      <c r="C186" t="n">
        <v>2</v>
      </c>
      <c r="D186" t="n">
        <v>2</v>
      </c>
      <c r="E186" t="n">
        <v>129.34</v>
      </c>
      <c r="F186" t="n">
        <v>23.68</v>
      </c>
      <c r="G186" t="inlineStr">
        <is>
          <t>SML-PROD</t>
        </is>
      </c>
      <c r="H186" t="inlineStr">
        <is>
          <t>Debian GNU/Linux 11 (64-bit)</t>
        </is>
      </c>
      <c r="I186" t="inlineStr"/>
      <c r="J186" t="inlineStr"/>
      <c r="K186" t="inlineStr"/>
    </row>
    <row r="187">
      <c r="A187" t="inlineStr">
        <is>
          <t>SMLSHAREFILE.SLNY.COM</t>
        </is>
      </c>
      <c r="B187" t="inlineStr">
        <is>
          <t>poweredOn</t>
        </is>
      </c>
      <c r="C187" t="n">
        <v>2</v>
      </c>
      <c r="D187" t="n">
        <v>4</v>
      </c>
      <c r="E187" t="n">
        <v>64.95999999999999</v>
      </c>
      <c r="F187" t="n">
        <v>57.98</v>
      </c>
      <c r="G187" t="inlineStr">
        <is>
          <t>SML-PROD</t>
        </is>
      </c>
      <c r="H187" t="inlineStr">
        <is>
          <t>Microsoft Windows Server 2012 (64-bit)</t>
        </is>
      </c>
      <c r="I187" t="inlineStr"/>
      <c r="J187" t="inlineStr"/>
      <c r="K187" t="inlineStr"/>
    </row>
    <row r="188">
      <c r="A188" t="inlineStr">
        <is>
          <t>SMLSHAREPOINT</t>
        </is>
      </c>
      <c r="B188" t="inlineStr">
        <is>
          <t>poweredOn</t>
        </is>
      </c>
      <c r="C188" t="n">
        <v>4</v>
      </c>
      <c r="D188" t="n">
        <v>24</v>
      </c>
      <c r="E188" t="n">
        <v>308.46</v>
      </c>
      <c r="F188" t="n">
        <v>265.26</v>
      </c>
      <c r="G188" t="inlineStr">
        <is>
          <t>SML-PROD</t>
        </is>
      </c>
      <c r="H188" t="inlineStr">
        <is>
          <t>Microsoft Windows Server 2008 R2 (64-bit)</t>
        </is>
      </c>
      <c r="I188" t="inlineStr"/>
      <c r="J188" t="inlineStr"/>
      <c r="K188" t="inlineStr"/>
    </row>
    <row r="189">
      <c r="A189" t="inlineStr">
        <is>
          <t>SMLSPECOPS</t>
        </is>
      </c>
      <c r="B189" t="inlineStr">
        <is>
          <t>poweredOn</t>
        </is>
      </c>
      <c r="C189" t="n">
        <v>2</v>
      </c>
      <c r="D189" t="n">
        <v>4</v>
      </c>
      <c r="E189" t="n">
        <v>65</v>
      </c>
      <c r="F189" t="n">
        <v>52.01</v>
      </c>
      <c r="G189" t="inlineStr">
        <is>
          <t>SML-PROD</t>
        </is>
      </c>
      <c r="H189" t="inlineStr">
        <is>
          <t>Microsoft Windows Server 2016 or later (64-bit)</t>
        </is>
      </c>
      <c r="I189" t="inlineStr"/>
      <c r="J189" t="inlineStr"/>
      <c r="K189" t="inlineStr"/>
    </row>
    <row r="190">
      <c r="A190" t="inlineStr">
        <is>
          <t>SMLSQL2012.SLNY.COM</t>
        </is>
      </c>
      <c r="B190" t="inlineStr">
        <is>
          <t>poweredOn</t>
        </is>
      </c>
      <c r="C190" t="n">
        <v>8</v>
      </c>
      <c r="D190" t="n">
        <v>48</v>
      </c>
      <c r="E190" t="n">
        <v>1301.86</v>
      </c>
      <c r="F190" t="n">
        <v>1060.4</v>
      </c>
      <c r="G190" t="inlineStr">
        <is>
          <t>SML-PROD</t>
        </is>
      </c>
      <c r="H190" t="inlineStr">
        <is>
          <t>Microsoft Windows Server 2008 R2 (64-bit)</t>
        </is>
      </c>
      <c r="I190" t="inlineStr"/>
      <c r="J190" t="inlineStr"/>
      <c r="K190" t="inlineStr"/>
    </row>
    <row r="191">
      <c r="A191" t="inlineStr">
        <is>
          <t>SMLSQL2017.SLNY.COM</t>
        </is>
      </c>
      <c r="B191" t="inlineStr">
        <is>
          <t>poweredOn</t>
        </is>
      </c>
      <c r="C191" t="n">
        <v>4</v>
      </c>
      <c r="D191" t="n">
        <v>32</v>
      </c>
      <c r="E191" t="n">
        <v>1226.79</v>
      </c>
      <c r="F191" t="n">
        <v>1112.84</v>
      </c>
      <c r="G191" t="inlineStr">
        <is>
          <t>SML-PROD</t>
        </is>
      </c>
      <c r="H191" t="inlineStr">
        <is>
          <t>Microsoft Windows Server 2012 (64-bit)</t>
        </is>
      </c>
      <c r="I191" t="inlineStr"/>
      <c r="J191" t="inlineStr"/>
      <c r="K191" t="inlineStr"/>
    </row>
    <row r="192">
      <c r="A192" t="inlineStr">
        <is>
          <t>SMLSQL2019</t>
        </is>
      </c>
      <c r="B192" t="inlineStr">
        <is>
          <t>poweredOn</t>
        </is>
      </c>
      <c r="C192" t="n">
        <v>8</v>
      </c>
      <c r="D192" t="n">
        <v>32</v>
      </c>
      <c r="E192" t="n">
        <v>419.28</v>
      </c>
      <c r="F192" t="n">
        <v>95.06999999999999</v>
      </c>
      <c r="G192" t="inlineStr">
        <is>
          <t>SML-PROD</t>
        </is>
      </c>
      <c r="H192" t="inlineStr">
        <is>
          <t>Microsoft Windows Server 2016 or later (64-bit)</t>
        </is>
      </c>
      <c r="I192" t="inlineStr"/>
      <c r="J192" t="inlineStr"/>
      <c r="K192" t="inlineStr"/>
    </row>
    <row r="193">
      <c r="A193" t="inlineStr">
        <is>
          <t>SMLSQLINF.SLNY.COM</t>
        </is>
      </c>
      <c r="B193" t="inlineStr">
        <is>
          <t>poweredOn</t>
        </is>
      </c>
      <c r="C193" t="n">
        <v>4</v>
      </c>
      <c r="D193" t="n">
        <v>36</v>
      </c>
      <c r="E193" t="n">
        <v>716.76</v>
      </c>
      <c r="F193" t="n">
        <v>591.96</v>
      </c>
      <c r="G193" t="inlineStr">
        <is>
          <t>SML-PROD</t>
        </is>
      </c>
      <c r="H193" t="inlineStr">
        <is>
          <t>Microsoft Windows Server 2008 R2 (64-bit)</t>
        </is>
      </c>
      <c r="I193" t="inlineStr"/>
      <c r="J193" t="inlineStr"/>
      <c r="K193" t="inlineStr"/>
    </row>
    <row r="194">
      <c r="A194" t="inlineStr">
        <is>
          <t>SMLSQLINF2017.SLNY.COM</t>
        </is>
      </c>
      <c r="B194" t="inlineStr">
        <is>
          <t>poweredOn</t>
        </is>
      </c>
      <c r="C194" t="n">
        <v>8</v>
      </c>
      <c r="D194" t="n">
        <v>72</v>
      </c>
      <c r="E194" t="n">
        <v>4524.11</v>
      </c>
      <c r="F194" t="n">
        <v>3855.27</v>
      </c>
      <c r="G194" t="inlineStr">
        <is>
          <t>SML-PROD</t>
        </is>
      </c>
      <c r="H194" t="inlineStr">
        <is>
          <t>Microsoft Windows Server 2012 (64-bit)</t>
        </is>
      </c>
      <c r="I194" t="inlineStr"/>
      <c r="J194" t="inlineStr"/>
      <c r="K194" t="inlineStr"/>
    </row>
    <row r="195">
      <c r="A195" t="inlineStr">
        <is>
          <t>SMLSTANLEY</t>
        </is>
      </c>
      <c r="B195" t="inlineStr">
        <is>
          <t>poweredOn</t>
        </is>
      </c>
      <c r="C195" t="n">
        <v>2</v>
      </c>
      <c r="D195" t="n">
        <v>2</v>
      </c>
      <c r="E195" t="n">
        <v>27.29</v>
      </c>
      <c r="F195" t="n">
        <v>10.31</v>
      </c>
      <c r="G195" t="inlineStr">
        <is>
          <t>SML-PROD</t>
        </is>
      </c>
      <c r="H195" t="inlineStr">
        <is>
          <t>Ubuntu Linux (64-bit)</t>
        </is>
      </c>
      <c r="I195" t="inlineStr"/>
      <c r="J195" t="inlineStr"/>
      <c r="K195" t="inlineStr"/>
    </row>
    <row r="196">
      <c r="A196" t="inlineStr">
        <is>
          <t>SMLSTFSLING</t>
        </is>
      </c>
      <c r="B196" t="inlineStr">
        <is>
          <t>poweredOn</t>
        </is>
      </c>
      <c r="C196" t="n">
        <v>2</v>
      </c>
      <c r="D196" t="n">
        <v>4</v>
      </c>
      <c r="E196" t="n">
        <v>612.47</v>
      </c>
      <c r="F196" t="n">
        <v>558.9299999999999</v>
      </c>
      <c r="G196" t="inlineStr">
        <is>
          <t>SML-PROD</t>
        </is>
      </c>
      <c r="H196" t="inlineStr">
        <is>
          <t>Microsoft Windows Server 2016 or later (64-bit)</t>
        </is>
      </c>
      <c r="I196" t="inlineStr"/>
      <c r="J196" t="inlineStr"/>
      <c r="K196" t="inlineStr"/>
    </row>
    <row r="197">
      <c r="A197" t="inlineStr">
        <is>
          <t>SMLSTONECOLD</t>
        </is>
      </c>
      <c r="B197" t="inlineStr">
        <is>
          <t>poweredOn</t>
        </is>
      </c>
      <c r="C197" t="n">
        <v>4</v>
      </c>
      <c r="D197" t="n">
        <v>32</v>
      </c>
      <c r="E197" t="n">
        <v>429.51</v>
      </c>
      <c r="F197" t="n">
        <v>35.26</v>
      </c>
      <c r="G197" t="inlineStr">
        <is>
          <t>SML-PROD</t>
        </is>
      </c>
      <c r="H197" t="inlineStr">
        <is>
          <t>Microsoft Windows Server 2016 (64-bit)</t>
        </is>
      </c>
      <c r="I197" t="inlineStr"/>
      <c r="J197" t="inlineStr"/>
      <c r="K197" t="inlineStr"/>
    </row>
    <row r="198">
      <c r="A198" t="inlineStr">
        <is>
          <t>SMLSTOREMAN.SLNY.COM</t>
        </is>
      </c>
      <c r="B198" t="inlineStr">
        <is>
          <t>poweredOn</t>
        </is>
      </c>
      <c r="C198" t="n">
        <v>2</v>
      </c>
      <c r="D198" t="n">
        <v>10</v>
      </c>
      <c r="E198" t="n">
        <v>183.05</v>
      </c>
      <c r="F198" t="n">
        <v>144.45</v>
      </c>
      <c r="G198" t="inlineStr">
        <is>
          <t>SML-PROD</t>
        </is>
      </c>
      <c r="H198" t="inlineStr">
        <is>
          <t>Microsoft Windows Server 2012 (64-bit)</t>
        </is>
      </c>
      <c r="I198" t="inlineStr"/>
      <c r="J198" t="inlineStr"/>
      <c r="K198" t="inlineStr"/>
    </row>
    <row r="199">
      <c r="A199" t="inlineStr">
        <is>
          <t>SMLSUPERFLY</t>
        </is>
      </c>
      <c r="B199" t="inlineStr">
        <is>
          <t>poweredOn</t>
        </is>
      </c>
      <c r="C199" t="n">
        <v>4</v>
      </c>
      <c r="D199" t="n">
        <v>8</v>
      </c>
      <c r="E199" t="n">
        <v>343.62</v>
      </c>
      <c r="F199" t="n">
        <v>31.78</v>
      </c>
      <c r="G199" t="inlineStr">
        <is>
          <t>SML-PROD</t>
        </is>
      </c>
      <c r="H199" t="inlineStr">
        <is>
          <t>Microsoft Windows Server 2016 (64-bit)</t>
        </is>
      </c>
      <c r="I199" t="inlineStr"/>
      <c r="J199" t="inlineStr"/>
      <c r="K199" t="inlineStr"/>
    </row>
    <row r="200">
      <c r="A200" t="inlineStr">
        <is>
          <t>SMLSVC1.SLNY.COM</t>
        </is>
      </c>
      <c r="B200" t="inlineStr">
        <is>
          <t>poweredOn</t>
        </is>
      </c>
      <c r="C200" t="n">
        <v>2</v>
      </c>
      <c r="D200" t="n">
        <v>4</v>
      </c>
      <c r="E200" t="n">
        <v>339.87</v>
      </c>
      <c r="F200" t="n">
        <v>268.94</v>
      </c>
      <c r="G200" t="inlineStr">
        <is>
          <t>SML-PROD</t>
        </is>
      </c>
      <c r="H200" t="inlineStr">
        <is>
          <t>Microsoft Windows Server 2012 (64-bit)</t>
        </is>
      </c>
      <c r="I200" t="inlineStr"/>
      <c r="J200" t="inlineStr"/>
      <c r="K200" t="inlineStr"/>
    </row>
    <row r="201">
      <c r="A201" t="inlineStr">
        <is>
          <t>SMLTHYCOTIC01.SLNY.COM</t>
        </is>
      </c>
      <c r="B201" t="inlineStr">
        <is>
          <t>poweredOff</t>
        </is>
      </c>
      <c r="C201" t="n">
        <v>8</v>
      </c>
      <c r="D201" t="n">
        <v>32</v>
      </c>
      <c r="E201" t="n">
        <v>244.85</v>
      </c>
      <c r="F201" t="n">
        <v>116.99</v>
      </c>
      <c r="G201" t="inlineStr">
        <is>
          <t>SML-PROD</t>
        </is>
      </c>
      <c r="H201" t="inlineStr">
        <is>
          <t>Microsoft Windows Server 2012 (64-bit)</t>
        </is>
      </c>
      <c r="I201" t="inlineStr"/>
      <c r="J201" t="inlineStr"/>
      <c r="K201" t="inlineStr"/>
    </row>
    <row r="202">
      <c r="A202" t="inlineStr">
        <is>
          <t>SMLTHYCOTICDB.SLNY.COM</t>
        </is>
      </c>
      <c r="B202" t="inlineStr">
        <is>
          <t>poweredOff</t>
        </is>
      </c>
      <c r="C202" t="n">
        <v>8</v>
      </c>
      <c r="D202" t="n">
        <v>32</v>
      </c>
      <c r="E202" t="n">
        <v>625.99</v>
      </c>
      <c r="F202" t="n">
        <v>284.09</v>
      </c>
      <c r="G202" t="inlineStr">
        <is>
          <t>SML-PROD</t>
        </is>
      </c>
      <c r="H202" t="inlineStr">
        <is>
          <t>Microsoft Windows Server 2012 (64-bit)</t>
        </is>
      </c>
      <c r="I202" t="inlineStr"/>
      <c r="J202" t="inlineStr"/>
      <c r="K202" t="inlineStr"/>
    </row>
    <row r="203">
      <c r="A203" t="inlineStr">
        <is>
          <t>SMLTHYCOTICDE</t>
        </is>
      </c>
      <c r="B203" t="inlineStr">
        <is>
          <t>poweredOff</t>
        </is>
      </c>
      <c r="C203" t="n">
        <v>4</v>
      </c>
      <c r="D203" t="n">
        <v>8</v>
      </c>
      <c r="E203" t="n">
        <v>52.58</v>
      </c>
      <c r="F203" t="n">
        <v>43.34</v>
      </c>
      <c r="G203" t="inlineStr">
        <is>
          <t>SML-PROD</t>
        </is>
      </c>
      <c r="H203" t="inlineStr">
        <is>
          <t>Microsoft Windows Server 2016 or later (64-bit)</t>
        </is>
      </c>
      <c r="I203" t="inlineStr"/>
      <c r="J203" t="inlineStr"/>
      <c r="K203" t="inlineStr"/>
    </row>
    <row r="204">
      <c r="A204" t="inlineStr">
        <is>
          <t>SMLTOPGUN.SLNY.COM</t>
        </is>
      </c>
      <c r="B204" t="inlineStr">
        <is>
          <t>poweredOn</t>
        </is>
      </c>
      <c r="C204" t="n">
        <v>2</v>
      </c>
      <c r="D204" t="n">
        <v>4</v>
      </c>
      <c r="E204" t="n">
        <v>151.45</v>
      </c>
      <c r="F204" t="n">
        <v>142.07</v>
      </c>
      <c r="G204" t="inlineStr">
        <is>
          <t>SML-PROD</t>
        </is>
      </c>
      <c r="H204" t="inlineStr">
        <is>
          <t>Microsoft Windows Server 2012 (64-bit)</t>
        </is>
      </c>
      <c r="I204" t="inlineStr"/>
      <c r="J204" t="inlineStr"/>
      <c r="K204" t="inlineStr"/>
    </row>
    <row r="205">
      <c r="A205" t="inlineStr">
        <is>
          <t>SMLTRADFS</t>
        </is>
      </c>
      <c r="B205" t="inlineStr">
        <is>
          <t>poweredOn</t>
        </is>
      </c>
      <c r="C205" t="n">
        <v>4</v>
      </c>
      <c r="D205" t="n">
        <v>8</v>
      </c>
      <c r="E205" t="n">
        <v>290.42</v>
      </c>
      <c r="F205" t="n">
        <v>175.12</v>
      </c>
      <c r="G205" t="inlineStr">
        <is>
          <t>SML-PROD</t>
        </is>
      </c>
      <c r="H205" t="inlineStr">
        <is>
          <t>Microsoft Windows Server 2022 (64-bit)</t>
        </is>
      </c>
      <c r="I205" t="inlineStr"/>
      <c r="J205" t="inlineStr"/>
      <c r="K205" t="inlineStr"/>
    </row>
    <row r="206">
      <c r="A206" t="inlineStr">
        <is>
          <t>SMLUTIL</t>
        </is>
      </c>
      <c r="B206" t="inlineStr">
        <is>
          <t>poweredOn</t>
        </is>
      </c>
      <c r="C206" t="n">
        <v>4</v>
      </c>
      <c r="D206" t="n">
        <v>8</v>
      </c>
      <c r="E206" t="n">
        <v>96.69</v>
      </c>
      <c r="F206" t="n">
        <v>28.87</v>
      </c>
      <c r="G206" t="inlineStr">
        <is>
          <t>SML-PROD</t>
        </is>
      </c>
      <c r="H206" t="inlineStr">
        <is>
          <t>Microsoft Windows Server 2022 (64-bit)</t>
        </is>
      </c>
      <c r="I206" t="inlineStr"/>
      <c r="J206" t="inlineStr"/>
      <c r="K206" t="inlineStr"/>
    </row>
    <row r="207">
      <c r="A207" t="inlineStr">
        <is>
          <t>SMLVCENTER-7</t>
        </is>
      </c>
      <c r="B207" t="inlineStr">
        <is>
          <t>poweredOn</t>
        </is>
      </c>
      <c r="C207" t="n">
        <v>16</v>
      </c>
      <c r="D207" t="n">
        <v>37</v>
      </c>
      <c r="E207" t="n">
        <v>2432</v>
      </c>
      <c r="F207" t="n">
        <v>328.24</v>
      </c>
      <c r="G207" t="inlineStr">
        <is>
          <t>SML-PROD</t>
        </is>
      </c>
      <c r="H207" t="inlineStr">
        <is>
          <t>Other 3.x or later Linux (64-bit)</t>
        </is>
      </c>
      <c r="I207" t="inlineStr"/>
      <c r="J207" t="inlineStr"/>
      <c r="K207" t="inlineStr"/>
    </row>
    <row r="208">
      <c r="A208" t="inlineStr">
        <is>
          <t>SMLVM125</t>
        </is>
      </c>
      <c r="B208" t="inlineStr">
        <is>
          <t>poweredOn</t>
        </is>
      </c>
      <c r="C208" t="n">
        <v>4</v>
      </c>
      <c r="D208" t="n">
        <v>4</v>
      </c>
      <c r="E208" t="n">
        <v>76</v>
      </c>
      <c r="F208" t="n">
        <v>75.63</v>
      </c>
      <c r="G208" t="inlineStr">
        <is>
          <t>SML-PROD</t>
        </is>
      </c>
      <c r="H208" t="inlineStr">
        <is>
          <t>Microsoft Windows 10 (64-bit)</t>
        </is>
      </c>
      <c r="I208" t="inlineStr"/>
      <c r="J208" t="inlineStr"/>
      <c r="K208" t="inlineStr"/>
    </row>
    <row r="209">
      <c r="A209" t="inlineStr">
        <is>
          <t>SMLVM-70844.SLNY.COM</t>
        </is>
      </c>
      <c r="B209" t="inlineStr">
        <is>
          <t>poweredOn</t>
        </is>
      </c>
      <c r="C209" t="n">
        <v>4</v>
      </c>
      <c r="D209" t="n">
        <v>8</v>
      </c>
      <c r="E209" t="n">
        <v>108</v>
      </c>
      <c r="F209" t="n">
        <v>94.91</v>
      </c>
      <c r="G209" t="inlineStr">
        <is>
          <t>SML-PROD</t>
        </is>
      </c>
      <c r="H209" t="inlineStr">
        <is>
          <t>Microsoft Windows 10 (64-bit)</t>
        </is>
      </c>
      <c r="I209" t="inlineStr"/>
      <c r="J209" t="inlineStr"/>
      <c r="K209" t="inlineStr"/>
    </row>
    <row r="210">
      <c r="A210" t="inlineStr">
        <is>
          <t>SMLVM-Illus14</t>
        </is>
      </c>
      <c r="B210" t="inlineStr">
        <is>
          <t>poweredOn</t>
        </is>
      </c>
      <c r="C210" t="n">
        <v>2</v>
      </c>
      <c r="D210" t="n">
        <v>2</v>
      </c>
      <c r="E210" t="n">
        <v>47.82</v>
      </c>
      <c r="F210" t="n">
        <v>43.53</v>
      </c>
      <c r="G210" t="inlineStr">
        <is>
          <t>SML-PROD</t>
        </is>
      </c>
      <c r="H210" t="inlineStr">
        <is>
          <t>Microsoft Windows 7 (32-bit)</t>
        </is>
      </c>
      <c r="I210" t="inlineStr"/>
      <c r="J210" t="inlineStr"/>
      <c r="K210" t="inlineStr"/>
    </row>
    <row r="211">
      <c r="A211" t="inlineStr">
        <is>
          <t>SMLVM-Illus5</t>
        </is>
      </c>
      <c r="B211" t="inlineStr">
        <is>
          <t>poweredOn</t>
        </is>
      </c>
      <c r="C211" t="n">
        <v>2</v>
      </c>
      <c r="D211" t="n">
        <v>2</v>
      </c>
      <c r="E211" t="n">
        <v>43.16</v>
      </c>
      <c r="F211" t="n">
        <v>42.62</v>
      </c>
      <c r="G211" t="inlineStr">
        <is>
          <t>SML-PROD</t>
        </is>
      </c>
      <c r="H211" t="inlineStr">
        <is>
          <t>Microsoft Windows 7 (32-bit)</t>
        </is>
      </c>
      <c r="I211" t="inlineStr"/>
      <c r="J211" t="inlineStr"/>
      <c r="K211" t="inlineStr"/>
    </row>
    <row r="212">
      <c r="A212" t="inlineStr">
        <is>
          <t>SMLVM-Illus9</t>
        </is>
      </c>
      <c r="B212" t="inlineStr">
        <is>
          <t>poweredOn</t>
        </is>
      </c>
      <c r="C212" t="n">
        <v>4</v>
      </c>
      <c r="D212" t="n">
        <v>2</v>
      </c>
      <c r="E212" t="n">
        <v>54.18</v>
      </c>
      <c r="F212" t="n">
        <v>43.48</v>
      </c>
      <c r="G212" t="inlineStr">
        <is>
          <t>SML-PROD</t>
        </is>
      </c>
      <c r="H212" t="inlineStr">
        <is>
          <t>Microsoft Windows 7 (32-bit)</t>
        </is>
      </c>
      <c r="I212" t="inlineStr"/>
      <c r="J212" t="inlineStr"/>
      <c r="K212" t="inlineStr"/>
    </row>
    <row r="213">
      <c r="A213" t="inlineStr">
        <is>
          <t>SMLVROPS01</t>
        </is>
      </c>
      <c r="B213" t="inlineStr">
        <is>
          <t>poweredOn</t>
        </is>
      </c>
      <c r="C213" t="n">
        <v>8</v>
      </c>
      <c r="D213" t="n">
        <v>32</v>
      </c>
      <c r="E213" t="n">
        <v>848.75</v>
      </c>
      <c r="F213" t="n">
        <v>782.78</v>
      </c>
      <c r="G213" t="inlineStr">
        <is>
          <t>SML-PROD</t>
        </is>
      </c>
      <c r="H213" t="inlineStr">
        <is>
          <t>Other 3.x or later Linux (64-bit)</t>
        </is>
      </c>
      <c r="I213" t="inlineStr"/>
      <c r="J213" t="inlineStr"/>
      <c r="K213" t="inlineStr"/>
    </row>
    <row r="214">
      <c r="A214" t="inlineStr">
        <is>
          <t>SMLVROPSNAV</t>
        </is>
      </c>
      <c r="B214" t="inlineStr">
        <is>
          <t>poweredOn</t>
        </is>
      </c>
      <c r="C214" t="n">
        <v>2</v>
      </c>
      <c r="D214" t="n">
        <v>4</v>
      </c>
      <c r="E214" t="n">
        <v>21.48</v>
      </c>
      <c r="F214" t="n">
        <v>5.18</v>
      </c>
      <c r="G214" t="inlineStr">
        <is>
          <t>SML-PROD</t>
        </is>
      </c>
      <c r="H214" t="inlineStr">
        <is>
          <t>SUSE Linux Enterprise 11 (64-bit)</t>
        </is>
      </c>
      <c r="I214" t="inlineStr"/>
      <c r="J214" t="inlineStr"/>
      <c r="K214" t="inlineStr"/>
    </row>
    <row r="215">
      <c r="A215" t="inlineStr">
        <is>
          <t>SMLVROPSRC01</t>
        </is>
      </c>
      <c r="B215" t="inlineStr">
        <is>
          <t>poweredOn</t>
        </is>
      </c>
      <c r="C215" t="n">
        <v>2</v>
      </c>
      <c r="D215" t="n">
        <v>8</v>
      </c>
      <c r="E215" t="n">
        <v>90.45</v>
      </c>
      <c r="F215" t="n">
        <v>20.09</v>
      </c>
      <c r="G215" t="inlineStr">
        <is>
          <t>SML-PROD</t>
        </is>
      </c>
      <c r="H215" t="inlineStr">
        <is>
          <t>Other 3.x or later Linux (64-bit)</t>
        </is>
      </c>
      <c r="I215" t="inlineStr"/>
      <c r="J215" t="inlineStr"/>
      <c r="K215" t="inlineStr"/>
    </row>
    <row r="216">
      <c r="A216" t="inlineStr">
        <is>
          <t>SMLVROPSRC01-OLD</t>
        </is>
      </c>
      <c r="B216" t="inlineStr">
        <is>
          <t>poweredOff</t>
        </is>
      </c>
      <c r="C216" t="n">
        <v>2</v>
      </c>
      <c r="D216" t="n">
        <v>4</v>
      </c>
      <c r="E216" t="n">
        <v>299.69</v>
      </c>
      <c r="F216" t="n">
        <v>67.22</v>
      </c>
      <c r="G216" t="inlineStr">
        <is>
          <t>SML-PROD</t>
        </is>
      </c>
      <c r="H216" t="inlineStr">
        <is>
          <t>Other 3.x or later Linux (64-bit)</t>
        </is>
      </c>
      <c r="I216" t="inlineStr"/>
      <c r="J216" t="inlineStr"/>
      <c r="K216" t="inlineStr"/>
    </row>
    <row r="217">
      <c r="A217" t="inlineStr">
        <is>
          <t>SMLVSCVIEW</t>
        </is>
      </c>
      <c r="B217" t="inlineStr">
        <is>
          <t>poweredOn</t>
        </is>
      </c>
      <c r="C217" t="n">
        <v>4</v>
      </c>
      <c r="D217" t="n">
        <v>8</v>
      </c>
      <c r="E217" t="n">
        <v>57.46</v>
      </c>
      <c r="F217" t="n">
        <v>35.11</v>
      </c>
      <c r="G217" t="inlineStr">
        <is>
          <t>SML-PROD</t>
        </is>
      </c>
      <c r="H217" t="inlineStr">
        <is>
          <t>Other 2.6.x Linux (64-bit)</t>
        </is>
      </c>
      <c r="I217" t="inlineStr"/>
      <c r="J217" t="inlineStr"/>
      <c r="K217" t="inlineStr"/>
    </row>
    <row r="218">
      <c r="A218" t="inlineStr">
        <is>
          <t>SMLVSS.SLNY.COM</t>
        </is>
      </c>
      <c r="B218" t="inlineStr">
        <is>
          <t>poweredOn</t>
        </is>
      </c>
      <c r="C218" t="n">
        <v>2</v>
      </c>
      <c r="D218" t="n">
        <v>4</v>
      </c>
      <c r="E218" t="n">
        <v>129.35</v>
      </c>
      <c r="F218" t="n">
        <v>83.17</v>
      </c>
      <c r="G218" t="inlineStr">
        <is>
          <t>SML-PROD</t>
        </is>
      </c>
      <c r="H218" t="inlineStr">
        <is>
          <t>Microsoft Windows Server 2012 (64-bit)</t>
        </is>
      </c>
      <c r="I218" t="inlineStr"/>
      <c r="J218" t="inlineStr"/>
      <c r="K218" t="inlineStr"/>
    </row>
    <row r="219">
      <c r="A219" t="inlineStr">
        <is>
          <t>SMLWEB1</t>
        </is>
      </c>
      <c r="B219" t="inlineStr">
        <is>
          <t>poweredOn</t>
        </is>
      </c>
      <c r="C219" t="n">
        <v>4</v>
      </c>
      <c r="D219" t="n">
        <v>8</v>
      </c>
      <c r="E219" t="n">
        <v>97.19</v>
      </c>
      <c r="F219" t="n">
        <v>39.37</v>
      </c>
      <c r="G219" t="inlineStr">
        <is>
          <t>SML-PROD</t>
        </is>
      </c>
      <c r="H219" t="inlineStr">
        <is>
          <t>Microsoft Windows Server 2022 (64-bit)</t>
        </is>
      </c>
      <c r="I219" t="inlineStr"/>
      <c r="J219" t="inlineStr"/>
      <c r="K219" t="inlineStr"/>
    </row>
    <row r="220">
      <c r="A220" t="inlineStr">
        <is>
          <t>SMLWEB6A-2016.SLNY.COM</t>
        </is>
      </c>
      <c r="B220" t="inlineStr">
        <is>
          <t>poweredOn</t>
        </is>
      </c>
      <c r="C220" t="n">
        <v>4</v>
      </c>
      <c r="D220" t="n">
        <v>16</v>
      </c>
      <c r="E220" t="n">
        <v>193.59</v>
      </c>
      <c r="F220" t="n">
        <v>191.66</v>
      </c>
      <c r="G220" t="inlineStr">
        <is>
          <t>SML-PROD</t>
        </is>
      </c>
      <c r="H220" t="inlineStr">
        <is>
          <t>Microsoft Windows Server 2012 (64-bit)</t>
        </is>
      </c>
      <c r="I220" t="inlineStr"/>
      <c r="J220" t="inlineStr"/>
      <c r="K220" t="inlineStr"/>
    </row>
    <row r="221">
      <c r="A221" t="inlineStr">
        <is>
          <t>SMLWEB6ADEVWA.SLNY.COM</t>
        </is>
      </c>
      <c r="B221" t="inlineStr">
        <is>
          <t>poweredOn</t>
        </is>
      </c>
      <c r="C221" t="n">
        <v>2</v>
      </c>
      <c r="D221" t="n">
        <v>6</v>
      </c>
      <c r="E221" t="n">
        <v>64.93000000000001</v>
      </c>
      <c r="F221" t="n">
        <v>64.47</v>
      </c>
      <c r="G221" t="inlineStr">
        <is>
          <t>SML-PROD</t>
        </is>
      </c>
      <c r="H221" t="inlineStr">
        <is>
          <t>Microsoft Windows Server 2016 or later (64-bit)</t>
        </is>
      </c>
      <c r="I221" t="inlineStr"/>
      <c r="J221" t="inlineStr"/>
      <c r="K221" t="inlineStr"/>
    </row>
    <row r="222">
      <c r="A222" t="inlineStr">
        <is>
          <t>SMLWEB7WA</t>
        </is>
      </c>
      <c r="B222" t="inlineStr">
        <is>
          <t>poweredOn</t>
        </is>
      </c>
      <c r="C222" t="n">
        <v>4</v>
      </c>
      <c r="D222" t="n">
        <v>16</v>
      </c>
      <c r="E222" t="n">
        <v>64.91</v>
      </c>
      <c r="F222" t="n">
        <v>63.88</v>
      </c>
      <c r="G222" t="inlineStr">
        <is>
          <t>SML-PROD</t>
        </is>
      </c>
      <c r="H222" t="inlineStr">
        <is>
          <t>Microsoft Windows Server 2012 (64-bit)</t>
        </is>
      </c>
      <c r="I222" t="inlineStr"/>
      <c r="J222" t="inlineStr"/>
      <c r="K222" t="inlineStr"/>
    </row>
    <row r="223">
      <c r="A223" t="inlineStr">
        <is>
          <t>SMLWEB8WA</t>
        </is>
      </c>
      <c r="B223" t="inlineStr">
        <is>
          <t>poweredOn</t>
        </is>
      </c>
      <c r="C223" t="n">
        <v>4</v>
      </c>
      <c r="D223" t="n">
        <v>8</v>
      </c>
      <c r="E223" t="n">
        <v>64.72</v>
      </c>
      <c r="F223" t="n">
        <v>58.4</v>
      </c>
      <c r="G223" t="inlineStr">
        <is>
          <t>SML-PROD</t>
        </is>
      </c>
      <c r="H223" t="inlineStr">
        <is>
          <t>Microsoft Windows Server 2012 (64-bit)</t>
        </is>
      </c>
      <c r="I223" t="inlineStr"/>
      <c r="J223" t="inlineStr"/>
      <c r="K223" t="inlineStr"/>
    </row>
    <row r="224">
      <c r="A224" t="inlineStr">
        <is>
          <t>SMLWEBBUILD.SLNY.COM</t>
        </is>
      </c>
      <c r="B224" t="inlineStr">
        <is>
          <t>poweredOn</t>
        </is>
      </c>
      <c r="C224" t="n">
        <v>4</v>
      </c>
      <c r="D224" t="n">
        <v>8</v>
      </c>
      <c r="E224" t="n">
        <v>161.58</v>
      </c>
      <c r="F224" t="n">
        <v>132.98</v>
      </c>
      <c r="G224" t="inlineStr">
        <is>
          <t>SML-PROD</t>
        </is>
      </c>
      <c r="H224" t="inlineStr">
        <is>
          <t>Microsoft Windows Server 2016 or later (64-bit)</t>
        </is>
      </c>
      <c r="I224" t="inlineStr"/>
      <c r="J224" t="inlineStr"/>
      <c r="K224" t="inlineStr"/>
    </row>
    <row r="225">
      <c r="A225" t="inlineStr">
        <is>
          <t>SMLWEBCICD</t>
        </is>
      </c>
      <c r="B225" t="inlineStr">
        <is>
          <t>poweredOn</t>
        </is>
      </c>
      <c r="C225" t="n">
        <v>4</v>
      </c>
      <c r="D225" t="n">
        <v>8</v>
      </c>
      <c r="E225" t="n">
        <v>42.99</v>
      </c>
      <c r="F225" t="n">
        <v>35.48</v>
      </c>
      <c r="G225" t="inlineStr">
        <is>
          <t>SML-PROD</t>
        </is>
      </c>
      <c r="H225" t="inlineStr">
        <is>
          <t>Microsoft Windows Server 2016 (64-bit)</t>
        </is>
      </c>
      <c r="I225" t="inlineStr"/>
      <c r="J225" t="inlineStr"/>
      <c r="K225" t="inlineStr"/>
    </row>
    <row r="226">
      <c r="A226" t="inlineStr">
        <is>
          <t>SMLWEBDB2.SLNY.COM</t>
        </is>
      </c>
      <c r="B226" t="inlineStr">
        <is>
          <t>poweredOn</t>
        </is>
      </c>
      <c r="C226" t="n">
        <v>8</v>
      </c>
      <c r="D226" t="n">
        <v>16</v>
      </c>
      <c r="E226" t="n">
        <v>878.33</v>
      </c>
      <c r="F226" t="n">
        <v>824.59</v>
      </c>
      <c r="G226" t="inlineStr">
        <is>
          <t>SML-PROD</t>
        </is>
      </c>
      <c r="H226" t="inlineStr">
        <is>
          <t>Microsoft Windows Server 2008 (32-bit)</t>
        </is>
      </c>
      <c r="I226" t="inlineStr"/>
      <c r="J226" t="inlineStr"/>
      <c r="K226" t="inlineStr"/>
    </row>
    <row r="227">
      <c r="A227" t="inlineStr">
        <is>
          <t>SMLWEBGIT2.SLNY.COM</t>
        </is>
      </c>
      <c r="B227" t="inlineStr">
        <is>
          <t>poweredOn</t>
        </is>
      </c>
      <c r="C227" t="n">
        <v>1</v>
      </c>
      <c r="D227" t="n">
        <v>1</v>
      </c>
      <c r="E227" t="n">
        <v>21.48</v>
      </c>
      <c r="F227" t="n">
        <v>20.79</v>
      </c>
      <c r="G227" t="inlineStr">
        <is>
          <t>SML-PROD</t>
        </is>
      </c>
      <c r="H227" t="inlineStr">
        <is>
          <t>Ubuntu Linux (64-bit)</t>
        </is>
      </c>
      <c r="I227" t="inlineStr"/>
      <c r="J227" t="inlineStr"/>
      <c r="K227" t="inlineStr"/>
    </row>
    <row r="228">
      <c r="A228" t="inlineStr">
        <is>
          <t>SMLWEBINTWA.SLNY.COM</t>
        </is>
      </c>
      <c r="B228" t="inlineStr">
        <is>
          <t>poweredOn</t>
        </is>
      </c>
      <c r="C228" t="n">
        <v>2</v>
      </c>
      <c r="D228" t="n">
        <v>8</v>
      </c>
      <c r="E228" t="n">
        <v>97.14</v>
      </c>
      <c r="F228" t="n">
        <v>72.5</v>
      </c>
      <c r="G228" t="inlineStr">
        <is>
          <t>SML-PROD</t>
        </is>
      </c>
      <c r="H228" t="inlineStr">
        <is>
          <t>Microsoft Windows Server 2016 or later (64-bit)</t>
        </is>
      </c>
      <c r="I228" t="inlineStr"/>
      <c r="J228" t="inlineStr"/>
      <c r="K228" t="inlineStr"/>
    </row>
    <row r="229">
      <c r="A229" t="inlineStr">
        <is>
          <t>SMLXENAPP1.SLNY.COM</t>
        </is>
      </c>
      <c r="B229" t="inlineStr">
        <is>
          <t>poweredOn</t>
        </is>
      </c>
      <c r="C229" t="n">
        <v>2</v>
      </c>
      <c r="D229" t="n">
        <v>4</v>
      </c>
      <c r="E229" t="n">
        <v>139.89</v>
      </c>
      <c r="F229" t="n">
        <v>111.81</v>
      </c>
      <c r="G229" t="inlineStr">
        <is>
          <t>SML-PROD</t>
        </is>
      </c>
      <c r="H229" t="inlineStr">
        <is>
          <t>Microsoft Windows Server 2008 R2 (64-bit)</t>
        </is>
      </c>
      <c r="I229" t="inlineStr"/>
      <c r="J229" t="inlineStr"/>
      <c r="K229" t="inlineStr"/>
    </row>
    <row r="230">
      <c r="A230" t="inlineStr">
        <is>
          <t>SMLXENAPP3.SLNY.COM</t>
        </is>
      </c>
      <c r="B230" t="inlineStr">
        <is>
          <t>poweredOn</t>
        </is>
      </c>
      <c r="C230" t="n">
        <v>4</v>
      </c>
      <c r="D230" t="n">
        <v>8</v>
      </c>
      <c r="E230" t="n">
        <v>1429.69</v>
      </c>
      <c r="F230" t="n">
        <v>1204.27</v>
      </c>
      <c r="G230" t="inlineStr">
        <is>
          <t>SML-PROD</t>
        </is>
      </c>
      <c r="H230" t="inlineStr">
        <is>
          <t>Microsoft Windows Server 2008 R2 (64-bit)</t>
        </is>
      </c>
      <c r="I230" t="inlineStr"/>
      <c r="J230" t="inlineStr"/>
      <c r="K230" t="inlineStr"/>
    </row>
    <row r="231">
      <c r="A231" t="inlineStr">
        <is>
          <t>SMLXFIN.SLNY.COM</t>
        </is>
      </c>
      <c r="B231" t="inlineStr">
        <is>
          <t>poweredOn</t>
        </is>
      </c>
      <c r="C231" t="n">
        <v>2</v>
      </c>
      <c r="D231" t="n">
        <v>4</v>
      </c>
      <c r="E231" t="n">
        <v>150.73</v>
      </c>
      <c r="F231" t="n">
        <v>103.92</v>
      </c>
      <c r="G231" t="inlineStr">
        <is>
          <t>SML-PROD</t>
        </is>
      </c>
      <c r="H231" t="inlineStr">
        <is>
          <t>Microsoft Windows Server 2012 (64-bit)</t>
        </is>
      </c>
      <c r="I231" t="inlineStr"/>
      <c r="J231" t="inlineStr"/>
      <c r="K231" t="inlineStr"/>
    </row>
    <row r="232">
      <c r="A232" t="inlineStr">
        <is>
          <t>SMLXFINTST.SLNY.COM</t>
        </is>
      </c>
      <c r="B232" t="inlineStr">
        <is>
          <t>poweredOn</t>
        </is>
      </c>
      <c r="C232" t="n">
        <v>6</v>
      </c>
      <c r="D232" t="n">
        <v>16</v>
      </c>
      <c r="E232" t="n">
        <v>129.45</v>
      </c>
      <c r="F232" t="n">
        <v>78.27</v>
      </c>
      <c r="G232" t="inlineStr">
        <is>
          <t>SML-PROD</t>
        </is>
      </c>
      <c r="H232" t="inlineStr">
        <is>
          <t>Microsoft Windows Server 2012 (64-bit)</t>
        </is>
      </c>
      <c r="I232" t="inlineStr"/>
      <c r="J232" t="inlineStr"/>
      <c r="K232" t="inlineStr"/>
    </row>
    <row r="233">
      <c r="A233" t="inlineStr">
        <is>
          <t>SRM-PROD.SLNY.COM</t>
        </is>
      </c>
      <c r="B233" t="inlineStr">
        <is>
          <t>poweredOn</t>
        </is>
      </c>
      <c r="C233" t="n">
        <v>4</v>
      </c>
      <c r="D233" t="n">
        <v>12</v>
      </c>
      <c r="E233" t="n">
        <v>21.98</v>
      </c>
      <c r="F233" t="n">
        <v>15.54</v>
      </c>
      <c r="G233" t="inlineStr">
        <is>
          <t>SML-PROD</t>
        </is>
      </c>
      <c r="H233" t="inlineStr">
        <is>
          <t>Other 3.x or later Linux (64-bit)</t>
        </is>
      </c>
      <c r="I233" t="inlineStr"/>
      <c r="J233" t="inlineStr"/>
      <c r="K233" t="inlineStr"/>
    </row>
    <row r="234">
      <c r="A234" t="inlineStr">
        <is>
          <t>SSALISBU-R2</t>
        </is>
      </c>
      <c r="B234" t="inlineStr">
        <is>
          <t>poweredOn</t>
        </is>
      </c>
      <c r="C234" t="n">
        <v>4</v>
      </c>
      <c r="D234" t="n">
        <v>4</v>
      </c>
      <c r="E234" t="n">
        <v>42.97</v>
      </c>
      <c r="F234" t="n">
        <v>38.76</v>
      </c>
      <c r="G234" t="inlineStr">
        <is>
          <t>SML-PROD</t>
        </is>
      </c>
      <c r="H234" t="inlineStr">
        <is>
          <t>Microsoft Windows 7 (64-bit)</t>
        </is>
      </c>
      <c r="I234" t="inlineStr"/>
      <c r="J234" t="inlineStr"/>
      <c r="K234" t="inlineStr"/>
    </row>
    <row r="235">
      <c r="A235" t="inlineStr">
        <is>
          <t>thousandeyes-va-64-18.04-NetworkAgent</t>
        </is>
      </c>
      <c r="B235" t="inlineStr">
        <is>
          <t>poweredOn</t>
        </is>
      </c>
      <c r="C235" t="n">
        <v>1</v>
      </c>
      <c r="D235" t="n">
        <v>2</v>
      </c>
      <c r="E235" t="n">
        <v>21.49</v>
      </c>
      <c r="F235" t="n">
        <v>18.28</v>
      </c>
      <c r="G235" t="inlineStr">
        <is>
          <t>SML-PROD</t>
        </is>
      </c>
      <c r="H235" t="inlineStr">
        <is>
          <t>Ubuntu Linux (64-bit)</t>
        </is>
      </c>
      <c r="I235" t="inlineStr"/>
      <c r="J235" t="inlineStr"/>
      <c r="K235" t="inlineStr"/>
    </row>
    <row r="236">
      <c r="A236" t="inlineStr">
        <is>
          <t>THRALL</t>
        </is>
      </c>
      <c r="B236" t="inlineStr">
        <is>
          <t>poweredOn</t>
        </is>
      </c>
      <c r="C236" t="n">
        <v>1</v>
      </c>
      <c r="D236" t="n">
        <v>2</v>
      </c>
      <c r="E236" t="n">
        <v>10.82</v>
      </c>
      <c r="F236" t="n">
        <v>8.039999999999999</v>
      </c>
      <c r="G236" t="inlineStr">
        <is>
          <t>SML-PROD</t>
        </is>
      </c>
      <c r="H236" t="inlineStr">
        <is>
          <t>Ubuntu Linux (64-bit)</t>
        </is>
      </c>
      <c r="I236" t="inlineStr"/>
      <c r="J236" t="inlineStr"/>
      <c r="K236" t="inlineStr"/>
    </row>
    <row r="237">
      <c r="A237" t="inlineStr">
        <is>
          <t>TINKERBELL</t>
        </is>
      </c>
      <c r="B237" t="inlineStr">
        <is>
          <t>poweredOn</t>
        </is>
      </c>
      <c r="C237" t="n">
        <v>4</v>
      </c>
      <c r="D237" t="n">
        <v>16</v>
      </c>
      <c r="E237" t="n">
        <v>537.13</v>
      </c>
      <c r="F237" t="n">
        <v>229.4</v>
      </c>
      <c r="G237" t="inlineStr">
        <is>
          <t>SML-PROD</t>
        </is>
      </c>
      <c r="H237" t="inlineStr">
        <is>
          <t>Microsoft Windows Server 2016 or later (64-bit)</t>
        </is>
      </c>
      <c r="I237" t="inlineStr"/>
      <c r="J237" t="inlineStr"/>
      <c r="K237" t="inlineStr"/>
    </row>
    <row r="238">
      <c r="A238" t="inlineStr">
        <is>
          <t>VADER</t>
        </is>
      </c>
      <c r="B238" t="inlineStr">
        <is>
          <t>poweredOn</t>
        </is>
      </c>
      <c r="C238" t="n">
        <v>1</v>
      </c>
      <c r="D238" t="n">
        <v>2</v>
      </c>
      <c r="E238" t="n">
        <v>10.82</v>
      </c>
      <c r="F238" t="n">
        <v>6.88</v>
      </c>
      <c r="G238" t="inlineStr">
        <is>
          <t>SML-PROD</t>
        </is>
      </c>
      <c r="H238" t="inlineStr">
        <is>
          <t>Ubuntu Linux (64-bit)</t>
        </is>
      </c>
      <c r="I238" t="inlineStr"/>
      <c r="J238" t="inlineStr"/>
      <c r="K238" t="inlineStr"/>
    </row>
    <row r="239">
      <c r="A239" t="inlineStr">
        <is>
          <t>VARONISCOLL1</t>
        </is>
      </c>
      <c r="B239" t="inlineStr">
        <is>
          <t>poweredOff</t>
        </is>
      </c>
      <c r="C239" t="n">
        <v>4</v>
      </c>
      <c r="D239" t="n">
        <v>8</v>
      </c>
      <c r="E239" t="n">
        <v>363.88</v>
      </c>
      <c r="F239" t="n">
        <v>148.95</v>
      </c>
      <c r="G239" t="inlineStr">
        <is>
          <t>SML-PROD</t>
        </is>
      </c>
      <c r="H239" t="inlineStr">
        <is>
          <t>Microsoft Windows Server 2012 (64-bit)</t>
        </is>
      </c>
      <c r="I239" t="inlineStr"/>
      <c r="J239" t="inlineStr"/>
      <c r="K239" t="inlineStr"/>
    </row>
    <row r="240">
      <c r="A240" t="inlineStr">
        <is>
          <t>VARONISCOLL2.SLNY.COM</t>
        </is>
      </c>
      <c r="B240" t="inlineStr">
        <is>
          <t>poweredOff</t>
        </is>
      </c>
      <c r="C240" t="n">
        <v>8</v>
      </c>
      <c r="D240" t="n">
        <v>24</v>
      </c>
      <c r="E240" t="n">
        <v>424.28</v>
      </c>
      <c r="F240" t="n">
        <v>118.18</v>
      </c>
      <c r="G240" t="inlineStr">
        <is>
          <t>SML-PROD</t>
        </is>
      </c>
      <c r="H240" t="inlineStr">
        <is>
          <t>Microsoft Windows Server 2012 (64-bit)</t>
        </is>
      </c>
      <c r="I240" t="inlineStr"/>
      <c r="J240" t="inlineStr"/>
      <c r="K240" t="inlineStr"/>
    </row>
    <row r="241">
      <c r="A241" t="inlineStr">
        <is>
          <t>VARONISSOLR.SLNY.COM</t>
        </is>
      </c>
      <c r="B241" t="inlineStr">
        <is>
          <t>poweredOff</t>
        </is>
      </c>
      <c r="C241" t="n">
        <v>2</v>
      </c>
      <c r="D241" t="n">
        <v>16</v>
      </c>
      <c r="E241" t="n">
        <v>286.74</v>
      </c>
      <c r="F241" t="n">
        <v>262.6</v>
      </c>
      <c r="G241" t="inlineStr">
        <is>
          <t>SML-PROD</t>
        </is>
      </c>
      <c r="H241" t="inlineStr">
        <is>
          <t>Microsoft Windows Server 2012 (64-bit)</t>
        </is>
      </c>
      <c r="I241" t="inlineStr"/>
      <c r="J241" t="inlineStr"/>
      <c r="K241" t="inlineStr"/>
    </row>
    <row r="242">
      <c r="A242" t="inlineStr">
        <is>
          <t>vcsa-HorizonView</t>
        </is>
      </c>
      <c r="B242" t="inlineStr">
        <is>
          <t>poweredOn</t>
        </is>
      </c>
      <c r="C242" t="n">
        <v>4</v>
      </c>
      <c r="D242" t="n">
        <v>19</v>
      </c>
      <c r="E242" t="n">
        <v>537.13</v>
      </c>
      <c r="F242" t="n">
        <v>201.53</v>
      </c>
      <c r="G242" t="inlineStr">
        <is>
          <t>SML-PROD</t>
        </is>
      </c>
      <c r="H242" t="inlineStr">
        <is>
          <t>Other 3.x or later Linux (64-bit)</t>
        </is>
      </c>
      <c r="I242" t="inlineStr"/>
      <c r="J242" t="inlineStr"/>
      <c r="K242" t="inlineStr"/>
    </row>
    <row r="243">
      <c r="A243" t="inlineStr">
        <is>
          <t>VDICON01</t>
        </is>
      </c>
      <c r="B243" t="inlineStr">
        <is>
          <t>poweredOn</t>
        </is>
      </c>
      <c r="C243" t="n">
        <v>4</v>
      </c>
      <c r="D243" t="n">
        <v>16</v>
      </c>
      <c r="E243" t="n">
        <v>107.87</v>
      </c>
      <c r="F243" t="n">
        <v>53.25</v>
      </c>
      <c r="G243" t="inlineStr">
        <is>
          <t>SML-PROD</t>
        </is>
      </c>
      <c r="H243" t="inlineStr">
        <is>
          <t>Microsoft Windows Server 2016 or later (64-bit)</t>
        </is>
      </c>
      <c r="I243" t="inlineStr"/>
      <c r="J243" t="inlineStr"/>
      <c r="K243" t="inlineStr"/>
    </row>
    <row r="244">
      <c r="A244" t="inlineStr">
        <is>
          <t>VDICON02</t>
        </is>
      </c>
      <c r="B244" t="inlineStr">
        <is>
          <t>poweredOn</t>
        </is>
      </c>
      <c r="C244" t="n">
        <v>4</v>
      </c>
      <c r="D244" t="n">
        <v>16</v>
      </c>
      <c r="E244" t="n">
        <v>107.95</v>
      </c>
      <c r="F244" t="n">
        <v>105.89</v>
      </c>
      <c r="G244" t="inlineStr">
        <is>
          <t>SML-PROD</t>
        </is>
      </c>
      <c r="H244" t="inlineStr">
        <is>
          <t>Microsoft Windows Server 2016 or later (64-bit)</t>
        </is>
      </c>
      <c r="I244" t="inlineStr"/>
      <c r="J244" t="inlineStr"/>
      <c r="K244" t="inlineStr"/>
    </row>
    <row r="245">
      <c r="A245" t="inlineStr">
        <is>
          <t>VDIDEM</t>
        </is>
      </c>
      <c r="B245" t="inlineStr">
        <is>
          <t>poweredOn</t>
        </is>
      </c>
      <c r="C245" t="n">
        <v>2</v>
      </c>
      <c r="D245" t="n">
        <v>8</v>
      </c>
      <c r="E245" t="n">
        <v>86.48999999999999</v>
      </c>
      <c r="F245" t="n">
        <v>49.6</v>
      </c>
      <c r="G245" t="inlineStr">
        <is>
          <t>SML-PROD</t>
        </is>
      </c>
      <c r="H245" t="inlineStr">
        <is>
          <t>Microsoft Windows Server 2016 or later (64-bit)</t>
        </is>
      </c>
      <c r="I245" t="inlineStr"/>
      <c r="J245" t="inlineStr"/>
      <c r="K245" t="inlineStr"/>
    </row>
    <row r="246">
      <c r="A246" t="inlineStr">
        <is>
          <t>VDIUAG01</t>
        </is>
      </c>
      <c r="B246" t="inlineStr">
        <is>
          <t>poweredOn</t>
        </is>
      </c>
      <c r="C246" t="n">
        <v>2</v>
      </c>
      <c r="D246" t="n">
        <v>4</v>
      </c>
      <c r="E246" t="n">
        <v>21.96</v>
      </c>
      <c r="F246" t="n">
        <v>11.01</v>
      </c>
      <c r="G246" t="inlineStr">
        <is>
          <t>SML-PROD</t>
        </is>
      </c>
      <c r="H246" t="inlineStr">
        <is>
          <t>Other 3.x or later Linux (64-bit)</t>
        </is>
      </c>
      <c r="I246" t="inlineStr"/>
      <c r="J246" t="inlineStr"/>
      <c r="K246" t="inlineStr"/>
    </row>
    <row r="247">
      <c r="A247" t="inlineStr">
        <is>
          <t>VDIUAG02</t>
        </is>
      </c>
      <c r="B247" t="inlineStr">
        <is>
          <t>poweredOn</t>
        </is>
      </c>
      <c r="C247" t="n">
        <v>2</v>
      </c>
      <c r="D247" t="n">
        <v>4</v>
      </c>
      <c r="E247" t="n">
        <v>21.84</v>
      </c>
      <c r="F247" t="n">
        <v>11.23</v>
      </c>
      <c r="G247" t="inlineStr">
        <is>
          <t>SML-PROD</t>
        </is>
      </c>
      <c r="H247" t="inlineStr">
        <is>
          <t>Other 3.x or later Linux (64-bit)</t>
        </is>
      </c>
      <c r="I247" t="inlineStr"/>
      <c r="J247" t="inlineStr"/>
      <c r="K247" t="inlineStr"/>
    </row>
    <row r="248">
      <c r="A248" t="inlineStr">
        <is>
          <t>vHMC</t>
        </is>
      </c>
      <c r="B248" t="inlineStr">
        <is>
          <t>poweredOn</t>
        </is>
      </c>
      <c r="C248" t="n">
        <v>4</v>
      </c>
      <c r="D248" t="n">
        <v>8</v>
      </c>
      <c r="E248" t="n">
        <v>536.87</v>
      </c>
      <c r="F248" t="n">
        <v>62.82</v>
      </c>
      <c r="G248" t="inlineStr">
        <is>
          <t>SML-PROD</t>
        </is>
      </c>
      <c r="H248" t="inlineStr">
        <is>
          <t>Other Linux (64-bit)</t>
        </is>
      </c>
      <c r="I248" t="inlineStr"/>
      <c r="J248" t="inlineStr"/>
      <c r="K248" t="inlineStr"/>
    </row>
    <row r="249">
      <c r="A249" t="inlineStr">
        <is>
          <t>VMware vRealize Network Insight Platform</t>
        </is>
      </c>
      <c r="B249" t="inlineStr">
        <is>
          <t>poweredOn</t>
        </is>
      </c>
      <c r="C249" t="n">
        <v>20</v>
      </c>
      <c r="D249" t="n">
        <v>64</v>
      </c>
      <c r="E249" t="n">
        <v>3021.34</v>
      </c>
      <c r="F249" t="n">
        <v>1587.65</v>
      </c>
      <c r="G249" t="inlineStr">
        <is>
          <t>SML-PROD</t>
        </is>
      </c>
      <c r="H249" t="inlineStr">
        <is>
          <t>Ubuntu Linux (64-bit)</t>
        </is>
      </c>
      <c r="I249" t="inlineStr"/>
      <c r="J249" t="inlineStr"/>
      <c r="K249" t="inlineStr"/>
    </row>
    <row r="250">
      <c r="A250" t="inlineStr">
        <is>
          <t>VMware vRealize Network Insight Proxy</t>
        </is>
      </c>
      <c r="B250" t="inlineStr">
        <is>
          <t>poweredOn</t>
        </is>
      </c>
      <c r="C250" t="n">
        <v>4</v>
      </c>
      <c r="D250" t="n">
        <v>12</v>
      </c>
      <c r="E250" t="n">
        <v>218.27</v>
      </c>
      <c r="F250" t="n">
        <v>174.73</v>
      </c>
      <c r="G250" t="inlineStr">
        <is>
          <t>SML-PROD</t>
        </is>
      </c>
      <c r="H250" t="inlineStr">
        <is>
          <t>Ubuntu Linux (64-bit)</t>
        </is>
      </c>
      <c r="I250" t="inlineStr"/>
      <c r="J250" t="inlineStr"/>
      <c r="K250" t="inlineStr"/>
    </row>
    <row r="251">
      <c r="A251" t="inlineStr">
        <is>
          <t>VRLI1</t>
        </is>
      </c>
      <c r="B251" t="inlineStr">
        <is>
          <t>poweredOff</t>
        </is>
      </c>
      <c r="C251" t="n">
        <v>8</v>
      </c>
      <c r="D251" t="n">
        <v>16</v>
      </c>
      <c r="E251" t="n">
        <v>587.39</v>
      </c>
      <c r="F251" t="n">
        <v>563.15</v>
      </c>
      <c r="G251" t="inlineStr">
        <is>
          <t>SML-PROD</t>
        </is>
      </c>
      <c r="H251" t="inlineStr">
        <is>
          <t>Other 3.x or later Linux (64-bit)</t>
        </is>
      </c>
      <c r="I251" t="inlineStr"/>
      <c r="J251" t="inlineStr"/>
      <c r="K251" t="inlineStr"/>
    </row>
    <row r="252">
      <c r="A252" t="inlineStr">
        <is>
          <t>VRLI2</t>
        </is>
      </c>
      <c r="B252" t="inlineStr">
        <is>
          <t>poweredOff</t>
        </is>
      </c>
      <c r="C252" t="n">
        <v>8</v>
      </c>
      <c r="D252" t="n">
        <v>16</v>
      </c>
      <c r="E252" t="n">
        <v>587.39</v>
      </c>
      <c r="F252" t="n">
        <v>563.22</v>
      </c>
      <c r="G252" t="inlineStr">
        <is>
          <t>SML-PROD</t>
        </is>
      </c>
      <c r="H252" t="inlineStr">
        <is>
          <t>Other 3.x or later Linux (64-bit)</t>
        </is>
      </c>
      <c r="I252" t="inlineStr"/>
      <c r="J252" t="inlineStr"/>
      <c r="K252" t="inlineStr"/>
    </row>
    <row r="253">
      <c r="A253" t="inlineStr">
        <is>
          <t>VRLI3</t>
        </is>
      </c>
      <c r="B253" t="inlineStr">
        <is>
          <t>poweredOff</t>
        </is>
      </c>
      <c r="C253" t="n">
        <v>8</v>
      </c>
      <c r="D253" t="n">
        <v>16</v>
      </c>
      <c r="E253" t="n">
        <v>587.39</v>
      </c>
      <c r="F253" t="n">
        <v>563.22</v>
      </c>
      <c r="G253" t="inlineStr">
        <is>
          <t>SML-PROD</t>
        </is>
      </c>
      <c r="H253" t="inlineStr">
        <is>
          <t>Other 3.x or later Linux (64-bit)</t>
        </is>
      </c>
      <c r="I253" t="inlineStr"/>
      <c r="J253" t="inlineStr"/>
      <c r="K253" t="inlineStr"/>
    </row>
    <row r="254">
      <c r="A254" t="inlineStr">
        <is>
          <t>Win10-LSP-Test</t>
        </is>
      </c>
      <c r="B254" t="inlineStr">
        <is>
          <t>poweredOff</t>
        </is>
      </c>
      <c r="C254" t="n">
        <v>2</v>
      </c>
      <c r="D254" t="n">
        <v>3</v>
      </c>
      <c r="E254" t="n">
        <v>46.79</v>
      </c>
      <c r="F254" t="n">
        <v>42.29</v>
      </c>
      <c r="G254" t="inlineStr">
        <is>
          <t>SML-PROD</t>
        </is>
      </c>
      <c r="H254" t="inlineStr">
        <is>
          <t>Microsoft Windows 10 (32-bit)</t>
        </is>
      </c>
      <c r="I254" t="inlineStr"/>
      <c r="J254" t="inlineStr"/>
      <c r="K254" t="inlineStr"/>
    </row>
    <row r="255">
      <c r="A255" t="inlineStr">
        <is>
          <t>WinServer2019_Template</t>
        </is>
      </c>
      <c r="B255" t="inlineStr">
        <is>
          <t>poweredOn</t>
        </is>
      </c>
      <c r="C255" t="n">
        <v>2</v>
      </c>
      <c r="D255" t="n">
        <v>4</v>
      </c>
      <c r="E255" t="n">
        <v>64.95</v>
      </c>
      <c r="F255" t="n">
        <v>43.04</v>
      </c>
      <c r="G255" t="inlineStr">
        <is>
          <t>SML-PROD</t>
        </is>
      </c>
      <c r="H255" t="inlineStr">
        <is>
          <t>Microsoft Windows Server 2016 (64-bit)</t>
        </is>
      </c>
      <c r="I255" t="inlineStr"/>
      <c r="J255" t="inlineStr"/>
      <c r="K255" t="inlineStr"/>
    </row>
    <row r="256">
      <c r="A256" t="inlineStr">
        <is>
          <t>WinServer2022_Template</t>
        </is>
      </c>
      <c r="B256" t="inlineStr">
        <is>
          <t>poweredOn</t>
        </is>
      </c>
      <c r="C256" t="n">
        <v>4</v>
      </c>
      <c r="D256" t="n">
        <v>8</v>
      </c>
      <c r="E256" t="n">
        <v>43.29</v>
      </c>
      <c r="F256" t="n">
        <v>27.68</v>
      </c>
      <c r="G256" t="inlineStr">
        <is>
          <t>SML-PROD</t>
        </is>
      </c>
      <c r="H256" t="inlineStr">
        <is>
          <t>Microsoft Windows Server 2016 (64-bit)</t>
        </is>
      </c>
      <c r="I256" t="inlineStr"/>
      <c r="J256" t="inlineStr"/>
      <c r="K256" t="inlineStr"/>
    </row>
  </sheetData>
  <autoFilter ref="A1:K256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Category</t>
        </is>
      </c>
      <c r="B1" t="inlineStr">
        <is>
          <t>Sub-Category</t>
        </is>
      </c>
      <c r="C1" t="inlineStr">
        <is>
          <t>Count</t>
        </is>
      </c>
      <c r="D1" t="inlineStr">
        <is>
          <t>Total CPUs</t>
        </is>
      </c>
      <c r="E1" t="inlineStr">
        <is>
          <t>Total Memory (GB)</t>
        </is>
      </c>
      <c r="F1" t="inlineStr">
        <is>
          <t>Total Provisioned Disk (GB)</t>
        </is>
      </c>
      <c r="G1" t="inlineStr">
        <is>
          <t>Total In Use Disk (GB)</t>
        </is>
      </c>
    </row>
    <row r="2">
      <c r="A2" t="inlineStr">
        <is>
          <t>Powerstate</t>
        </is>
      </c>
      <c r="B2" t="inlineStr">
        <is>
          <t>poweredOn</t>
        </is>
      </c>
      <c r="C2">
        <f>COUNTIFS(ServerList!B:B,"poweredOn")</f>
        <v/>
      </c>
      <c r="D2">
        <f>SUMIFS(ServerList!C:C,ServerList!B:B,"poweredOn")</f>
        <v/>
      </c>
      <c r="E2">
        <f>SUMIFS(ServerList!D:D,ServerList!B:B,"poweredOn")</f>
        <v/>
      </c>
      <c r="F2">
        <f>SUMIFS(ServerList!E:E,ServerList!B:B,"poweredOn")</f>
        <v/>
      </c>
      <c r="G2">
        <f>SUMIFS(ServerList!F:F,ServerList!B:B,"poweredOn")</f>
        <v/>
      </c>
    </row>
    <row r="3">
      <c r="A3" t="inlineStr">
        <is>
          <t>Powerstate</t>
        </is>
      </c>
      <c r="B3" t="inlineStr">
        <is>
          <t>poweredOff</t>
        </is>
      </c>
      <c r="C3">
        <f>COUNTIFS(ServerList!B:B,"poweredOff")</f>
        <v/>
      </c>
      <c r="D3">
        <f>SUMIFS(ServerList!C:C,ServerList!B:B,"poweredOff")</f>
        <v/>
      </c>
      <c r="E3">
        <f>SUMIFS(ServerList!D:D,ServerList!B:B,"poweredOff")</f>
        <v/>
      </c>
      <c r="F3">
        <f>SUMIFS(ServerList!E:E,ServerList!B:B,"poweredOff")</f>
        <v/>
      </c>
      <c r="G3">
        <f>SUMIFS(ServerList!F:F,ServerList!B:B,"poweredOff")</f>
        <v/>
      </c>
    </row>
    <row r="4">
      <c r="A4" t="inlineStr">
        <is>
          <t>Powerstate Subtotal</t>
        </is>
      </c>
      <c r="B4" t="inlineStr"/>
      <c r="C4">
        <f>SUM(C2:C3)</f>
        <v/>
      </c>
      <c r="D4">
        <f>SUM(D2:D3)</f>
        <v/>
      </c>
      <c r="E4">
        <f>SUM(E2:E3)</f>
        <v/>
      </c>
      <c r="F4">
        <f>SUM(F2:F3)</f>
        <v/>
      </c>
      <c r="G4">
        <f>SUM(G2:G3)</f>
        <v/>
      </c>
    </row>
    <row r="7">
      <c r="A7" t="inlineStr">
        <is>
          <t>Operating System Summary</t>
        </is>
      </c>
    </row>
    <row r="8">
      <c r="A8" t="inlineStr">
        <is>
          <t>Operating System</t>
        </is>
      </c>
      <c r="B8" t="inlineStr">
        <is>
          <t>Microsoft Windows Server 2012 (64-bit)</t>
        </is>
      </c>
      <c r="C8">
        <f>COUNTIFS(ServerList!H:H,"Microsoft Windows Server 2012 (64-bit)")</f>
        <v/>
      </c>
      <c r="D8">
        <f>SUMIFS(ServerList!C:C,ServerList!H:H,"Microsoft Windows Server 2012 (64-bit)")</f>
        <v/>
      </c>
      <c r="E8">
        <f>SUMIFS(ServerList!D:D,ServerList!H:H,"Microsoft Windows Server 2012 (64-bit)")</f>
        <v/>
      </c>
      <c r="F8">
        <f>SUMIFS(ServerList!E:E,ServerList!H:H,"Microsoft Windows Server 2012 (64-bit)")</f>
        <v/>
      </c>
      <c r="G8">
        <f>SUMIFS(ServerList!F:F,ServerList!H:H,"Microsoft Windows Server 2012 (64-bit)")</f>
        <v/>
      </c>
    </row>
    <row r="9">
      <c r="A9" t="inlineStr">
        <is>
          <t>Operating System</t>
        </is>
      </c>
      <c r="B9" t="inlineStr">
        <is>
          <t>Microsoft Windows 10 (64-bit)</t>
        </is>
      </c>
      <c r="C9">
        <f>COUNTIFS(ServerList!H:H,"Microsoft Windows 10 (64-bit)")</f>
        <v/>
      </c>
      <c r="D9">
        <f>SUMIFS(ServerList!C:C,ServerList!H:H,"Microsoft Windows 10 (64-bit)")</f>
        <v/>
      </c>
      <c r="E9">
        <f>SUMIFS(ServerList!D:D,ServerList!H:H,"Microsoft Windows 10 (64-bit)")</f>
        <v/>
      </c>
      <c r="F9">
        <f>SUMIFS(ServerList!E:E,ServerList!H:H,"Microsoft Windows 10 (64-bit)")</f>
        <v/>
      </c>
      <c r="G9">
        <f>SUMIFS(ServerList!F:F,ServerList!H:H,"Microsoft Windows 10 (64-bit)")</f>
        <v/>
      </c>
    </row>
    <row r="10">
      <c r="A10" t="inlineStr">
        <is>
          <t>Operating System</t>
        </is>
      </c>
      <c r="B10" t="inlineStr">
        <is>
          <t>Microsoft Windows 7 (64-bit)</t>
        </is>
      </c>
      <c r="C10">
        <f>COUNTIFS(ServerList!H:H,"Microsoft Windows 7 (64-bit)")</f>
        <v/>
      </c>
      <c r="D10">
        <f>SUMIFS(ServerList!C:C,ServerList!H:H,"Microsoft Windows 7 (64-bit)")</f>
        <v/>
      </c>
      <c r="E10">
        <f>SUMIFS(ServerList!D:D,ServerList!H:H,"Microsoft Windows 7 (64-bit)")</f>
        <v/>
      </c>
      <c r="F10">
        <f>SUMIFS(ServerList!E:E,ServerList!H:H,"Microsoft Windows 7 (64-bit)")</f>
        <v/>
      </c>
      <c r="G10">
        <f>SUMIFS(ServerList!F:F,ServerList!H:H,"Microsoft Windows 7 (64-bit)")</f>
        <v/>
      </c>
    </row>
    <row r="11">
      <c r="A11" t="inlineStr">
        <is>
          <t>Operating System</t>
        </is>
      </c>
      <c r="B11" t="inlineStr">
        <is>
          <t>Microsoft Windows 10 (32-bit)</t>
        </is>
      </c>
      <c r="C11">
        <f>COUNTIFS(ServerList!H:H,"Microsoft Windows 10 (32-bit)")</f>
        <v/>
      </c>
      <c r="D11">
        <f>SUMIFS(ServerList!C:C,ServerList!H:H,"Microsoft Windows 10 (32-bit)")</f>
        <v/>
      </c>
      <c r="E11">
        <f>SUMIFS(ServerList!D:D,ServerList!H:H,"Microsoft Windows 10 (32-bit)")</f>
        <v/>
      </c>
      <c r="F11">
        <f>SUMIFS(ServerList!E:E,ServerList!H:H,"Microsoft Windows 10 (32-bit)")</f>
        <v/>
      </c>
      <c r="G11">
        <f>SUMIFS(ServerList!F:F,ServerList!H:H,"Microsoft Windows 10 (32-bit)")</f>
        <v/>
      </c>
    </row>
    <row r="12">
      <c r="A12" t="inlineStr">
        <is>
          <t>Operating System</t>
        </is>
      </c>
      <c r="B12" t="inlineStr">
        <is>
          <t>Microsoft Windows XP Professional (32-bit)</t>
        </is>
      </c>
      <c r="C12">
        <f>COUNTIFS(ServerList!H:H,"Microsoft Windows XP Professional (32-bit)")</f>
        <v/>
      </c>
      <c r="D12">
        <f>SUMIFS(ServerList!C:C,ServerList!H:H,"Microsoft Windows XP Professional (32-bit)")</f>
        <v/>
      </c>
      <c r="E12">
        <f>SUMIFS(ServerList!D:D,ServerList!H:H,"Microsoft Windows XP Professional (32-bit)")</f>
        <v/>
      </c>
      <c r="F12">
        <f>SUMIFS(ServerList!E:E,ServerList!H:H,"Microsoft Windows XP Professional (32-bit)")</f>
        <v/>
      </c>
      <c r="G12">
        <f>SUMIFS(ServerList!F:F,ServerList!H:H,"Microsoft Windows XP Professional (32-bit)")</f>
        <v/>
      </c>
    </row>
    <row r="13">
      <c r="A13" t="inlineStr">
        <is>
          <t>Operating System</t>
        </is>
      </c>
      <c r="B13" t="inlineStr">
        <is>
          <t>Microsoft Windows Server 2016 or later (64-bit)</t>
        </is>
      </c>
      <c r="C13">
        <f>COUNTIFS(ServerList!H:H,"Microsoft Windows Server 2016 or later (64-bit)")</f>
        <v/>
      </c>
      <c r="D13">
        <f>SUMIFS(ServerList!C:C,ServerList!H:H,"Microsoft Windows Server 2016 or later (64-bit)")</f>
        <v/>
      </c>
      <c r="E13">
        <f>SUMIFS(ServerList!D:D,ServerList!H:H,"Microsoft Windows Server 2016 or later (64-bit)")</f>
        <v/>
      </c>
      <c r="F13">
        <f>SUMIFS(ServerList!E:E,ServerList!H:H,"Microsoft Windows Server 2016 or later (64-bit)")</f>
        <v/>
      </c>
      <c r="G13">
        <f>SUMIFS(ServerList!F:F,ServerList!H:H,"Microsoft Windows Server 2016 or later (64-bit)")</f>
        <v/>
      </c>
    </row>
    <row r="14">
      <c r="A14" t="inlineStr">
        <is>
          <t>Operating System</t>
        </is>
      </c>
      <c r="B14" t="inlineStr">
        <is>
          <t>Microsoft Windows Server 2008 R2 (64-bit)</t>
        </is>
      </c>
      <c r="C14">
        <f>COUNTIFS(ServerList!H:H,"Microsoft Windows Server 2008 R2 (64-bit)")</f>
        <v/>
      </c>
      <c r="D14">
        <f>SUMIFS(ServerList!C:C,ServerList!H:H,"Microsoft Windows Server 2008 R2 (64-bit)")</f>
        <v/>
      </c>
      <c r="E14">
        <f>SUMIFS(ServerList!D:D,ServerList!H:H,"Microsoft Windows Server 2008 R2 (64-bit)")</f>
        <v/>
      </c>
      <c r="F14">
        <f>SUMIFS(ServerList!E:E,ServerList!H:H,"Microsoft Windows Server 2008 R2 (64-bit)")</f>
        <v/>
      </c>
      <c r="G14">
        <f>SUMIFS(ServerList!F:F,ServerList!H:H,"Microsoft Windows Server 2008 R2 (64-bit)")</f>
        <v/>
      </c>
    </row>
    <row r="15">
      <c r="A15" t="inlineStr">
        <is>
          <t>Operating System</t>
        </is>
      </c>
      <c r="B15" t="inlineStr">
        <is>
          <t>Other 2.6.x Linux (64-bit)</t>
        </is>
      </c>
      <c r="C15">
        <f>COUNTIFS(ServerList!H:H,"Other 2.6.x Linux (64-bit)")</f>
        <v/>
      </c>
      <c r="D15">
        <f>SUMIFS(ServerList!C:C,ServerList!H:H,"Other 2.6.x Linux (64-bit)")</f>
        <v/>
      </c>
      <c r="E15">
        <f>SUMIFS(ServerList!D:D,ServerList!H:H,"Other 2.6.x Linux (64-bit)")</f>
        <v/>
      </c>
      <c r="F15">
        <f>SUMIFS(ServerList!E:E,ServerList!H:H,"Other 2.6.x Linux (64-bit)")</f>
        <v/>
      </c>
      <c r="G15">
        <f>SUMIFS(ServerList!F:F,ServerList!H:H,"Other 2.6.x Linux (64-bit)")</f>
        <v/>
      </c>
    </row>
    <row r="16">
      <c r="A16" t="inlineStr">
        <is>
          <t>Operating System</t>
        </is>
      </c>
      <c r="B16" t="inlineStr">
        <is>
          <t>Red Hat Enterprise Linux 6 (64-bit)</t>
        </is>
      </c>
      <c r="C16">
        <f>COUNTIFS(ServerList!H:H,"Red Hat Enterprise Linux 6 (64-bit)")</f>
        <v/>
      </c>
      <c r="D16">
        <f>SUMIFS(ServerList!C:C,ServerList!H:H,"Red Hat Enterprise Linux 6 (64-bit)")</f>
        <v/>
      </c>
      <c r="E16">
        <f>SUMIFS(ServerList!D:D,ServerList!H:H,"Red Hat Enterprise Linux 6 (64-bit)")</f>
        <v/>
      </c>
      <c r="F16">
        <f>SUMIFS(ServerList!E:E,ServerList!H:H,"Red Hat Enterprise Linux 6 (64-bit)")</f>
        <v/>
      </c>
      <c r="G16">
        <f>SUMIFS(ServerList!F:F,ServerList!H:H,"Red Hat Enterprise Linux 6 (64-bit)")</f>
        <v/>
      </c>
    </row>
    <row r="17">
      <c r="A17" t="inlineStr">
        <is>
          <t>Operating System</t>
        </is>
      </c>
      <c r="B17" t="inlineStr">
        <is>
          <t>Microsoft Windows Server 2016 (64-bit)</t>
        </is>
      </c>
      <c r="C17">
        <f>COUNTIFS(ServerList!H:H,"Microsoft Windows Server 2016 (64-bit)")</f>
        <v/>
      </c>
      <c r="D17">
        <f>SUMIFS(ServerList!C:C,ServerList!H:H,"Microsoft Windows Server 2016 (64-bit)")</f>
        <v/>
      </c>
      <c r="E17">
        <f>SUMIFS(ServerList!D:D,ServerList!H:H,"Microsoft Windows Server 2016 (64-bit)")</f>
        <v/>
      </c>
      <c r="F17">
        <f>SUMIFS(ServerList!E:E,ServerList!H:H,"Microsoft Windows Server 2016 (64-bit)")</f>
        <v/>
      </c>
      <c r="G17">
        <f>SUMIFS(ServerList!F:F,ServerList!H:H,"Microsoft Windows Server 2016 (64-bit)")</f>
        <v/>
      </c>
    </row>
    <row r="18">
      <c r="A18" t="inlineStr">
        <is>
          <t>Operating System</t>
        </is>
      </c>
      <c r="B18" t="inlineStr">
        <is>
          <t>Ubuntu Linux (64-bit)</t>
        </is>
      </c>
      <c r="C18">
        <f>COUNTIFS(ServerList!H:H,"Ubuntu Linux (64-bit)")</f>
        <v/>
      </c>
      <c r="D18">
        <f>SUMIFS(ServerList!C:C,ServerList!H:H,"Ubuntu Linux (64-bit)")</f>
        <v/>
      </c>
      <c r="E18">
        <f>SUMIFS(ServerList!D:D,ServerList!H:H,"Ubuntu Linux (64-bit)")</f>
        <v/>
      </c>
      <c r="F18">
        <f>SUMIFS(ServerList!E:E,ServerList!H:H,"Ubuntu Linux (64-bit)")</f>
        <v/>
      </c>
      <c r="G18">
        <f>SUMIFS(ServerList!F:F,ServerList!H:H,"Ubuntu Linux (64-bit)")</f>
        <v/>
      </c>
    </row>
    <row r="19">
      <c r="A19" t="inlineStr">
        <is>
          <t>Operating System</t>
        </is>
      </c>
      <c r="B19" t="inlineStr">
        <is>
          <t>Other 3.x or later Linux (64-bit)</t>
        </is>
      </c>
      <c r="C19">
        <f>COUNTIFS(ServerList!H:H,"Other 3.x or later Linux (64-bit)")</f>
        <v/>
      </c>
      <c r="D19">
        <f>SUMIFS(ServerList!C:C,ServerList!H:H,"Other 3.x or later Linux (64-bit)")</f>
        <v/>
      </c>
      <c r="E19">
        <f>SUMIFS(ServerList!D:D,ServerList!H:H,"Other 3.x or later Linux (64-bit)")</f>
        <v/>
      </c>
      <c r="F19">
        <f>SUMIFS(ServerList!E:E,ServerList!H:H,"Other 3.x or later Linux (64-bit)")</f>
        <v/>
      </c>
      <c r="G19">
        <f>SUMIFS(ServerList!F:F,ServerList!H:H,"Other 3.x or later Linux (64-bit)")</f>
        <v/>
      </c>
    </row>
    <row r="20">
      <c r="A20" t="inlineStr">
        <is>
          <t>Operating System</t>
        </is>
      </c>
      <c r="B20" t="inlineStr">
        <is>
          <t>Microsoft Windows 7 (32-bit)</t>
        </is>
      </c>
      <c r="C20">
        <f>COUNTIFS(ServerList!H:H,"Microsoft Windows 7 (32-bit)")</f>
        <v/>
      </c>
      <c r="D20">
        <f>SUMIFS(ServerList!C:C,ServerList!H:H,"Microsoft Windows 7 (32-bit)")</f>
        <v/>
      </c>
      <c r="E20">
        <f>SUMIFS(ServerList!D:D,ServerList!H:H,"Microsoft Windows 7 (32-bit)")</f>
        <v/>
      </c>
      <c r="F20">
        <f>SUMIFS(ServerList!E:E,ServerList!H:H,"Microsoft Windows 7 (32-bit)")</f>
        <v/>
      </c>
      <c r="G20">
        <f>SUMIFS(ServerList!F:F,ServerList!H:H,"Microsoft Windows 7 (32-bit)")</f>
        <v/>
      </c>
    </row>
    <row r="21">
      <c r="A21" t="inlineStr">
        <is>
          <t>Operating System</t>
        </is>
      </c>
      <c r="B21" t="inlineStr">
        <is>
          <t>Microsoft Windows Server 2022 (64-bit)</t>
        </is>
      </c>
      <c r="C21">
        <f>COUNTIFS(ServerList!H:H,"Microsoft Windows Server 2022 (64-bit)")</f>
        <v/>
      </c>
      <c r="D21">
        <f>SUMIFS(ServerList!C:C,ServerList!H:H,"Microsoft Windows Server 2022 (64-bit)")</f>
        <v/>
      </c>
      <c r="E21">
        <f>SUMIFS(ServerList!D:D,ServerList!H:H,"Microsoft Windows Server 2022 (64-bit)")</f>
        <v/>
      </c>
      <c r="F21">
        <f>SUMIFS(ServerList!E:E,ServerList!H:H,"Microsoft Windows Server 2022 (64-bit)")</f>
        <v/>
      </c>
      <c r="G21">
        <f>SUMIFS(ServerList!F:F,ServerList!H:H,"Microsoft Windows Server 2022 (64-bit)")</f>
        <v/>
      </c>
    </row>
    <row r="22">
      <c r="A22" t="inlineStr">
        <is>
          <t>Operating System</t>
        </is>
      </c>
      <c r="B22" t="inlineStr">
        <is>
          <t>Other (64-bit)</t>
        </is>
      </c>
      <c r="C22">
        <f>COUNTIFS(ServerList!H:H,"Other (64-bit)")</f>
        <v/>
      </c>
      <c r="D22">
        <f>SUMIFS(ServerList!C:C,ServerList!H:H,"Other (64-bit)")</f>
        <v/>
      </c>
      <c r="E22">
        <f>SUMIFS(ServerList!D:D,ServerList!H:H,"Other (64-bit)")</f>
        <v/>
      </c>
      <c r="F22">
        <f>SUMIFS(ServerList!E:E,ServerList!H:H,"Other (64-bit)")</f>
        <v/>
      </c>
      <c r="G22">
        <f>SUMIFS(ServerList!F:F,ServerList!H:H,"Other (64-bit)")</f>
        <v/>
      </c>
    </row>
    <row r="23">
      <c r="A23" t="inlineStr">
        <is>
          <t>Operating System</t>
        </is>
      </c>
      <c r="B23" t="inlineStr">
        <is>
          <t>Microsoft Windows Server 2008 (32-bit)</t>
        </is>
      </c>
      <c r="C23">
        <f>COUNTIFS(ServerList!H:H,"Microsoft Windows Server 2008 (32-bit)")</f>
        <v/>
      </c>
      <c r="D23">
        <f>SUMIFS(ServerList!C:C,ServerList!H:H,"Microsoft Windows Server 2008 (32-bit)")</f>
        <v/>
      </c>
      <c r="E23">
        <f>SUMIFS(ServerList!D:D,ServerList!H:H,"Microsoft Windows Server 2008 (32-bit)")</f>
        <v/>
      </c>
      <c r="F23">
        <f>SUMIFS(ServerList!E:E,ServerList!H:H,"Microsoft Windows Server 2008 (32-bit)")</f>
        <v/>
      </c>
      <c r="G23">
        <f>SUMIFS(ServerList!F:F,ServerList!H:H,"Microsoft Windows Server 2008 (32-bit)")</f>
        <v/>
      </c>
    </row>
    <row r="24">
      <c r="A24" t="inlineStr">
        <is>
          <t>Operating System</t>
        </is>
      </c>
      <c r="B24" t="inlineStr">
        <is>
          <t>Other (32-bit)</t>
        </is>
      </c>
      <c r="C24">
        <f>COUNTIFS(ServerList!H:H,"Other (32-bit)")</f>
        <v/>
      </c>
      <c r="D24">
        <f>SUMIFS(ServerList!C:C,ServerList!H:H,"Other (32-bit)")</f>
        <v/>
      </c>
      <c r="E24">
        <f>SUMIFS(ServerList!D:D,ServerList!H:H,"Other (32-bit)")</f>
        <v/>
      </c>
      <c r="F24">
        <f>SUMIFS(ServerList!E:E,ServerList!H:H,"Other (32-bit)")</f>
        <v/>
      </c>
      <c r="G24">
        <f>SUMIFS(ServerList!F:F,ServerList!H:H,"Other (32-bit)")</f>
        <v/>
      </c>
    </row>
    <row r="25">
      <c r="A25" t="inlineStr">
        <is>
          <t>Operating System</t>
        </is>
      </c>
      <c r="B25" t="inlineStr">
        <is>
          <t>Microsoft Windows Server 2003 (64-bit)</t>
        </is>
      </c>
      <c r="C25">
        <f>COUNTIFS(ServerList!H:H,"Microsoft Windows Server 2003 (64-bit)")</f>
        <v/>
      </c>
      <c r="D25">
        <f>SUMIFS(ServerList!C:C,ServerList!H:H,"Microsoft Windows Server 2003 (64-bit)")</f>
        <v/>
      </c>
      <c r="E25">
        <f>SUMIFS(ServerList!D:D,ServerList!H:H,"Microsoft Windows Server 2003 (64-bit)")</f>
        <v/>
      </c>
      <c r="F25">
        <f>SUMIFS(ServerList!E:E,ServerList!H:H,"Microsoft Windows Server 2003 (64-bit)")</f>
        <v/>
      </c>
      <c r="G25">
        <f>SUMIFS(ServerList!F:F,ServerList!H:H,"Microsoft Windows Server 2003 (64-bit)")</f>
        <v/>
      </c>
    </row>
    <row r="26">
      <c r="A26" t="inlineStr">
        <is>
          <t>Operating System</t>
        </is>
      </c>
      <c r="B26" t="inlineStr">
        <is>
          <t>Microsoft Windows Server 2003 Standard (32-bit)</t>
        </is>
      </c>
      <c r="C26">
        <f>COUNTIFS(ServerList!H:H,"Microsoft Windows Server 2003 Standard (32-bit)")</f>
        <v/>
      </c>
      <c r="D26">
        <f>SUMIFS(ServerList!C:C,ServerList!H:H,"Microsoft Windows Server 2003 Standard (32-bit)")</f>
        <v/>
      </c>
      <c r="E26">
        <f>SUMIFS(ServerList!D:D,ServerList!H:H,"Microsoft Windows Server 2003 Standard (32-bit)")</f>
        <v/>
      </c>
      <c r="F26">
        <f>SUMIFS(ServerList!E:E,ServerList!H:H,"Microsoft Windows Server 2003 Standard (32-bit)")</f>
        <v/>
      </c>
      <c r="G26">
        <f>SUMIFS(ServerList!F:F,ServerList!H:H,"Microsoft Windows Server 2003 Standard (32-bit)")</f>
        <v/>
      </c>
    </row>
    <row r="27">
      <c r="A27" t="inlineStr">
        <is>
          <t>Operating System</t>
        </is>
      </c>
      <c r="B27" t="inlineStr">
        <is>
          <t>Debian GNU/Linux 11 (64-bit)</t>
        </is>
      </c>
      <c r="C27">
        <f>COUNTIFS(ServerList!H:H,"Debian GNU/Linux 11 (64-bit)")</f>
        <v/>
      </c>
      <c r="D27">
        <f>SUMIFS(ServerList!C:C,ServerList!H:H,"Debian GNU/Linux 11 (64-bit)")</f>
        <v/>
      </c>
      <c r="E27">
        <f>SUMIFS(ServerList!D:D,ServerList!H:H,"Debian GNU/Linux 11 (64-bit)")</f>
        <v/>
      </c>
      <c r="F27">
        <f>SUMIFS(ServerList!E:E,ServerList!H:H,"Debian GNU/Linux 11 (64-bit)")</f>
        <v/>
      </c>
      <c r="G27">
        <f>SUMIFS(ServerList!F:F,ServerList!H:H,"Debian GNU/Linux 11 (64-bit)")</f>
        <v/>
      </c>
    </row>
    <row r="28">
      <c r="A28" t="inlineStr">
        <is>
          <t>Operating System</t>
        </is>
      </c>
      <c r="B28" t="inlineStr">
        <is>
          <t>SUSE Linux Enterprise 11 (64-bit)</t>
        </is>
      </c>
      <c r="C28">
        <f>COUNTIFS(ServerList!H:H,"SUSE Linux Enterprise 11 (64-bit)")</f>
        <v/>
      </c>
      <c r="D28">
        <f>SUMIFS(ServerList!C:C,ServerList!H:H,"SUSE Linux Enterprise 11 (64-bit)")</f>
        <v/>
      </c>
      <c r="E28">
        <f>SUMIFS(ServerList!D:D,ServerList!H:H,"SUSE Linux Enterprise 11 (64-bit)")</f>
        <v/>
      </c>
      <c r="F28">
        <f>SUMIFS(ServerList!E:E,ServerList!H:H,"SUSE Linux Enterprise 11 (64-bit)")</f>
        <v/>
      </c>
      <c r="G28">
        <f>SUMIFS(ServerList!F:F,ServerList!H:H,"SUSE Linux Enterprise 11 (64-bit)")</f>
        <v/>
      </c>
    </row>
    <row r="29">
      <c r="A29" t="inlineStr">
        <is>
          <t>Operating System</t>
        </is>
      </c>
      <c r="B29" t="inlineStr">
        <is>
          <t>Other Linux (64-bit)</t>
        </is>
      </c>
      <c r="C29">
        <f>COUNTIFS(ServerList!H:H,"Other Linux (64-bit)")</f>
        <v/>
      </c>
      <c r="D29">
        <f>SUMIFS(ServerList!C:C,ServerList!H:H,"Other Linux (64-bit)")</f>
        <v/>
      </c>
      <c r="E29">
        <f>SUMIFS(ServerList!D:D,ServerList!H:H,"Other Linux (64-bit)")</f>
        <v/>
      </c>
      <c r="F29">
        <f>SUMIFS(ServerList!E:E,ServerList!H:H,"Other Linux (64-bit)")</f>
        <v/>
      </c>
      <c r="G29">
        <f>SUMIFS(ServerList!F:F,ServerList!H:H,"Other Linux (64-bit)")</f>
        <v/>
      </c>
    </row>
    <row r="31">
      <c r="A31" t="inlineStr">
        <is>
          <t>Grand Total</t>
        </is>
      </c>
      <c r="C31">
        <f>COUNTA(ServerList!A:A)-1</f>
        <v/>
      </c>
      <c r="D31">
        <f>SUM(ServerList!C:C)</f>
        <v/>
      </c>
      <c r="E31">
        <f>SUM(ServerList!D:D)</f>
        <v/>
      </c>
      <c r="F31">
        <f>SUM(ServerList!E:E)</f>
        <v/>
      </c>
      <c r="G31">
        <f>SUM(ServerList!F:F)</f>
        <v/>
      </c>
    </row>
    <row r="33">
      <c r="A33" t="inlineStr">
        <is>
          <t>Production Scope Summary</t>
        </is>
      </c>
    </row>
    <row r="34">
      <c r="A34" t="inlineStr">
        <is>
          <t>Production Scope</t>
        </is>
      </c>
      <c r="B34" t="inlineStr">
        <is>
          <t>In Scope</t>
        </is>
      </c>
      <c r="C34">
        <f>COUNTIFS(ServerList!I:I,"yes")+COUNTIFS(ServerList!I:I,"true")+COUNTIFS(ServerList!I:I,"1")+COUNTIFS(ServerList!I:I,"X")+COUNTIFS(ServerList!I:I,"y")</f>
        <v/>
      </c>
      <c r="D34">
        <f>SUMIFS(ServerList!C:C,ServerList!I:I,"yes")+SUMIFS(ServerList!C:C,ServerList!I:I,"true")+SUMIFS(ServerList!C:C,ServerList!I:I,"1")+SUMIFS(ServerList!C:C,ServerList!I:I,"X")+SUMIFS(ServerList!C:C,ServerList!I:I,"y")</f>
        <v/>
      </c>
      <c r="E34">
        <f>SUMIFS(ServerList!D:D,ServerList!I:I,"yes")+SUMIFS(ServerList!D:D,ServerList!I:I,"true")+SUMIFS(ServerList!D:D,ServerList!I:I,"1")+SUMIFS(ServerList!D:D,ServerList!I:I,"X")+SUMIFS(ServerList!D:D,ServerList!I:I,"y")</f>
        <v/>
      </c>
      <c r="F34">
        <f>SUMIFS(ServerList!E:E,ServerList!I:I,"yes")+SUMIFS(ServerList!E:E,ServerList!I:I,"true")+SUMIFS(ServerList!E:E,ServerList!I:I,"1")+SUMIFS(ServerList!E:E,ServerList!I:I,"X")+SUMIFS(ServerList!E:E,ServerList!I:I,"y")</f>
        <v/>
      </c>
      <c r="G34">
        <f>SUMIFS(ServerList!F:F,ServerList!I:I,"yes")+SUMIFS(ServerList!F:F,ServerList!I:I,"true")+SUMIFS(ServerList!F:F,ServerList!I:I,"1")+SUMIFS(ServerList!F:F,ServerList!I:I,"X")+SUMIFS(ServerList!F:F,ServerList!I:I,"y")</f>
        <v/>
      </c>
    </row>
    <row r="35">
      <c r="A35" t="inlineStr">
        <is>
          <t>Production Scope</t>
        </is>
      </c>
      <c r="B35" t="inlineStr">
        <is>
          <t>Not In Scope</t>
        </is>
      </c>
      <c r="C35">
        <f>COUNTIFS(ServerList!I:I,"&lt;&gt;yes",ServerList!I:I,"&lt;&gt;true",ServerList!I:I,"&lt;&gt;1",ServerList!I:I,"&lt;&gt;X",ServerList!I:I,"&lt;&gt;y")</f>
        <v/>
      </c>
      <c r="D35">
        <f>SUMIFS(ServerList!C:C,ServerList!I:I,"&lt;&gt;yes",ServerList!I:I,"&lt;&gt;true",ServerList!I:I,"&lt;&gt;1",ServerList!I:I,"&lt;&gt;X",ServerList!I:I,"&lt;&gt;y")</f>
        <v/>
      </c>
      <c r="E35">
        <f>SUMIFS(ServerList!D:D,ServerList!I:I,"&lt;&gt;yes",ServerList!I:I,"&lt;&gt;true",ServerList!I:I,"&lt;&gt;1",ServerList!I:I,"&lt;&gt;X",ServerList!I:I,"&lt;&gt;y")</f>
        <v/>
      </c>
      <c r="F35">
        <f>SUMIFS(ServerList!E:E,ServerList!I:I,"&lt;&gt;yes",ServerList!I:I,"&lt;&gt;true",ServerList!I:I,"&lt;&gt;1",ServerList!I:I,"&lt;&gt;X",ServerList!I:I,"&lt;&gt;y")</f>
        <v/>
      </c>
      <c r="G35">
        <f>SUMIFS(ServerList!F:F,ServerList!I:I,"&lt;&gt;yes",ServerList!I:I,"&lt;&gt;true",ServerList!I:I,"&lt;&gt;1",ServerList!I:I,"&lt;&gt;X",ServerList!I:I,"&lt;&gt;y")</f>
        <v/>
      </c>
    </row>
    <row r="36">
      <c r="A36" t="inlineStr">
        <is>
          <t>Production Scope Subtotal</t>
        </is>
      </c>
      <c r="B36" t="inlineStr"/>
      <c r="C36">
        <f>SUM(C34:C35)</f>
        <v/>
      </c>
      <c r="D36">
        <f>SUM(D34:D35)</f>
        <v/>
      </c>
      <c r="E36">
        <f>SUM(E34:E35)</f>
        <v/>
      </c>
      <c r="F36">
        <f>SUM(F34:F35)</f>
        <v/>
      </c>
      <c r="G36">
        <f>SUM(G34:G35)</f>
        <v/>
      </c>
    </row>
    <row r="39">
      <c r="A39" t="inlineStr">
        <is>
          <t>DR Scope Summary</t>
        </is>
      </c>
    </row>
    <row r="40">
      <c r="A40" t="inlineStr">
        <is>
          <t>DR Scope</t>
        </is>
      </c>
      <c r="B40" t="inlineStr">
        <is>
          <t>In Scope</t>
        </is>
      </c>
      <c r="C40">
        <f>COUNTIFS(ServerList!J:J,"yes")+COUNTIFS(ServerList!J:J,"true")+COUNTIFS(ServerList!J:J,"1")+COUNTIFS(ServerList!J:J,"X")+COUNTIFS(ServerList!J:J,"y")</f>
        <v/>
      </c>
      <c r="D40">
        <f>SUMIFS(ServerList!C:C,ServerList!J:J,"yes")+SUMIFS(ServerList!C:C,ServerList!J:J,"true")+SUMIFS(ServerList!C:C,ServerList!J:J,"1")+SUMIFS(ServerList!C:C,ServerList!J:J,"X")+SUMIFS(ServerList!C:C,ServerList!J:J,"y")</f>
        <v/>
      </c>
      <c r="E40">
        <f>SUMIFS(ServerList!D:D,ServerList!J:J,"yes")+SUMIFS(ServerList!D:D,ServerList!J:J,"true")+SUMIFS(ServerList!D:D,ServerList!J:J,"1")+SUMIFS(ServerList!D:D,ServerList!J:J,"X")+SUMIFS(ServerList!D:D,ServerList!J:J,"y")</f>
        <v/>
      </c>
      <c r="F40">
        <f>SUMIFS(ServerList!E:E,ServerList!J:J,"yes")+SUMIFS(ServerList!E:E,ServerList!J:J,"true")+SUMIFS(ServerList!E:E,ServerList!J:J,"1")+SUMIFS(ServerList!E:E,ServerList!J:J,"X")+SUMIFS(ServerList!E:E,ServerList!J:J,"y")</f>
        <v/>
      </c>
      <c r="G40">
        <f>SUMIFS(ServerList!F:F,ServerList!J:J,"yes")+SUMIFS(ServerList!F:F,ServerList!J:J,"true")+SUMIFS(ServerList!F:F,ServerList!J:J,"1")+SUMIFS(ServerList!F:F,ServerList!J:J,"X")+SUMIFS(ServerList!F:F,ServerList!J:J,"y")</f>
        <v/>
      </c>
    </row>
    <row r="41">
      <c r="A41" t="inlineStr">
        <is>
          <t>DR Scope</t>
        </is>
      </c>
      <c r="B41" t="inlineStr">
        <is>
          <t>Not In Scope</t>
        </is>
      </c>
      <c r="C41">
        <f>COUNTIFS(ServerList!J:J,"&lt;&gt;yes",ServerList!J:J,"&lt;&gt;true",ServerList!J:J,"&lt;&gt;1",ServerList!J:J,"&lt;&gt;X",ServerList!J:J,"&lt;&gt;y")</f>
        <v/>
      </c>
      <c r="D41">
        <f>SUMIFS(ServerList!C:C,ServerList!J:J,"&lt;&gt;yes",ServerList!J:J,"&lt;&gt;true",ServerList!J:J,"&lt;&gt;1",ServerList!J:J,"&lt;&gt;X",ServerList!J:J,"&lt;&gt;y")</f>
        <v/>
      </c>
      <c r="E41">
        <f>SUMIFS(ServerList!D:D,ServerList!J:J,"&lt;&gt;yes",ServerList!J:J,"&lt;&gt;true",ServerList!J:J,"&lt;&gt;1",ServerList!J:J,"&lt;&gt;X",ServerList!J:J,"&lt;&gt;y")</f>
        <v/>
      </c>
      <c r="F41">
        <f>SUMIFS(ServerList!E:E,ServerList!J:J,"&lt;&gt;yes",ServerList!J:J,"&lt;&gt;true",ServerList!J:J,"&lt;&gt;1",ServerList!J:J,"&lt;&gt;X",ServerList!J:J,"&lt;&gt;y")</f>
        <v/>
      </c>
      <c r="G41">
        <f>SUMIFS(ServerList!F:F,ServerList!J:J,"&lt;&gt;yes",ServerList!J:J,"&lt;&gt;true",ServerList!J:J,"&lt;&gt;1",ServerList!J:J,"&lt;&gt;X",ServerList!J:J,"&lt;&gt;y")</f>
        <v/>
      </c>
    </row>
    <row r="42">
      <c r="A42" t="inlineStr">
        <is>
          <t>DR Scope Subtotal</t>
        </is>
      </c>
      <c r="B42" t="inlineStr"/>
      <c r="C42">
        <f>SUM(C40:C41)</f>
        <v/>
      </c>
      <c r="D42">
        <f>SUM(D40:D41)</f>
        <v/>
      </c>
      <c r="E42">
        <f>SUM(E40:E41)</f>
        <v/>
      </c>
      <c r="F42">
        <f>SUM(F40:F41)</f>
        <v/>
      </c>
      <c r="G42">
        <f>SUM(G40:G41)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2025-04-17T18:44:31Z</dcterms:created>
  <dcterms:modified xsi:type="dcterms:W3CDTF">2025-04-17T18:44:31Z</dcterms:modified>
</cp:coreProperties>
</file>