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022gc-my.sharepoint.com/personal/alex_gill_hc-sc_gc_ca/Documents/Documents/Alex Work/Projects/Current Projects/MFLP-52 Update/Validation Package/Supporting Documents/"/>
    </mc:Choice>
  </mc:AlternateContent>
  <xr:revisionPtr revIDLastSave="20" documentId="13_ncr:1_{AA205117-FAEC-4EC9-99CD-F11A56A2CBE5}" xr6:coauthVersionLast="47" xr6:coauthVersionMax="47" xr10:uidLastSave="{6D3C6EE8-36BC-45D8-9217-86462CE3F178}"/>
  <bookViews>
    <workbookView xWindow="-120" yWindow="-120" windowWidth="29040" windowHeight="15720" xr2:uid="{826F102C-BC6A-462A-A35F-E8B11BFEF66D}"/>
  </bookViews>
  <sheets>
    <sheet name="Run #1" sheetId="1" r:id="rId1"/>
    <sheet name="Run #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8" i="2" l="1"/>
  <c r="N48" i="2"/>
  <c r="M48" i="2"/>
  <c r="L48" i="2"/>
  <c r="O47" i="2"/>
  <c r="N47" i="2"/>
  <c r="M47" i="2"/>
  <c r="L47" i="2"/>
  <c r="O41" i="2"/>
  <c r="N41" i="2"/>
  <c r="M41" i="2"/>
  <c r="L41" i="2"/>
  <c r="O40" i="2"/>
  <c r="N40" i="2"/>
  <c r="M40" i="2"/>
  <c r="L40" i="2"/>
  <c r="O49" i="2" l="1"/>
  <c r="N49" i="2"/>
  <c r="M49" i="2"/>
  <c r="R47" i="2" s="1"/>
  <c r="R49" i="2" s="1"/>
  <c r="L49" i="2"/>
  <c r="O42" i="2"/>
  <c r="M42" i="2"/>
  <c r="L42" i="2"/>
  <c r="R39" i="2" s="1"/>
  <c r="R47" i="1"/>
  <c r="R40" i="1"/>
  <c r="O48" i="1"/>
  <c r="N48" i="1"/>
  <c r="M48" i="1"/>
  <c r="L48" i="1"/>
  <c r="O47" i="1"/>
  <c r="O49" i="1" s="1"/>
  <c r="N47" i="1"/>
  <c r="N49" i="1" s="1"/>
  <c r="M47" i="1"/>
  <c r="M49" i="1" s="1"/>
  <c r="L47" i="1"/>
  <c r="L49" i="1" s="1"/>
  <c r="O41" i="1"/>
  <c r="N41" i="1"/>
  <c r="M41" i="1"/>
  <c r="L41" i="1"/>
  <c r="O40" i="1"/>
  <c r="O42" i="1" s="1"/>
  <c r="N40" i="1"/>
  <c r="N42" i="1" s="1"/>
  <c r="M40" i="1"/>
  <c r="M42" i="1" s="1"/>
  <c r="L40" i="1"/>
  <c r="L42" i="1" s="1"/>
  <c r="E104" i="2"/>
  <c r="E85" i="2"/>
  <c r="E55" i="2"/>
  <c r="E57" i="2"/>
  <c r="E56" i="2"/>
  <c r="E46" i="2"/>
  <c r="E45" i="2"/>
  <c r="E44" i="2" s="1"/>
  <c r="J72" i="2"/>
  <c r="J71" i="2"/>
  <c r="J70" i="2"/>
  <c r="J65" i="2"/>
  <c r="J64" i="2"/>
  <c r="J63" i="2"/>
  <c r="AI33" i="2"/>
  <c r="AH33" i="2"/>
  <c r="AG33" i="2"/>
  <c r="AF33" i="2"/>
  <c r="AI32" i="2"/>
  <c r="AH32" i="2"/>
  <c r="AG32" i="2"/>
  <c r="AF32" i="2"/>
  <c r="AI13" i="2"/>
  <c r="AG13" i="2"/>
  <c r="AI12" i="2"/>
  <c r="AG12" i="2"/>
  <c r="E105" i="1"/>
  <c r="E88" i="1"/>
  <c r="N42" i="2" l="1"/>
  <c r="R40" i="2" s="1"/>
  <c r="R42" i="2" s="1"/>
  <c r="R41" i="2"/>
  <c r="R50" i="2"/>
  <c r="R46" i="2"/>
  <c r="R48" i="2" s="1"/>
  <c r="R49" i="1"/>
  <c r="R42" i="1"/>
  <c r="R43" i="1"/>
  <c r="R39" i="1"/>
  <c r="R41" i="1" s="1"/>
  <c r="R50" i="1"/>
  <c r="R46" i="1"/>
  <c r="R48" i="1" s="1"/>
  <c r="K71" i="2"/>
  <c r="K72" i="2"/>
  <c r="K64" i="2"/>
  <c r="K65" i="2"/>
  <c r="AJ33" i="1"/>
  <c r="AJ32" i="1"/>
  <c r="AI33" i="1"/>
  <c r="AI32" i="1"/>
  <c r="AH33" i="1"/>
  <c r="AH32" i="1"/>
  <c r="AG33" i="1"/>
  <c r="AG32" i="1"/>
  <c r="AJ12" i="1"/>
  <c r="AJ13" i="1"/>
  <c r="AH13" i="1"/>
  <c r="AH12" i="1"/>
  <c r="J72" i="1"/>
  <c r="J71" i="1"/>
  <c r="J70" i="1"/>
  <c r="J63" i="1"/>
  <c r="J65" i="1"/>
  <c r="J64" i="1"/>
  <c r="E56" i="1"/>
  <c r="E57" i="1" s="1"/>
  <c r="E45" i="1"/>
  <c r="E46" i="1" s="1"/>
  <c r="R43" i="2" l="1"/>
  <c r="K71" i="1"/>
  <c r="K64" i="1"/>
  <c r="K65" i="1"/>
  <c r="K72" i="1"/>
  <c r="E55" i="1"/>
  <c r="E44" i="1"/>
</calcChain>
</file>

<file path=xl/sharedStrings.xml><?xml version="1.0" encoding="utf-8"?>
<sst xmlns="http://schemas.openxmlformats.org/spreadsheetml/2006/main" count="1859" uniqueCount="251">
  <si>
    <t xml:space="preserve">Status : </t>
  </si>
  <si>
    <t>Approved</t>
  </si>
  <si>
    <t>Category :</t>
  </si>
  <si>
    <t>Fruits and vegetables</t>
  </si>
  <si>
    <t>Results summary</t>
  </si>
  <si>
    <t>Broth screening qPCR results</t>
  </si>
  <si>
    <t>Pool screening results</t>
  </si>
  <si>
    <t>Colony screening result - VT</t>
  </si>
  <si>
    <t>CF qPCR result</t>
  </si>
  <si>
    <t>Type :</t>
  </si>
  <si>
    <t>Raw and raw processed</t>
  </si>
  <si>
    <t xml:space="preserve">Food items : </t>
  </si>
  <si>
    <t>Romaine hearts, baby spinach</t>
  </si>
  <si>
    <t>Incub. Time :</t>
  </si>
  <si>
    <t>24h</t>
  </si>
  <si>
    <t>Run #1</t>
  </si>
  <si>
    <t>Run #2</t>
  </si>
  <si>
    <t>vt qPCR</t>
  </si>
  <si>
    <t>Confirmation of neg. Samples</t>
  </si>
  <si>
    <t>Sample Status</t>
  </si>
  <si>
    <t>SGIL</t>
  </si>
  <si>
    <t>Instagene (1)</t>
  </si>
  <si>
    <t>PureGene (2) (3)</t>
  </si>
  <si>
    <t>Pool #1 - Rainbow (1)</t>
  </si>
  <si>
    <t>Pool #2 - MAC-t (1)</t>
  </si>
  <si>
    <t>Pool #3 - Rainbow (2)</t>
  </si>
  <si>
    <t>Pool #4 MAC-t (2)</t>
  </si>
  <si>
    <t>Pool #5 - MAC-t (2)</t>
  </si>
  <si>
    <t>Pool #6 MAC-t (2)</t>
  </si>
  <si>
    <t>Pool</t>
  </si>
  <si>
    <t>Colony 1</t>
  </si>
  <si>
    <t>Colony 2</t>
  </si>
  <si>
    <t>Colony 3</t>
  </si>
  <si>
    <t>Colony 4</t>
  </si>
  <si>
    <t>Colony 5</t>
  </si>
  <si>
    <t>Colony 6</t>
  </si>
  <si>
    <t>Colony 7</t>
  </si>
  <si>
    <t>Colony 8</t>
  </si>
  <si>
    <t>Colony 9</t>
  </si>
  <si>
    <t>Colony 10</t>
  </si>
  <si>
    <t>Colony</t>
  </si>
  <si>
    <t>CF qPCR</t>
  </si>
  <si>
    <t>Sample Details</t>
  </si>
  <si>
    <t>Matrix</t>
  </si>
  <si>
    <t>Level</t>
  </si>
  <si>
    <t>Broth - Insta</t>
  </si>
  <si>
    <t>Broth - Pgene</t>
  </si>
  <si>
    <t>Pools</t>
  </si>
  <si>
    <t>Colonies</t>
  </si>
  <si>
    <t>VITEK</t>
  </si>
  <si>
    <t>Method result</t>
  </si>
  <si>
    <t>Rainbow -4 sweep</t>
  </si>
  <si>
    <t xml:space="preserve">MAC-T investig. </t>
  </si>
  <si>
    <t>Broth screening</t>
  </si>
  <si>
    <t>Isolation</t>
  </si>
  <si>
    <t>FAM</t>
  </si>
  <si>
    <t>HEX</t>
  </si>
  <si>
    <t>Date of spiking</t>
  </si>
  <si>
    <t>2023-03932</t>
  </si>
  <si>
    <t>Romaine hearts</t>
  </si>
  <si>
    <t>Negative</t>
  </si>
  <si>
    <t>-</t>
  </si>
  <si>
    <t>n/a</t>
  </si>
  <si>
    <t>TN</t>
  </si>
  <si>
    <t>Mean Ct - Unspiked</t>
  </si>
  <si>
    <t>Analysis start date</t>
  </si>
  <si>
    <t>2023-03933</t>
  </si>
  <si>
    <t>Instagene</t>
  </si>
  <si>
    <t>PureGene</t>
  </si>
  <si>
    <t>Sample Size</t>
  </si>
  <si>
    <t>25 g</t>
  </si>
  <si>
    <t>2023-03934</t>
  </si>
  <si>
    <t>Food Item #1 background microflora concentration</t>
  </si>
  <si>
    <t>Romaine hearts : 3.2E+06 CFU/g</t>
  </si>
  <si>
    <t>2023-03935</t>
  </si>
  <si>
    <t>Baby spinach</t>
  </si>
  <si>
    <t>Romaine</t>
  </si>
  <si>
    <t>Food Item #2 background microflora concentration</t>
  </si>
  <si>
    <t>Baby spinach : 6.4E+07 CFU/g</t>
  </si>
  <si>
    <t>2023-03936</t>
  </si>
  <si>
    <t>Spinach</t>
  </si>
  <si>
    <t>Method used to determine sample background microflora</t>
  </si>
  <si>
    <t>MFHPB-18 : PCA, 35°C, 48h</t>
  </si>
  <si>
    <t>2023-03937</t>
  </si>
  <si>
    <t>+</t>
  </si>
  <si>
    <t>Positive</t>
  </si>
  <si>
    <t>TP</t>
  </si>
  <si>
    <t>2023-03938</t>
  </si>
  <si>
    <t>Inoculum Details</t>
  </si>
  <si>
    <t>2023-03939</t>
  </si>
  <si>
    <t>Strain ID</t>
  </si>
  <si>
    <r>
      <t xml:space="preserve"># 11-3088 : </t>
    </r>
    <r>
      <rPr>
        <i/>
        <sz val="11"/>
        <rFont val="Calibri"/>
        <family val="2"/>
        <scheme val="minor"/>
      </rPr>
      <t>E. coli</t>
    </r>
    <r>
      <rPr>
        <sz val="11"/>
        <rFont val="Calibri"/>
        <family val="2"/>
        <scheme val="minor"/>
      </rPr>
      <t xml:space="preserve"> O104:H4, </t>
    </r>
    <r>
      <rPr>
        <i/>
        <sz val="11"/>
        <rFont val="Calibri"/>
        <family val="2"/>
        <scheme val="minor"/>
      </rPr>
      <t>vtx2a, aggR, aaiC</t>
    </r>
  </si>
  <si>
    <t>2023-03940</t>
  </si>
  <si>
    <t>Strain source (time of isolation, source commodity, geographic region of origin)</t>
  </si>
  <si>
    <t>Clinical / Sprouts</t>
  </si>
  <si>
    <t>2023-03941</t>
  </si>
  <si>
    <t>Concentration of inoculum, volume used to spike:</t>
  </si>
  <si>
    <t>Target = 5 CFU/100 µl; Actual = 4.5 CFU/100 µL</t>
  </si>
  <si>
    <t>2023-03942</t>
  </si>
  <si>
    <t>Method used to determine spiking concentration:</t>
  </si>
  <si>
    <t>Plating onto TSA, 20 replicates, 35 °C, 18-24 h</t>
  </si>
  <si>
    <t>2023-03943</t>
  </si>
  <si>
    <t>Equilibration conditions:</t>
  </si>
  <si>
    <t>2-8 °C, 3 days</t>
  </si>
  <si>
    <t>2023-03944</t>
  </si>
  <si>
    <t>2023-03945</t>
  </si>
  <si>
    <t>Was the inoculum stressed?</t>
  </si>
  <si>
    <t>No</t>
  </si>
  <si>
    <t>2023-03946</t>
  </si>
  <si>
    <t>Stressing Conditions:</t>
  </si>
  <si>
    <t>2023-03947</t>
  </si>
  <si>
    <t>Stress level:</t>
  </si>
  <si>
    <t>2023-03948</t>
  </si>
  <si>
    <t>How was the stress level determined?
(Please include counts and agar choices)</t>
  </si>
  <si>
    <t>2023-03949</t>
  </si>
  <si>
    <t>2023-03950</t>
  </si>
  <si>
    <t>Was a Co-Inoculum Used?</t>
  </si>
  <si>
    <t>Yes</t>
  </si>
  <si>
    <t>2023-03951</t>
  </si>
  <si>
    <t>Strain ID of co-inoculum:</t>
  </si>
  <si>
    <r>
      <t xml:space="preserve"># FD-51 : generic </t>
    </r>
    <r>
      <rPr>
        <i/>
        <sz val="11"/>
        <rFont val="Calibri"/>
        <family val="2"/>
        <scheme val="minor"/>
      </rPr>
      <t>E. coli</t>
    </r>
  </si>
  <si>
    <t>2023-03952</t>
  </si>
  <si>
    <t>Mean Ct - Low level</t>
  </si>
  <si>
    <t>Strain source</t>
  </si>
  <si>
    <t>2023-03953</t>
  </si>
  <si>
    <t>Where all spiked samples co-inoculated?</t>
  </si>
  <si>
    <t>2023-03954</t>
  </si>
  <si>
    <t>Target = 50 CFU/100 µL; Actual = 41.4 CFU/100 µL</t>
  </si>
  <si>
    <t>2023-03955</t>
  </si>
  <si>
    <t>Stressing conditions (if applicable):</t>
  </si>
  <si>
    <t>2023-03956</t>
  </si>
  <si>
    <t>Stress level (if applicable):</t>
  </si>
  <si>
    <t>2023-03954 - Ct FAM = 27.2</t>
  </si>
  <si>
    <t>CP</t>
  </si>
  <si>
    <t>How was the stress level determined?
(Please include counts and agar choices)
(if applicable)</t>
  </si>
  <si>
    <t>2023-03954 - Ct HEX = 30.2</t>
  </si>
  <si>
    <t>CN</t>
  </si>
  <si>
    <t>Performance</t>
  </si>
  <si>
    <t>CS</t>
  </si>
  <si>
    <t>NTC</t>
  </si>
  <si>
    <t>PREPARATION OF INOCULUM</t>
  </si>
  <si>
    <t>(1) Raw data file : 20240207_150355_CT036336_VT et CF.pcrd</t>
  </si>
  <si>
    <t>Raw data file : 20240208_125023_CT036336_VT et CF.pcrd (except 2023-03954)</t>
  </si>
  <si>
    <t>Raw data file : 20240215_131953_CT036336_VT et CF.pcrd</t>
  </si>
  <si>
    <t>Raw data file : 20240221_111159_CT036336_VT et CF</t>
  </si>
  <si>
    <r>
      <t xml:space="preserve">VTEC </t>
    </r>
    <r>
      <rPr>
        <b/>
        <i/>
        <sz val="11"/>
        <color theme="1"/>
        <rFont val="Calibri"/>
        <family val="2"/>
        <scheme val="minor"/>
      </rPr>
      <t>E. coli</t>
    </r>
    <r>
      <rPr>
        <b/>
        <sz val="11"/>
        <color theme="1"/>
        <rFont val="Calibri"/>
        <family val="2"/>
        <scheme val="minor"/>
      </rPr>
      <t xml:space="preserve"> 11-3088</t>
    </r>
  </si>
  <si>
    <t>(1) Raw data filename : 20240206_120559_CT036336_VT et CF.pcrd</t>
  </si>
  <si>
    <t>(2) Raw data file : 20240208_125023_CT036336_VT et CF.pcrd (2023-03954 pools #3 to #6)</t>
  </si>
  <si>
    <t>Plating (TSA) :</t>
  </si>
  <si>
    <t>Screening</t>
  </si>
  <si>
    <t>FP</t>
  </si>
  <si>
    <t>FN</t>
  </si>
  <si>
    <t>Sensitivity</t>
  </si>
  <si>
    <t>(2) Raw data filename : 20240206_140436_CT036336_VT et CF.pcrd</t>
  </si>
  <si>
    <t xml:space="preserve">Reading : </t>
  </si>
  <si>
    <t>Unspiked</t>
  </si>
  <si>
    <t>Specificity</t>
  </si>
  <si>
    <t>(3) Raw data filename for sample 2023-03956 : 20240207_150355_CT036336_VT et CF.pcrd</t>
  </si>
  <si>
    <t xml:space="preserve">Volume / plate : </t>
  </si>
  <si>
    <t>100 µL</t>
  </si>
  <si>
    <t>Spiked</t>
  </si>
  <si>
    <t>FN rate</t>
  </si>
  <si>
    <t>FP rate</t>
  </si>
  <si>
    <t>Dilution</t>
  </si>
  <si>
    <t>Rep 1</t>
  </si>
  <si>
    <t>Rep 2</t>
  </si>
  <si>
    <t>CFU/mL</t>
  </si>
  <si>
    <t>Agreement</t>
  </si>
  <si>
    <t>&gt; 150</t>
  </si>
  <si>
    <t xml:space="preserve">   &gt;&gt; 800 µL + 9.20 mL peptone water &gt;&gt; 5 CFU/100 µL</t>
  </si>
  <si>
    <t>Dilution in bold used for calculations</t>
  </si>
  <si>
    <r>
      <t xml:space="preserve">Generic </t>
    </r>
    <r>
      <rPr>
        <b/>
        <i/>
        <sz val="11"/>
        <color theme="1"/>
        <rFont val="Calibri"/>
        <family val="2"/>
        <scheme val="minor"/>
      </rPr>
      <t>E. coli</t>
    </r>
    <r>
      <rPr>
        <b/>
        <sz val="11"/>
        <color theme="1"/>
        <rFont val="Calibri"/>
        <family val="2"/>
        <scheme val="minor"/>
      </rPr>
      <t xml:space="preserve"> FD-51</t>
    </r>
  </si>
  <si>
    <t xml:space="preserve">   &gt;&gt; 780 µL + 9.22 mL peptone water &gt;&gt; 50 CFU/100 µL</t>
  </si>
  <si>
    <t xml:space="preserve"> </t>
  </si>
  <si>
    <t>20240206_120559_CT036336_VT et CF.pcrd (Instagene)</t>
  </si>
  <si>
    <t>20240207_150355_CT036336_VT et CF.pcrd</t>
  </si>
  <si>
    <t>20240208_125023_CT036336_VT et CF.pcrd (except 2023-03954)</t>
  </si>
  <si>
    <t>20240215_131953_CT036336_VT et CF.pcrd</t>
  </si>
  <si>
    <t>20240221_111159_CT036336_VT et CF</t>
  </si>
  <si>
    <t>VERIFICATION OF FINAL INOCULUM</t>
  </si>
  <si>
    <t>CFU/plate</t>
  </si>
  <si>
    <t xml:space="preserve">Mean : </t>
  </si>
  <si>
    <t xml:space="preserve">   &lt;&lt; Actual spiking level (target)</t>
  </si>
  <si>
    <t xml:space="preserve">POS : </t>
  </si>
  <si>
    <t xml:space="preserve">NEG : </t>
  </si>
  <si>
    <t xml:space="preserve">   &lt;&lt; Actual spiking level (co-inoculum)</t>
  </si>
  <si>
    <t>20240206_140436_CT036336_VT et CF.pcrd (PureGene)</t>
  </si>
  <si>
    <t>BACKGROUND MICROFLORA (MFHPB-18)</t>
  </si>
  <si>
    <t>Plating (PCA) :</t>
  </si>
  <si>
    <t>1 mL</t>
  </si>
  <si>
    <t>CFU/g</t>
  </si>
  <si>
    <t>TNTC</t>
  </si>
  <si>
    <t>&gt; 300</t>
  </si>
  <si>
    <t>(Neg. Confirm.)</t>
  </si>
  <si>
    <t>Pool #1 (Rainbow)</t>
  </si>
  <si>
    <t>Pool #2 (MAC-T)</t>
  </si>
  <si>
    <t>Pool #3</t>
  </si>
  <si>
    <t>Pool #4</t>
  </si>
  <si>
    <t>Pool #5</t>
  </si>
  <si>
    <t>Pool #6</t>
  </si>
  <si>
    <t>Plate sweep</t>
  </si>
  <si>
    <t>2024-0001</t>
  </si>
  <si>
    <t>2024-0002</t>
  </si>
  <si>
    <t>2024-0003</t>
  </si>
  <si>
    <t>Romaine hearts :  1.2E+03 CFU/g</t>
  </si>
  <si>
    <t>2024-0004</t>
  </si>
  <si>
    <t>Baby spinach : 7.3E+06 CFU/g</t>
  </si>
  <si>
    <t>2024-0005</t>
  </si>
  <si>
    <t>2024-0006</t>
  </si>
  <si>
    <t>2024-0007</t>
  </si>
  <si>
    <t>2024-0008</t>
  </si>
  <si>
    <t>2024-0009</t>
  </si>
  <si>
    <t>2024-0010</t>
  </si>
  <si>
    <t>Target = 1.0 CFU/100 µl; Actual = 0.4 CFU/100 µL</t>
  </si>
  <si>
    <t>2024-0011</t>
  </si>
  <si>
    <t>2024-0012</t>
  </si>
  <si>
    <t>2024-0013</t>
  </si>
  <si>
    <t>2024-0014</t>
  </si>
  <si>
    <t>2024-0015</t>
  </si>
  <si>
    <t>2024-0016</t>
  </si>
  <si>
    <t>2024-0017</t>
  </si>
  <si>
    <t>2024-0018</t>
  </si>
  <si>
    <t>2024-0019</t>
  </si>
  <si>
    <t>2024-0020</t>
  </si>
  <si>
    <t>2024-0021</t>
  </si>
  <si>
    <t>2024-0022</t>
  </si>
  <si>
    <t>2024-0023</t>
  </si>
  <si>
    <t>2024-0024</t>
  </si>
  <si>
    <t>2024-0025</t>
  </si>
  <si>
    <t>Raw data file : 20240410_145517_CT036336_VT et CF.pcrd (2024-0006 to 0025)</t>
  </si>
  <si>
    <t>Raw data file : 20240411_122348_CT036336_VT et CF.pcrd</t>
  </si>
  <si>
    <t>Raw data file : 20240415_103609_CT036336_VT et CF.pcrd (2024-0008)</t>
  </si>
  <si>
    <t>Raw data file : 20240417_154822_CT036336_VT et CF.pcrd</t>
  </si>
  <si>
    <t>Raw date file : 20240409_122543_CT036336_VT et CF.pcrd</t>
  </si>
  <si>
    <t>Raw data file : 20240411_084231_CT036336_VT et CF.pcrd (2024-0001 to 0005)</t>
  </si>
  <si>
    <t>Raw data file : 20240417_135352_CT036336_VT et CF.pcrd (2024-0023 and 0024 : pool and colony)</t>
  </si>
  <si>
    <t>&gt;300</t>
  </si>
  <si>
    <t xml:space="preserve">  &gt;&gt; 172 µL + 9.83 mL H2Op</t>
  </si>
  <si>
    <t>20240409_122543_CT036336_VT et CF.pcrd</t>
  </si>
  <si>
    <t>20240410_145517_CT036336_VT et CF.pcrd</t>
  </si>
  <si>
    <t>20240411_084231_CT036336_VT et CF.pcrd</t>
  </si>
  <si>
    <t>20240411_122348_CT036336_VT et CF.pcrd</t>
  </si>
  <si>
    <t>20240415_103609_CT036336_VT et CF.pcrd</t>
  </si>
  <si>
    <t>Raw date file : 20240417_154822_CT036336_VT et CF.pcrd</t>
  </si>
  <si>
    <t xml:space="preserve">  &gt;&gt; 182 µL + 9.82 mL H2Op</t>
  </si>
  <si>
    <t>20240417_135352_CT036336_VT et CF.pcrd</t>
  </si>
  <si>
    <t>4.5 CFU/25 g</t>
  </si>
  <si>
    <t>0.4 CFU/25 g</t>
  </si>
  <si>
    <t>Target = 10 CFU/100 µL; Actual = 9.8 CFU/100 µL</t>
  </si>
  <si>
    <t xml:space="preserve">No Ct </t>
  </si>
  <si>
    <t>No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</si>
</sst>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E+00"/>
    <numFmt numFmtId="165" formatCode="0.0"/>
    <numFmt numFmtId="166" formatCode="###0.00;\-###0.00"/>
    <numFmt numFmtId="167" formatCode="###0.0;\-###0.0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C0000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8"/>
      <color theme="1"/>
      <name val="Calibri"/>
      <family val="2"/>
      <scheme val="minor"/>
    </font>
    <font>
      <sz val="8.25"/>
      <name val="Microsoft Sans Serif"/>
      <family val="2"/>
    </font>
    <font>
      <sz val="11"/>
      <color rgb="FFC00000"/>
      <name val="Calibri"/>
      <family val="2"/>
      <scheme val="minor"/>
    </font>
    <font>
      <i/>
      <sz val="11"/>
      <name val="Calibri"/>
      <family val="2"/>
      <scheme val="minor"/>
    </font>
    <font>
      <b/>
      <sz val="8.25"/>
      <name val="Microsoft Sans Serif"/>
      <family val="2"/>
    </font>
    <font>
      <b/>
      <sz val="18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66">
    <xf numFmtId="0" fontId="0" fillId="0" borderId="0" xfId="0"/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3" borderId="30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0" fillId="0" borderId="0" xfId="0" applyNumberFormat="1" applyAlignment="1">
      <alignment vertical="center"/>
    </xf>
    <xf numFmtId="164" fontId="0" fillId="0" borderId="40" xfId="0" quotePrefix="1" applyNumberFormat="1" applyBorder="1" applyAlignment="1">
      <alignment horizontal="center" vertical="center"/>
    </xf>
    <xf numFmtId="0" fontId="0" fillId="0" borderId="39" xfId="0" applyBorder="1" applyAlignment="1">
      <alignment horizontal="right" vertical="center"/>
    </xf>
    <xf numFmtId="0" fontId="0" fillId="0" borderId="31" xfId="0" applyBorder="1" applyAlignment="1">
      <alignment horizontal="right" vertical="center"/>
    </xf>
    <xf numFmtId="0" fontId="0" fillId="0" borderId="40" xfId="0" applyBorder="1" applyAlignment="1">
      <alignment vertical="center"/>
    </xf>
    <xf numFmtId="164" fontId="1" fillId="0" borderId="41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right" vertical="center"/>
    </xf>
    <xf numFmtId="0" fontId="1" fillId="0" borderId="21" xfId="0" applyFont="1" applyBorder="1" applyAlignment="1">
      <alignment horizontal="right" vertical="center"/>
    </xf>
    <xf numFmtId="0" fontId="0" fillId="0" borderId="41" xfId="0" applyBorder="1" applyAlignment="1">
      <alignment vertical="center"/>
    </xf>
    <xf numFmtId="164" fontId="0" fillId="0" borderId="42" xfId="0" applyNumberFormat="1" applyBorder="1" applyAlignment="1">
      <alignment horizontal="center" vertical="center"/>
    </xf>
    <xf numFmtId="0" fontId="0" fillId="0" borderId="25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1" fontId="0" fillId="0" borderId="42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165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9" fontId="0" fillId="0" borderId="0" xfId="1" applyFont="1" applyFill="1" applyAlignment="1">
      <alignment horizontal="right" vertical="center"/>
    </xf>
    <xf numFmtId="164" fontId="0" fillId="0" borderId="41" xfId="0" applyNumberFormat="1" applyBorder="1" applyAlignment="1">
      <alignment horizontal="center" vertical="center"/>
    </xf>
    <xf numFmtId="0" fontId="0" fillId="0" borderId="20" xfId="0" applyBorder="1" applyAlignment="1">
      <alignment horizontal="right" vertical="center"/>
    </xf>
    <xf numFmtId="0" fontId="0" fillId="0" borderId="21" xfId="0" applyBorder="1" applyAlignment="1">
      <alignment horizontal="right" vertical="center"/>
    </xf>
    <xf numFmtId="1" fontId="0" fillId="0" borderId="41" xfId="0" applyNumberFormat="1" applyBorder="1" applyAlignment="1">
      <alignment vertical="center"/>
    </xf>
    <xf numFmtId="164" fontId="0" fillId="0" borderId="41" xfId="0" quotePrefix="1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2" fontId="0" fillId="0" borderId="39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9" fillId="5" borderId="27" xfId="0" applyFont="1" applyFill="1" applyBorder="1" applyAlignment="1">
      <alignment horizontal="center" vertical="center"/>
    </xf>
    <xf numFmtId="0" fontId="1" fillId="4" borderId="37" xfId="0" applyFont="1" applyFill="1" applyBorder="1" applyAlignment="1">
      <alignment horizontal="center" vertical="center"/>
    </xf>
    <xf numFmtId="0" fontId="1" fillId="4" borderId="38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9" fontId="4" fillId="0" borderId="0" xfId="1" applyFont="1" applyFill="1" applyAlignment="1">
      <alignment horizontal="right" vertical="center"/>
    </xf>
    <xf numFmtId="0" fontId="1" fillId="4" borderId="43" xfId="0" applyFont="1" applyFill="1" applyBorder="1" applyAlignment="1">
      <alignment horizontal="center" vertical="center"/>
    </xf>
    <xf numFmtId="0" fontId="1" fillId="4" borderId="44" xfId="0" applyFont="1" applyFill="1" applyBorder="1" applyAlignment="1">
      <alignment horizontal="center" vertical="center"/>
    </xf>
    <xf numFmtId="0" fontId="1" fillId="4" borderId="45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0" fillId="3" borderId="49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14" fillId="0" borderId="0" xfId="0" applyFont="1" applyAlignment="1">
      <alignment vertical="center"/>
    </xf>
    <xf numFmtId="165" fontId="15" fillId="0" borderId="11" xfId="0" applyNumberFormat="1" applyFont="1" applyBorder="1" applyAlignment="1">
      <alignment horizontal="center" vertical="center"/>
    </xf>
    <xf numFmtId="165" fontId="15" fillId="0" borderId="14" xfId="0" applyNumberFormat="1" applyFon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5" fontId="9" fillId="0" borderId="7" xfId="0" applyNumberFormat="1" applyFont="1" applyBorder="1" applyAlignment="1">
      <alignment horizontal="center" vertical="center"/>
    </xf>
    <xf numFmtId="165" fontId="9" fillId="6" borderId="7" xfId="0" applyNumberFormat="1" applyFont="1" applyFill="1" applyBorder="1" applyAlignment="1">
      <alignment horizontal="center" vertical="center"/>
    </xf>
    <xf numFmtId="165" fontId="0" fillId="6" borderId="9" xfId="0" applyNumberFormat="1" applyFill="1" applyBorder="1" applyAlignment="1">
      <alignment horizontal="center" vertical="center"/>
    </xf>
    <xf numFmtId="165" fontId="0" fillId="6" borderId="10" xfId="0" applyNumberFormat="1" applyFill="1" applyBorder="1" applyAlignment="1">
      <alignment horizontal="center" vertical="center"/>
    </xf>
    <xf numFmtId="165" fontId="0" fillId="6" borderId="11" xfId="0" applyNumberFormat="1" applyFill="1" applyBorder="1" applyAlignment="1">
      <alignment horizontal="center" vertical="center"/>
    </xf>
    <xf numFmtId="165" fontId="9" fillId="0" borderId="12" xfId="0" applyNumberFormat="1" applyFont="1" applyBorder="1" applyAlignment="1">
      <alignment horizontal="center" vertical="center"/>
    </xf>
    <xf numFmtId="165" fontId="9" fillId="6" borderId="12" xfId="0" applyNumberFormat="1" applyFont="1" applyFill="1" applyBorder="1" applyAlignment="1">
      <alignment horizontal="center" vertical="center"/>
    </xf>
    <xf numFmtId="165" fontId="0" fillId="6" borderId="14" xfId="0" applyNumberFormat="1" applyFill="1" applyBorder="1" applyAlignment="1">
      <alignment horizontal="center" vertical="center"/>
    </xf>
    <xf numFmtId="165" fontId="0" fillId="6" borderId="12" xfId="0" applyNumberFormat="1" applyFill="1" applyBorder="1" applyAlignment="1">
      <alignment horizontal="center" vertical="center"/>
    </xf>
    <xf numFmtId="165" fontId="15" fillId="6" borderId="14" xfId="0" applyNumberFormat="1" applyFont="1" applyFill="1" applyBorder="1" applyAlignment="1">
      <alignment horizontal="center" vertical="center"/>
    </xf>
    <xf numFmtId="0" fontId="9" fillId="7" borderId="26" xfId="0" applyFont="1" applyFill="1" applyBorder="1" applyAlignment="1">
      <alignment horizontal="center" vertical="center"/>
    </xf>
    <xf numFmtId="0" fontId="9" fillId="7" borderId="27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20" xfId="0" applyFill="1" applyBorder="1" applyAlignment="1">
      <alignment vertical="center"/>
    </xf>
    <xf numFmtId="0" fontId="0" fillId="6" borderId="11" xfId="0" applyFill="1" applyBorder="1" applyAlignment="1">
      <alignment vertical="center"/>
    </xf>
    <xf numFmtId="0" fontId="0" fillId="6" borderId="27" xfId="0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6" borderId="14" xfId="0" applyFill="1" applyBorder="1" applyAlignment="1">
      <alignment vertical="center"/>
    </xf>
    <xf numFmtId="165" fontId="9" fillId="0" borderId="14" xfId="0" applyNumberFormat="1" applyFont="1" applyBorder="1" applyAlignment="1">
      <alignment horizontal="center" vertical="center"/>
    </xf>
    <xf numFmtId="0" fontId="0" fillId="8" borderId="32" xfId="0" applyFill="1" applyBorder="1" applyAlignment="1">
      <alignment horizontal="center" vertical="center"/>
    </xf>
    <xf numFmtId="0" fontId="0" fillId="6" borderId="21" xfId="0" applyFill="1" applyBorder="1" applyAlignment="1">
      <alignment vertical="center"/>
    </xf>
    <xf numFmtId="0" fontId="0" fillId="6" borderId="32" xfId="0" applyFill="1" applyBorder="1" applyAlignment="1">
      <alignment vertical="center"/>
    </xf>
    <xf numFmtId="0" fontId="0" fillId="6" borderId="25" xfId="0" applyFill="1" applyBorder="1" applyAlignment="1">
      <alignment vertical="center"/>
    </xf>
    <xf numFmtId="0" fontId="0" fillId="6" borderId="10" xfId="0" applyFill="1" applyBorder="1" applyAlignment="1">
      <alignment vertical="center"/>
    </xf>
    <xf numFmtId="0" fontId="0" fillId="6" borderId="12" xfId="0" applyFill="1" applyBorder="1" applyAlignment="1">
      <alignment vertical="center"/>
    </xf>
    <xf numFmtId="0" fontId="0" fillId="6" borderId="51" xfId="0" applyFill="1" applyBorder="1" applyAlignment="1">
      <alignment horizontal="center" vertical="center"/>
    </xf>
    <xf numFmtId="0" fontId="0" fillId="6" borderId="53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52" xfId="0" applyFill="1" applyBorder="1" applyAlignment="1">
      <alignment horizontal="center" vertical="center"/>
    </xf>
    <xf numFmtId="0" fontId="0" fillId="6" borderId="54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15" fillId="6" borderId="11" xfId="0" applyNumberFormat="1" applyFont="1" applyFill="1" applyBorder="1" applyAlignment="1">
      <alignment horizontal="center" vertical="center"/>
    </xf>
    <xf numFmtId="166" fontId="9" fillId="0" borderId="55" xfId="0" applyNumberFormat="1" applyFont="1" applyBorder="1" applyAlignment="1">
      <alignment horizontal="center" vertical="center"/>
    </xf>
    <xf numFmtId="166" fontId="9" fillId="0" borderId="56" xfId="0" applyNumberFormat="1" applyFont="1" applyBorder="1" applyAlignment="1">
      <alignment horizontal="center" vertical="center"/>
    </xf>
    <xf numFmtId="166" fontId="9" fillId="0" borderId="57" xfId="0" applyNumberFormat="1" applyFont="1" applyBorder="1" applyAlignment="1">
      <alignment horizontal="center" vertical="center"/>
    </xf>
    <xf numFmtId="165" fontId="0" fillId="8" borderId="10" xfId="0" applyNumberFormat="1" applyFill="1" applyBorder="1" applyAlignment="1">
      <alignment horizontal="center" vertical="center"/>
    </xf>
    <xf numFmtId="165" fontId="9" fillId="8" borderId="7" xfId="0" applyNumberFormat="1" applyFont="1" applyFill="1" applyBorder="1" applyAlignment="1">
      <alignment horizontal="center" vertical="center"/>
    </xf>
    <xf numFmtId="165" fontId="9" fillId="7" borderId="7" xfId="0" applyNumberFormat="1" applyFont="1" applyFill="1" applyBorder="1" applyAlignment="1">
      <alignment horizontal="center" vertical="center"/>
    </xf>
    <xf numFmtId="165" fontId="0" fillId="7" borderId="10" xfId="0" applyNumberFormat="1" applyFill="1" applyBorder="1" applyAlignment="1">
      <alignment horizontal="center" vertical="center"/>
    </xf>
    <xf numFmtId="165" fontId="9" fillId="7" borderId="12" xfId="0" applyNumberFormat="1" applyFont="1" applyFill="1" applyBorder="1" applyAlignment="1">
      <alignment horizontal="center" vertical="center"/>
    </xf>
    <xf numFmtId="165" fontId="0" fillId="5" borderId="7" xfId="0" applyNumberFormat="1" applyFill="1" applyBorder="1" applyAlignment="1">
      <alignment horizontal="center" vertical="center"/>
    </xf>
    <xf numFmtId="165" fontId="0" fillId="5" borderId="10" xfId="0" applyNumberFormat="1" applyFill="1" applyBorder="1" applyAlignment="1">
      <alignment horizontal="center" vertical="center"/>
    </xf>
    <xf numFmtId="165" fontId="0" fillId="5" borderId="12" xfId="0" applyNumberFormat="1" applyFill="1" applyBorder="1" applyAlignment="1">
      <alignment horizontal="center" vertical="center"/>
    </xf>
    <xf numFmtId="165" fontId="9" fillId="5" borderId="13" xfId="0" applyNumberFormat="1" applyFont="1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0" fillId="8" borderId="54" xfId="0" applyFill="1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0" fillId="8" borderId="52" xfId="0" applyFill="1" applyBorder="1" applyAlignment="1">
      <alignment horizontal="center" vertical="center"/>
    </xf>
    <xf numFmtId="0" fontId="0" fillId="6" borderId="7" xfId="0" applyFill="1" applyBorder="1" applyAlignment="1">
      <alignment vertical="center"/>
    </xf>
    <xf numFmtId="0" fontId="0" fillId="6" borderId="9" xfId="0" applyFill="1" applyBorder="1" applyAlignment="1">
      <alignment vertical="center"/>
    </xf>
    <xf numFmtId="0" fontId="0" fillId="6" borderId="31" xfId="0" applyFill="1" applyBorder="1" applyAlignment="1">
      <alignment vertical="center"/>
    </xf>
    <xf numFmtId="0" fontId="0" fillId="6" borderId="39" xfId="0" applyFill="1" applyBorder="1" applyAlignment="1">
      <alignment vertical="center"/>
    </xf>
    <xf numFmtId="166" fontId="15" fillId="0" borderId="0" xfId="0" applyNumberFormat="1" applyFont="1" applyAlignment="1">
      <alignment horizontal="center" vertical="center"/>
    </xf>
    <xf numFmtId="165" fontId="0" fillId="0" borderId="20" xfId="0" quotePrefix="1" applyNumberFormat="1" applyBorder="1" applyAlignment="1">
      <alignment horizontal="center" vertical="center"/>
    </xf>
    <xf numFmtId="165" fontId="9" fillId="0" borderId="11" xfId="0" applyNumberFormat="1" applyFont="1" applyBorder="1" applyAlignment="1">
      <alignment horizontal="center" vertical="center"/>
    </xf>
    <xf numFmtId="165" fontId="9" fillId="8" borderId="12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164" fontId="0" fillId="0" borderId="7" xfId="0" quotePrefix="1" applyNumberFormat="1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164" fontId="0" fillId="0" borderId="10" xfId="0" applyNumberFormat="1" applyBorder="1" applyAlignment="1">
      <alignment horizontal="center" vertical="center"/>
    </xf>
    <xf numFmtId="1" fontId="0" fillId="0" borderId="11" xfId="0" applyNumberFormat="1" applyBorder="1" applyAlignment="1">
      <alignment vertical="center"/>
    </xf>
    <xf numFmtId="164" fontId="0" fillId="0" borderId="10" xfId="0" quotePrefix="1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right" vertical="center"/>
    </xf>
    <xf numFmtId="1" fontId="0" fillId="0" borderId="14" xfId="0" applyNumberFormat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11" fontId="0" fillId="0" borderId="0" xfId="0" applyNumberFormat="1" applyAlignment="1">
      <alignment vertical="center"/>
    </xf>
    <xf numFmtId="165" fontId="0" fillId="9" borderId="9" xfId="0" applyNumberFormat="1" applyFill="1" applyBorder="1" applyAlignment="1">
      <alignment horizontal="center" vertical="center"/>
    </xf>
    <xf numFmtId="165" fontId="0" fillId="9" borderId="11" xfId="0" applyNumberFormat="1" applyFill="1" applyBorder="1" applyAlignment="1">
      <alignment horizontal="center" vertical="center"/>
    </xf>
    <xf numFmtId="165" fontId="9" fillId="9" borderId="11" xfId="0" applyNumberFormat="1" applyFont="1" applyFill="1" applyBorder="1" applyAlignment="1">
      <alignment horizontal="center" vertical="center"/>
    </xf>
    <xf numFmtId="165" fontId="9" fillId="9" borderId="14" xfId="0" applyNumberFormat="1" applyFont="1" applyFill="1" applyBorder="1" applyAlignment="1">
      <alignment horizontal="center" vertical="center"/>
    </xf>
    <xf numFmtId="166" fontId="9" fillId="9" borderId="56" xfId="0" applyNumberFormat="1" applyFont="1" applyFill="1" applyBorder="1" applyAlignment="1">
      <alignment horizontal="center" vertical="center"/>
    </xf>
    <xf numFmtId="165" fontId="9" fillId="9" borderId="39" xfId="0" applyNumberFormat="1" applyFont="1" applyFill="1" applyBorder="1" applyAlignment="1">
      <alignment horizontal="center" vertical="center"/>
    </xf>
    <xf numFmtId="165" fontId="0" fillId="9" borderId="20" xfId="0" applyNumberFormat="1" applyFill="1" applyBorder="1" applyAlignment="1">
      <alignment horizontal="center" vertical="center"/>
    </xf>
    <xf numFmtId="165" fontId="0" fillId="9" borderId="25" xfId="0" applyNumberFormat="1" applyFill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26" xfId="0" applyFill="1" applyBorder="1" applyAlignment="1">
      <alignment vertical="center"/>
    </xf>
    <xf numFmtId="0" fontId="0" fillId="6" borderId="54" xfId="0" applyFill="1" applyBorder="1" applyAlignment="1">
      <alignment vertical="center"/>
    </xf>
    <xf numFmtId="165" fontId="0" fillId="0" borderId="28" xfId="0" applyNumberFormat="1" applyBorder="1" applyAlignment="1">
      <alignment horizontal="center" vertical="center"/>
    </xf>
    <xf numFmtId="165" fontId="0" fillId="0" borderId="29" xfId="0" applyNumberFormat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165" fontId="0" fillId="5" borderId="26" xfId="0" applyNumberFormat="1" applyFill="1" applyBorder="1" applyAlignment="1">
      <alignment horizontal="center" vertical="center"/>
    </xf>
    <xf numFmtId="165" fontId="0" fillId="0" borderId="27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0" fillId="0" borderId="52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65" fontId="9" fillId="5" borderId="39" xfId="0" applyNumberFormat="1" applyFont="1" applyFill="1" applyBorder="1" applyAlignment="1">
      <alignment horizontal="center" vertical="center"/>
    </xf>
    <xf numFmtId="165" fontId="0" fillId="5" borderId="20" xfId="0" applyNumberFormat="1" applyFill="1" applyBorder="1" applyAlignment="1">
      <alignment horizontal="center" vertical="center"/>
    </xf>
    <xf numFmtId="165" fontId="9" fillId="5" borderId="25" xfId="0" applyNumberFormat="1" applyFont="1" applyFill="1" applyBorder="1" applyAlignment="1">
      <alignment horizontal="center" vertical="center"/>
    </xf>
    <xf numFmtId="165" fontId="0" fillId="7" borderId="0" xfId="0" applyNumberFormat="1" applyFill="1" applyAlignment="1">
      <alignment horizontal="center" vertical="center"/>
    </xf>
    <xf numFmtId="0" fontId="19" fillId="0" borderId="0" xfId="0" applyFont="1" applyAlignment="1">
      <alignment vertical="center"/>
    </xf>
    <xf numFmtId="164" fontId="0" fillId="0" borderId="11" xfId="0" applyNumberFormat="1" applyBorder="1" applyAlignment="1">
      <alignment vertical="center"/>
    </xf>
    <xf numFmtId="165" fontId="0" fillId="0" borderId="26" xfId="0" applyNumberFormat="1" applyBorder="1" applyAlignment="1">
      <alignment horizontal="center" vertical="center"/>
    </xf>
    <xf numFmtId="0" fontId="0" fillId="3" borderId="58" xfId="0" applyFill="1" applyBorder="1" applyAlignment="1">
      <alignment horizontal="center" vertical="center"/>
    </xf>
    <xf numFmtId="0" fontId="0" fillId="3" borderId="59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164" fontId="0" fillId="0" borderId="9" xfId="0" applyNumberFormat="1" applyBorder="1" applyAlignment="1">
      <alignment vertical="center"/>
    </xf>
    <xf numFmtId="0" fontId="0" fillId="0" borderId="9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1" fontId="0" fillId="0" borderId="11" xfId="0" applyNumberFormat="1" applyBorder="1" applyAlignment="1">
      <alignment horizontal="right" vertical="center"/>
    </xf>
    <xf numFmtId="1" fontId="0" fillId="0" borderId="14" xfId="0" applyNumberFormat="1" applyBorder="1" applyAlignment="1">
      <alignment horizontal="right" vertical="center"/>
    </xf>
    <xf numFmtId="0" fontId="0" fillId="0" borderId="40" xfId="0" applyBorder="1" applyAlignment="1">
      <alignment horizontal="right" vertical="center"/>
    </xf>
    <xf numFmtId="0" fontId="0" fillId="0" borderId="41" xfId="0" applyBorder="1" applyAlignment="1">
      <alignment horizontal="right" vertical="center"/>
    </xf>
    <xf numFmtId="1" fontId="0" fillId="0" borderId="41" xfId="0" applyNumberFormat="1" applyBorder="1" applyAlignment="1">
      <alignment horizontal="right" vertical="center"/>
    </xf>
    <xf numFmtId="164" fontId="0" fillId="0" borderId="41" xfId="0" applyNumberFormat="1" applyBorder="1" applyAlignment="1">
      <alignment horizontal="right" vertical="center"/>
    </xf>
    <xf numFmtId="1" fontId="0" fillId="0" borderId="42" xfId="0" applyNumberFormat="1" applyBorder="1" applyAlignment="1">
      <alignment horizontal="right" vertical="center"/>
    </xf>
    <xf numFmtId="165" fontId="0" fillId="7" borderId="28" xfId="0" applyNumberFormat="1" applyFill="1" applyBorder="1" applyAlignment="1">
      <alignment horizontal="center" vertical="center"/>
    </xf>
    <xf numFmtId="165" fontId="0" fillId="6" borderId="28" xfId="0" applyNumberFormat="1" applyFill="1" applyBorder="1" applyAlignment="1">
      <alignment horizontal="center" vertical="center"/>
    </xf>
    <xf numFmtId="165" fontId="0" fillId="6" borderId="29" xfId="0" applyNumberFormat="1" applyFill="1" applyBorder="1" applyAlignment="1">
      <alignment horizontal="center" vertical="center"/>
    </xf>
    <xf numFmtId="165" fontId="0" fillId="6" borderId="0" xfId="0" applyNumberFormat="1" applyFill="1" applyAlignment="1">
      <alignment horizontal="center" vertical="center"/>
    </xf>
    <xf numFmtId="165" fontId="9" fillId="6" borderId="14" xfId="0" applyNumberFormat="1" applyFont="1" applyFill="1" applyBorder="1" applyAlignment="1">
      <alignment horizontal="center" vertical="center"/>
    </xf>
    <xf numFmtId="166" fontId="9" fillId="6" borderId="55" xfId="0" applyNumberFormat="1" applyFont="1" applyFill="1" applyBorder="1" applyAlignment="1">
      <alignment horizontal="center" vertical="center"/>
    </xf>
    <xf numFmtId="166" fontId="9" fillId="6" borderId="57" xfId="0" applyNumberFormat="1" applyFont="1" applyFill="1" applyBorder="1" applyAlignment="1">
      <alignment horizontal="center" vertical="center"/>
    </xf>
    <xf numFmtId="165" fontId="0" fillId="6" borderId="20" xfId="0" applyNumberFormat="1" applyFill="1" applyBorder="1" applyAlignment="1">
      <alignment horizontal="center" vertical="center"/>
    </xf>
    <xf numFmtId="165" fontId="9" fillId="6" borderId="25" xfId="0" applyNumberFormat="1" applyFont="1" applyFill="1" applyBorder="1" applyAlignment="1">
      <alignment horizontal="center" vertical="center"/>
    </xf>
    <xf numFmtId="166" fontId="9" fillId="6" borderId="56" xfId="0" applyNumberFormat="1" applyFont="1" applyFill="1" applyBorder="1" applyAlignment="1">
      <alignment horizontal="center" vertical="center"/>
    </xf>
    <xf numFmtId="165" fontId="9" fillId="6" borderId="39" xfId="0" applyNumberFormat="1" applyFont="1" applyFill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165" fontId="0" fillId="0" borderId="19" xfId="0" quotePrefix="1" applyNumberForma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0" fillId="3" borderId="64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9" fontId="0" fillId="0" borderId="9" xfId="1" applyFont="1" applyBorder="1" applyAlignment="1">
      <alignment horizontal="right" vertical="center"/>
    </xf>
    <xf numFmtId="9" fontId="0" fillId="0" borderId="11" xfId="1" applyFont="1" applyBorder="1" applyAlignment="1">
      <alignment horizontal="right" vertical="center"/>
    </xf>
    <xf numFmtId="0" fontId="0" fillId="0" borderId="42" xfId="0" applyBorder="1" applyAlignment="1">
      <alignment vertical="center"/>
    </xf>
    <xf numFmtId="9" fontId="0" fillId="0" borderId="11" xfId="1" quotePrefix="1" applyFont="1" applyBorder="1" applyAlignment="1">
      <alignment horizontal="right" vertical="center"/>
    </xf>
    <xf numFmtId="9" fontId="0" fillId="0" borderId="14" xfId="1" applyFont="1" applyBorder="1" applyAlignment="1">
      <alignment horizontal="right" vertical="center"/>
    </xf>
    <xf numFmtId="0" fontId="0" fillId="8" borderId="10" xfId="0" applyFill="1" applyBorder="1" applyAlignment="1">
      <alignment horizontal="center" vertical="center"/>
    </xf>
    <xf numFmtId="167" fontId="9" fillId="0" borderId="56" xfId="0" applyNumberFormat="1" applyFont="1" applyBorder="1" applyAlignment="1">
      <alignment horizontal="center" vertical="center"/>
    </xf>
    <xf numFmtId="165" fontId="0" fillId="8" borderId="28" xfId="0" applyNumberFormat="1" applyFill="1" applyBorder="1" applyAlignment="1">
      <alignment horizontal="center" vertical="center"/>
    </xf>
    <xf numFmtId="165" fontId="0" fillId="6" borderId="7" xfId="0" applyNumberFormat="1" applyFill="1" applyBorder="1" applyAlignment="1">
      <alignment horizontal="center" vertical="center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49" fontId="15" fillId="0" borderId="0" xfId="0" applyNumberFormat="1" applyFont="1" applyAlignment="1" applyProtection="1">
      <alignment horizontal="center" vertical="center"/>
      <protection locked="0"/>
    </xf>
    <xf numFmtId="0" fontId="21" fillId="0" borderId="0" xfId="0" applyFont="1" applyAlignment="1">
      <alignment vertical="center"/>
    </xf>
    <xf numFmtId="0" fontId="9" fillId="5" borderId="46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0" fillId="5" borderId="3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39" xfId="0" applyFill="1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0" fontId="9" fillId="5" borderId="47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14" fontId="9" fillId="0" borderId="8" xfId="0" applyNumberFormat="1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3" borderId="62" xfId="0" applyFill="1" applyBorder="1" applyAlignment="1">
      <alignment horizontal="center" vertical="center"/>
    </xf>
    <xf numFmtId="0" fontId="0" fillId="3" borderId="63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9" fillId="7" borderId="43" xfId="0" applyFont="1" applyFill="1" applyBorder="1" applyAlignment="1">
      <alignment horizontal="center" vertical="center"/>
    </xf>
    <xf numFmtId="0" fontId="9" fillId="7" borderId="50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19" xfId="0" applyFill="1" applyBorder="1" applyAlignment="1">
      <alignment horizontal="left" vertical="center" wrapText="1"/>
    </xf>
    <xf numFmtId="0" fontId="0" fillId="2" borderId="20" xfId="0" applyFill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9" fontId="9" fillId="0" borderId="21" xfId="0" applyNumberFormat="1" applyFont="1" applyBorder="1" applyAlignment="1">
      <alignment horizontal="left" vertical="center" wrapText="1"/>
    </xf>
    <xf numFmtId="9" fontId="9" fillId="0" borderId="19" xfId="0" applyNumberFormat="1" applyFont="1" applyBorder="1" applyAlignment="1">
      <alignment horizontal="left" vertical="center" wrapText="1"/>
    </xf>
    <xf numFmtId="9" fontId="9" fillId="0" borderId="22" xfId="0" applyNumberFormat="1" applyFont="1" applyBorder="1" applyAlignment="1">
      <alignment horizontal="left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9" fontId="9" fillId="0" borderId="1" xfId="0" applyNumberFormat="1" applyFont="1" applyBorder="1" applyAlignment="1">
      <alignment horizontal="left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164" fontId="0" fillId="0" borderId="11" xfId="0" applyNumberFormat="1" applyBorder="1" applyAlignment="1">
      <alignment horizontal="right" vertical="center"/>
    </xf>
    <xf numFmtId="0" fontId="9" fillId="8" borderId="31" xfId="0" applyFont="1" applyFill="1" applyBorder="1" applyAlignment="1">
      <alignment horizontal="center" vertical="center"/>
    </xf>
    <xf numFmtId="0" fontId="9" fillId="8" borderId="32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 wrapText="1"/>
    </xf>
    <xf numFmtId="0" fontId="0" fillId="2" borderId="25" xfId="0" applyFill="1" applyBorder="1" applyAlignment="1">
      <alignment horizontal="left" vertical="center" wrapText="1"/>
    </xf>
    <xf numFmtId="0" fontId="9" fillId="0" borderId="32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6" xfId="0" applyFont="1" applyBorder="1" applyAlignment="1">
      <alignment horizontal="left" vertical="center" wrapText="1"/>
    </xf>
    <xf numFmtId="164" fontId="0" fillId="0" borderId="60" xfId="0" applyNumberFormat="1" applyBorder="1" applyAlignment="1">
      <alignment horizontal="center" vertical="center"/>
    </xf>
    <xf numFmtId="0" fontId="0" fillId="0" borderId="61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g"/><Relationship Id="rId7" Type="http://schemas.openxmlformats.org/officeDocument/2006/relationships/image" Target="../media/image7.pn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jpg"/><Relationship Id="rId3" Type="http://schemas.openxmlformats.org/officeDocument/2006/relationships/image" Target="../media/image12.jpeg"/><Relationship Id="rId7" Type="http://schemas.openxmlformats.org/officeDocument/2006/relationships/image" Target="../media/image16.jpg"/><Relationship Id="rId12" Type="http://schemas.openxmlformats.org/officeDocument/2006/relationships/image" Target="../media/image21.jpg"/><Relationship Id="rId2" Type="http://schemas.openxmlformats.org/officeDocument/2006/relationships/image" Target="../media/image11.jpeg"/><Relationship Id="rId1" Type="http://schemas.openxmlformats.org/officeDocument/2006/relationships/image" Target="../media/image10.jpg"/><Relationship Id="rId6" Type="http://schemas.openxmlformats.org/officeDocument/2006/relationships/image" Target="../media/image15.jpeg"/><Relationship Id="rId11" Type="http://schemas.openxmlformats.org/officeDocument/2006/relationships/image" Target="../media/image20.jpg"/><Relationship Id="rId5" Type="http://schemas.openxmlformats.org/officeDocument/2006/relationships/image" Target="../media/image14.jpeg"/><Relationship Id="rId10" Type="http://schemas.openxmlformats.org/officeDocument/2006/relationships/image" Target="../media/image19.jpg"/><Relationship Id="rId4" Type="http://schemas.openxmlformats.org/officeDocument/2006/relationships/image" Target="../media/image13.jpeg"/><Relationship Id="rId9" Type="http://schemas.openxmlformats.org/officeDocument/2006/relationships/image" Target="../media/image1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9525</xdr:colOff>
      <xdr:row>42</xdr:row>
      <xdr:rowOff>9525</xdr:rowOff>
    </xdr:from>
    <xdr:to>
      <xdr:col>32</xdr:col>
      <xdr:colOff>0</xdr:colOff>
      <xdr:row>56</xdr:row>
      <xdr:rowOff>171450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3FF569F3-8358-94BA-F04A-453E0623C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02675" y="8210550"/>
          <a:ext cx="4781550" cy="28956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25</xdr:col>
      <xdr:colOff>9525</xdr:colOff>
      <xdr:row>59</xdr:row>
      <xdr:rowOff>9525</xdr:rowOff>
    </xdr:from>
    <xdr:to>
      <xdr:col>32</xdr:col>
      <xdr:colOff>0</xdr:colOff>
      <xdr:row>74</xdr:row>
      <xdr:rowOff>0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80BB7BF7-E993-B765-CD71-099DAE6D4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02675" y="11496675"/>
          <a:ext cx="4781550" cy="28860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38</xdr:col>
      <xdr:colOff>9525</xdr:colOff>
      <xdr:row>42</xdr:row>
      <xdr:rowOff>9525</xdr:rowOff>
    </xdr:from>
    <xdr:to>
      <xdr:col>43</xdr:col>
      <xdr:colOff>560917</xdr:colOff>
      <xdr:row>56</xdr:row>
      <xdr:rowOff>171450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D4E6C02B-4F96-675B-4517-4BD31D5D1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37000" y="8210550"/>
          <a:ext cx="4562475" cy="28956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52</xdr:col>
      <xdr:colOff>9525</xdr:colOff>
      <xdr:row>42</xdr:row>
      <xdr:rowOff>9526</xdr:rowOff>
    </xdr:from>
    <xdr:to>
      <xdr:col>57</xdr:col>
      <xdr:colOff>592665</xdr:colOff>
      <xdr:row>56</xdr:row>
      <xdr:rowOff>171451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44F30BEC-73DC-E354-D45C-3AAF07236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00" y="8210551"/>
          <a:ext cx="4562475" cy="28956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oneCellAnchor>
    <xdr:from>
      <xdr:col>58</xdr:col>
      <xdr:colOff>361950</xdr:colOff>
      <xdr:row>53</xdr:row>
      <xdr:rowOff>66675</xdr:rowOff>
    </xdr:from>
    <xdr:ext cx="1315296" cy="609013"/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F9C29CAE-8D36-2FF2-7484-196FBC6A143C}"/>
            </a:ext>
          </a:extLst>
        </xdr:cNvPr>
        <xdr:cNvSpPr txBox="1"/>
      </xdr:nvSpPr>
      <xdr:spPr>
        <a:xfrm>
          <a:off x="44929425" y="10391775"/>
          <a:ext cx="1315296" cy="609013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fr-CA" sz="1100"/>
            <a:t>Plate sweep of</a:t>
          </a:r>
        </a:p>
        <a:p>
          <a:pPr algn="ctr"/>
          <a:r>
            <a:rPr lang="fr-CA" sz="1100"/>
            <a:t>sample 2023-03954</a:t>
          </a:r>
        </a:p>
        <a:p>
          <a:pPr algn="ctr"/>
          <a:r>
            <a:rPr lang="fr-CA" sz="1100"/>
            <a:t>(Rainbow, 1E-04)</a:t>
          </a:r>
        </a:p>
      </xdr:txBody>
    </xdr:sp>
    <xdr:clientData/>
  </xdr:oneCellAnchor>
  <xdr:twoCellAnchor>
    <xdr:from>
      <xdr:col>57</xdr:col>
      <xdr:colOff>333375</xdr:colOff>
      <xdr:row>52</xdr:row>
      <xdr:rowOff>95250</xdr:rowOff>
    </xdr:from>
    <xdr:to>
      <xdr:col>58</xdr:col>
      <xdr:colOff>361950</xdr:colOff>
      <xdr:row>54</xdr:row>
      <xdr:rowOff>171157</xdr:rowOff>
    </xdr:to>
    <xdr:cxnSp macro="">
      <xdr:nvCxnSpPr>
        <xdr:cNvPr id="17" name="Connecteur droit avec flèche 16">
          <a:extLst>
            <a:ext uri="{FF2B5EF4-FFF2-40B4-BE49-F238E27FC236}">
              <a16:creationId xmlns:a16="http://schemas.microsoft.com/office/drawing/2014/main" id="{5185E6C0-6928-5DB1-3BFE-7136DECBC04A}"/>
            </a:ext>
          </a:extLst>
        </xdr:cNvPr>
        <xdr:cNvCxnSpPr>
          <a:stCxn id="15" idx="1"/>
        </xdr:cNvCxnSpPr>
      </xdr:nvCxnSpPr>
      <xdr:spPr>
        <a:xfrm flipH="1" flipV="1">
          <a:off x="44138850" y="10220325"/>
          <a:ext cx="790575" cy="475957"/>
        </a:xfrm>
        <a:prstGeom prst="straightConnector1">
          <a:avLst/>
        </a:prstGeom>
        <a:ln>
          <a:solidFill>
            <a:sysClr val="windowText" lastClr="000000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63</xdr:col>
      <xdr:colOff>10585</xdr:colOff>
      <xdr:row>42</xdr:row>
      <xdr:rowOff>10583</xdr:rowOff>
    </xdr:from>
    <xdr:to>
      <xdr:col>69</xdr:col>
      <xdr:colOff>1</xdr:colOff>
      <xdr:row>56</xdr:row>
      <xdr:rowOff>171450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B19F5F34-D325-32BB-21E9-70C39BDB1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60418" y="8561916"/>
          <a:ext cx="4561416" cy="289983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oneCellAnchor>
    <xdr:from>
      <xdr:col>24</xdr:col>
      <xdr:colOff>419106</xdr:colOff>
      <xdr:row>24</xdr:row>
      <xdr:rowOff>143080</xdr:rowOff>
    </xdr:from>
    <xdr:ext cx="342786" cy="1277337"/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A79E0E71-191F-4170-A4CC-EA0B79986F20}"/>
            </a:ext>
          </a:extLst>
        </xdr:cNvPr>
        <xdr:cNvSpPr txBox="1"/>
      </xdr:nvSpPr>
      <xdr:spPr>
        <a:xfrm rot="16200000">
          <a:off x="19820980" y="5591931"/>
          <a:ext cx="127733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A" sz="1600"/>
            <a:t>Baby spinach</a:t>
          </a:r>
        </a:p>
      </xdr:txBody>
    </xdr:sp>
    <xdr:clientData/>
  </xdr:oneCellAnchor>
  <xdr:oneCellAnchor>
    <xdr:from>
      <xdr:col>24</xdr:col>
      <xdr:colOff>419103</xdr:colOff>
      <xdr:row>14</xdr:row>
      <xdr:rowOff>41998</xdr:rowOff>
    </xdr:from>
    <xdr:ext cx="342786" cy="1498552"/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8D491101-711C-C5E3-96F2-ECE3F11ECBFF}"/>
            </a:ext>
          </a:extLst>
        </xdr:cNvPr>
        <xdr:cNvSpPr txBox="1"/>
      </xdr:nvSpPr>
      <xdr:spPr>
        <a:xfrm rot="16200000">
          <a:off x="19710370" y="3648831"/>
          <a:ext cx="1498552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A" sz="1600"/>
            <a:t>Romaine hearts</a:t>
          </a:r>
        </a:p>
      </xdr:txBody>
    </xdr:sp>
    <xdr:clientData/>
  </xdr:oneCellAnchor>
  <xdr:oneCellAnchor>
    <xdr:from>
      <xdr:col>24</xdr:col>
      <xdr:colOff>419105</xdr:colOff>
      <xdr:row>8</xdr:row>
      <xdr:rowOff>1886</xdr:rowOff>
    </xdr:from>
    <xdr:ext cx="342786" cy="969176"/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DB7072B9-D133-92DF-6E7F-C8897C1BBE7F}"/>
            </a:ext>
          </a:extLst>
        </xdr:cNvPr>
        <xdr:cNvSpPr txBox="1"/>
      </xdr:nvSpPr>
      <xdr:spPr>
        <a:xfrm rot="16200000">
          <a:off x="19975060" y="2162931"/>
          <a:ext cx="969176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A" sz="1600"/>
            <a:t>Neg CTRL</a:t>
          </a:r>
        </a:p>
      </xdr:txBody>
    </xdr:sp>
    <xdr:clientData/>
  </xdr:oneCellAnchor>
  <xdr:twoCellAnchor editAs="oneCell">
    <xdr:from>
      <xdr:col>76</xdr:col>
      <xdr:colOff>9525</xdr:colOff>
      <xdr:row>42</xdr:row>
      <xdr:rowOff>9525</xdr:rowOff>
    </xdr:from>
    <xdr:to>
      <xdr:col>81</xdr:col>
      <xdr:colOff>533400</xdr:colOff>
      <xdr:row>56</xdr:row>
      <xdr:rowOff>171450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C3F02F22-E179-A691-3E2D-C05EE390D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54775" y="8820150"/>
          <a:ext cx="4562475" cy="28956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38876</xdr:colOff>
      <xdr:row>107</xdr:row>
      <xdr:rowOff>38875</xdr:rowOff>
    </xdr:from>
    <xdr:to>
      <xdr:col>6</xdr:col>
      <xdr:colOff>38876</xdr:colOff>
      <xdr:row>136</xdr:row>
      <xdr:rowOff>48593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B42AA8A-DC50-4C2F-9C69-655694244A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r="1552"/>
        <a:stretch/>
      </xdr:blipFill>
      <xdr:spPr>
        <a:xfrm>
          <a:off x="796988" y="21761707"/>
          <a:ext cx="4295970" cy="5646963"/>
        </a:xfrm>
        <a:prstGeom prst="rect">
          <a:avLst/>
        </a:prstGeom>
        <a:ln w="28575"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6</xdr:col>
      <xdr:colOff>146197</xdr:colOff>
      <xdr:row>107</xdr:row>
      <xdr:rowOff>38680</xdr:rowOff>
    </xdr:from>
    <xdr:to>
      <xdr:col>11</xdr:col>
      <xdr:colOff>521243</xdr:colOff>
      <xdr:row>136</xdr:row>
      <xdr:rowOff>51135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8CDDDCD-F7D4-40B2-8DE3-F49E710DA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200279" y="21761512"/>
          <a:ext cx="4496066" cy="5649700"/>
        </a:xfrm>
        <a:prstGeom prst="rect">
          <a:avLst/>
        </a:prstGeom>
        <a:ln w="28575"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1</xdr:col>
      <xdr:colOff>38877</xdr:colOff>
      <xdr:row>136</xdr:row>
      <xdr:rowOff>155512</xdr:rowOff>
    </xdr:from>
    <xdr:to>
      <xdr:col>6</xdr:col>
      <xdr:colOff>48597</xdr:colOff>
      <xdr:row>166</xdr:row>
      <xdr:rowOff>38880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C96FE3C2-EF74-7A8C-4CEE-25D0BE5C9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989" y="27515589"/>
          <a:ext cx="4305690" cy="5715000"/>
        </a:xfrm>
        <a:prstGeom prst="rect">
          <a:avLst/>
        </a:prstGeom>
        <a:ln w="28575">
          <a:solidFill>
            <a:schemeClr val="bg1">
              <a:lumMod val="50000"/>
            </a:schemeClr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419106</xdr:colOff>
      <xdr:row>24</xdr:row>
      <xdr:rowOff>143080</xdr:rowOff>
    </xdr:from>
    <xdr:ext cx="342786" cy="1277337"/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1803F3C0-169A-436F-ACA5-5061BF102C4F}"/>
            </a:ext>
          </a:extLst>
        </xdr:cNvPr>
        <xdr:cNvSpPr txBox="1"/>
      </xdr:nvSpPr>
      <xdr:spPr>
        <a:xfrm rot="16200000">
          <a:off x="19820980" y="5887206"/>
          <a:ext cx="127733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A" sz="1600"/>
            <a:t>Baby spinach</a:t>
          </a:r>
        </a:p>
      </xdr:txBody>
    </xdr:sp>
    <xdr:clientData/>
  </xdr:oneCellAnchor>
  <xdr:oneCellAnchor>
    <xdr:from>
      <xdr:col>23</xdr:col>
      <xdr:colOff>419103</xdr:colOff>
      <xdr:row>14</xdr:row>
      <xdr:rowOff>41998</xdr:rowOff>
    </xdr:from>
    <xdr:ext cx="342786" cy="1498552"/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C1FCE2B7-788C-4D8A-A487-91D26E3957FD}"/>
            </a:ext>
          </a:extLst>
        </xdr:cNvPr>
        <xdr:cNvSpPr txBox="1"/>
      </xdr:nvSpPr>
      <xdr:spPr>
        <a:xfrm rot="16200000">
          <a:off x="19710370" y="3944106"/>
          <a:ext cx="1498552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A" sz="1600"/>
            <a:t>Romaine hearts</a:t>
          </a:r>
        </a:p>
      </xdr:txBody>
    </xdr:sp>
    <xdr:clientData/>
  </xdr:oneCellAnchor>
  <xdr:oneCellAnchor>
    <xdr:from>
      <xdr:col>23</xdr:col>
      <xdr:colOff>419105</xdr:colOff>
      <xdr:row>8</xdr:row>
      <xdr:rowOff>1886</xdr:rowOff>
    </xdr:from>
    <xdr:ext cx="342786" cy="969176"/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07E00C97-A815-4AB1-AE4B-A7EA77D86135}"/>
            </a:ext>
          </a:extLst>
        </xdr:cNvPr>
        <xdr:cNvSpPr txBox="1"/>
      </xdr:nvSpPr>
      <xdr:spPr>
        <a:xfrm rot="16200000">
          <a:off x="19975060" y="2458206"/>
          <a:ext cx="969176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A" sz="1600"/>
            <a:t>Neg CTRL</a:t>
          </a:r>
        </a:p>
      </xdr:txBody>
    </xdr:sp>
    <xdr:clientData/>
  </xdr:oneCellAnchor>
  <xdr:twoCellAnchor editAs="oneCell">
    <xdr:from>
      <xdr:col>24</xdr:col>
      <xdr:colOff>9525</xdr:colOff>
      <xdr:row>40</xdr:row>
      <xdr:rowOff>9525</xdr:rowOff>
    </xdr:from>
    <xdr:to>
      <xdr:col>31</xdr:col>
      <xdr:colOff>0</xdr:colOff>
      <xdr:row>53</xdr:row>
      <xdr:rowOff>138642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209806CA-EF00-BC98-E33A-1E9B7B775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40675" y="8429625"/>
          <a:ext cx="4781550" cy="26860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5885</xdr:colOff>
      <xdr:row>108</xdr:row>
      <xdr:rowOff>0</xdr:rowOff>
    </xdr:from>
    <xdr:to>
      <xdr:col>6</xdr:col>
      <xdr:colOff>729979</xdr:colOff>
      <xdr:row>144</xdr:row>
      <xdr:rowOff>34472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0296542-DE2D-48AA-833C-1C35F7FD1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885" y="21526500"/>
          <a:ext cx="5029394" cy="6892472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68672</xdr:colOff>
      <xdr:row>108</xdr:row>
      <xdr:rowOff>0</xdr:rowOff>
    </xdr:from>
    <xdr:to>
      <xdr:col>12</xdr:col>
      <xdr:colOff>499144</xdr:colOff>
      <xdr:row>144</xdr:row>
      <xdr:rowOff>40822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61381F6B-DCBA-4CB7-9345-F550296B8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7972" y="21526500"/>
          <a:ext cx="5059622" cy="6898822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72245</xdr:colOff>
      <xdr:row>144</xdr:row>
      <xdr:rowOff>148463</xdr:rowOff>
    </xdr:from>
    <xdr:to>
      <xdr:col>12</xdr:col>
      <xdr:colOff>517004</xdr:colOff>
      <xdr:row>181</xdr:row>
      <xdr:rowOff>41405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1EFC6FDE-40B0-4D64-9A1A-7594E91BB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1545" y="28532963"/>
          <a:ext cx="5073909" cy="6941442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618013</xdr:colOff>
      <xdr:row>144</xdr:row>
      <xdr:rowOff>151865</xdr:rowOff>
    </xdr:from>
    <xdr:to>
      <xdr:col>18</xdr:col>
      <xdr:colOff>493216</xdr:colOff>
      <xdr:row>181</xdr:row>
      <xdr:rowOff>41405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FEF9FA43-0BF5-4E01-AACB-A4CDE6345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6463" y="28536365"/>
          <a:ext cx="5075853" cy="6938040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144</xdr:row>
      <xdr:rowOff>139764</xdr:rowOff>
    </xdr:from>
    <xdr:to>
      <xdr:col>6</xdr:col>
      <xdr:colOff>729495</xdr:colOff>
      <xdr:row>181</xdr:row>
      <xdr:rowOff>41405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4D47F794-8CEB-4D59-89BD-17301F3E6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524264"/>
          <a:ext cx="5034795" cy="6950141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28575</xdr:colOff>
      <xdr:row>40</xdr:row>
      <xdr:rowOff>38099</xdr:rowOff>
    </xdr:from>
    <xdr:to>
      <xdr:col>42</xdr:col>
      <xdr:colOff>723900</xdr:colOff>
      <xdr:row>53</xdr:row>
      <xdr:rowOff>200024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84F7DCE8-9A17-C354-01F1-914E9B755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94050" y="8477249"/>
          <a:ext cx="4705350" cy="27146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44</xdr:col>
      <xdr:colOff>0</xdr:colOff>
      <xdr:row>40</xdr:row>
      <xdr:rowOff>0</xdr:rowOff>
    </xdr:from>
    <xdr:to>
      <xdr:col>49</xdr:col>
      <xdr:colOff>752475</xdr:colOff>
      <xdr:row>53</xdr:row>
      <xdr:rowOff>190500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D822B234-0EF4-82E8-0169-C1469992C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500" y="8439150"/>
          <a:ext cx="4562475" cy="2743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50</xdr:col>
      <xdr:colOff>761999</xdr:colOff>
      <xdr:row>39</xdr:row>
      <xdr:rowOff>190498</xdr:rowOff>
    </xdr:from>
    <xdr:to>
      <xdr:col>57</xdr:col>
      <xdr:colOff>9524</xdr:colOff>
      <xdr:row>53</xdr:row>
      <xdr:rowOff>190499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94E14620-5EE9-54E2-089C-4F0BCC576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33499" y="8439148"/>
          <a:ext cx="4752975" cy="274320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62</xdr:col>
      <xdr:colOff>0</xdr:colOff>
      <xdr:row>40</xdr:row>
      <xdr:rowOff>0</xdr:rowOff>
    </xdr:from>
    <xdr:to>
      <xdr:col>68</xdr:col>
      <xdr:colOff>28575</xdr:colOff>
      <xdr:row>53</xdr:row>
      <xdr:rowOff>190500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0A676BE7-C280-D0B1-EF63-A94A8EA35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39250" y="8439150"/>
          <a:ext cx="4600575" cy="2743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50</xdr:col>
      <xdr:colOff>761999</xdr:colOff>
      <xdr:row>56</xdr:row>
      <xdr:rowOff>200024</xdr:rowOff>
    </xdr:from>
    <xdr:to>
      <xdr:col>57</xdr:col>
      <xdr:colOff>28574</xdr:colOff>
      <xdr:row>70</xdr:row>
      <xdr:rowOff>161925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64FDDE3B-C32E-1484-2D09-D3C33ECE4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33499" y="11772899"/>
          <a:ext cx="4772025" cy="266700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74</xdr:col>
      <xdr:colOff>761999</xdr:colOff>
      <xdr:row>40</xdr:row>
      <xdr:rowOff>0</xdr:rowOff>
    </xdr:from>
    <xdr:to>
      <xdr:col>81</xdr:col>
      <xdr:colOff>9525</xdr:colOff>
      <xdr:row>53</xdr:row>
      <xdr:rowOff>76200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84957530-FB91-4F7A-A7AA-F452B50BE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45249" y="8439150"/>
          <a:ext cx="4810126" cy="26289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DE395-A9E3-4919-9E17-96DFB5DA12DE}">
  <dimension ref="B2:CK106"/>
  <sheetViews>
    <sheetView tabSelected="1" topLeftCell="A27" zoomScaleNormal="100" workbookViewId="0"/>
  </sheetViews>
  <sheetFormatPr defaultColWidth="11.42578125" defaultRowHeight="15" x14ac:dyDescent="0.25"/>
  <cols>
    <col min="1" max="1" width="11.42578125" style="5"/>
    <col min="2" max="2" width="17.140625" style="5" customWidth="1"/>
    <col min="3" max="4" width="12.28515625" style="5" customWidth="1"/>
    <col min="5" max="8" width="11.42578125" style="5"/>
    <col min="9" max="9" width="12.42578125" style="5" customWidth="1"/>
    <col min="10" max="10" width="11.42578125" style="5"/>
    <col min="11" max="11" width="15.28515625" style="5" customWidth="1"/>
    <col min="12" max="12" width="18.85546875" style="5" customWidth="1"/>
    <col min="13" max="13" width="12.5703125" style="5" customWidth="1"/>
    <col min="14" max="15" width="13.5703125" style="5" customWidth="1"/>
    <col min="16" max="17" width="12.42578125" style="5" customWidth="1"/>
    <col min="18" max="19" width="13.42578125" style="5" customWidth="1"/>
    <col min="20" max="20" width="15.140625" style="5" customWidth="1"/>
    <col min="21" max="21" width="17.28515625" style="5" customWidth="1"/>
    <col min="22" max="24" width="17.28515625" style="6" customWidth="1"/>
    <col min="25" max="25" width="11.42578125" style="5"/>
    <col min="26" max="26" width="14.7109375" style="5" customWidth="1"/>
    <col min="27" max="30" width="10.85546875" style="6" customWidth="1"/>
    <col min="31" max="31" width="2.85546875" style="6" customWidth="1"/>
    <col min="32" max="32" width="10.85546875" style="6" customWidth="1"/>
    <col min="33" max="38" width="7.85546875" style="6" customWidth="1"/>
    <col min="39" max="39" width="14.42578125" style="5" customWidth="1"/>
    <col min="40" max="52" width="11.42578125" style="5"/>
    <col min="53" max="53" width="14" style="5" customWidth="1"/>
    <col min="54" max="62" width="11.42578125" style="5"/>
    <col min="63" max="63" width="1.7109375" style="5" customWidth="1"/>
    <col min="64" max="65" width="11.42578125" style="5"/>
    <col min="66" max="75" width="11.42578125" style="5" customWidth="1"/>
    <col min="76" max="76" width="11.42578125" style="5"/>
    <col min="77" max="77" width="14.85546875" style="5" customWidth="1"/>
    <col min="78" max="16384" width="11.42578125" style="5"/>
  </cols>
  <sheetData>
    <row r="2" spans="2:81" ht="23.25" x14ac:dyDescent="0.25">
      <c r="B2" s="231" t="s">
        <v>0</v>
      </c>
      <c r="C2" s="110" t="s">
        <v>1</v>
      </c>
    </row>
    <row r="3" spans="2:81" ht="24.75" customHeight="1" x14ac:dyDescent="0.25">
      <c r="B3" s="8" t="s">
        <v>2</v>
      </c>
      <c r="C3" s="110" t="s">
        <v>3</v>
      </c>
      <c r="D3" s="9"/>
      <c r="K3" s="10" t="s">
        <v>4</v>
      </c>
      <c r="Z3" s="11" t="s">
        <v>5</v>
      </c>
      <c r="AM3" s="11" t="s">
        <v>6</v>
      </c>
      <c r="AN3" s="6"/>
      <c r="AO3" s="6"/>
      <c r="BA3" s="110" t="s">
        <v>7</v>
      </c>
      <c r="BY3" s="110" t="s">
        <v>8</v>
      </c>
    </row>
    <row r="4" spans="2:81" ht="24.75" customHeight="1" x14ac:dyDescent="0.25">
      <c r="B4" s="8" t="s">
        <v>9</v>
      </c>
      <c r="C4" s="110" t="s">
        <v>10</v>
      </c>
      <c r="D4" s="9"/>
      <c r="AN4" s="6"/>
      <c r="AO4" s="6"/>
    </row>
    <row r="5" spans="2:81" ht="24.75" customHeight="1" x14ac:dyDescent="0.25">
      <c r="B5" s="8" t="s">
        <v>11</v>
      </c>
      <c r="C5" s="110" t="s">
        <v>12</v>
      </c>
      <c r="D5" s="9"/>
      <c r="AN5" s="6"/>
      <c r="AO5" s="6"/>
    </row>
    <row r="6" spans="2:81" ht="24.75" customHeight="1" thickBot="1" x14ac:dyDescent="0.3">
      <c r="B6" s="8" t="s">
        <v>13</v>
      </c>
      <c r="C6" s="110" t="s">
        <v>14</v>
      </c>
      <c r="D6" s="9"/>
      <c r="AN6" s="6"/>
      <c r="AO6" s="6"/>
      <c r="BA6" s="5" t="s">
        <v>15</v>
      </c>
      <c r="BL6" s="5" t="s">
        <v>16</v>
      </c>
    </row>
    <row r="7" spans="2:81" ht="15.75" thickBot="1" x14ac:dyDescent="0.3">
      <c r="K7" s="12"/>
      <c r="L7" s="12"/>
      <c r="M7" s="12"/>
      <c r="N7" s="315" t="s">
        <v>17</v>
      </c>
      <c r="O7" s="316"/>
      <c r="P7" s="317"/>
      <c r="Q7" s="318"/>
      <c r="U7" s="326" t="s">
        <v>18</v>
      </c>
      <c r="V7" s="327"/>
      <c r="W7" s="324" t="s">
        <v>19</v>
      </c>
      <c r="X7" s="325"/>
      <c r="Z7" s="289" t="s">
        <v>20</v>
      </c>
      <c r="AA7" s="291" t="s">
        <v>21</v>
      </c>
      <c r="AB7" s="295"/>
      <c r="AC7" s="291" t="s">
        <v>22</v>
      </c>
      <c r="AD7" s="295"/>
      <c r="AE7" s="12"/>
      <c r="AF7" s="12"/>
      <c r="AG7" s="12"/>
      <c r="AH7" s="12"/>
      <c r="AI7" s="12"/>
      <c r="AJ7" s="12"/>
      <c r="AK7" s="12"/>
      <c r="AL7" s="12"/>
      <c r="AM7" s="328" t="s">
        <v>20</v>
      </c>
      <c r="AN7" s="297" t="s">
        <v>23</v>
      </c>
      <c r="AO7" s="298"/>
      <c r="AP7" s="297" t="s">
        <v>24</v>
      </c>
      <c r="AQ7" s="298"/>
      <c r="AR7" s="297" t="s">
        <v>25</v>
      </c>
      <c r="AS7" s="298"/>
      <c r="AT7" s="297" t="s">
        <v>26</v>
      </c>
      <c r="AU7" s="298"/>
      <c r="AV7" s="297" t="s">
        <v>27</v>
      </c>
      <c r="AW7" s="298"/>
      <c r="AX7" s="297" t="s">
        <v>28</v>
      </c>
      <c r="AY7" s="298"/>
      <c r="BA7" s="299" t="s">
        <v>20</v>
      </c>
      <c r="BB7" s="356" t="s">
        <v>29</v>
      </c>
      <c r="BC7" s="301" t="s">
        <v>30</v>
      </c>
      <c r="BD7" s="304"/>
      <c r="BE7" s="301" t="s">
        <v>31</v>
      </c>
      <c r="BF7" s="302"/>
      <c r="BG7" s="303" t="s">
        <v>32</v>
      </c>
      <c r="BH7" s="304"/>
      <c r="BI7" s="301" t="s">
        <v>33</v>
      </c>
      <c r="BJ7" s="302"/>
      <c r="BL7" s="301" t="s">
        <v>34</v>
      </c>
      <c r="BM7" s="304"/>
      <c r="BN7" s="301" t="s">
        <v>35</v>
      </c>
      <c r="BO7" s="302"/>
      <c r="BP7" s="303" t="s">
        <v>36</v>
      </c>
      <c r="BQ7" s="304"/>
      <c r="BR7" s="301" t="s">
        <v>37</v>
      </c>
      <c r="BS7" s="302"/>
      <c r="BT7" s="303" t="s">
        <v>38</v>
      </c>
      <c r="BU7" s="304"/>
      <c r="BV7" s="301" t="s">
        <v>39</v>
      </c>
      <c r="BW7" s="302"/>
      <c r="BY7" s="289" t="s">
        <v>20</v>
      </c>
      <c r="BZ7" s="291" t="s">
        <v>29</v>
      </c>
      <c r="CA7" s="295" t="s">
        <v>40</v>
      </c>
      <c r="CB7" s="293" t="s">
        <v>41</v>
      </c>
      <c r="CC7" s="294"/>
    </row>
    <row r="8" spans="2:81" s="12" customFormat="1" ht="15.75" thickBot="1" x14ac:dyDescent="0.3">
      <c r="B8" s="307" t="s">
        <v>42</v>
      </c>
      <c r="C8" s="308"/>
      <c r="D8" s="308"/>
      <c r="E8" s="308"/>
      <c r="F8" s="308"/>
      <c r="G8" s="308"/>
      <c r="H8" s="308"/>
      <c r="I8" s="309"/>
      <c r="J8" s="4"/>
      <c r="K8" s="1" t="s">
        <v>20</v>
      </c>
      <c r="L8" s="2" t="s">
        <v>43</v>
      </c>
      <c r="M8" s="13" t="s">
        <v>44</v>
      </c>
      <c r="N8" s="14" t="s">
        <v>45</v>
      </c>
      <c r="O8" s="105" t="s">
        <v>46</v>
      </c>
      <c r="P8" s="15" t="s">
        <v>47</v>
      </c>
      <c r="Q8" s="16" t="s">
        <v>48</v>
      </c>
      <c r="R8" s="1" t="s">
        <v>41</v>
      </c>
      <c r="S8" s="2" t="s">
        <v>49</v>
      </c>
      <c r="T8" s="3" t="s">
        <v>50</v>
      </c>
      <c r="U8" s="234" t="s">
        <v>51</v>
      </c>
      <c r="V8" s="271" t="s">
        <v>52</v>
      </c>
      <c r="W8" s="1" t="s">
        <v>53</v>
      </c>
      <c r="X8" s="3" t="s">
        <v>54</v>
      </c>
      <c r="Z8" s="305"/>
      <c r="AA8" s="93" t="s">
        <v>55</v>
      </c>
      <c r="AB8" s="94" t="s">
        <v>56</v>
      </c>
      <c r="AC8" s="93" t="s">
        <v>55</v>
      </c>
      <c r="AD8" s="94" t="s">
        <v>56</v>
      </c>
      <c r="AE8" s="6"/>
      <c r="AF8" s="6"/>
      <c r="AG8" s="6"/>
      <c r="AH8" s="6"/>
      <c r="AI8" s="6"/>
      <c r="AJ8" s="6"/>
      <c r="AK8" s="5"/>
      <c r="AL8" s="5"/>
      <c r="AM8" s="329"/>
      <c r="AN8" s="129" t="s">
        <v>55</v>
      </c>
      <c r="AO8" s="130" t="s">
        <v>56</v>
      </c>
      <c r="AP8" s="129" t="s">
        <v>55</v>
      </c>
      <c r="AQ8" s="130" t="s">
        <v>56</v>
      </c>
      <c r="AR8" s="129" t="s">
        <v>55</v>
      </c>
      <c r="AS8" s="130" t="s">
        <v>56</v>
      </c>
      <c r="AT8" s="129" t="s">
        <v>55</v>
      </c>
      <c r="AU8" s="130" t="s">
        <v>56</v>
      </c>
      <c r="AV8" s="129" t="s">
        <v>55</v>
      </c>
      <c r="AW8" s="130" t="s">
        <v>56</v>
      </c>
      <c r="AX8" s="129" t="s">
        <v>55</v>
      </c>
      <c r="AY8" s="130" t="s">
        <v>56</v>
      </c>
      <c r="BA8" s="300"/>
      <c r="BB8" s="357"/>
      <c r="BC8" s="142" t="s">
        <v>55</v>
      </c>
      <c r="BD8" s="145" t="s">
        <v>56</v>
      </c>
      <c r="BE8" s="142" t="s">
        <v>55</v>
      </c>
      <c r="BF8" s="141" t="s">
        <v>56</v>
      </c>
      <c r="BG8" s="140" t="s">
        <v>55</v>
      </c>
      <c r="BH8" s="145" t="s">
        <v>56</v>
      </c>
      <c r="BI8" s="142" t="s">
        <v>55</v>
      </c>
      <c r="BJ8" s="141" t="s">
        <v>56</v>
      </c>
      <c r="BL8" s="174" t="s">
        <v>55</v>
      </c>
      <c r="BM8" s="175" t="s">
        <v>56</v>
      </c>
      <c r="BN8" s="174" t="s">
        <v>55</v>
      </c>
      <c r="BO8" s="176" t="s">
        <v>56</v>
      </c>
      <c r="BP8" s="177" t="s">
        <v>55</v>
      </c>
      <c r="BQ8" s="175" t="s">
        <v>56</v>
      </c>
      <c r="BR8" s="174" t="s">
        <v>55</v>
      </c>
      <c r="BS8" s="176" t="s">
        <v>56</v>
      </c>
      <c r="BT8" s="177" t="s">
        <v>55</v>
      </c>
      <c r="BU8" s="175" t="s">
        <v>56</v>
      </c>
      <c r="BV8" s="174" t="s">
        <v>55</v>
      </c>
      <c r="BW8" s="176" t="s">
        <v>56</v>
      </c>
      <c r="BY8" s="290"/>
      <c r="BZ8" s="292"/>
      <c r="CA8" s="296"/>
      <c r="CB8" s="108" t="s">
        <v>55</v>
      </c>
      <c r="CC8" s="107" t="s">
        <v>56</v>
      </c>
    </row>
    <row r="9" spans="2:81" ht="15.75" thickBot="1" x14ac:dyDescent="0.3">
      <c r="B9" s="310" t="s">
        <v>57</v>
      </c>
      <c r="C9" s="311"/>
      <c r="D9" s="311"/>
      <c r="E9" s="311"/>
      <c r="F9" s="312">
        <v>45324</v>
      </c>
      <c r="G9" s="313"/>
      <c r="H9" s="313"/>
      <c r="I9" s="314"/>
      <c r="J9" s="17"/>
      <c r="K9" s="19" t="s">
        <v>58</v>
      </c>
      <c r="L9" s="20" t="s">
        <v>59</v>
      </c>
      <c r="M9" s="21" t="s">
        <v>60</v>
      </c>
      <c r="N9" s="19" t="s">
        <v>61</v>
      </c>
      <c r="O9" s="88" t="s">
        <v>61</v>
      </c>
      <c r="P9" s="22" t="s">
        <v>61</v>
      </c>
      <c r="Q9" s="23" t="s">
        <v>62</v>
      </c>
      <c r="R9" s="24" t="s">
        <v>62</v>
      </c>
      <c r="S9" s="25" t="s">
        <v>62</v>
      </c>
      <c r="T9" s="266" t="s">
        <v>60</v>
      </c>
      <c r="U9" s="19" t="s">
        <v>61</v>
      </c>
      <c r="V9" s="41" t="s">
        <v>62</v>
      </c>
      <c r="W9" s="267" t="s">
        <v>63</v>
      </c>
      <c r="X9" s="261" t="s">
        <v>63</v>
      </c>
      <c r="Z9" s="80" t="s">
        <v>58</v>
      </c>
      <c r="AA9" s="19" t="s">
        <v>249</v>
      </c>
      <c r="AB9" s="114">
        <v>28.387333511383201</v>
      </c>
      <c r="AC9" s="19" t="s">
        <v>249</v>
      </c>
      <c r="AD9" s="114">
        <v>30.241268443173801</v>
      </c>
      <c r="AE9" s="5"/>
      <c r="AF9" s="5"/>
      <c r="AG9" s="12" t="s">
        <v>64</v>
      </c>
      <c r="AH9" s="5"/>
      <c r="AI9" s="5"/>
      <c r="AK9" s="5"/>
      <c r="AL9" s="5"/>
      <c r="AM9" s="80" t="s">
        <v>58</v>
      </c>
      <c r="AN9" s="113" t="s">
        <v>250</v>
      </c>
      <c r="AO9" s="114">
        <v>29.093901668620401</v>
      </c>
      <c r="AP9" s="113" t="s">
        <v>250</v>
      </c>
      <c r="AQ9" s="114">
        <v>28.805455384483999</v>
      </c>
      <c r="AR9" s="113" t="s">
        <v>250</v>
      </c>
      <c r="AS9" s="114">
        <v>28.676875117645299</v>
      </c>
      <c r="AT9" s="113" t="s">
        <v>250</v>
      </c>
      <c r="AU9" s="114">
        <v>29.3427368817079</v>
      </c>
      <c r="AV9" s="113" t="s">
        <v>250</v>
      </c>
      <c r="AW9" s="114">
        <v>29.591623171654799</v>
      </c>
      <c r="AX9" s="113" t="s">
        <v>250</v>
      </c>
      <c r="AY9" s="114">
        <v>28.845993689931799</v>
      </c>
      <c r="BA9" s="24" t="s">
        <v>58</v>
      </c>
      <c r="BB9" s="135" t="s">
        <v>61</v>
      </c>
      <c r="BC9" s="151"/>
      <c r="BD9" s="152"/>
      <c r="BE9" s="153"/>
      <c r="BF9" s="135"/>
      <c r="BG9" s="151"/>
      <c r="BH9" s="152"/>
      <c r="BI9" s="153"/>
      <c r="BJ9" s="135"/>
      <c r="BL9" s="178"/>
      <c r="BM9" s="180"/>
      <c r="BN9" s="178"/>
      <c r="BO9" s="179"/>
      <c r="BP9" s="181"/>
      <c r="BQ9" s="180"/>
      <c r="BR9" s="178"/>
      <c r="BS9" s="179"/>
      <c r="BT9" s="181"/>
      <c r="BU9" s="180"/>
      <c r="BV9" s="178"/>
      <c r="BW9" s="179"/>
      <c r="BY9" s="83" t="s">
        <v>58</v>
      </c>
      <c r="BZ9" s="207" t="s">
        <v>61</v>
      </c>
      <c r="CA9" s="208" t="s">
        <v>61</v>
      </c>
      <c r="CB9" s="151" t="s">
        <v>62</v>
      </c>
      <c r="CC9" s="135" t="s">
        <v>62</v>
      </c>
    </row>
    <row r="10" spans="2:81" x14ac:dyDescent="0.25">
      <c r="B10" s="322" t="s">
        <v>65</v>
      </c>
      <c r="C10" s="323"/>
      <c r="D10" s="323"/>
      <c r="E10" s="323"/>
      <c r="F10" s="319">
        <v>45327</v>
      </c>
      <c r="G10" s="320"/>
      <c r="H10" s="320"/>
      <c r="I10" s="321"/>
      <c r="J10" s="17"/>
      <c r="K10" s="27" t="s">
        <v>66</v>
      </c>
      <c r="L10" s="28" t="s">
        <v>59</v>
      </c>
      <c r="M10" s="29" t="s">
        <v>60</v>
      </c>
      <c r="N10" s="27" t="s">
        <v>61</v>
      </c>
      <c r="O10" s="89" t="s">
        <v>61</v>
      </c>
      <c r="P10" s="30" t="s">
        <v>61</v>
      </c>
      <c r="Q10" s="31" t="s">
        <v>62</v>
      </c>
      <c r="R10" s="27" t="s">
        <v>62</v>
      </c>
      <c r="S10" s="30" t="s">
        <v>62</v>
      </c>
      <c r="T10" s="266" t="s">
        <v>60</v>
      </c>
      <c r="U10" s="27" t="s">
        <v>61</v>
      </c>
      <c r="V10" s="32" t="s">
        <v>62</v>
      </c>
      <c r="W10" s="268" t="s">
        <v>63</v>
      </c>
      <c r="X10" s="262" t="s">
        <v>63</v>
      </c>
      <c r="Z10" s="81" t="s">
        <v>66</v>
      </c>
      <c r="AA10" s="27" t="s">
        <v>249</v>
      </c>
      <c r="AB10" s="116">
        <v>27.824752422518799</v>
      </c>
      <c r="AC10" s="27" t="s">
        <v>249</v>
      </c>
      <c r="AD10" s="116">
        <v>29.86117186853</v>
      </c>
      <c r="AE10" s="5"/>
      <c r="AG10" s="306" t="s">
        <v>67</v>
      </c>
      <c r="AH10" s="294"/>
      <c r="AI10" s="293" t="s">
        <v>68</v>
      </c>
      <c r="AJ10" s="294"/>
      <c r="AK10" s="5"/>
      <c r="AL10" s="5"/>
      <c r="AM10" s="81" t="s">
        <v>66</v>
      </c>
      <c r="AN10" s="115" t="s">
        <v>250</v>
      </c>
      <c r="AO10" s="116">
        <v>29.3280980732229</v>
      </c>
      <c r="AP10" s="115" t="s">
        <v>250</v>
      </c>
      <c r="AQ10" s="116">
        <v>29.142403175984601</v>
      </c>
      <c r="AR10" s="115" t="s">
        <v>250</v>
      </c>
      <c r="AS10" s="116">
        <v>29.334394669592999</v>
      </c>
      <c r="AT10" s="115" t="s">
        <v>250</v>
      </c>
      <c r="AU10" s="116">
        <v>28.587264055049999</v>
      </c>
      <c r="AV10" s="115" t="s">
        <v>250</v>
      </c>
      <c r="AW10" s="116">
        <v>29.8148748851434</v>
      </c>
      <c r="AX10" s="115" t="s">
        <v>250</v>
      </c>
      <c r="AY10" s="116">
        <v>28.884891883244698</v>
      </c>
      <c r="BA10" s="27" t="s">
        <v>66</v>
      </c>
      <c r="BB10" s="136" t="s">
        <v>61</v>
      </c>
      <c r="BC10" s="154"/>
      <c r="BD10" s="155"/>
      <c r="BE10" s="156"/>
      <c r="BF10" s="136"/>
      <c r="BG10" s="154"/>
      <c r="BH10" s="155"/>
      <c r="BI10" s="156"/>
      <c r="BJ10" s="136"/>
      <c r="BL10" s="149"/>
      <c r="BM10" s="146"/>
      <c r="BN10" s="149"/>
      <c r="BO10" s="138"/>
      <c r="BP10" s="137"/>
      <c r="BQ10" s="146"/>
      <c r="BR10" s="149"/>
      <c r="BS10" s="138"/>
      <c r="BT10" s="137"/>
      <c r="BU10" s="146"/>
      <c r="BV10" s="149"/>
      <c r="BW10" s="138"/>
      <c r="BY10" s="81" t="s">
        <v>66</v>
      </c>
      <c r="BZ10" s="156" t="s">
        <v>61</v>
      </c>
      <c r="CA10" s="136" t="s">
        <v>61</v>
      </c>
      <c r="CB10" s="154" t="s">
        <v>62</v>
      </c>
      <c r="CC10" s="136" t="s">
        <v>62</v>
      </c>
    </row>
    <row r="11" spans="2:81" ht="15.75" thickBot="1" x14ac:dyDescent="0.3">
      <c r="B11" s="322" t="s">
        <v>69</v>
      </c>
      <c r="C11" s="323"/>
      <c r="D11" s="323"/>
      <c r="E11" s="323"/>
      <c r="F11" s="320" t="s">
        <v>70</v>
      </c>
      <c r="G11" s="320"/>
      <c r="H11" s="320"/>
      <c r="I11" s="321"/>
      <c r="J11" s="17"/>
      <c r="K11" s="27" t="s">
        <v>71</v>
      </c>
      <c r="L11" s="28" t="s">
        <v>59</v>
      </c>
      <c r="M11" s="29" t="s">
        <v>60</v>
      </c>
      <c r="N11" s="27" t="s">
        <v>61</v>
      </c>
      <c r="O11" s="89" t="s">
        <v>61</v>
      </c>
      <c r="P11" s="30" t="s">
        <v>61</v>
      </c>
      <c r="Q11" s="31" t="s">
        <v>62</v>
      </c>
      <c r="R11" s="27" t="s">
        <v>62</v>
      </c>
      <c r="S11" s="30" t="s">
        <v>62</v>
      </c>
      <c r="T11" s="266" t="s">
        <v>60</v>
      </c>
      <c r="U11" s="27" t="s">
        <v>61</v>
      </c>
      <c r="V11" s="32" t="s">
        <v>62</v>
      </c>
      <c r="W11" s="268" t="s">
        <v>63</v>
      </c>
      <c r="X11" s="262" t="s">
        <v>63</v>
      </c>
      <c r="Z11" s="81" t="s">
        <v>71</v>
      </c>
      <c r="AA11" s="27" t="s">
        <v>249</v>
      </c>
      <c r="AB11" s="116">
        <v>28.180195145088199</v>
      </c>
      <c r="AC11" s="27" t="s">
        <v>249</v>
      </c>
      <c r="AD11" s="116">
        <v>30.036789922471598</v>
      </c>
      <c r="AE11" s="5"/>
      <c r="AG11" s="106" t="s">
        <v>55</v>
      </c>
      <c r="AH11" s="107" t="s">
        <v>56</v>
      </c>
      <c r="AI11" s="108" t="s">
        <v>55</v>
      </c>
      <c r="AJ11" s="107" t="s">
        <v>56</v>
      </c>
      <c r="AK11" s="5"/>
      <c r="AL11" s="5"/>
      <c r="AM11" s="81" t="s">
        <v>71</v>
      </c>
      <c r="AN11" s="115" t="s">
        <v>250</v>
      </c>
      <c r="AO11" s="116">
        <v>28.3901544713604</v>
      </c>
      <c r="AP11" s="115" t="s">
        <v>250</v>
      </c>
      <c r="AQ11" s="116">
        <v>28.511105496858701</v>
      </c>
      <c r="AR11" s="115" t="s">
        <v>250</v>
      </c>
      <c r="AS11" s="116">
        <v>28.353846087789901</v>
      </c>
      <c r="AT11" s="115" t="s">
        <v>250</v>
      </c>
      <c r="AU11" s="116">
        <v>28.873774434608201</v>
      </c>
      <c r="AV11" s="115" t="s">
        <v>250</v>
      </c>
      <c r="AW11" s="116">
        <v>28.886306885750599</v>
      </c>
      <c r="AX11" s="115" t="s">
        <v>250</v>
      </c>
      <c r="AY11" s="116">
        <v>28.649937396794002</v>
      </c>
      <c r="BA11" s="27" t="s">
        <v>71</v>
      </c>
      <c r="BB11" s="136" t="s">
        <v>61</v>
      </c>
      <c r="BC11" s="154"/>
      <c r="BD11" s="155"/>
      <c r="BE11" s="156"/>
      <c r="BF11" s="136"/>
      <c r="BG11" s="154"/>
      <c r="BH11" s="155"/>
      <c r="BI11" s="156"/>
      <c r="BJ11" s="136"/>
      <c r="BL11" s="149"/>
      <c r="BM11" s="146"/>
      <c r="BN11" s="149"/>
      <c r="BO11" s="138"/>
      <c r="BP11" s="137"/>
      <c r="BQ11" s="146"/>
      <c r="BR11" s="149"/>
      <c r="BS11" s="138"/>
      <c r="BT11" s="137"/>
      <c r="BU11" s="146"/>
      <c r="BV11" s="149"/>
      <c r="BW11" s="138"/>
      <c r="BY11" s="81" t="s">
        <v>71</v>
      </c>
      <c r="BZ11" s="156" t="s">
        <v>61</v>
      </c>
      <c r="CA11" s="136" t="s">
        <v>61</v>
      </c>
      <c r="CB11" s="154" t="s">
        <v>62</v>
      </c>
      <c r="CC11" s="136" t="s">
        <v>62</v>
      </c>
    </row>
    <row r="12" spans="2:81" x14ac:dyDescent="0.25">
      <c r="B12" s="334" t="s">
        <v>72</v>
      </c>
      <c r="C12" s="335"/>
      <c r="D12" s="335"/>
      <c r="E12" s="336"/>
      <c r="F12" s="320" t="s">
        <v>73</v>
      </c>
      <c r="G12" s="353"/>
      <c r="H12" s="353"/>
      <c r="I12" s="354"/>
      <c r="J12" s="33"/>
      <c r="K12" s="27" t="s">
        <v>74</v>
      </c>
      <c r="L12" s="28" t="s">
        <v>75</v>
      </c>
      <c r="M12" s="29" t="s">
        <v>60</v>
      </c>
      <c r="N12" s="27" t="s">
        <v>61</v>
      </c>
      <c r="O12" s="89" t="s">
        <v>61</v>
      </c>
      <c r="P12" s="30" t="s">
        <v>61</v>
      </c>
      <c r="Q12" s="31" t="s">
        <v>62</v>
      </c>
      <c r="R12" s="27" t="s">
        <v>62</v>
      </c>
      <c r="S12" s="30" t="s">
        <v>62</v>
      </c>
      <c r="T12" s="266" t="s">
        <v>60</v>
      </c>
      <c r="U12" s="27" t="s">
        <v>61</v>
      </c>
      <c r="V12" s="32" t="s">
        <v>62</v>
      </c>
      <c r="W12" s="268" t="s">
        <v>63</v>
      </c>
      <c r="X12" s="262" t="s">
        <v>63</v>
      </c>
      <c r="Z12" s="81" t="s">
        <v>74</v>
      </c>
      <c r="AA12" s="27" t="s">
        <v>249</v>
      </c>
      <c r="AB12" s="116">
        <v>27.9234650504734</v>
      </c>
      <c r="AC12" s="27" t="s">
        <v>249</v>
      </c>
      <c r="AD12" s="116">
        <v>30.020421879522502</v>
      </c>
      <c r="AE12" s="5"/>
      <c r="AF12" s="80" t="s">
        <v>76</v>
      </c>
      <c r="AG12" s="19" t="s">
        <v>62</v>
      </c>
      <c r="AH12" s="78">
        <f>AVERAGE(AB9:AB11)</f>
        <v>28.130760359663402</v>
      </c>
      <c r="AI12" s="88" t="s">
        <v>62</v>
      </c>
      <c r="AJ12" s="78">
        <f>AVERAGE(AD9:AD11)</f>
        <v>30.046410078058468</v>
      </c>
      <c r="AK12" s="5"/>
      <c r="AL12" s="5"/>
      <c r="AM12" s="81" t="s">
        <v>74</v>
      </c>
      <c r="AN12" s="115" t="s">
        <v>250</v>
      </c>
      <c r="AO12" s="116">
        <v>28.478675040190499</v>
      </c>
      <c r="AP12" s="115" t="s">
        <v>250</v>
      </c>
      <c r="AQ12" s="116">
        <v>29.1043721943478</v>
      </c>
      <c r="AR12" s="115" t="s">
        <v>250</v>
      </c>
      <c r="AS12" s="116">
        <v>29.092642111898499</v>
      </c>
      <c r="AT12" s="115" t="s">
        <v>250</v>
      </c>
      <c r="AU12" s="116">
        <v>28.2631591627079</v>
      </c>
      <c r="AV12" s="115" t="s">
        <v>250</v>
      </c>
      <c r="AW12" s="116">
        <v>28.807570527727101</v>
      </c>
      <c r="AX12" s="115" t="s">
        <v>250</v>
      </c>
      <c r="AY12" s="116">
        <v>29.272581666679901</v>
      </c>
      <c r="BA12" s="27" t="s">
        <v>74</v>
      </c>
      <c r="BB12" s="136" t="s">
        <v>61</v>
      </c>
      <c r="BC12" s="154"/>
      <c r="BD12" s="155"/>
      <c r="BE12" s="156"/>
      <c r="BF12" s="136"/>
      <c r="BG12" s="154"/>
      <c r="BH12" s="155"/>
      <c r="BI12" s="156"/>
      <c r="BJ12" s="136"/>
      <c r="BL12" s="149"/>
      <c r="BM12" s="146"/>
      <c r="BN12" s="149"/>
      <c r="BO12" s="138"/>
      <c r="BP12" s="137"/>
      <c r="BQ12" s="146"/>
      <c r="BR12" s="149"/>
      <c r="BS12" s="138"/>
      <c r="BT12" s="137"/>
      <c r="BU12" s="146"/>
      <c r="BV12" s="149"/>
      <c r="BW12" s="138"/>
      <c r="BY12" s="81" t="s">
        <v>74</v>
      </c>
      <c r="BZ12" s="156" t="s">
        <v>61</v>
      </c>
      <c r="CA12" s="136" t="s">
        <v>61</v>
      </c>
      <c r="CB12" s="154" t="s">
        <v>62</v>
      </c>
      <c r="CC12" s="136" t="s">
        <v>62</v>
      </c>
    </row>
    <row r="13" spans="2:81" ht="15.75" thickBot="1" x14ac:dyDescent="0.3">
      <c r="B13" s="334" t="s">
        <v>77</v>
      </c>
      <c r="C13" s="335"/>
      <c r="D13" s="335"/>
      <c r="E13" s="336"/>
      <c r="F13" s="320" t="s">
        <v>78</v>
      </c>
      <c r="G13" s="353"/>
      <c r="H13" s="353"/>
      <c r="I13" s="354"/>
      <c r="J13" s="33"/>
      <c r="K13" s="34" t="s">
        <v>79</v>
      </c>
      <c r="L13" s="35" t="s">
        <v>75</v>
      </c>
      <c r="M13" s="36" t="s">
        <v>60</v>
      </c>
      <c r="N13" s="34" t="s">
        <v>61</v>
      </c>
      <c r="O13" s="90" t="s">
        <v>61</v>
      </c>
      <c r="P13" s="37" t="s">
        <v>61</v>
      </c>
      <c r="Q13" s="38" t="s">
        <v>62</v>
      </c>
      <c r="R13" s="39" t="s">
        <v>62</v>
      </c>
      <c r="S13" s="40" t="s">
        <v>62</v>
      </c>
      <c r="T13" s="266" t="s">
        <v>60</v>
      </c>
      <c r="U13" s="34" t="s">
        <v>61</v>
      </c>
      <c r="V13" s="46" t="s">
        <v>62</v>
      </c>
      <c r="W13" s="269" t="s">
        <v>63</v>
      </c>
      <c r="X13" s="263" t="s">
        <v>63</v>
      </c>
      <c r="Z13" s="82" t="s">
        <v>79</v>
      </c>
      <c r="AA13" s="34" t="s">
        <v>249</v>
      </c>
      <c r="AB13" s="118">
        <v>27.999635609373701</v>
      </c>
      <c r="AC13" s="34" t="s">
        <v>249</v>
      </c>
      <c r="AD13" s="118">
        <v>30.044897109937299</v>
      </c>
      <c r="AE13" s="5"/>
      <c r="AF13" s="82" t="s">
        <v>80</v>
      </c>
      <c r="AG13" s="34" t="s">
        <v>62</v>
      </c>
      <c r="AH13" s="79">
        <f>AVERAGE(AB12:AB13)</f>
        <v>27.961550329923551</v>
      </c>
      <c r="AI13" s="90" t="s">
        <v>62</v>
      </c>
      <c r="AJ13" s="79">
        <f>AVERAGE(AD12:AD13)</f>
        <v>30.032659494729899</v>
      </c>
      <c r="AK13" s="5"/>
      <c r="AL13" s="5"/>
      <c r="AM13" s="82" t="s">
        <v>79</v>
      </c>
      <c r="AN13" s="117" t="s">
        <v>250</v>
      </c>
      <c r="AO13" s="118">
        <v>28.760464344057102</v>
      </c>
      <c r="AP13" s="117" t="s">
        <v>250</v>
      </c>
      <c r="AQ13" s="118">
        <v>28.601309612923401</v>
      </c>
      <c r="AR13" s="117" t="s">
        <v>250</v>
      </c>
      <c r="AS13" s="118">
        <v>28.593628137613599</v>
      </c>
      <c r="AT13" s="117" t="s">
        <v>250</v>
      </c>
      <c r="AU13" s="118">
        <v>28.186833239541901</v>
      </c>
      <c r="AV13" s="117" t="s">
        <v>250</v>
      </c>
      <c r="AW13" s="118">
        <v>28.4600957149264</v>
      </c>
      <c r="AX13" s="117" t="s">
        <v>250</v>
      </c>
      <c r="AY13" s="118">
        <v>28.054735206377199</v>
      </c>
      <c r="BA13" s="39" t="s">
        <v>79</v>
      </c>
      <c r="BB13" s="139" t="s">
        <v>61</v>
      </c>
      <c r="BC13" s="157"/>
      <c r="BD13" s="158"/>
      <c r="BE13" s="159"/>
      <c r="BF13" s="139"/>
      <c r="BG13" s="157"/>
      <c r="BH13" s="158"/>
      <c r="BI13" s="159"/>
      <c r="BJ13" s="139"/>
      <c r="BL13" s="211"/>
      <c r="BM13" s="212"/>
      <c r="BN13" s="150"/>
      <c r="BO13" s="143"/>
      <c r="BP13" s="148"/>
      <c r="BQ13" s="147"/>
      <c r="BR13" s="150"/>
      <c r="BS13" s="143"/>
      <c r="BT13" s="148"/>
      <c r="BU13" s="147"/>
      <c r="BV13" s="150"/>
      <c r="BW13" s="143"/>
      <c r="BY13" s="84" t="s">
        <v>79</v>
      </c>
      <c r="BZ13" s="209" t="s">
        <v>61</v>
      </c>
      <c r="CA13" s="210" t="s">
        <v>61</v>
      </c>
      <c r="CB13" s="157" t="s">
        <v>62</v>
      </c>
      <c r="CC13" s="139" t="s">
        <v>62</v>
      </c>
    </row>
    <row r="14" spans="2:81" ht="15.75" thickBot="1" x14ac:dyDescent="0.3">
      <c r="B14" s="332" t="s">
        <v>81</v>
      </c>
      <c r="C14" s="333"/>
      <c r="D14" s="333"/>
      <c r="E14" s="333"/>
      <c r="F14" s="330" t="s">
        <v>82</v>
      </c>
      <c r="G14" s="330"/>
      <c r="H14" s="330"/>
      <c r="I14" s="331"/>
      <c r="J14" s="17"/>
      <c r="K14" s="19" t="s">
        <v>83</v>
      </c>
      <c r="L14" s="20" t="s">
        <v>59</v>
      </c>
      <c r="M14" s="21" t="s">
        <v>246</v>
      </c>
      <c r="N14" s="19" t="s">
        <v>84</v>
      </c>
      <c r="O14" s="88" t="s">
        <v>84</v>
      </c>
      <c r="P14" s="22" t="s">
        <v>84</v>
      </c>
      <c r="Q14" s="23" t="s">
        <v>84</v>
      </c>
      <c r="R14" s="19" t="s">
        <v>84</v>
      </c>
      <c r="S14" s="22" t="s">
        <v>62</v>
      </c>
      <c r="T14" s="23" t="s">
        <v>85</v>
      </c>
      <c r="U14" s="19" t="s">
        <v>62</v>
      </c>
      <c r="V14" s="41" t="s">
        <v>62</v>
      </c>
      <c r="W14" s="270" t="s">
        <v>86</v>
      </c>
      <c r="X14" s="264" t="s">
        <v>86</v>
      </c>
      <c r="Z14" s="83" t="s">
        <v>83</v>
      </c>
      <c r="AA14" s="170">
        <v>22.794107583523701</v>
      </c>
      <c r="AB14" s="114">
        <v>27.747106179983</v>
      </c>
      <c r="AC14" s="170">
        <v>18.917193213137601</v>
      </c>
      <c r="AD14" s="114">
        <v>30.7096421279448</v>
      </c>
      <c r="AE14" s="5"/>
      <c r="AG14" s="5"/>
      <c r="AH14" s="5"/>
      <c r="AI14" s="5"/>
      <c r="AJ14" s="5"/>
      <c r="AK14" s="5"/>
      <c r="AL14" s="5"/>
      <c r="AM14" s="83" t="s">
        <v>83</v>
      </c>
      <c r="AN14" s="167">
        <v>18.685920794285799</v>
      </c>
      <c r="AO14" s="114">
        <v>28.358372101262301</v>
      </c>
      <c r="AP14" s="167">
        <v>17.960980486495</v>
      </c>
      <c r="AQ14" s="114">
        <v>28.785082487204502</v>
      </c>
      <c r="AR14" s="120"/>
      <c r="AS14" s="121"/>
      <c r="AT14" s="120"/>
      <c r="AU14" s="121"/>
      <c r="AV14" s="120"/>
      <c r="AW14" s="121"/>
      <c r="AX14" s="120"/>
      <c r="AY14" s="121"/>
      <c r="BA14" s="19" t="s">
        <v>83</v>
      </c>
      <c r="BB14" s="41">
        <v>1</v>
      </c>
      <c r="BC14" s="119" t="s">
        <v>250</v>
      </c>
      <c r="BD14" s="114">
        <v>28.371543407123099</v>
      </c>
      <c r="BE14" s="119" t="s">
        <v>250</v>
      </c>
      <c r="BF14" s="114">
        <v>28.738590027092901</v>
      </c>
      <c r="BG14" s="119" t="s">
        <v>250</v>
      </c>
      <c r="BH14" s="114">
        <v>28.112651468783699</v>
      </c>
      <c r="BI14" s="166">
        <v>16.1049145635562</v>
      </c>
      <c r="BJ14" s="114">
        <v>28.132659723215902</v>
      </c>
      <c r="BL14" s="207"/>
      <c r="BM14" s="208"/>
      <c r="BN14" s="207"/>
      <c r="BO14" s="208"/>
      <c r="BP14" s="207"/>
      <c r="BQ14" s="208"/>
      <c r="BR14" s="207"/>
      <c r="BS14" s="208"/>
      <c r="BT14" s="207"/>
      <c r="BU14" s="208"/>
      <c r="BV14" s="207"/>
      <c r="BW14" s="208"/>
      <c r="BY14" s="80" t="s">
        <v>83</v>
      </c>
      <c r="BZ14" s="19">
        <v>1</v>
      </c>
      <c r="CA14" s="41">
        <v>4</v>
      </c>
      <c r="CB14" s="227">
        <v>16.6962373483092</v>
      </c>
      <c r="CC14" s="198">
        <v>31.000640063318201</v>
      </c>
    </row>
    <row r="15" spans="2:81" ht="15.75" thickBot="1" x14ac:dyDescent="0.3">
      <c r="B15" s="7"/>
      <c r="C15" s="7"/>
      <c r="D15" s="7"/>
      <c r="E15" s="42"/>
      <c r="F15" s="42"/>
      <c r="G15" s="42"/>
      <c r="H15" s="42"/>
      <c r="I15" s="42"/>
      <c r="J15" s="42"/>
      <c r="K15" s="27" t="s">
        <v>87</v>
      </c>
      <c r="L15" s="28" t="s">
        <v>59</v>
      </c>
      <c r="M15" s="29" t="s">
        <v>246</v>
      </c>
      <c r="N15" s="27" t="s">
        <v>84</v>
      </c>
      <c r="O15" s="89" t="s">
        <v>84</v>
      </c>
      <c r="P15" s="30" t="s">
        <v>84</v>
      </c>
      <c r="Q15" s="31" t="s">
        <v>84</v>
      </c>
      <c r="R15" s="27" t="s">
        <v>84</v>
      </c>
      <c r="S15" s="30" t="s">
        <v>62</v>
      </c>
      <c r="T15" s="31" t="s">
        <v>85</v>
      </c>
      <c r="U15" s="27" t="s">
        <v>62</v>
      </c>
      <c r="V15" s="32" t="s">
        <v>62</v>
      </c>
      <c r="W15" s="268" t="s">
        <v>86</v>
      </c>
      <c r="X15" s="262" t="s">
        <v>86</v>
      </c>
      <c r="Z15" s="81" t="s">
        <v>87</v>
      </c>
      <c r="AA15" s="171">
        <v>23.160064517451101</v>
      </c>
      <c r="AB15" s="116">
        <v>27.293455315205001</v>
      </c>
      <c r="AC15" s="171">
        <v>19.985345460327999</v>
      </c>
      <c r="AD15" s="116">
        <v>30.156180131709998</v>
      </c>
      <c r="AE15" s="5"/>
      <c r="AG15" s="5"/>
      <c r="AH15" s="5"/>
      <c r="AI15" s="5"/>
      <c r="AJ15" s="5"/>
      <c r="AK15" s="5"/>
      <c r="AL15" s="5"/>
      <c r="AM15" s="81" t="s">
        <v>87</v>
      </c>
      <c r="AN15" s="168">
        <v>19.086393770850002</v>
      </c>
      <c r="AO15" s="116">
        <v>28.162834759142399</v>
      </c>
      <c r="AP15" s="168">
        <v>14.167410840663599</v>
      </c>
      <c r="AQ15" s="116">
        <v>32.015141008668103</v>
      </c>
      <c r="AR15" s="122"/>
      <c r="AS15" s="123"/>
      <c r="AT15" s="122"/>
      <c r="AU15" s="123"/>
      <c r="AV15" s="122"/>
      <c r="AW15" s="123"/>
      <c r="AX15" s="122"/>
      <c r="AY15" s="123"/>
      <c r="BA15" s="27" t="s">
        <v>87</v>
      </c>
      <c r="BB15" s="32">
        <v>1</v>
      </c>
      <c r="BC15" s="115" t="s">
        <v>250</v>
      </c>
      <c r="BD15" s="116">
        <v>29.083764833875399</v>
      </c>
      <c r="BE15" s="165">
        <v>16.341726394313699</v>
      </c>
      <c r="BF15" s="116">
        <v>30.410440490945099</v>
      </c>
      <c r="BG15" s="115" t="s">
        <v>250</v>
      </c>
      <c r="BH15" s="116">
        <v>30.530930829438098</v>
      </c>
      <c r="BI15" s="115" t="s">
        <v>250</v>
      </c>
      <c r="BJ15" s="116">
        <v>30.308012728793599</v>
      </c>
      <c r="BL15" s="156"/>
      <c r="BM15" s="136"/>
      <c r="BN15" s="156"/>
      <c r="BO15" s="136"/>
      <c r="BP15" s="156"/>
      <c r="BQ15" s="136"/>
      <c r="BR15" s="156"/>
      <c r="BS15" s="136"/>
      <c r="BT15" s="156"/>
      <c r="BU15" s="136"/>
      <c r="BV15" s="156"/>
      <c r="BW15" s="136"/>
      <c r="BY15" s="81" t="s">
        <v>87</v>
      </c>
      <c r="BZ15" s="27">
        <v>1</v>
      </c>
      <c r="CA15" s="32">
        <v>2</v>
      </c>
      <c r="CB15" s="228">
        <v>17.0885821232587</v>
      </c>
      <c r="CC15" s="199">
        <v>30.795484468856301</v>
      </c>
    </row>
    <row r="16" spans="2:81" ht="15.75" thickBot="1" x14ac:dyDescent="0.3">
      <c r="B16" s="307" t="s">
        <v>88</v>
      </c>
      <c r="C16" s="308"/>
      <c r="D16" s="308"/>
      <c r="E16" s="308"/>
      <c r="F16" s="308"/>
      <c r="G16" s="308"/>
      <c r="H16" s="308"/>
      <c r="I16" s="309"/>
      <c r="J16" s="4"/>
      <c r="K16" s="27" t="s">
        <v>89</v>
      </c>
      <c r="L16" s="28" t="s">
        <v>59</v>
      </c>
      <c r="M16" s="29" t="s">
        <v>246</v>
      </c>
      <c r="N16" s="27" t="s">
        <v>84</v>
      </c>
      <c r="O16" s="89" t="s">
        <v>84</v>
      </c>
      <c r="P16" s="30" t="s">
        <v>84</v>
      </c>
      <c r="Q16" s="31" t="s">
        <v>84</v>
      </c>
      <c r="R16" s="27" t="s">
        <v>84</v>
      </c>
      <c r="S16" s="30" t="s">
        <v>62</v>
      </c>
      <c r="T16" s="31" t="s">
        <v>85</v>
      </c>
      <c r="U16" s="27" t="s">
        <v>62</v>
      </c>
      <c r="V16" s="32" t="s">
        <v>62</v>
      </c>
      <c r="W16" s="268" t="s">
        <v>86</v>
      </c>
      <c r="X16" s="262" t="s">
        <v>86</v>
      </c>
      <c r="Z16" s="81" t="s">
        <v>89</v>
      </c>
      <c r="AA16" s="171">
        <v>23.4668927272788</v>
      </c>
      <c r="AB16" s="116">
        <v>26.5920200426315</v>
      </c>
      <c r="AC16" s="171">
        <v>20.434740539296801</v>
      </c>
      <c r="AD16" s="116">
        <v>30.152718501199899</v>
      </c>
      <c r="AE16" s="5"/>
      <c r="AK16" s="5"/>
      <c r="AL16" s="5"/>
      <c r="AM16" s="81" t="s">
        <v>89</v>
      </c>
      <c r="AN16" s="168">
        <v>17.6345874315193</v>
      </c>
      <c r="AO16" s="116">
        <v>28.189972622259699</v>
      </c>
      <c r="AP16" s="168">
        <v>16.065256236862201</v>
      </c>
      <c r="AQ16" s="116">
        <v>28.747796866208699</v>
      </c>
      <c r="AR16" s="122"/>
      <c r="AS16" s="123"/>
      <c r="AT16" s="122"/>
      <c r="AU16" s="123"/>
      <c r="AV16" s="122"/>
      <c r="AW16" s="123"/>
      <c r="AX16" s="122"/>
      <c r="AY16" s="123"/>
      <c r="BA16" s="27" t="s">
        <v>89</v>
      </c>
      <c r="BB16" s="32">
        <v>1</v>
      </c>
      <c r="BC16" s="165">
        <v>16.727859352017202</v>
      </c>
      <c r="BD16" s="116">
        <v>30.710659186557201</v>
      </c>
      <c r="BE16" s="115" t="s">
        <v>250</v>
      </c>
      <c r="BF16" s="116">
        <v>29.4809245719164</v>
      </c>
      <c r="BG16" s="115" t="s">
        <v>250</v>
      </c>
      <c r="BH16" s="116">
        <v>29.7690832432869</v>
      </c>
      <c r="BI16" s="115" t="s">
        <v>250</v>
      </c>
      <c r="BJ16" s="116">
        <v>29.4359147424565</v>
      </c>
      <c r="BL16" s="156"/>
      <c r="BM16" s="136"/>
      <c r="BN16" s="156"/>
      <c r="BO16" s="136"/>
      <c r="BP16" s="156"/>
      <c r="BQ16" s="136"/>
      <c r="BR16" s="156"/>
      <c r="BS16" s="136"/>
      <c r="BT16" s="156"/>
      <c r="BU16" s="136"/>
      <c r="BV16" s="156"/>
      <c r="BW16" s="136"/>
      <c r="BY16" s="81" t="s">
        <v>89</v>
      </c>
      <c r="BZ16" s="27">
        <v>1</v>
      </c>
      <c r="CA16" s="32">
        <v>1</v>
      </c>
      <c r="CB16" s="228">
        <v>17.419964707056401</v>
      </c>
      <c r="CC16" s="199">
        <v>30.580057739857999</v>
      </c>
    </row>
    <row r="17" spans="2:81" x14ac:dyDescent="0.25">
      <c r="B17" s="310" t="s">
        <v>90</v>
      </c>
      <c r="C17" s="311"/>
      <c r="D17" s="311"/>
      <c r="E17" s="311"/>
      <c r="F17" s="313" t="s">
        <v>91</v>
      </c>
      <c r="G17" s="313"/>
      <c r="H17" s="313"/>
      <c r="I17" s="314"/>
      <c r="J17" s="17"/>
      <c r="K17" s="27" t="s">
        <v>92</v>
      </c>
      <c r="L17" s="28" t="s">
        <v>59</v>
      </c>
      <c r="M17" s="29" t="s">
        <v>246</v>
      </c>
      <c r="N17" s="27" t="s">
        <v>84</v>
      </c>
      <c r="O17" s="89" t="s">
        <v>84</v>
      </c>
      <c r="P17" s="30" t="s">
        <v>84</v>
      </c>
      <c r="Q17" s="31" t="s">
        <v>84</v>
      </c>
      <c r="R17" s="27" t="s">
        <v>84</v>
      </c>
      <c r="S17" s="30" t="s">
        <v>62</v>
      </c>
      <c r="T17" s="31" t="s">
        <v>85</v>
      </c>
      <c r="U17" s="27" t="s">
        <v>62</v>
      </c>
      <c r="V17" s="32" t="s">
        <v>62</v>
      </c>
      <c r="W17" s="268" t="s">
        <v>86</v>
      </c>
      <c r="X17" s="262" t="s">
        <v>86</v>
      </c>
      <c r="Z17" s="81" t="s">
        <v>92</v>
      </c>
      <c r="AA17" s="171">
        <v>22.545672098818599</v>
      </c>
      <c r="AB17" s="116">
        <v>28.889338591567501</v>
      </c>
      <c r="AC17" s="171">
        <v>19.0690989376406</v>
      </c>
      <c r="AD17" s="116">
        <v>30.1570014938345</v>
      </c>
      <c r="AE17" s="5"/>
      <c r="AK17" s="5"/>
      <c r="AL17" s="5"/>
      <c r="AM17" s="81" t="s">
        <v>92</v>
      </c>
      <c r="AN17" s="168">
        <v>16.940821844994002</v>
      </c>
      <c r="AO17" s="116">
        <v>27.717171278902999</v>
      </c>
      <c r="AP17" s="168">
        <v>15.7479705989181</v>
      </c>
      <c r="AQ17" s="116">
        <v>28.739974649203798</v>
      </c>
      <c r="AR17" s="122"/>
      <c r="AS17" s="123"/>
      <c r="AT17" s="122"/>
      <c r="AU17" s="123"/>
      <c r="AV17" s="122"/>
      <c r="AW17" s="123"/>
      <c r="AX17" s="122"/>
      <c r="AY17" s="123"/>
      <c r="BA17" s="27" t="s">
        <v>92</v>
      </c>
      <c r="BB17" s="32">
        <v>1</v>
      </c>
      <c r="BC17" s="115" t="s">
        <v>250</v>
      </c>
      <c r="BD17" s="116">
        <v>29.810219158763999</v>
      </c>
      <c r="BE17" s="165">
        <v>15.850333181053401</v>
      </c>
      <c r="BF17" s="116">
        <v>31.684242805457799</v>
      </c>
      <c r="BG17" s="115" t="s">
        <v>250</v>
      </c>
      <c r="BH17" s="116">
        <v>29.669022106342499</v>
      </c>
      <c r="BI17" s="165">
        <v>16.839585441640299</v>
      </c>
      <c r="BJ17" s="116">
        <v>30.607227311436802</v>
      </c>
      <c r="BL17" s="156"/>
      <c r="BM17" s="136"/>
      <c r="BN17" s="156"/>
      <c r="BO17" s="136"/>
      <c r="BP17" s="156"/>
      <c r="BQ17" s="136"/>
      <c r="BR17" s="156"/>
      <c r="BS17" s="136"/>
      <c r="BT17" s="156"/>
      <c r="BU17" s="136"/>
      <c r="BV17" s="156"/>
      <c r="BW17" s="136"/>
      <c r="BY17" s="81" t="s">
        <v>92</v>
      </c>
      <c r="BZ17" s="27">
        <v>1</v>
      </c>
      <c r="CA17" s="32">
        <v>2</v>
      </c>
      <c r="CB17" s="228">
        <v>16.3022105467575</v>
      </c>
      <c r="CC17" s="199">
        <v>29.6907214485054</v>
      </c>
    </row>
    <row r="18" spans="2:81" x14ac:dyDescent="0.25">
      <c r="B18" s="334" t="s">
        <v>93</v>
      </c>
      <c r="C18" s="335"/>
      <c r="D18" s="335"/>
      <c r="E18" s="336"/>
      <c r="F18" s="337" t="s">
        <v>94</v>
      </c>
      <c r="G18" s="338"/>
      <c r="H18" s="338"/>
      <c r="I18" s="339"/>
      <c r="J18" s="17"/>
      <c r="K18" s="27" t="s">
        <v>95</v>
      </c>
      <c r="L18" s="28" t="s">
        <v>59</v>
      </c>
      <c r="M18" s="29" t="s">
        <v>246</v>
      </c>
      <c r="N18" s="27" t="s">
        <v>84</v>
      </c>
      <c r="O18" s="89" t="s">
        <v>84</v>
      </c>
      <c r="P18" s="30" t="s">
        <v>84</v>
      </c>
      <c r="Q18" s="31" t="s">
        <v>84</v>
      </c>
      <c r="R18" s="27" t="s">
        <v>84</v>
      </c>
      <c r="S18" s="30" t="s">
        <v>62</v>
      </c>
      <c r="T18" s="31" t="s">
        <v>85</v>
      </c>
      <c r="U18" s="27" t="s">
        <v>62</v>
      </c>
      <c r="V18" s="32" t="s">
        <v>62</v>
      </c>
      <c r="W18" s="268" t="s">
        <v>86</v>
      </c>
      <c r="X18" s="262" t="s">
        <v>86</v>
      </c>
      <c r="Z18" s="81" t="s">
        <v>95</v>
      </c>
      <c r="AA18" s="171">
        <v>23.4153745932859</v>
      </c>
      <c r="AB18" s="116">
        <v>27.544793297475099</v>
      </c>
      <c r="AC18" s="171">
        <v>20.648495389677901</v>
      </c>
      <c r="AD18" s="116">
        <v>29.537466829668301</v>
      </c>
      <c r="AE18" s="5"/>
      <c r="AI18" s="5"/>
      <c r="AJ18" s="5"/>
      <c r="AK18" s="5"/>
      <c r="AL18" s="5"/>
      <c r="AM18" s="81" t="s">
        <v>95</v>
      </c>
      <c r="AN18" s="168">
        <v>16.531738194231899</v>
      </c>
      <c r="AO18" s="116">
        <v>28.7880237327035</v>
      </c>
      <c r="AP18" s="168">
        <v>16.115486618157799</v>
      </c>
      <c r="AQ18" s="116">
        <v>30.586589351043699</v>
      </c>
      <c r="AR18" s="122"/>
      <c r="AS18" s="123"/>
      <c r="AT18" s="122"/>
      <c r="AU18" s="123"/>
      <c r="AV18" s="122"/>
      <c r="AW18" s="123"/>
      <c r="AX18" s="122"/>
      <c r="AY18" s="123"/>
      <c r="BA18" s="27" t="s">
        <v>95</v>
      </c>
      <c r="BB18" s="32">
        <v>1</v>
      </c>
      <c r="BC18" s="165">
        <v>15.8995209887713</v>
      </c>
      <c r="BD18" s="116">
        <v>31.159552734906999</v>
      </c>
      <c r="BE18" s="115" t="s">
        <v>250</v>
      </c>
      <c r="BF18" s="116">
        <v>29.296452225227601</v>
      </c>
      <c r="BG18" s="165">
        <v>15.5253575922425</v>
      </c>
      <c r="BH18" s="116">
        <v>30.225442588313001</v>
      </c>
      <c r="BI18" s="115" t="s">
        <v>250</v>
      </c>
      <c r="BJ18" s="116">
        <v>29.8722474858906</v>
      </c>
      <c r="BL18" s="156"/>
      <c r="BM18" s="136"/>
      <c r="BN18" s="156"/>
      <c r="BO18" s="136"/>
      <c r="BP18" s="156"/>
      <c r="BQ18" s="136"/>
      <c r="BR18" s="156"/>
      <c r="BS18" s="136"/>
      <c r="BT18" s="156"/>
      <c r="BU18" s="136"/>
      <c r="BV18" s="156"/>
      <c r="BW18" s="136"/>
      <c r="BY18" s="81" t="s">
        <v>95</v>
      </c>
      <c r="BZ18" s="27">
        <v>1</v>
      </c>
      <c r="CA18" s="32">
        <v>1</v>
      </c>
      <c r="CB18" s="228">
        <v>16.274486615065701</v>
      </c>
      <c r="CC18" s="199">
        <v>30.398806554744301</v>
      </c>
    </row>
    <row r="19" spans="2:81" x14ac:dyDescent="0.25">
      <c r="B19" s="322" t="s">
        <v>96</v>
      </c>
      <c r="C19" s="323"/>
      <c r="D19" s="323"/>
      <c r="E19" s="323"/>
      <c r="F19" s="320" t="s">
        <v>97</v>
      </c>
      <c r="G19" s="320"/>
      <c r="H19" s="320"/>
      <c r="I19" s="321"/>
      <c r="J19" s="17"/>
      <c r="K19" s="27" t="s">
        <v>98</v>
      </c>
      <c r="L19" s="28" t="s">
        <v>59</v>
      </c>
      <c r="M19" s="29" t="s">
        <v>246</v>
      </c>
      <c r="N19" s="27" t="s">
        <v>84</v>
      </c>
      <c r="O19" s="89" t="s">
        <v>84</v>
      </c>
      <c r="P19" s="30" t="s">
        <v>84</v>
      </c>
      <c r="Q19" s="31" t="s">
        <v>84</v>
      </c>
      <c r="R19" s="27" t="s">
        <v>84</v>
      </c>
      <c r="S19" s="30" t="s">
        <v>62</v>
      </c>
      <c r="T19" s="31" t="s">
        <v>85</v>
      </c>
      <c r="U19" s="27" t="s">
        <v>62</v>
      </c>
      <c r="V19" s="32" t="s">
        <v>62</v>
      </c>
      <c r="W19" s="268" t="s">
        <v>86</v>
      </c>
      <c r="X19" s="262" t="s">
        <v>86</v>
      </c>
      <c r="Z19" s="81" t="s">
        <v>98</v>
      </c>
      <c r="AA19" s="171">
        <v>21.938836782316098</v>
      </c>
      <c r="AB19" s="116">
        <v>27.537968795960701</v>
      </c>
      <c r="AC19" s="171">
        <v>19.054315376551202</v>
      </c>
      <c r="AD19" s="116">
        <v>30.218474863144099</v>
      </c>
      <c r="AE19" s="5"/>
      <c r="AI19" s="5"/>
      <c r="AJ19" s="5"/>
      <c r="AK19" s="5"/>
      <c r="AL19" s="5"/>
      <c r="AM19" s="81" t="s">
        <v>98</v>
      </c>
      <c r="AN19" s="168">
        <v>19.028237313852198</v>
      </c>
      <c r="AO19" s="116">
        <v>27.933617172068601</v>
      </c>
      <c r="AP19" s="168">
        <v>17.356764507677699</v>
      </c>
      <c r="AQ19" s="116">
        <v>27.825264094625101</v>
      </c>
      <c r="AR19" s="122"/>
      <c r="AS19" s="123"/>
      <c r="AT19" s="122"/>
      <c r="AU19" s="123"/>
      <c r="AV19" s="122"/>
      <c r="AW19" s="123"/>
      <c r="AX19" s="122"/>
      <c r="AY19" s="123"/>
      <c r="BA19" s="27" t="s">
        <v>98</v>
      </c>
      <c r="BB19" s="32">
        <v>1</v>
      </c>
      <c r="BC19" s="165">
        <v>15.994922133373199</v>
      </c>
      <c r="BD19" s="116">
        <v>30.106832417310802</v>
      </c>
      <c r="BE19" s="165">
        <v>22.6819021507653</v>
      </c>
      <c r="BF19" s="116">
        <v>29.015880388215901</v>
      </c>
      <c r="BG19" s="115" t="s">
        <v>250</v>
      </c>
      <c r="BH19" s="116">
        <v>29.8446467622637</v>
      </c>
      <c r="BI19" s="115" t="s">
        <v>250</v>
      </c>
      <c r="BJ19" s="116">
        <v>29.672033096445201</v>
      </c>
      <c r="BL19" s="156"/>
      <c r="BM19" s="136"/>
      <c r="BN19" s="156"/>
      <c r="BO19" s="136"/>
      <c r="BP19" s="156"/>
      <c r="BQ19" s="136"/>
      <c r="BR19" s="156"/>
      <c r="BS19" s="136"/>
      <c r="BT19" s="156"/>
      <c r="BU19" s="136"/>
      <c r="BV19" s="156"/>
      <c r="BW19" s="136"/>
      <c r="BY19" s="81" t="s">
        <v>98</v>
      </c>
      <c r="BZ19" s="27">
        <v>1</v>
      </c>
      <c r="CA19" s="32">
        <v>1</v>
      </c>
      <c r="CB19" s="228">
        <v>16.7375622579628</v>
      </c>
      <c r="CC19" s="199">
        <v>30.5628106822858</v>
      </c>
    </row>
    <row r="20" spans="2:81" x14ac:dyDescent="0.25">
      <c r="B20" s="322" t="s">
        <v>99</v>
      </c>
      <c r="C20" s="323"/>
      <c r="D20" s="323"/>
      <c r="E20" s="323"/>
      <c r="F20" s="337" t="s">
        <v>100</v>
      </c>
      <c r="G20" s="338"/>
      <c r="H20" s="338"/>
      <c r="I20" s="339"/>
      <c r="J20" s="17"/>
      <c r="K20" s="27" t="s">
        <v>101</v>
      </c>
      <c r="L20" s="28" t="s">
        <v>59</v>
      </c>
      <c r="M20" s="29" t="s">
        <v>246</v>
      </c>
      <c r="N20" s="27" t="s">
        <v>84</v>
      </c>
      <c r="O20" s="89" t="s">
        <v>84</v>
      </c>
      <c r="P20" s="30" t="s">
        <v>84</v>
      </c>
      <c r="Q20" s="31" t="s">
        <v>84</v>
      </c>
      <c r="R20" s="27" t="s">
        <v>84</v>
      </c>
      <c r="S20" s="30" t="s">
        <v>62</v>
      </c>
      <c r="T20" s="31" t="s">
        <v>85</v>
      </c>
      <c r="U20" s="27" t="s">
        <v>62</v>
      </c>
      <c r="V20" s="32" t="s">
        <v>62</v>
      </c>
      <c r="W20" s="268" t="s">
        <v>86</v>
      </c>
      <c r="X20" s="262" t="s">
        <v>86</v>
      </c>
      <c r="Z20" s="81" t="s">
        <v>101</v>
      </c>
      <c r="AA20" s="171">
        <v>23.790811185825799</v>
      </c>
      <c r="AB20" s="116">
        <v>28.542948733806199</v>
      </c>
      <c r="AC20" s="171">
        <v>18.9407701918778</v>
      </c>
      <c r="AD20" s="116">
        <v>30.0407926104712</v>
      </c>
      <c r="AE20" s="5"/>
      <c r="AI20" s="5"/>
      <c r="AJ20" s="5"/>
      <c r="AK20" s="5"/>
      <c r="AL20" s="5"/>
      <c r="AM20" s="81" t="s">
        <v>101</v>
      </c>
      <c r="AN20" s="168">
        <v>16.745876011428699</v>
      </c>
      <c r="AO20" s="116">
        <v>28.175909466425601</v>
      </c>
      <c r="AP20" s="168">
        <v>15.4637744304588</v>
      </c>
      <c r="AQ20" s="116">
        <v>30.8544248976951</v>
      </c>
      <c r="AR20" s="122"/>
      <c r="AS20" s="123"/>
      <c r="AT20" s="122"/>
      <c r="AU20" s="123"/>
      <c r="AV20" s="122"/>
      <c r="AW20" s="123"/>
      <c r="AX20" s="122"/>
      <c r="AY20" s="123"/>
      <c r="BA20" s="27" t="s">
        <v>101</v>
      </c>
      <c r="BB20" s="32">
        <v>1</v>
      </c>
      <c r="BC20" s="165">
        <v>15.6273097661881</v>
      </c>
      <c r="BD20" s="116">
        <v>31.1843691072322</v>
      </c>
      <c r="BE20" s="115" t="s">
        <v>250</v>
      </c>
      <c r="BF20" s="116">
        <v>29.6746943348139</v>
      </c>
      <c r="BG20" s="165">
        <v>16.102091360441399</v>
      </c>
      <c r="BH20" s="116">
        <v>30.096855364299699</v>
      </c>
      <c r="BI20" s="165">
        <v>16.0486701167214</v>
      </c>
      <c r="BJ20" s="116">
        <v>30.8355490284955</v>
      </c>
      <c r="BL20" s="156"/>
      <c r="BM20" s="136"/>
      <c r="BN20" s="156"/>
      <c r="BO20" s="136"/>
      <c r="BP20" s="156"/>
      <c r="BQ20" s="136"/>
      <c r="BR20" s="156"/>
      <c r="BS20" s="136"/>
      <c r="BT20" s="156"/>
      <c r="BU20" s="136"/>
      <c r="BV20" s="156"/>
      <c r="BW20" s="136"/>
      <c r="BY20" s="81" t="s">
        <v>101</v>
      </c>
      <c r="BZ20" s="27">
        <v>1</v>
      </c>
      <c r="CA20" s="32">
        <v>1</v>
      </c>
      <c r="CB20" s="228">
        <v>16.0964831059968</v>
      </c>
      <c r="CC20" s="199">
        <v>30.463962266917001</v>
      </c>
    </row>
    <row r="21" spans="2:81" ht="15.75" thickBot="1" x14ac:dyDescent="0.3">
      <c r="B21" s="332" t="s">
        <v>102</v>
      </c>
      <c r="C21" s="333"/>
      <c r="D21" s="333"/>
      <c r="E21" s="333"/>
      <c r="F21" s="330" t="s">
        <v>103</v>
      </c>
      <c r="G21" s="330"/>
      <c r="H21" s="330"/>
      <c r="I21" s="331"/>
      <c r="J21" s="17"/>
      <c r="K21" s="27" t="s">
        <v>104</v>
      </c>
      <c r="L21" s="28" t="s">
        <v>59</v>
      </c>
      <c r="M21" s="29" t="s">
        <v>246</v>
      </c>
      <c r="N21" s="27" t="s">
        <v>84</v>
      </c>
      <c r="O21" s="89" t="s">
        <v>84</v>
      </c>
      <c r="P21" s="30" t="s">
        <v>84</v>
      </c>
      <c r="Q21" s="31" t="s">
        <v>84</v>
      </c>
      <c r="R21" s="27" t="s">
        <v>84</v>
      </c>
      <c r="S21" s="30" t="s">
        <v>62</v>
      </c>
      <c r="T21" s="31" t="s">
        <v>85</v>
      </c>
      <c r="U21" s="27" t="s">
        <v>62</v>
      </c>
      <c r="V21" s="32" t="s">
        <v>62</v>
      </c>
      <c r="W21" s="268" t="s">
        <v>86</v>
      </c>
      <c r="X21" s="262" t="s">
        <v>86</v>
      </c>
      <c r="Z21" s="81" t="s">
        <v>104</v>
      </c>
      <c r="AA21" s="171">
        <v>23.908439707046799</v>
      </c>
      <c r="AB21" s="116">
        <v>32.920151543848398</v>
      </c>
      <c r="AC21" s="171">
        <v>20.7968893593644</v>
      </c>
      <c r="AD21" s="116">
        <v>29.494618498591599</v>
      </c>
      <c r="AE21" s="5"/>
      <c r="AI21" s="5"/>
      <c r="AJ21" s="5"/>
      <c r="AK21" s="5"/>
      <c r="AL21" s="5"/>
      <c r="AM21" s="81" t="s">
        <v>104</v>
      </c>
      <c r="AN21" s="168">
        <v>18.143072550778601</v>
      </c>
      <c r="AO21" s="116">
        <v>28.093154802658699</v>
      </c>
      <c r="AP21" s="168">
        <v>14.6867939286669</v>
      </c>
      <c r="AQ21" s="116">
        <v>29.606004362565098</v>
      </c>
      <c r="AR21" s="122"/>
      <c r="AS21" s="123"/>
      <c r="AT21" s="122"/>
      <c r="AU21" s="123"/>
      <c r="AV21" s="122"/>
      <c r="AW21" s="123"/>
      <c r="AX21" s="122"/>
      <c r="AY21" s="123"/>
      <c r="BA21" s="27" t="s">
        <v>104</v>
      </c>
      <c r="BB21" s="32">
        <v>1</v>
      </c>
      <c r="BC21" s="165">
        <v>15.591545279775699</v>
      </c>
      <c r="BD21" s="116">
        <v>30.448975400860199</v>
      </c>
      <c r="BE21" s="115" t="s">
        <v>250</v>
      </c>
      <c r="BF21" s="116">
        <v>30.1712753479671</v>
      </c>
      <c r="BG21" s="115" t="s">
        <v>250</v>
      </c>
      <c r="BH21" s="116">
        <v>29.339438780333701</v>
      </c>
      <c r="BI21" s="115" t="s">
        <v>250</v>
      </c>
      <c r="BJ21" s="116">
        <v>30.2912431885103</v>
      </c>
      <c r="BL21" s="156"/>
      <c r="BM21" s="136"/>
      <c r="BN21" s="156"/>
      <c r="BO21" s="136"/>
      <c r="BP21" s="156"/>
      <c r="BQ21" s="136"/>
      <c r="BR21" s="156"/>
      <c r="BS21" s="136"/>
      <c r="BT21" s="156"/>
      <c r="BU21" s="136"/>
      <c r="BV21" s="156"/>
      <c r="BW21" s="136"/>
      <c r="BY21" s="81" t="s">
        <v>104</v>
      </c>
      <c r="BZ21" s="27">
        <v>1</v>
      </c>
      <c r="CA21" s="32">
        <v>1</v>
      </c>
      <c r="CB21" s="228">
        <v>16.743359741819301</v>
      </c>
      <c r="CC21" s="199">
        <v>30.132542291185501</v>
      </c>
    </row>
    <row r="22" spans="2:81" ht="15.75" thickBot="1" x14ac:dyDescent="0.3">
      <c r="B22" s="43"/>
      <c r="C22" s="43"/>
      <c r="D22" s="43"/>
      <c r="E22" s="43"/>
      <c r="F22" s="196"/>
      <c r="G22" s="43"/>
      <c r="H22" s="42"/>
      <c r="I22" s="7"/>
      <c r="J22" s="7"/>
      <c r="K22" s="27" t="s">
        <v>105</v>
      </c>
      <c r="L22" s="28" t="s">
        <v>59</v>
      </c>
      <c r="M22" s="29" t="s">
        <v>246</v>
      </c>
      <c r="N22" s="27" t="s">
        <v>84</v>
      </c>
      <c r="O22" s="89" t="s">
        <v>84</v>
      </c>
      <c r="P22" s="30" t="s">
        <v>84</v>
      </c>
      <c r="Q22" s="31" t="s">
        <v>84</v>
      </c>
      <c r="R22" s="27" t="s">
        <v>84</v>
      </c>
      <c r="S22" s="30" t="s">
        <v>62</v>
      </c>
      <c r="T22" s="31" t="s">
        <v>85</v>
      </c>
      <c r="U22" s="27" t="s">
        <v>62</v>
      </c>
      <c r="V22" s="32" t="s">
        <v>62</v>
      </c>
      <c r="W22" s="268" t="s">
        <v>86</v>
      </c>
      <c r="X22" s="262" t="s">
        <v>86</v>
      </c>
      <c r="Z22" s="81" t="s">
        <v>105</v>
      </c>
      <c r="AA22" s="171">
        <v>23.6458337474796</v>
      </c>
      <c r="AB22" s="116">
        <v>27.8351756150836</v>
      </c>
      <c r="AC22" s="171">
        <v>20.144916294054902</v>
      </c>
      <c r="AD22" s="116">
        <v>29.7986709433135</v>
      </c>
      <c r="AE22" s="5"/>
      <c r="AK22" s="12"/>
      <c r="AL22" s="5"/>
      <c r="AM22" s="81" t="s">
        <v>105</v>
      </c>
      <c r="AN22" s="168">
        <v>16.927649585144799</v>
      </c>
      <c r="AO22" s="116">
        <v>27.276758472085799</v>
      </c>
      <c r="AP22" s="168">
        <v>16.507061439812599</v>
      </c>
      <c r="AQ22" s="116">
        <v>30.3502329301248</v>
      </c>
      <c r="AR22" s="122"/>
      <c r="AS22" s="123"/>
      <c r="AT22" s="122"/>
      <c r="AU22" s="123"/>
      <c r="AV22" s="122"/>
      <c r="AW22" s="123"/>
      <c r="AX22" s="122"/>
      <c r="AY22" s="123"/>
      <c r="BA22" s="27" t="s">
        <v>105</v>
      </c>
      <c r="BB22" s="32">
        <v>1</v>
      </c>
      <c r="BC22" s="115" t="s">
        <v>250</v>
      </c>
      <c r="BD22" s="116">
        <v>30.349391139198499</v>
      </c>
      <c r="BE22" s="115" t="s">
        <v>250</v>
      </c>
      <c r="BF22" s="116">
        <v>28.645852751898001</v>
      </c>
      <c r="BG22" s="165">
        <v>15.9097458122113</v>
      </c>
      <c r="BH22" s="116">
        <v>30.408866351026301</v>
      </c>
      <c r="BI22" s="165">
        <v>16.705387799199301</v>
      </c>
      <c r="BJ22" s="116">
        <v>30.041196095513602</v>
      </c>
      <c r="BL22" s="156"/>
      <c r="BM22" s="136"/>
      <c r="BN22" s="156"/>
      <c r="BO22" s="136"/>
      <c r="BP22" s="156"/>
      <c r="BQ22" s="136"/>
      <c r="BR22" s="156"/>
      <c r="BS22" s="136"/>
      <c r="BT22" s="156"/>
      <c r="BU22" s="136"/>
      <c r="BV22" s="156"/>
      <c r="BW22" s="136"/>
      <c r="BY22" s="81" t="s">
        <v>105</v>
      </c>
      <c r="BZ22" s="27">
        <v>1</v>
      </c>
      <c r="CA22" s="32">
        <v>3</v>
      </c>
      <c r="CB22" s="228">
        <v>16.359124079957802</v>
      </c>
      <c r="CC22" s="199">
        <v>30.2166002630909</v>
      </c>
    </row>
    <row r="23" spans="2:81" ht="15.75" thickBot="1" x14ac:dyDescent="0.3">
      <c r="B23" s="343" t="s">
        <v>106</v>
      </c>
      <c r="C23" s="344"/>
      <c r="D23" s="344"/>
      <c r="E23" s="344"/>
      <c r="F23" s="344"/>
      <c r="G23" s="344"/>
      <c r="H23" s="345" t="s">
        <v>107</v>
      </c>
      <c r="I23" s="346"/>
      <c r="J23" s="7"/>
      <c r="K23" s="39" t="s">
        <v>108</v>
      </c>
      <c r="L23" s="221" t="s">
        <v>59</v>
      </c>
      <c r="M23" s="222" t="s">
        <v>246</v>
      </c>
      <c r="N23" s="39" t="s">
        <v>84</v>
      </c>
      <c r="O23" s="223" t="s">
        <v>84</v>
      </c>
      <c r="P23" s="40" t="s">
        <v>84</v>
      </c>
      <c r="Q23" s="224" t="s">
        <v>84</v>
      </c>
      <c r="R23" s="39" t="s">
        <v>84</v>
      </c>
      <c r="S23" s="40" t="s">
        <v>62</v>
      </c>
      <c r="T23" s="224" t="s">
        <v>85</v>
      </c>
      <c r="U23" s="34" t="s">
        <v>62</v>
      </c>
      <c r="V23" s="46" t="s">
        <v>62</v>
      </c>
      <c r="W23" s="269" t="s">
        <v>86</v>
      </c>
      <c r="X23" s="263" t="s">
        <v>86</v>
      </c>
      <c r="Z23" s="84" t="s">
        <v>108</v>
      </c>
      <c r="AA23" s="219">
        <v>22.123643318943898</v>
      </c>
      <c r="AB23" s="220">
        <v>27.438495767277502</v>
      </c>
      <c r="AC23" s="219">
        <v>18.032964072100899</v>
      </c>
      <c r="AD23" s="220">
        <v>30.435154559276601</v>
      </c>
      <c r="AE23" s="5"/>
      <c r="AK23" s="5"/>
      <c r="AL23" s="5"/>
      <c r="AM23" s="81" t="s">
        <v>108</v>
      </c>
      <c r="AN23" s="168">
        <v>17.401954623603999</v>
      </c>
      <c r="AO23" s="116">
        <v>28.188566013453599</v>
      </c>
      <c r="AP23" s="168">
        <v>16.1481948508317</v>
      </c>
      <c r="AQ23" s="116">
        <v>28.285685729388199</v>
      </c>
      <c r="AR23" s="122"/>
      <c r="AS23" s="123"/>
      <c r="AT23" s="122"/>
      <c r="AU23" s="123"/>
      <c r="AV23" s="122"/>
      <c r="AW23" s="123"/>
      <c r="AX23" s="122"/>
      <c r="AY23" s="123"/>
      <c r="BA23" s="27" t="s">
        <v>108</v>
      </c>
      <c r="BB23" s="32">
        <v>1</v>
      </c>
      <c r="BC23" s="165">
        <v>16.279943634033099</v>
      </c>
      <c r="BD23" s="116">
        <v>30.9010072883761</v>
      </c>
      <c r="BE23" s="165">
        <v>15.674359997435101</v>
      </c>
      <c r="BF23" s="116">
        <v>30.543309167621299</v>
      </c>
      <c r="BG23" s="115" t="s">
        <v>250</v>
      </c>
      <c r="BH23" s="116">
        <v>30.543616980312301</v>
      </c>
      <c r="BI23" s="165">
        <v>15.797242923411901</v>
      </c>
      <c r="BJ23" s="116">
        <v>31.376489747331799</v>
      </c>
      <c r="BL23" s="156"/>
      <c r="BM23" s="136"/>
      <c r="BN23" s="156"/>
      <c r="BO23" s="136"/>
      <c r="BP23" s="156"/>
      <c r="BQ23" s="136"/>
      <c r="BR23" s="156"/>
      <c r="BS23" s="136"/>
      <c r="BT23" s="156"/>
      <c r="BU23" s="136"/>
      <c r="BV23" s="156"/>
      <c r="BW23" s="136"/>
      <c r="BY23" s="81" t="s">
        <v>108</v>
      </c>
      <c r="BZ23" s="27">
        <v>1</v>
      </c>
      <c r="CA23" s="32">
        <v>1</v>
      </c>
      <c r="CB23" s="228">
        <v>16.938589622279501</v>
      </c>
      <c r="CC23" s="199">
        <v>29.945155259471498</v>
      </c>
    </row>
    <row r="24" spans="2:81" x14ac:dyDescent="0.25">
      <c r="B24" s="347" t="s">
        <v>109</v>
      </c>
      <c r="C24" s="348"/>
      <c r="D24" s="348"/>
      <c r="E24" s="348"/>
      <c r="F24" s="349" t="s">
        <v>62</v>
      </c>
      <c r="G24" s="349"/>
      <c r="H24" s="349"/>
      <c r="I24" s="350"/>
      <c r="J24" s="17"/>
      <c r="K24" s="19" t="s">
        <v>110</v>
      </c>
      <c r="L24" s="20" t="s">
        <v>75</v>
      </c>
      <c r="M24" s="21" t="s">
        <v>246</v>
      </c>
      <c r="N24" s="19" t="s">
        <v>84</v>
      </c>
      <c r="O24" s="88" t="s">
        <v>84</v>
      </c>
      <c r="P24" s="22" t="s">
        <v>84</v>
      </c>
      <c r="Q24" s="23" t="s">
        <v>84</v>
      </c>
      <c r="R24" s="19" t="s">
        <v>84</v>
      </c>
      <c r="S24" s="22" t="s">
        <v>62</v>
      </c>
      <c r="T24" s="23" t="s">
        <v>85</v>
      </c>
      <c r="U24" s="19" t="s">
        <v>62</v>
      </c>
      <c r="V24" s="41" t="s">
        <v>62</v>
      </c>
      <c r="W24" s="270" t="s">
        <v>86</v>
      </c>
      <c r="X24" s="264" t="s">
        <v>86</v>
      </c>
      <c r="Z24" s="80" t="s">
        <v>110</v>
      </c>
      <c r="AA24" s="170">
        <v>25.3640557095312</v>
      </c>
      <c r="AB24" s="114">
        <v>28.2100847080224</v>
      </c>
      <c r="AC24" s="170">
        <v>21.2142276517021</v>
      </c>
      <c r="AD24" s="114">
        <v>29.692424136551999</v>
      </c>
      <c r="AE24" s="5"/>
      <c r="AK24" s="5"/>
      <c r="AL24" s="5"/>
      <c r="AM24" s="81" t="s">
        <v>110</v>
      </c>
      <c r="AN24" s="115" t="s">
        <v>250</v>
      </c>
      <c r="AO24" s="116">
        <v>27.9285995601876</v>
      </c>
      <c r="AP24" s="168">
        <v>19.99572159825</v>
      </c>
      <c r="AQ24" s="116">
        <v>26.711682892626499</v>
      </c>
      <c r="AR24" s="122"/>
      <c r="AS24" s="123"/>
      <c r="AT24" s="122"/>
      <c r="AU24" s="123"/>
      <c r="AV24" s="122"/>
      <c r="AW24" s="123"/>
      <c r="AX24" s="122"/>
      <c r="AY24" s="123"/>
      <c r="BA24" s="27" t="s">
        <v>110</v>
      </c>
      <c r="BB24" s="32">
        <v>2</v>
      </c>
      <c r="BC24" s="115" t="s">
        <v>250</v>
      </c>
      <c r="BD24" s="116">
        <v>30.0112514187994</v>
      </c>
      <c r="BE24" s="115" t="s">
        <v>250</v>
      </c>
      <c r="BF24" s="116">
        <v>29.144967062498502</v>
      </c>
      <c r="BG24" s="115" t="s">
        <v>250</v>
      </c>
      <c r="BH24" s="116">
        <v>29.182308003860001</v>
      </c>
      <c r="BI24" s="115" t="s">
        <v>250</v>
      </c>
      <c r="BJ24" s="116">
        <v>29.1738194799069</v>
      </c>
      <c r="BL24" s="27" t="s">
        <v>250</v>
      </c>
      <c r="BM24" s="116">
        <v>29.4728616004206</v>
      </c>
      <c r="BN24" s="27" t="s">
        <v>250</v>
      </c>
      <c r="BO24" s="116">
        <v>29.462186683139802</v>
      </c>
      <c r="BP24" s="27" t="s">
        <v>250</v>
      </c>
      <c r="BQ24" s="116">
        <v>29.985731249035499</v>
      </c>
      <c r="BR24" s="165">
        <v>16.016694186725299</v>
      </c>
      <c r="BS24" s="116">
        <v>29.853914743883401</v>
      </c>
      <c r="BT24" s="27" t="s">
        <v>249</v>
      </c>
      <c r="BU24" s="116">
        <v>29.674328634413701</v>
      </c>
      <c r="BV24" s="165">
        <v>16.2334213441844</v>
      </c>
      <c r="BW24" s="116">
        <v>29.9929678288627</v>
      </c>
      <c r="BY24" s="81" t="s">
        <v>110</v>
      </c>
      <c r="BZ24" s="27">
        <v>2</v>
      </c>
      <c r="CA24" s="32">
        <v>8</v>
      </c>
      <c r="CB24" s="228">
        <v>16.126128633185299</v>
      </c>
      <c r="CC24" s="199">
        <v>30.884602494133802</v>
      </c>
    </row>
    <row r="25" spans="2:81" x14ac:dyDescent="0.25">
      <c r="B25" s="322" t="s">
        <v>111</v>
      </c>
      <c r="C25" s="323"/>
      <c r="D25" s="323"/>
      <c r="E25" s="323"/>
      <c r="F25" s="351" t="s">
        <v>62</v>
      </c>
      <c r="G25" s="320"/>
      <c r="H25" s="320"/>
      <c r="I25" s="321"/>
      <c r="J25" s="17"/>
      <c r="K25" s="27" t="s">
        <v>112</v>
      </c>
      <c r="L25" s="28" t="s">
        <v>75</v>
      </c>
      <c r="M25" s="29" t="s">
        <v>246</v>
      </c>
      <c r="N25" s="27" t="s">
        <v>84</v>
      </c>
      <c r="O25" s="89" t="s">
        <v>84</v>
      </c>
      <c r="P25" s="30" t="s">
        <v>84</v>
      </c>
      <c r="Q25" s="31" t="s">
        <v>84</v>
      </c>
      <c r="R25" s="27" t="s">
        <v>84</v>
      </c>
      <c r="S25" s="30" t="s">
        <v>62</v>
      </c>
      <c r="T25" s="31" t="s">
        <v>85</v>
      </c>
      <c r="U25" s="27" t="s">
        <v>62</v>
      </c>
      <c r="V25" s="32" t="s">
        <v>62</v>
      </c>
      <c r="W25" s="268" t="s">
        <v>86</v>
      </c>
      <c r="X25" s="262" t="s">
        <v>86</v>
      </c>
      <c r="Z25" s="81" t="s">
        <v>112</v>
      </c>
      <c r="AA25" s="171">
        <v>26.269427580108999</v>
      </c>
      <c r="AB25" s="116">
        <v>28.024094066885699</v>
      </c>
      <c r="AC25" s="171">
        <v>22.467046955835301</v>
      </c>
      <c r="AD25" s="116">
        <v>29.489182560337198</v>
      </c>
      <c r="AE25" s="5"/>
      <c r="AK25" s="5"/>
      <c r="AL25" s="5"/>
      <c r="AM25" s="81" t="s">
        <v>112</v>
      </c>
      <c r="AN25" s="168">
        <v>22.713642962760598</v>
      </c>
      <c r="AO25" s="116">
        <v>27.556713307744999</v>
      </c>
      <c r="AP25" s="168">
        <v>19.233741399160198</v>
      </c>
      <c r="AQ25" s="116">
        <v>27.0580788387444</v>
      </c>
      <c r="AR25" s="122"/>
      <c r="AS25" s="123"/>
      <c r="AT25" s="122"/>
      <c r="AU25" s="123"/>
      <c r="AV25" s="122"/>
      <c r="AW25" s="123"/>
      <c r="AX25" s="122"/>
      <c r="AY25" s="123"/>
      <c r="BA25" s="27" t="s">
        <v>112</v>
      </c>
      <c r="BB25" s="32">
        <v>1</v>
      </c>
      <c r="BC25" s="115" t="s">
        <v>250</v>
      </c>
      <c r="BD25" s="116">
        <v>28.953145075261901</v>
      </c>
      <c r="BE25" s="115" t="s">
        <v>250</v>
      </c>
      <c r="BF25" s="116">
        <v>29.080411139069302</v>
      </c>
      <c r="BG25" s="115" t="s">
        <v>250</v>
      </c>
      <c r="BH25" s="116">
        <v>28.443763556630401</v>
      </c>
      <c r="BI25" s="115" t="s">
        <v>250</v>
      </c>
      <c r="BJ25" s="116">
        <v>29.769173779592901</v>
      </c>
      <c r="BL25" s="27" t="s">
        <v>250</v>
      </c>
      <c r="BM25" s="116">
        <v>29.830889102662798</v>
      </c>
      <c r="BN25" s="27" t="s">
        <v>250</v>
      </c>
      <c r="BO25" s="116">
        <v>30.613094778668099</v>
      </c>
      <c r="BP25" s="27" t="s">
        <v>250</v>
      </c>
      <c r="BQ25" s="116">
        <v>29.6959246963483</v>
      </c>
      <c r="BR25" s="27" t="s">
        <v>250</v>
      </c>
      <c r="BS25" s="116">
        <v>29.954278375495299</v>
      </c>
      <c r="BT25" s="165">
        <v>19.187914252566799</v>
      </c>
      <c r="BU25" s="116">
        <v>29.548093307448401</v>
      </c>
      <c r="BV25" s="27" t="s">
        <v>250</v>
      </c>
      <c r="BW25" s="116">
        <v>28.854958450990299</v>
      </c>
      <c r="BY25" s="81" t="s">
        <v>112</v>
      </c>
      <c r="BZ25" s="27">
        <v>1</v>
      </c>
      <c r="CA25" s="32">
        <v>9</v>
      </c>
      <c r="CB25" s="228">
        <v>19.881518709729601</v>
      </c>
      <c r="CC25" s="199">
        <v>29.577013447802099</v>
      </c>
    </row>
    <row r="26" spans="2:81" ht="15.75" thickBot="1" x14ac:dyDescent="0.3">
      <c r="B26" s="332" t="s">
        <v>113</v>
      </c>
      <c r="C26" s="333"/>
      <c r="D26" s="333"/>
      <c r="E26" s="333"/>
      <c r="F26" s="330" t="s">
        <v>62</v>
      </c>
      <c r="G26" s="330"/>
      <c r="H26" s="330"/>
      <c r="I26" s="331"/>
      <c r="J26" s="17"/>
      <c r="K26" s="27" t="s">
        <v>114</v>
      </c>
      <c r="L26" s="28" t="s">
        <v>75</v>
      </c>
      <c r="M26" s="29" t="s">
        <v>246</v>
      </c>
      <c r="N26" s="27" t="s">
        <v>84</v>
      </c>
      <c r="O26" s="89" t="s">
        <v>84</v>
      </c>
      <c r="P26" s="30" t="s">
        <v>84</v>
      </c>
      <c r="Q26" s="31" t="s">
        <v>84</v>
      </c>
      <c r="R26" s="27" t="s">
        <v>84</v>
      </c>
      <c r="S26" s="30" t="s">
        <v>62</v>
      </c>
      <c r="T26" s="31" t="s">
        <v>85</v>
      </c>
      <c r="U26" s="27" t="s">
        <v>62</v>
      </c>
      <c r="V26" s="32" t="s">
        <v>62</v>
      </c>
      <c r="W26" s="268" t="s">
        <v>86</v>
      </c>
      <c r="X26" s="262" t="s">
        <v>86</v>
      </c>
      <c r="Z26" s="81" t="s">
        <v>114</v>
      </c>
      <c r="AA26" s="171">
        <v>24.155991754761601</v>
      </c>
      <c r="AB26" s="116">
        <v>27.390704709758101</v>
      </c>
      <c r="AC26" s="171">
        <v>21.103715501110699</v>
      </c>
      <c r="AD26" s="116">
        <v>29.114560509218698</v>
      </c>
      <c r="AE26" s="5"/>
      <c r="AK26" s="5"/>
      <c r="AL26" s="5"/>
      <c r="AM26" s="81" t="s">
        <v>114</v>
      </c>
      <c r="AN26" s="168">
        <v>19.269763315483502</v>
      </c>
      <c r="AO26" s="116">
        <v>27.433547653453701</v>
      </c>
      <c r="AP26" s="168">
        <v>22.756875760535301</v>
      </c>
      <c r="AQ26" s="116">
        <v>27.868470656409102</v>
      </c>
      <c r="AR26" s="122"/>
      <c r="AS26" s="123"/>
      <c r="AT26" s="122"/>
      <c r="AU26" s="123"/>
      <c r="AV26" s="122"/>
      <c r="AW26" s="123"/>
      <c r="AX26" s="122"/>
      <c r="AY26" s="123"/>
      <c r="BA26" s="27" t="s">
        <v>114</v>
      </c>
      <c r="BB26" s="32">
        <v>1</v>
      </c>
      <c r="BC26" s="115" t="s">
        <v>250</v>
      </c>
      <c r="BD26" s="116">
        <v>28.980767519062699</v>
      </c>
      <c r="BE26" s="115" t="s">
        <v>250</v>
      </c>
      <c r="BF26" s="116">
        <v>29.113630308699001</v>
      </c>
      <c r="BG26" s="115" t="s">
        <v>250</v>
      </c>
      <c r="BH26" s="116">
        <v>29.114341576474299</v>
      </c>
      <c r="BI26" s="115" t="s">
        <v>250</v>
      </c>
      <c r="BJ26" s="116">
        <v>29.959366275003902</v>
      </c>
      <c r="BL26" s="27" t="s">
        <v>250</v>
      </c>
      <c r="BM26" s="116">
        <v>29.257815458143899</v>
      </c>
      <c r="BN26" s="27" t="s">
        <v>250</v>
      </c>
      <c r="BO26" s="116">
        <v>29.0604783064719</v>
      </c>
      <c r="BP26" s="165">
        <v>15.554569445229401</v>
      </c>
      <c r="BQ26" s="116">
        <v>29.120131799507</v>
      </c>
      <c r="BR26" s="165">
        <v>17.1699190803158</v>
      </c>
      <c r="BS26" s="116">
        <v>29.958498005687499</v>
      </c>
      <c r="BT26" s="27" t="s">
        <v>250</v>
      </c>
      <c r="BU26" s="116">
        <v>29.581193078980501</v>
      </c>
      <c r="BV26" s="27" t="s">
        <v>250</v>
      </c>
      <c r="BW26" s="116">
        <v>29.751572415661901</v>
      </c>
      <c r="BY26" s="81" t="s">
        <v>114</v>
      </c>
      <c r="BZ26" s="27">
        <v>1</v>
      </c>
      <c r="CA26" s="32">
        <v>7</v>
      </c>
      <c r="CB26" s="228">
        <v>16.240651823700698</v>
      </c>
      <c r="CC26" s="199">
        <v>30.515447935789801</v>
      </c>
    </row>
    <row r="27" spans="2:81" ht="15.75" thickBot="1" x14ac:dyDescent="0.3">
      <c r="B27" s="7"/>
      <c r="C27" s="7"/>
      <c r="D27" s="7"/>
      <c r="E27" s="42"/>
      <c r="F27" s="42"/>
      <c r="G27" s="42"/>
      <c r="H27" s="42"/>
      <c r="I27" s="42"/>
      <c r="J27" s="42"/>
      <c r="K27" s="27" t="s">
        <v>115</v>
      </c>
      <c r="L27" s="28" t="s">
        <v>75</v>
      </c>
      <c r="M27" s="29" t="s">
        <v>246</v>
      </c>
      <c r="N27" s="27" t="s">
        <v>84</v>
      </c>
      <c r="O27" s="89" t="s">
        <v>84</v>
      </c>
      <c r="P27" s="30" t="s">
        <v>84</v>
      </c>
      <c r="Q27" s="31" t="s">
        <v>84</v>
      </c>
      <c r="R27" s="27" t="s">
        <v>84</v>
      </c>
      <c r="S27" s="30" t="s">
        <v>62</v>
      </c>
      <c r="T27" s="31" t="s">
        <v>85</v>
      </c>
      <c r="U27" s="27" t="s">
        <v>62</v>
      </c>
      <c r="V27" s="32" t="s">
        <v>62</v>
      </c>
      <c r="W27" s="268" t="s">
        <v>86</v>
      </c>
      <c r="X27" s="262" t="s">
        <v>86</v>
      </c>
      <c r="Z27" s="81" t="s">
        <v>115</v>
      </c>
      <c r="AA27" s="171">
        <v>25.612674114248701</v>
      </c>
      <c r="AB27" s="116">
        <v>27.264773369310699</v>
      </c>
      <c r="AC27" s="171">
        <v>21.479803776757201</v>
      </c>
      <c r="AD27" s="116">
        <v>29.5066356591594</v>
      </c>
      <c r="AE27" s="5"/>
      <c r="AK27" s="5"/>
      <c r="AL27" s="5"/>
      <c r="AM27" s="81" t="s">
        <v>115</v>
      </c>
      <c r="AN27" s="115" t="s">
        <v>250</v>
      </c>
      <c r="AO27" s="116">
        <v>28.094713852297101</v>
      </c>
      <c r="AP27" s="168">
        <v>21.0109569274607</v>
      </c>
      <c r="AQ27" s="116">
        <v>28.233613456316899</v>
      </c>
      <c r="AR27" s="122"/>
      <c r="AS27" s="123"/>
      <c r="AT27" s="122"/>
      <c r="AU27" s="123"/>
      <c r="AV27" s="122"/>
      <c r="AW27" s="123"/>
      <c r="AX27" s="122"/>
      <c r="AY27" s="123"/>
      <c r="BA27" s="27" t="s">
        <v>115</v>
      </c>
      <c r="BB27" s="32">
        <v>2</v>
      </c>
      <c r="BC27" s="115" t="s">
        <v>250</v>
      </c>
      <c r="BD27" s="116">
        <v>28.755338020168999</v>
      </c>
      <c r="BE27" s="115" t="s">
        <v>250</v>
      </c>
      <c r="BF27" s="116">
        <v>28.685336314321201</v>
      </c>
      <c r="BG27" s="115" t="s">
        <v>250</v>
      </c>
      <c r="BH27" s="116">
        <v>29.056025562231198</v>
      </c>
      <c r="BI27" s="165">
        <v>18.1783093754226</v>
      </c>
      <c r="BJ27" s="116">
        <v>28.4923645009677</v>
      </c>
      <c r="BL27" s="156"/>
      <c r="BM27" s="123"/>
      <c r="BN27" s="156"/>
      <c r="BO27" s="123"/>
      <c r="BP27" s="156"/>
      <c r="BQ27" s="123"/>
      <c r="BR27" s="156"/>
      <c r="BS27" s="123"/>
      <c r="BT27" s="156"/>
      <c r="BU27" s="123"/>
      <c r="BV27" s="156"/>
      <c r="BW27" s="123"/>
      <c r="BY27" s="81" t="s">
        <v>115</v>
      </c>
      <c r="BZ27" s="27">
        <v>2</v>
      </c>
      <c r="CA27" s="32">
        <v>4</v>
      </c>
      <c r="CB27" s="228">
        <v>18.3872912477112</v>
      </c>
      <c r="CC27" s="199">
        <v>28.947094855545899</v>
      </c>
    </row>
    <row r="28" spans="2:81" ht="15.75" thickBot="1" x14ac:dyDescent="0.3">
      <c r="B28" s="343" t="s">
        <v>116</v>
      </c>
      <c r="C28" s="344"/>
      <c r="D28" s="344"/>
      <c r="E28" s="344"/>
      <c r="F28" s="344"/>
      <c r="G28" s="344"/>
      <c r="H28" s="345" t="s">
        <v>117</v>
      </c>
      <c r="I28" s="352"/>
      <c r="J28" s="44"/>
      <c r="K28" s="27" t="s">
        <v>118</v>
      </c>
      <c r="L28" s="28" t="s">
        <v>75</v>
      </c>
      <c r="M28" s="29" t="s">
        <v>246</v>
      </c>
      <c r="N28" s="27" t="s">
        <v>84</v>
      </c>
      <c r="O28" s="89" t="s">
        <v>84</v>
      </c>
      <c r="P28" s="30" t="s">
        <v>84</v>
      </c>
      <c r="Q28" s="31" t="s">
        <v>84</v>
      </c>
      <c r="R28" s="27" t="s">
        <v>84</v>
      </c>
      <c r="S28" s="30" t="s">
        <v>62</v>
      </c>
      <c r="T28" s="31" t="s">
        <v>85</v>
      </c>
      <c r="U28" s="27" t="s">
        <v>62</v>
      </c>
      <c r="V28" s="32" t="s">
        <v>62</v>
      </c>
      <c r="W28" s="268" t="s">
        <v>86</v>
      </c>
      <c r="X28" s="262" t="s">
        <v>86</v>
      </c>
      <c r="Z28" s="81" t="s">
        <v>118</v>
      </c>
      <c r="AA28" s="171">
        <v>25.0360670602069</v>
      </c>
      <c r="AB28" s="116">
        <v>28.007371266462801</v>
      </c>
      <c r="AC28" s="171">
        <v>21.057845418395502</v>
      </c>
      <c r="AD28" s="116">
        <v>29.520341241513201</v>
      </c>
      <c r="AE28" s="5"/>
      <c r="AK28" s="5"/>
      <c r="AL28" s="5"/>
      <c r="AM28" s="81" t="s">
        <v>118</v>
      </c>
      <c r="AN28" s="115" t="s">
        <v>250</v>
      </c>
      <c r="AO28" s="116">
        <v>27.952221200950799</v>
      </c>
      <c r="AP28" s="168">
        <v>19.131002381179499</v>
      </c>
      <c r="AQ28" s="116">
        <v>27.2436965324274</v>
      </c>
      <c r="AR28" s="122"/>
      <c r="AS28" s="123"/>
      <c r="AT28" s="122"/>
      <c r="AU28" s="123"/>
      <c r="AV28" s="122"/>
      <c r="AW28" s="123"/>
      <c r="AX28" s="122"/>
      <c r="AY28" s="123"/>
      <c r="BA28" s="27" t="s">
        <v>118</v>
      </c>
      <c r="BB28" s="32">
        <v>2</v>
      </c>
      <c r="BC28" s="115" t="s">
        <v>250</v>
      </c>
      <c r="BD28" s="116">
        <v>30.017468068898602</v>
      </c>
      <c r="BE28" s="115" t="s">
        <v>250</v>
      </c>
      <c r="BF28" s="116">
        <v>29.070351775587699</v>
      </c>
      <c r="BG28" s="115" t="s">
        <v>250</v>
      </c>
      <c r="BH28" s="116">
        <v>28.960263503853401</v>
      </c>
      <c r="BI28" s="115" t="s">
        <v>250</v>
      </c>
      <c r="BJ28" s="116">
        <v>28.767394752580199</v>
      </c>
      <c r="BL28" s="27" t="s">
        <v>250</v>
      </c>
      <c r="BM28" s="116">
        <v>29.5549025821302</v>
      </c>
      <c r="BN28" s="27" t="s">
        <v>250</v>
      </c>
      <c r="BO28" s="116">
        <v>29.279634417397499</v>
      </c>
      <c r="BP28" s="165">
        <v>15.3206246708974</v>
      </c>
      <c r="BQ28" s="116">
        <v>29.9167090593516</v>
      </c>
      <c r="BR28" s="27" t="s">
        <v>250</v>
      </c>
      <c r="BS28" s="116">
        <v>29.4687652645448</v>
      </c>
      <c r="BT28" s="27" t="s">
        <v>250</v>
      </c>
      <c r="BU28" s="116">
        <v>29.284887175611399</v>
      </c>
      <c r="BV28" s="27" t="s">
        <v>250</v>
      </c>
      <c r="BW28" s="116">
        <v>29.541553449982601</v>
      </c>
      <c r="BY28" s="81" t="s">
        <v>118</v>
      </c>
      <c r="BZ28" s="27">
        <v>2</v>
      </c>
      <c r="CA28" s="32">
        <v>7</v>
      </c>
      <c r="CB28" s="228">
        <v>16.449159800335401</v>
      </c>
      <c r="CC28" s="199">
        <v>30.681350488676099</v>
      </c>
    </row>
    <row r="29" spans="2:81" ht="15.75" thickBot="1" x14ac:dyDescent="0.3">
      <c r="B29" s="347" t="s">
        <v>119</v>
      </c>
      <c r="C29" s="348"/>
      <c r="D29" s="348"/>
      <c r="E29" s="348"/>
      <c r="F29" s="349" t="s">
        <v>120</v>
      </c>
      <c r="G29" s="349"/>
      <c r="H29" s="349"/>
      <c r="I29" s="350"/>
      <c r="J29" s="17"/>
      <c r="K29" s="27" t="s">
        <v>121</v>
      </c>
      <c r="L29" s="28" t="s">
        <v>75</v>
      </c>
      <c r="M29" s="29" t="s">
        <v>246</v>
      </c>
      <c r="N29" s="27" t="s">
        <v>84</v>
      </c>
      <c r="O29" s="89" t="s">
        <v>84</v>
      </c>
      <c r="P29" s="30" t="s">
        <v>84</v>
      </c>
      <c r="Q29" s="31" t="s">
        <v>84</v>
      </c>
      <c r="R29" s="27" t="s">
        <v>84</v>
      </c>
      <c r="S29" s="30" t="s">
        <v>62</v>
      </c>
      <c r="T29" s="31" t="s">
        <v>85</v>
      </c>
      <c r="U29" s="27" t="s">
        <v>62</v>
      </c>
      <c r="V29" s="32" t="s">
        <v>62</v>
      </c>
      <c r="W29" s="268" t="s">
        <v>86</v>
      </c>
      <c r="X29" s="262" t="s">
        <v>86</v>
      </c>
      <c r="Z29" s="81" t="s">
        <v>121</v>
      </c>
      <c r="AA29" s="171">
        <v>24.366856281799901</v>
      </c>
      <c r="AB29" s="116">
        <v>27.919938083628601</v>
      </c>
      <c r="AC29" s="171">
        <v>20.708099212551598</v>
      </c>
      <c r="AD29" s="116">
        <v>29.342834533984998</v>
      </c>
      <c r="AE29" s="5"/>
      <c r="AF29" s="5"/>
      <c r="AG29" s="47" t="s">
        <v>122</v>
      </c>
      <c r="AK29" s="5"/>
      <c r="AL29" s="5"/>
      <c r="AM29" s="81" t="s">
        <v>121</v>
      </c>
      <c r="AN29" s="168">
        <v>18.854044549048499</v>
      </c>
      <c r="AO29" s="116">
        <v>27.3514932676187</v>
      </c>
      <c r="AP29" s="168">
        <v>20.133739791543601</v>
      </c>
      <c r="AQ29" s="116">
        <v>27.331532597855102</v>
      </c>
      <c r="AR29" s="122"/>
      <c r="AS29" s="123"/>
      <c r="AT29" s="122"/>
      <c r="AU29" s="123"/>
      <c r="AV29" s="122"/>
      <c r="AW29" s="123"/>
      <c r="AX29" s="122"/>
      <c r="AY29" s="123"/>
      <c r="BA29" s="27" t="s">
        <v>121</v>
      </c>
      <c r="BB29" s="32">
        <v>1</v>
      </c>
      <c r="BC29" s="165">
        <v>15.9563112731055</v>
      </c>
      <c r="BD29" s="116">
        <v>28.376136143394302</v>
      </c>
      <c r="BE29" s="115" t="s">
        <v>250</v>
      </c>
      <c r="BF29" s="116">
        <v>28.986519780565299</v>
      </c>
      <c r="BG29" s="115" t="s">
        <v>250</v>
      </c>
      <c r="BH29" s="116">
        <v>29.289109136060599</v>
      </c>
      <c r="BI29" s="115" t="s">
        <v>250</v>
      </c>
      <c r="BJ29" s="116">
        <v>30.708800206237001</v>
      </c>
      <c r="BL29" s="156"/>
      <c r="BM29" s="123"/>
      <c r="BN29" s="156"/>
      <c r="BO29" s="123"/>
      <c r="BP29" s="156"/>
      <c r="BQ29" s="123"/>
      <c r="BR29" s="156"/>
      <c r="BS29" s="123"/>
      <c r="BT29" s="156"/>
      <c r="BU29" s="123"/>
      <c r="BV29" s="156"/>
      <c r="BW29" s="123"/>
      <c r="BY29" s="81" t="s">
        <v>121</v>
      </c>
      <c r="BZ29" s="27">
        <v>1</v>
      </c>
      <c r="CA29" s="32">
        <v>1</v>
      </c>
      <c r="CB29" s="228">
        <v>16.5806479217201</v>
      </c>
      <c r="CC29" s="199">
        <v>30.393922641705299</v>
      </c>
    </row>
    <row r="30" spans="2:81" x14ac:dyDescent="0.25">
      <c r="B30" s="334" t="s">
        <v>123</v>
      </c>
      <c r="C30" s="335"/>
      <c r="D30" s="335"/>
      <c r="E30" s="336"/>
      <c r="F30" s="337" t="s">
        <v>80</v>
      </c>
      <c r="G30" s="338"/>
      <c r="H30" s="338"/>
      <c r="I30" s="339"/>
      <c r="J30" s="17"/>
      <c r="K30" s="27" t="s">
        <v>124</v>
      </c>
      <c r="L30" s="28" t="s">
        <v>75</v>
      </c>
      <c r="M30" s="29" t="s">
        <v>246</v>
      </c>
      <c r="N30" s="27" t="s">
        <v>84</v>
      </c>
      <c r="O30" s="89" t="s">
        <v>84</v>
      </c>
      <c r="P30" s="30" t="s">
        <v>84</v>
      </c>
      <c r="Q30" s="31" t="s">
        <v>84</v>
      </c>
      <c r="R30" s="27" t="s">
        <v>84</v>
      </c>
      <c r="S30" s="30" t="s">
        <v>62</v>
      </c>
      <c r="T30" s="31" t="s">
        <v>85</v>
      </c>
      <c r="U30" s="27" t="s">
        <v>62</v>
      </c>
      <c r="V30" s="32" t="s">
        <v>62</v>
      </c>
      <c r="W30" s="268" t="s">
        <v>86</v>
      </c>
      <c r="X30" s="262" t="s">
        <v>86</v>
      </c>
      <c r="Z30" s="81" t="s">
        <v>124</v>
      </c>
      <c r="AA30" s="171">
        <v>26.312505528887002</v>
      </c>
      <c r="AB30" s="116">
        <v>27.398151648628001</v>
      </c>
      <c r="AC30" s="171">
        <v>22.672719902855</v>
      </c>
      <c r="AD30" s="116">
        <v>29.0647605634279</v>
      </c>
      <c r="AE30" s="5"/>
      <c r="AG30" s="306" t="s">
        <v>67</v>
      </c>
      <c r="AH30" s="294"/>
      <c r="AI30" s="293" t="s">
        <v>68</v>
      </c>
      <c r="AJ30" s="294"/>
      <c r="AK30" s="5"/>
      <c r="AL30" s="5"/>
      <c r="AM30" s="81" t="s">
        <v>124</v>
      </c>
      <c r="AN30" s="115" t="s">
        <v>250</v>
      </c>
      <c r="AO30" s="116">
        <v>27.705041193973202</v>
      </c>
      <c r="AP30" s="168">
        <v>18.319598844675799</v>
      </c>
      <c r="AQ30" s="116">
        <v>28.053700868350798</v>
      </c>
      <c r="AR30" s="122"/>
      <c r="AS30" s="123"/>
      <c r="AT30" s="122"/>
      <c r="AU30" s="123"/>
      <c r="AV30" s="122"/>
      <c r="AW30" s="123"/>
      <c r="AX30" s="122"/>
      <c r="AY30" s="123"/>
      <c r="BA30" s="27" t="s">
        <v>124</v>
      </c>
      <c r="BB30" s="32">
        <v>2</v>
      </c>
      <c r="BC30" s="115" t="s">
        <v>250</v>
      </c>
      <c r="BD30" s="116">
        <v>28.716489450723</v>
      </c>
      <c r="BE30" s="115" t="s">
        <v>250</v>
      </c>
      <c r="BF30" s="116">
        <v>28.248069859435802</v>
      </c>
      <c r="BG30" s="165">
        <v>17.461727308371898</v>
      </c>
      <c r="BH30" s="116">
        <v>28.471670832441699</v>
      </c>
      <c r="BI30" s="115" t="s">
        <v>250</v>
      </c>
      <c r="BJ30" s="116">
        <v>28.883408689434798</v>
      </c>
      <c r="BL30" s="156"/>
      <c r="BM30" s="123"/>
      <c r="BN30" s="156"/>
      <c r="BO30" s="123"/>
      <c r="BP30" s="156"/>
      <c r="BQ30" s="123"/>
      <c r="BR30" s="156"/>
      <c r="BS30" s="123"/>
      <c r="BT30" s="156"/>
      <c r="BU30" s="123"/>
      <c r="BV30" s="156"/>
      <c r="BW30" s="123"/>
      <c r="BY30" s="81" t="s">
        <v>124</v>
      </c>
      <c r="BZ30" s="27">
        <v>2</v>
      </c>
      <c r="CA30" s="32">
        <v>3</v>
      </c>
      <c r="CB30" s="228">
        <v>17.8322244982058</v>
      </c>
      <c r="CC30" s="199">
        <v>29.360144188284099</v>
      </c>
    </row>
    <row r="31" spans="2:81" ht="15.75" thickBot="1" x14ac:dyDescent="0.3">
      <c r="B31" s="322" t="s">
        <v>125</v>
      </c>
      <c r="C31" s="323"/>
      <c r="D31" s="323"/>
      <c r="E31" s="323"/>
      <c r="F31" s="320" t="s">
        <v>117</v>
      </c>
      <c r="G31" s="320"/>
      <c r="H31" s="320"/>
      <c r="I31" s="321"/>
      <c r="J31" s="17"/>
      <c r="K31" s="27" t="s">
        <v>126</v>
      </c>
      <c r="L31" s="28" t="s">
        <v>75</v>
      </c>
      <c r="M31" s="29" t="s">
        <v>246</v>
      </c>
      <c r="N31" s="27" t="s">
        <v>84</v>
      </c>
      <c r="O31" s="89" t="s">
        <v>84</v>
      </c>
      <c r="P31" s="30" t="s">
        <v>84</v>
      </c>
      <c r="Q31" s="31" t="s">
        <v>84</v>
      </c>
      <c r="R31" s="27" t="s">
        <v>84</v>
      </c>
      <c r="S31" s="30" t="s">
        <v>62</v>
      </c>
      <c r="T31" s="265" t="s">
        <v>85</v>
      </c>
      <c r="U31" s="27" t="s">
        <v>84</v>
      </c>
      <c r="V31" s="32" t="s">
        <v>62</v>
      </c>
      <c r="W31" s="268" t="s">
        <v>86</v>
      </c>
      <c r="X31" s="262" t="s">
        <v>86</v>
      </c>
      <c r="Z31" s="81" t="s">
        <v>126</v>
      </c>
      <c r="AA31" s="171">
        <v>26.194389953486699</v>
      </c>
      <c r="AB31" s="116">
        <v>28.147712595929601</v>
      </c>
      <c r="AC31" s="171">
        <v>22.478890515004402</v>
      </c>
      <c r="AD31" s="116">
        <v>29.375550268809398</v>
      </c>
      <c r="AE31" s="5"/>
      <c r="AG31" s="106" t="s">
        <v>55</v>
      </c>
      <c r="AH31" s="107" t="s">
        <v>56</v>
      </c>
      <c r="AI31" s="108" t="s">
        <v>55</v>
      </c>
      <c r="AJ31" s="107" t="s">
        <v>56</v>
      </c>
      <c r="AK31" s="5"/>
      <c r="AL31" s="5"/>
      <c r="AM31" s="81" t="s">
        <v>126</v>
      </c>
      <c r="AN31" s="115" t="s">
        <v>250</v>
      </c>
      <c r="AO31" s="116">
        <v>28.795387460285198</v>
      </c>
      <c r="AP31" s="115" t="s">
        <v>250</v>
      </c>
      <c r="AQ31" s="116">
        <v>28.163828639676002</v>
      </c>
      <c r="AR31" s="115" t="s">
        <v>250</v>
      </c>
      <c r="AS31" s="116">
        <v>28.5448608272273</v>
      </c>
      <c r="AT31" s="230">
        <v>20.6925090138621</v>
      </c>
      <c r="AU31" s="116">
        <v>27.939363877920801</v>
      </c>
      <c r="AV31" s="230">
        <v>19.194103221168099</v>
      </c>
      <c r="AW31" s="116">
        <v>29.550523711850701</v>
      </c>
      <c r="AX31" s="230">
        <v>18.996303950410599</v>
      </c>
      <c r="AY31" s="116">
        <v>27.823462800823801</v>
      </c>
      <c r="BA31" s="27" t="s">
        <v>126</v>
      </c>
      <c r="BB31" s="32">
        <v>4</v>
      </c>
      <c r="BC31" s="115" t="s">
        <v>250</v>
      </c>
      <c r="BD31" s="116">
        <v>29.0050319606983</v>
      </c>
      <c r="BE31" s="115" t="s">
        <v>250</v>
      </c>
      <c r="BF31" s="116">
        <v>29.469847129995301</v>
      </c>
      <c r="BG31" s="115" t="s">
        <v>250</v>
      </c>
      <c r="BH31" s="116">
        <v>30.279666899404599</v>
      </c>
      <c r="BI31" s="115" t="s">
        <v>250</v>
      </c>
      <c r="BJ31" s="116">
        <v>29.3003642651137</v>
      </c>
      <c r="BL31" s="27" t="s">
        <v>250</v>
      </c>
      <c r="BM31" s="116">
        <v>29.0553202554674</v>
      </c>
      <c r="BN31" s="165">
        <v>16.336298339623699</v>
      </c>
      <c r="BO31" s="116">
        <v>29.486367189917399</v>
      </c>
      <c r="BP31" s="27" t="s">
        <v>250</v>
      </c>
      <c r="BQ31" s="116">
        <v>29.410894545803501</v>
      </c>
      <c r="BR31" s="27" t="s">
        <v>250</v>
      </c>
      <c r="BS31" s="116">
        <v>29.599342824472501</v>
      </c>
      <c r="BT31" s="27" t="s">
        <v>250</v>
      </c>
      <c r="BU31" s="116">
        <v>29.387915197366599</v>
      </c>
      <c r="BV31" s="27" t="s">
        <v>250</v>
      </c>
      <c r="BW31" s="116">
        <v>29.9555470792926</v>
      </c>
      <c r="BY31" s="81" t="s">
        <v>126</v>
      </c>
      <c r="BZ31" s="27">
        <v>4</v>
      </c>
      <c r="CA31" s="32">
        <v>6</v>
      </c>
      <c r="CB31" s="228">
        <v>16.836733565701302</v>
      </c>
      <c r="CC31" s="199">
        <v>29.412080323145901</v>
      </c>
    </row>
    <row r="32" spans="2:81" ht="15" customHeight="1" x14ac:dyDescent="0.25">
      <c r="B32" s="322" t="s">
        <v>96</v>
      </c>
      <c r="C32" s="323"/>
      <c r="D32" s="323"/>
      <c r="E32" s="323"/>
      <c r="F32" s="320" t="s">
        <v>127</v>
      </c>
      <c r="G32" s="320"/>
      <c r="H32" s="320"/>
      <c r="I32" s="321"/>
      <c r="J32" s="17"/>
      <c r="K32" s="27" t="s">
        <v>128</v>
      </c>
      <c r="L32" s="28" t="s">
        <v>75</v>
      </c>
      <c r="M32" s="29" t="s">
        <v>246</v>
      </c>
      <c r="N32" s="27" t="s">
        <v>84</v>
      </c>
      <c r="O32" s="89" t="s">
        <v>84</v>
      </c>
      <c r="P32" s="30" t="s">
        <v>84</v>
      </c>
      <c r="Q32" s="31" t="s">
        <v>84</v>
      </c>
      <c r="R32" s="27" t="s">
        <v>84</v>
      </c>
      <c r="S32" s="30" t="s">
        <v>62</v>
      </c>
      <c r="T32" s="31" t="s">
        <v>85</v>
      </c>
      <c r="U32" s="27" t="s">
        <v>62</v>
      </c>
      <c r="V32" s="32" t="s">
        <v>62</v>
      </c>
      <c r="W32" s="268" t="s">
        <v>86</v>
      </c>
      <c r="X32" s="262" t="s">
        <v>86</v>
      </c>
      <c r="Z32" s="81" t="s">
        <v>128</v>
      </c>
      <c r="AA32" s="171">
        <v>27.482364854741601</v>
      </c>
      <c r="AB32" s="116">
        <v>26.8358590803475</v>
      </c>
      <c r="AC32" s="171">
        <v>21.7700678431281</v>
      </c>
      <c r="AD32" s="116">
        <v>29.391541640115999</v>
      </c>
      <c r="AE32" s="5"/>
      <c r="AF32" s="80" t="s">
        <v>76</v>
      </c>
      <c r="AG32" s="92">
        <f>AVERAGE(AA14:AA23)</f>
        <v>23.078967626197027</v>
      </c>
      <c r="AH32" s="78">
        <f>AVERAGE(AB14:AB23)</f>
        <v>28.234145388283856</v>
      </c>
      <c r="AI32" s="91">
        <f>AVERAGE(AC14:AC23)</f>
        <v>19.60247288340301</v>
      </c>
      <c r="AJ32" s="78">
        <f>AVERAGE(AD14:AD23)</f>
        <v>30.07007205591545</v>
      </c>
      <c r="AK32" s="5"/>
      <c r="AL32" s="5"/>
      <c r="AM32" s="81" t="s">
        <v>128</v>
      </c>
      <c r="AN32" s="115" t="s">
        <v>250</v>
      </c>
      <c r="AO32" s="116">
        <v>28.256008574445001</v>
      </c>
      <c r="AP32" s="168">
        <v>18.234927916349001</v>
      </c>
      <c r="AQ32" s="116">
        <v>28.086981970925901</v>
      </c>
      <c r="AR32" s="122"/>
      <c r="AS32" s="123"/>
      <c r="AT32" s="122"/>
      <c r="AU32" s="123"/>
      <c r="AV32" s="122"/>
      <c r="AW32" s="123"/>
      <c r="AX32" s="122"/>
      <c r="AY32" s="123"/>
      <c r="BA32" s="27" t="s">
        <v>128</v>
      </c>
      <c r="BB32" s="32">
        <v>2</v>
      </c>
      <c r="BC32" s="115" t="s">
        <v>250</v>
      </c>
      <c r="BD32" s="162">
        <v>28.548342126445501</v>
      </c>
      <c r="BE32" s="165">
        <v>15.9672745802241</v>
      </c>
      <c r="BF32" s="162">
        <v>28.227476777586801</v>
      </c>
      <c r="BG32" s="115" t="s">
        <v>250</v>
      </c>
      <c r="BH32" s="162">
        <v>28.5801328793391</v>
      </c>
      <c r="BI32" s="115" t="s">
        <v>250</v>
      </c>
      <c r="BJ32" s="163">
        <v>28.826183328478699</v>
      </c>
      <c r="BL32" s="156"/>
      <c r="BM32" s="136"/>
      <c r="BN32" s="156"/>
      <c r="BO32" s="136"/>
      <c r="BP32" s="156"/>
      <c r="BQ32" s="136"/>
      <c r="BR32" s="156"/>
      <c r="BS32" s="136"/>
      <c r="BT32" s="156"/>
      <c r="BU32" s="136"/>
      <c r="BV32" s="156"/>
      <c r="BW32" s="136"/>
      <c r="BY32" s="81" t="s">
        <v>128</v>
      </c>
      <c r="BZ32" s="27">
        <v>2</v>
      </c>
      <c r="CA32" s="32">
        <v>2</v>
      </c>
      <c r="CB32" s="228">
        <v>16.323242290147</v>
      </c>
      <c r="CC32" s="202">
        <v>29.651598684133699</v>
      </c>
    </row>
    <row r="33" spans="2:89" ht="15.75" customHeight="1" thickBot="1" x14ac:dyDescent="0.3">
      <c r="B33" s="322" t="s">
        <v>129</v>
      </c>
      <c r="C33" s="323"/>
      <c r="D33" s="323"/>
      <c r="E33" s="323"/>
      <c r="F33" s="320" t="s">
        <v>62</v>
      </c>
      <c r="G33" s="320"/>
      <c r="H33" s="320"/>
      <c r="I33" s="321"/>
      <c r="J33" s="17"/>
      <c r="K33" s="34" t="s">
        <v>130</v>
      </c>
      <c r="L33" s="35" t="s">
        <v>75</v>
      </c>
      <c r="M33" s="36" t="s">
        <v>246</v>
      </c>
      <c r="N33" s="34" t="s">
        <v>84</v>
      </c>
      <c r="O33" s="90" t="s">
        <v>84</v>
      </c>
      <c r="P33" s="37" t="s">
        <v>84</v>
      </c>
      <c r="Q33" s="38" t="s">
        <v>84</v>
      </c>
      <c r="R33" s="34" t="s">
        <v>84</v>
      </c>
      <c r="S33" s="37" t="s">
        <v>62</v>
      </c>
      <c r="T33" s="38" t="s">
        <v>85</v>
      </c>
      <c r="U33" s="34" t="s">
        <v>62</v>
      </c>
      <c r="V33" s="46" t="s">
        <v>62</v>
      </c>
      <c r="W33" s="269" t="s">
        <v>86</v>
      </c>
      <c r="X33" s="263" t="s">
        <v>86</v>
      </c>
      <c r="Z33" s="82" t="s">
        <v>130</v>
      </c>
      <c r="AA33" s="172">
        <v>25.023938355804599</v>
      </c>
      <c r="AB33" s="118">
        <v>27.618276470810599</v>
      </c>
      <c r="AC33" s="173">
        <v>20.308583785512401</v>
      </c>
      <c r="AD33" s="144">
        <v>28.778940578760199</v>
      </c>
      <c r="AE33" s="5"/>
      <c r="AF33" s="82" t="s">
        <v>80</v>
      </c>
      <c r="AG33" s="98">
        <f>AVERAGE(AA24:AA33)</f>
        <v>25.581827119357719</v>
      </c>
      <c r="AH33" s="79">
        <f>AVERAGE(AB24:AB33)</f>
        <v>27.681696599978398</v>
      </c>
      <c r="AI33" s="109">
        <f>AVERAGE(AC24:AC33)</f>
        <v>21.52610005628523</v>
      </c>
      <c r="AJ33" s="79">
        <f>AVERAGE(AD24:AD33)</f>
        <v>29.327677169187904</v>
      </c>
      <c r="AK33" s="5"/>
      <c r="AL33" s="5"/>
      <c r="AM33" s="84" t="s">
        <v>130</v>
      </c>
      <c r="AN33" s="124">
        <v>19.082368419513099</v>
      </c>
      <c r="AO33" s="118">
        <v>27.799564842593899</v>
      </c>
      <c r="AP33" s="169">
        <v>18.359606438341199</v>
      </c>
      <c r="AQ33" s="118">
        <v>28.2235875744392</v>
      </c>
      <c r="AR33" s="125"/>
      <c r="AS33" s="126"/>
      <c r="AT33" s="125"/>
      <c r="AU33" s="126"/>
      <c r="AV33" s="125"/>
      <c r="AW33" s="126"/>
      <c r="AX33" s="125"/>
      <c r="AY33" s="126"/>
      <c r="BA33" s="34" t="s">
        <v>130</v>
      </c>
      <c r="BB33" s="46">
        <v>1</v>
      </c>
      <c r="BC33" s="124" t="s">
        <v>250</v>
      </c>
      <c r="BD33" s="162">
        <v>28.400601600543599</v>
      </c>
      <c r="BE33" s="185">
        <v>16.330008570999102</v>
      </c>
      <c r="BF33" s="162">
        <v>28.4228253302574</v>
      </c>
      <c r="BG33" s="124" t="s">
        <v>250</v>
      </c>
      <c r="BH33" s="162">
        <v>28.958176197898201</v>
      </c>
      <c r="BI33" s="124" t="s">
        <v>250</v>
      </c>
      <c r="BJ33" s="164">
        <v>28.686055955580802</v>
      </c>
      <c r="BL33" s="209"/>
      <c r="BM33" s="210"/>
      <c r="BN33" s="209"/>
      <c r="BO33" s="210"/>
      <c r="BP33" s="209"/>
      <c r="BQ33" s="210"/>
      <c r="BR33" s="209"/>
      <c r="BS33" s="210"/>
      <c r="BT33" s="209"/>
      <c r="BU33" s="210"/>
      <c r="BV33" s="209"/>
      <c r="BW33" s="210"/>
      <c r="BY33" s="82" t="s">
        <v>130</v>
      </c>
      <c r="BZ33" s="34">
        <v>1</v>
      </c>
      <c r="CA33" s="46">
        <v>2</v>
      </c>
      <c r="CB33" s="229">
        <v>17.2949920352894</v>
      </c>
      <c r="CC33" s="202">
        <v>29.5238166851709</v>
      </c>
    </row>
    <row r="34" spans="2:89" ht="15.75" customHeight="1" x14ac:dyDescent="0.25">
      <c r="B34" s="334" t="s">
        <v>131</v>
      </c>
      <c r="C34" s="335"/>
      <c r="D34" s="335"/>
      <c r="E34" s="336"/>
      <c r="F34" s="340" t="s">
        <v>62</v>
      </c>
      <c r="G34" s="341"/>
      <c r="H34" s="341"/>
      <c r="I34" s="342"/>
      <c r="J34" s="17"/>
      <c r="U34" s="45" t="s">
        <v>132</v>
      </c>
      <c r="Z34" s="85" t="s">
        <v>133</v>
      </c>
      <c r="AA34" s="113">
        <v>21.649843940249902</v>
      </c>
      <c r="AB34" s="114">
        <v>28.147916707772598</v>
      </c>
      <c r="AC34" s="113">
        <v>19.1657238507633</v>
      </c>
      <c r="AD34" s="114">
        <v>29.362536322346401</v>
      </c>
      <c r="AK34" s="5"/>
      <c r="AL34" s="5"/>
      <c r="AM34" s="85" t="s">
        <v>133</v>
      </c>
      <c r="AN34" s="119">
        <v>15.6155236347151</v>
      </c>
      <c r="AO34" s="114">
        <v>28.244697492678299</v>
      </c>
      <c r="AP34" s="120"/>
      <c r="AQ34" s="121"/>
      <c r="AR34" s="120"/>
      <c r="AS34" s="121"/>
      <c r="AT34" s="120"/>
      <c r="AU34" s="121"/>
      <c r="AV34" s="120"/>
      <c r="AW34" s="121"/>
      <c r="AX34" s="120"/>
      <c r="AY34" s="121"/>
      <c r="BA34" s="134" t="s">
        <v>133</v>
      </c>
      <c r="BB34" s="26" t="s">
        <v>61</v>
      </c>
      <c r="BC34" s="119">
        <v>18.868725366833399</v>
      </c>
      <c r="BD34" s="114">
        <v>28.407677144025001</v>
      </c>
      <c r="BE34" s="120"/>
      <c r="BF34" s="121"/>
      <c r="BG34" s="120"/>
      <c r="BH34" s="121"/>
      <c r="BI34" s="120"/>
      <c r="BJ34" s="121"/>
      <c r="BL34" s="213">
        <v>19.639856435355899</v>
      </c>
      <c r="BM34" s="214">
        <v>29.2121189715531</v>
      </c>
      <c r="BN34" s="215"/>
      <c r="BO34" s="208"/>
      <c r="BP34" s="215"/>
      <c r="BQ34" s="216"/>
      <c r="BR34" s="207"/>
      <c r="BS34" s="208"/>
      <c r="BT34" s="215"/>
      <c r="BU34" s="216"/>
      <c r="BV34" s="207"/>
      <c r="BW34" s="208"/>
      <c r="BY34" s="206" t="s">
        <v>133</v>
      </c>
      <c r="BZ34" s="19" t="s">
        <v>61</v>
      </c>
      <c r="CA34" s="41" t="s">
        <v>61</v>
      </c>
      <c r="CB34" s="203">
        <v>20.597529416651401</v>
      </c>
      <c r="CC34" s="198">
        <v>28.404806666088799</v>
      </c>
    </row>
    <row r="35" spans="2:89" ht="15.75" thickBot="1" x14ac:dyDescent="0.3">
      <c r="B35" s="358" t="s">
        <v>134</v>
      </c>
      <c r="C35" s="359"/>
      <c r="D35" s="359"/>
      <c r="E35" s="360"/>
      <c r="F35" s="361" t="s">
        <v>62</v>
      </c>
      <c r="G35" s="362"/>
      <c r="H35" s="362"/>
      <c r="I35" s="363"/>
      <c r="U35" s="45" t="s">
        <v>135</v>
      </c>
      <c r="Z35" s="86" t="s">
        <v>136</v>
      </c>
      <c r="AA35" s="27" t="s">
        <v>249</v>
      </c>
      <c r="AB35" s="116">
        <v>27.967460113976902</v>
      </c>
      <c r="AC35" s="27" t="s">
        <v>249</v>
      </c>
      <c r="AD35" s="116">
        <v>29.2253384244651</v>
      </c>
      <c r="AK35" s="5"/>
      <c r="AL35" s="5"/>
      <c r="AM35" s="86" t="s">
        <v>136</v>
      </c>
      <c r="AN35" s="115" t="s">
        <v>250</v>
      </c>
      <c r="AO35" s="111">
        <v>28.498326978124201</v>
      </c>
      <c r="AP35" s="115" t="s">
        <v>250</v>
      </c>
      <c r="AQ35" s="111">
        <v>28.1920382392248</v>
      </c>
      <c r="AR35" s="115" t="s">
        <v>250</v>
      </c>
      <c r="AS35" s="111">
        <v>28.003042516726602</v>
      </c>
      <c r="AT35" s="115" t="s">
        <v>250</v>
      </c>
      <c r="AU35" s="111">
        <v>27.6500884371928</v>
      </c>
      <c r="AV35" s="115" t="s">
        <v>250</v>
      </c>
      <c r="AW35" s="111">
        <v>27.930598276624099</v>
      </c>
      <c r="AX35" s="115" t="s">
        <v>250</v>
      </c>
      <c r="AY35" s="111">
        <v>27.753632200930099</v>
      </c>
      <c r="BA35" s="132" t="s">
        <v>136</v>
      </c>
      <c r="BB35" s="32" t="s">
        <v>61</v>
      </c>
      <c r="BC35" s="115" t="s">
        <v>250</v>
      </c>
      <c r="BD35" s="184">
        <v>29.6691061581257</v>
      </c>
      <c r="BE35" s="122"/>
      <c r="BF35" s="161"/>
      <c r="BG35" s="122"/>
      <c r="BH35" s="161"/>
      <c r="BI35" s="122"/>
      <c r="BJ35" s="161"/>
      <c r="BL35" s="27" t="s">
        <v>250</v>
      </c>
      <c r="BM35" s="116">
        <v>29.614801530883899</v>
      </c>
      <c r="BN35" s="154"/>
      <c r="BO35" s="136"/>
      <c r="BP35" s="154"/>
      <c r="BQ35" s="155"/>
      <c r="BR35" s="156"/>
      <c r="BS35" s="136"/>
      <c r="BT35" s="154"/>
      <c r="BU35" s="155"/>
      <c r="BV35" s="156"/>
      <c r="BW35" s="136"/>
      <c r="BY35" s="86" t="s">
        <v>136</v>
      </c>
      <c r="BZ35" s="27" t="s">
        <v>61</v>
      </c>
      <c r="CA35" s="32" t="s">
        <v>61</v>
      </c>
      <c r="CB35" s="204" t="s">
        <v>250</v>
      </c>
      <c r="CC35" s="200">
        <v>29.281919781186101</v>
      </c>
    </row>
    <row r="36" spans="2:89" ht="24" thickBot="1" x14ac:dyDescent="0.3">
      <c r="K36" s="110" t="s">
        <v>137</v>
      </c>
      <c r="Z36" s="86" t="s">
        <v>138</v>
      </c>
      <c r="AA36" s="27" t="s">
        <v>249</v>
      </c>
      <c r="AB36" s="116">
        <v>27.4367286782755</v>
      </c>
      <c r="AC36" s="27" t="s">
        <v>249</v>
      </c>
      <c r="AD36" s="116">
        <v>29.246260335024399</v>
      </c>
      <c r="AK36" s="5"/>
      <c r="AL36" s="5"/>
      <c r="AM36" s="87" t="s">
        <v>139</v>
      </c>
      <c r="AN36" s="117" t="s">
        <v>250</v>
      </c>
      <c r="AO36" s="112">
        <v>28.423013179335801</v>
      </c>
      <c r="AP36" s="127"/>
      <c r="AQ36" s="128"/>
      <c r="AR36" s="127"/>
      <c r="AS36" s="128"/>
      <c r="AT36" s="127"/>
      <c r="AU36" s="128"/>
      <c r="AV36" s="127"/>
      <c r="AW36" s="128"/>
      <c r="AX36" s="127"/>
      <c r="AY36" s="128"/>
      <c r="BA36" s="133" t="s">
        <v>139</v>
      </c>
      <c r="BB36" s="46" t="s">
        <v>61</v>
      </c>
      <c r="BC36" s="117" t="s">
        <v>250</v>
      </c>
      <c r="BD36" s="144">
        <v>29.452354581717799</v>
      </c>
      <c r="BE36" s="127"/>
      <c r="BF36" s="128"/>
      <c r="BG36" s="127"/>
      <c r="BH36" s="128"/>
      <c r="BI36" s="127"/>
      <c r="BJ36" s="128"/>
      <c r="BL36" s="34" t="s">
        <v>250</v>
      </c>
      <c r="BM36" s="118">
        <v>29.7346359759966</v>
      </c>
      <c r="BN36" s="217"/>
      <c r="BO36" s="210"/>
      <c r="BP36" s="217"/>
      <c r="BQ36" s="218"/>
      <c r="BR36" s="209"/>
      <c r="BS36" s="210"/>
      <c r="BT36" s="217"/>
      <c r="BU36" s="218"/>
      <c r="BV36" s="209"/>
      <c r="BW36" s="210"/>
      <c r="BY36" s="87" t="s">
        <v>139</v>
      </c>
      <c r="BZ36" s="34" t="s">
        <v>61</v>
      </c>
      <c r="CA36" s="46" t="s">
        <v>61</v>
      </c>
      <c r="CB36" s="205" t="s">
        <v>250</v>
      </c>
      <c r="CC36" s="201">
        <v>29.363253158292</v>
      </c>
    </row>
    <row r="37" spans="2:89" ht="15.75" thickBot="1" x14ac:dyDescent="0.3">
      <c r="B37" s="103" t="s">
        <v>140</v>
      </c>
      <c r="T37" s="160"/>
      <c r="U37" s="160"/>
      <c r="Z37" s="87" t="s">
        <v>139</v>
      </c>
      <c r="AA37" s="34" t="s">
        <v>249</v>
      </c>
      <c r="AB37" s="118">
        <v>28.242372449423399</v>
      </c>
      <c r="AC37" s="34" t="s">
        <v>249</v>
      </c>
      <c r="AD37" s="118">
        <v>29.017760207789799</v>
      </c>
      <c r="AK37" s="5"/>
      <c r="AL37" s="5"/>
      <c r="AM37" s="45" t="s">
        <v>141</v>
      </c>
      <c r="BA37" s="5" t="s">
        <v>142</v>
      </c>
      <c r="BL37" s="5" t="s">
        <v>143</v>
      </c>
      <c r="BY37" s="5" t="s">
        <v>144</v>
      </c>
    </row>
    <row r="38" spans="2:89" ht="15.75" thickBot="1" x14ac:dyDescent="0.3">
      <c r="B38" s="12" t="s">
        <v>145</v>
      </c>
      <c r="Z38" s="45" t="s">
        <v>146</v>
      </c>
      <c r="AA38" s="5"/>
      <c r="AB38" s="5"/>
      <c r="AC38" s="5"/>
      <c r="AD38" s="5"/>
      <c r="AE38" s="5"/>
      <c r="AM38" s="5" t="s">
        <v>147</v>
      </c>
    </row>
    <row r="39" spans="2:89" ht="15.75" thickBot="1" x14ac:dyDescent="0.3">
      <c r="B39" s="5" t="s">
        <v>148</v>
      </c>
      <c r="C39" s="48">
        <v>45323</v>
      </c>
      <c r="K39" s="272" t="s">
        <v>149</v>
      </c>
      <c r="L39" s="273" t="s">
        <v>86</v>
      </c>
      <c r="M39" s="274" t="s">
        <v>63</v>
      </c>
      <c r="N39" s="274" t="s">
        <v>150</v>
      </c>
      <c r="O39" s="275" t="s">
        <v>151</v>
      </c>
      <c r="Q39" s="61" t="s">
        <v>152</v>
      </c>
      <c r="R39" s="276">
        <f>L42/SUM(L42,O42)</f>
        <v>1</v>
      </c>
      <c r="Z39" s="45" t="s">
        <v>153</v>
      </c>
      <c r="AA39" s="5"/>
      <c r="AB39" s="5"/>
      <c r="AC39" s="5"/>
      <c r="AD39" s="5"/>
      <c r="AE39" s="5"/>
      <c r="AN39" s="6"/>
      <c r="AO39" s="6"/>
    </row>
    <row r="40" spans="2:89" x14ac:dyDescent="0.25">
      <c r="B40" s="5" t="s">
        <v>154</v>
      </c>
      <c r="C40" s="48">
        <v>45324</v>
      </c>
      <c r="K40" s="52" t="s">
        <v>155</v>
      </c>
      <c r="L40" s="19">
        <f>COUNTIF($W$9:$W$13,L39)</f>
        <v>0</v>
      </c>
      <c r="M40" s="22">
        <f>COUNTIF($W$9:$W$13,M39)</f>
        <v>5</v>
      </c>
      <c r="N40" s="22">
        <f>COUNTIF($W$9:$W$13,N39)</f>
        <v>0</v>
      </c>
      <c r="O40" s="41">
        <f>COUNTIF($W$9:$W$13,O39)</f>
        <v>0</v>
      </c>
      <c r="Q40" s="66" t="s">
        <v>156</v>
      </c>
      <c r="R40" s="277">
        <f>M42/SUM(M42,N42)</f>
        <v>1</v>
      </c>
      <c r="Z40" s="5" t="s">
        <v>157</v>
      </c>
      <c r="BY40" s="285"/>
      <c r="BZ40" s="286"/>
      <c r="CA40" s="286"/>
      <c r="CB40" s="286"/>
      <c r="CC40" s="286"/>
      <c r="CD40" s="286"/>
      <c r="CE40" s="286"/>
      <c r="CF40" s="286"/>
      <c r="CG40" s="286"/>
      <c r="CH40" s="286"/>
      <c r="CI40" s="286"/>
      <c r="CJ40" s="286"/>
      <c r="CK40" s="286"/>
    </row>
    <row r="41" spans="2:89" ht="15.75" thickBot="1" x14ac:dyDescent="0.3">
      <c r="B41" s="5" t="s">
        <v>158</v>
      </c>
      <c r="C41" s="18" t="s">
        <v>159</v>
      </c>
      <c r="K41" s="278" t="s">
        <v>160</v>
      </c>
      <c r="L41" s="34">
        <f>COUNTIF($W$14:$W$33,L39)</f>
        <v>20</v>
      </c>
      <c r="M41" s="37">
        <f>COUNTIF($W$14:$W$33,M39)</f>
        <v>0</v>
      </c>
      <c r="N41" s="37">
        <f>COUNTIF($W$14:$W$33,N39)</f>
        <v>0</v>
      </c>
      <c r="O41" s="46">
        <f>COUNTIF($W$14:$W$33,O39)</f>
        <v>0</v>
      </c>
      <c r="Q41" s="66" t="s">
        <v>161</v>
      </c>
      <c r="R41" s="277">
        <f>1-R39</f>
        <v>0</v>
      </c>
      <c r="AN41" s="104"/>
      <c r="AO41" s="6"/>
      <c r="AP41" s="6"/>
      <c r="AQ41" s="6"/>
      <c r="AR41" s="6"/>
      <c r="AS41" s="6"/>
      <c r="AT41" s="6"/>
      <c r="AU41" s="182"/>
      <c r="AV41" s="6"/>
      <c r="AW41" s="6"/>
      <c r="AX41" s="6"/>
      <c r="AY41" s="6"/>
      <c r="BY41" s="287"/>
      <c r="BZ41" s="226"/>
      <c r="CA41" s="226"/>
      <c r="CB41" s="226"/>
      <c r="CC41" s="226"/>
      <c r="CD41" s="226"/>
      <c r="CE41" s="226"/>
      <c r="CF41" s="226"/>
      <c r="CG41" s="226"/>
      <c r="CH41" s="226"/>
      <c r="CI41" s="226"/>
      <c r="CJ41" s="226"/>
      <c r="CK41" s="226"/>
    </row>
    <row r="42" spans="2:89" ht="15.75" thickBot="1" x14ac:dyDescent="0.3">
      <c r="L42" s="6">
        <f>SUM(L40:L41)</f>
        <v>20</v>
      </c>
      <c r="M42" s="6">
        <f>SUM(M40:M41)</f>
        <v>5</v>
      </c>
      <c r="N42" s="6">
        <f>SUM(N40:N41)</f>
        <v>0</v>
      </c>
      <c r="O42" s="6">
        <f>SUM(O40:O41)</f>
        <v>0</v>
      </c>
      <c r="Q42" s="66" t="s">
        <v>162</v>
      </c>
      <c r="R42" s="279">
        <f>1-R40</f>
        <v>0</v>
      </c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U42" s="182"/>
      <c r="BY42" s="287"/>
      <c r="BZ42" s="226"/>
      <c r="CA42" s="226"/>
      <c r="CB42" s="226"/>
      <c r="CC42" s="226"/>
      <c r="CD42" s="226"/>
      <c r="CE42" s="226"/>
      <c r="CF42" s="226"/>
      <c r="CG42" s="226"/>
      <c r="CH42" s="226"/>
      <c r="CI42" s="226"/>
      <c r="CJ42" s="226"/>
      <c r="CK42" s="226"/>
    </row>
    <row r="43" spans="2:89" ht="15.75" thickBot="1" x14ac:dyDescent="0.3">
      <c r="B43" s="95" t="s">
        <v>163</v>
      </c>
      <c r="C43" s="96" t="s">
        <v>164</v>
      </c>
      <c r="D43" s="97" t="s">
        <v>165</v>
      </c>
      <c r="E43" s="95" t="s">
        <v>166</v>
      </c>
      <c r="L43" s="6"/>
      <c r="M43" s="6"/>
      <c r="N43" s="6"/>
      <c r="O43" s="6"/>
      <c r="Q43" s="69" t="s">
        <v>167</v>
      </c>
      <c r="R43" s="280">
        <f>SUM(L42:M42)/SUM(L42:O42)</f>
        <v>1</v>
      </c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U43" s="182"/>
      <c r="BY43" s="287"/>
      <c r="BZ43" s="226"/>
      <c r="CA43" s="226"/>
      <c r="CB43" s="226"/>
      <c r="CC43" s="226"/>
      <c r="CD43" s="226"/>
      <c r="CE43" s="226"/>
      <c r="CF43" s="226"/>
      <c r="CG43" s="226"/>
      <c r="CH43" s="226"/>
      <c r="CI43" s="226"/>
      <c r="CJ43" s="226"/>
      <c r="CK43" s="226"/>
    </row>
    <row r="44" spans="2:89" x14ac:dyDescent="0.25">
      <c r="B44" s="49">
        <v>1E-4</v>
      </c>
      <c r="C44" s="50" t="s">
        <v>168</v>
      </c>
      <c r="D44" s="51" t="s">
        <v>168</v>
      </c>
      <c r="E44" s="52">
        <f>E45*10</f>
        <v>6250</v>
      </c>
      <c r="R44" s="18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U44" s="182"/>
      <c r="BY44" s="287"/>
      <c r="BZ44" s="226"/>
      <c r="CA44" s="226"/>
      <c r="CB44" s="226"/>
      <c r="CC44" s="226"/>
      <c r="CD44" s="226"/>
      <c r="CE44" s="226"/>
      <c r="CF44" s="226"/>
      <c r="CG44" s="226"/>
      <c r="CH44" s="226"/>
      <c r="CI44" s="226"/>
      <c r="CJ44" s="226"/>
      <c r="CK44" s="226"/>
    </row>
    <row r="45" spans="2:89" ht="15.75" thickBot="1" x14ac:dyDescent="0.3">
      <c r="B45" s="53">
        <v>1.0000000000000001E-5</v>
      </c>
      <c r="C45" s="54">
        <v>60</v>
      </c>
      <c r="D45" s="55">
        <v>65</v>
      </c>
      <c r="E45" s="56">
        <f>SUM(C45:D45)/0.2</f>
        <v>625</v>
      </c>
      <c r="F45" s="5" t="s">
        <v>169</v>
      </c>
      <c r="R45" s="18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BY45" s="287"/>
      <c r="BZ45" s="226"/>
      <c r="CA45" s="226"/>
      <c r="CB45" s="226"/>
      <c r="CC45" s="226"/>
      <c r="CD45" s="226"/>
      <c r="CE45" s="226"/>
      <c r="CF45" s="226"/>
      <c r="CG45" s="226"/>
      <c r="CH45" s="226"/>
      <c r="CI45" s="226"/>
      <c r="CJ45" s="226"/>
      <c r="CK45" s="226"/>
    </row>
    <row r="46" spans="2:89" ht="15.75" thickBot="1" x14ac:dyDescent="0.3">
      <c r="B46" s="57">
        <v>9.9999999999999995E-7</v>
      </c>
      <c r="C46" s="58">
        <v>7</v>
      </c>
      <c r="D46" s="59">
        <v>9</v>
      </c>
      <c r="E46" s="60">
        <f>E45/10</f>
        <v>62.5</v>
      </c>
      <c r="K46" s="272" t="s">
        <v>54</v>
      </c>
      <c r="L46" s="273" t="s">
        <v>86</v>
      </c>
      <c r="M46" s="274" t="s">
        <v>63</v>
      </c>
      <c r="N46" s="274" t="s">
        <v>150</v>
      </c>
      <c r="O46" s="275" t="s">
        <v>151</v>
      </c>
      <c r="Q46" s="61" t="s">
        <v>152</v>
      </c>
      <c r="R46" s="276">
        <f>L49/SUM(L49,O49)</f>
        <v>1</v>
      </c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BY46" s="287"/>
      <c r="BZ46" s="226"/>
      <c r="CA46" s="226"/>
      <c r="CB46" s="226"/>
      <c r="CC46" s="226"/>
      <c r="CD46" s="226"/>
      <c r="CE46" s="226"/>
      <c r="CF46" s="226"/>
      <c r="CG46" s="226"/>
      <c r="CH46" s="226"/>
      <c r="CI46" s="226"/>
      <c r="CJ46" s="226"/>
      <c r="CK46" s="226"/>
    </row>
    <row r="47" spans="2:89" x14ac:dyDescent="0.25">
      <c r="B47" s="5" t="s">
        <v>170</v>
      </c>
      <c r="K47" s="52" t="s">
        <v>155</v>
      </c>
      <c r="L47" s="19">
        <f>COUNTIF($X$9:$X$13,L46)</f>
        <v>0</v>
      </c>
      <c r="M47" s="22">
        <f t="shared" ref="M47:O47" si="0">COUNTIF($X$9:$X$13,M46)</f>
        <v>5</v>
      </c>
      <c r="N47" s="22">
        <f t="shared" si="0"/>
        <v>0</v>
      </c>
      <c r="O47" s="41">
        <f t="shared" si="0"/>
        <v>0</v>
      </c>
      <c r="Q47" s="66" t="s">
        <v>156</v>
      </c>
      <c r="R47" s="277">
        <f>M49/SUM(M49,N49)</f>
        <v>1</v>
      </c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BY47" s="287"/>
      <c r="BZ47" s="226"/>
      <c r="CA47" s="226"/>
      <c r="CB47" s="226"/>
      <c r="CC47" s="226"/>
      <c r="CD47" s="226"/>
      <c r="CE47" s="226"/>
      <c r="CF47" s="226"/>
      <c r="CG47" s="226"/>
      <c r="CH47" s="226"/>
      <c r="CI47" s="226"/>
      <c r="CJ47" s="226"/>
      <c r="CK47" s="226"/>
    </row>
    <row r="48" spans="2:89" ht="15.75" thickBot="1" x14ac:dyDescent="0.3">
      <c r="K48" s="278" t="s">
        <v>160</v>
      </c>
      <c r="L48" s="34">
        <f>COUNTIF($X$14:$X$33,L46)</f>
        <v>20</v>
      </c>
      <c r="M48" s="37">
        <f t="shared" ref="M48:O48" si="1">COUNTIF($X$14:$X$33,M46)</f>
        <v>0</v>
      </c>
      <c r="N48" s="37">
        <f t="shared" si="1"/>
        <v>0</v>
      </c>
      <c r="O48" s="46">
        <f t="shared" si="1"/>
        <v>0</v>
      </c>
      <c r="Q48" s="66" t="s">
        <v>161</v>
      </c>
      <c r="R48" s="277">
        <f>1-R46</f>
        <v>0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BY48" s="287"/>
      <c r="BZ48" s="226"/>
      <c r="CA48" s="226"/>
      <c r="CB48" s="226"/>
      <c r="CC48" s="226"/>
      <c r="CD48" s="226"/>
      <c r="CE48" s="226"/>
      <c r="CF48" s="226"/>
      <c r="CG48" s="226"/>
      <c r="CH48" s="226"/>
      <c r="CI48" s="226"/>
      <c r="CJ48" s="226"/>
      <c r="CK48" s="226"/>
    </row>
    <row r="49" spans="2:77" x14ac:dyDescent="0.25">
      <c r="B49" s="12" t="s">
        <v>171</v>
      </c>
      <c r="L49" s="6">
        <f>SUM(L47:L48)</f>
        <v>20</v>
      </c>
      <c r="M49" s="6">
        <f>SUM(M47:M48)</f>
        <v>5</v>
      </c>
      <c r="N49" s="6">
        <f>SUM(N47:N48)</f>
        <v>0</v>
      </c>
      <c r="O49" s="6">
        <f>SUM(O47:O48)</f>
        <v>0</v>
      </c>
      <c r="Q49" s="66" t="s">
        <v>162</v>
      </c>
      <c r="R49" s="279">
        <f>1-R47</f>
        <v>0</v>
      </c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</row>
    <row r="50" spans="2:77" ht="15.75" thickBot="1" x14ac:dyDescent="0.3">
      <c r="B50" s="5" t="s">
        <v>148</v>
      </c>
      <c r="C50" s="48">
        <v>45323</v>
      </c>
      <c r="Q50" s="69" t="s">
        <v>167</v>
      </c>
      <c r="R50" s="280">
        <f>SUM(L49:M49)/SUM(L49:O49)</f>
        <v>1</v>
      </c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</row>
    <row r="51" spans="2:77" x14ac:dyDescent="0.25">
      <c r="B51" s="5" t="s">
        <v>154</v>
      </c>
      <c r="C51" s="48">
        <v>45324</v>
      </c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spans="2:77" x14ac:dyDescent="0.25">
      <c r="B52" s="5" t="s">
        <v>158</v>
      </c>
      <c r="C52" s="18" t="s">
        <v>159</v>
      </c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spans="2:77" ht="15.75" thickBot="1" x14ac:dyDescent="0.3"/>
    <row r="54" spans="2:77" ht="15.75" thickBot="1" x14ac:dyDescent="0.3">
      <c r="B54" s="95" t="s">
        <v>163</v>
      </c>
      <c r="C54" s="96" t="s">
        <v>164</v>
      </c>
      <c r="D54" s="97" t="s">
        <v>165</v>
      </c>
      <c r="E54" s="95" t="s">
        <v>166</v>
      </c>
    </row>
    <row r="55" spans="2:77" x14ac:dyDescent="0.25">
      <c r="B55" s="49">
        <v>1E-4</v>
      </c>
      <c r="C55" s="50" t="s">
        <v>168</v>
      </c>
      <c r="D55" s="51" t="s">
        <v>168</v>
      </c>
      <c r="E55" s="52">
        <f>E56*10</f>
        <v>6400</v>
      </c>
      <c r="F55" s="5" t="s">
        <v>172</v>
      </c>
    </row>
    <row r="56" spans="2:77" x14ac:dyDescent="0.25">
      <c r="B56" s="53">
        <v>1.0000000000000001E-5</v>
      </c>
      <c r="C56" s="54">
        <v>70</v>
      </c>
      <c r="D56" s="55">
        <v>58</v>
      </c>
      <c r="E56" s="56">
        <f>SUM(C56:D56)/0.2</f>
        <v>640</v>
      </c>
      <c r="F56" s="5" t="s">
        <v>173</v>
      </c>
    </row>
    <row r="57" spans="2:77" ht="15.75" thickBot="1" x14ac:dyDescent="0.3">
      <c r="B57" s="57">
        <v>9.9999999999999995E-7</v>
      </c>
      <c r="C57" s="58">
        <v>4</v>
      </c>
      <c r="D57" s="59">
        <v>4</v>
      </c>
      <c r="E57" s="60">
        <f>E56/10</f>
        <v>64</v>
      </c>
    </row>
    <row r="58" spans="2:77" x14ac:dyDescent="0.25">
      <c r="B58" s="5" t="s">
        <v>170</v>
      </c>
      <c r="Z58" s="5" t="s">
        <v>174</v>
      </c>
      <c r="AM58" s="5" t="s">
        <v>175</v>
      </c>
      <c r="BA58" s="5" t="s">
        <v>176</v>
      </c>
      <c r="BL58" s="5" t="s">
        <v>177</v>
      </c>
      <c r="BY58" s="5" t="s">
        <v>178</v>
      </c>
    </row>
    <row r="61" spans="2:77" x14ac:dyDescent="0.25">
      <c r="B61" s="103" t="s">
        <v>179</v>
      </c>
    </row>
    <row r="62" spans="2:77" ht="15.75" thickBot="1" x14ac:dyDescent="0.3">
      <c r="B62" s="12" t="s">
        <v>145</v>
      </c>
      <c r="C62" s="48"/>
      <c r="E62" s="12" t="s">
        <v>180</v>
      </c>
    </row>
    <row r="63" spans="2:77" x14ac:dyDescent="0.25">
      <c r="B63" s="5" t="s">
        <v>148</v>
      </c>
      <c r="C63" s="48">
        <v>45324</v>
      </c>
      <c r="E63" s="61">
        <v>0</v>
      </c>
      <c r="F63" s="62">
        <v>3</v>
      </c>
      <c r="G63" s="62">
        <v>3</v>
      </c>
      <c r="H63" s="63">
        <v>5</v>
      </c>
      <c r="I63" s="18" t="s">
        <v>181</v>
      </c>
      <c r="J63" s="64">
        <f>IFERROR(AVERAGE(E63:H67),"-")</f>
        <v>4.5</v>
      </c>
      <c r="K63" s="5" t="s">
        <v>182</v>
      </c>
    </row>
    <row r="64" spans="2:77" x14ac:dyDescent="0.25">
      <c r="B64" s="5" t="s">
        <v>154</v>
      </c>
      <c r="C64" s="65">
        <v>45325</v>
      </c>
      <c r="E64" s="66">
        <v>4</v>
      </c>
      <c r="F64" s="67">
        <v>3</v>
      </c>
      <c r="G64" s="67">
        <v>8</v>
      </c>
      <c r="H64" s="68">
        <v>5</v>
      </c>
      <c r="I64" s="18" t="s">
        <v>183</v>
      </c>
      <c r="J64" s="18">
        <f>COUNTIF(E63:H67,"&gt;0")</f>
        <v>19</v>
      </c>
      <c r="K64" s="5" t="str">
        <f>"   &lt;&lt;  "&amp;J64/SUM(J64:J65)*100&amp;"%"</f>
        <v xml:space="preserve">   &lt;&lt;  95%</v>
      </c>
    </row>
    <row r="65" spans="2:26" x14ac:dyDescent="0.25">
      <c r="B65" s="5" t="s">
        <v>158</v>
      </c>
      <c r="C65" s="18" t="s">
        <v>159</v>
      </c>
      <c r="E65" s="66">
        <v>3</v>
      </c>
      <c r="F65" s="67">
        <v>7</v>
      </c>
      <c r="G65" s="67">
        <v>6</v>
      </c>
      <c r="H65" s="68">
        <v>2</v>
      </c>
      <c r="I65" s="18" t="s">
        <v>184</v>
      </c>
      <c r="J65" s="18">
        <f>COUNTIF(E63:H67,"=0")</f>
        <v>1</v>
      </c>
      <c r="K65" s="5" t="str">
        <f>"   &lt;&lt;  "&amp;J65/SUM(J64:J65)*100&amp;"%"</f>
        <v xml:space="preserve">   &lt;&lt;  5%</v>
      </c>
    </row>
    <row r="66" spans="2:26" x14ac:dyDescent="0.25">
      <c r="E66" s="66">
        <v>7</v>
      </c>
      <c r="F66" s="67">
        <v>2</v>
      </c>
      <c r="G66" s="67">
        <v>5</v>
      </c>
      <c r="H66" s="68">
        <v>4</v>
      </c>
      <c r="I66" s="18"/>
      <c r="J66" s="99"/>
    </row>
    <row r="67" spans="2:26" ht="15.75" thickBot="1" x14ac:dyDescent="0.3">
      <c r="E67" s="69">
        <v>2</v>
      </c>
      <c r="F67" s="70">
        <v>5</v>
      </c>
      <c r="G67" s="70">
        <v>5</v>
      </c>
      <c r="H67" s="71">
        <v>11</v>
      </c>
      <c r="I67" s="18"/>
      <c r="J67" s="18"/>
    </row>
    <row r="68" spans="2:26" x14ac:dyDescent="0.25">
      <c r="I68" s="18"/>
      <c r="J68" s="18"/>
    </row>
    <row r="69" spans="2:26" ht="15.75" thickBot="1" x14ac:dyDescent="0.3">
      <c r="B69" s="12" t="s">
        <v>171</v>
      </c>
      <c r="C69" s="48"/>
      <c r="E69" s="12" t="s">
        <v>180</v>
      </c>
      <c r="I69" s="18"/>
      <c r="J69" s="18"/>
    </row>
    <row r="70" spans="2:26" x14ac:dyDescent="0.25">
      <c r="B70" s="5" t="s">
        <v>148</v>
      </c>
      <c r="C70" s="48">
        <v>45324</v>
      </c>
      <c r="E70" s="61">
        <v>40</v>
      </c>
      <c r="F70" s="62">
        <v>45</v>
      </c>
      <c r="G70" s="62">
        <v>35</v>
      </c>
      <c r="H70" s="63">
        <v>26</v>
      </c>
      <c r="I70" s="18" t="s">
        <v>181</v>
      </c>
      <c r="J70" s="64">
        <f>IFERROR(AVERAGE(E70:H74),"-")</f>
        <v>41.35</v>
      </c>
      <c r="K70" s="5" t="s">
        <v>185</v>
      </c>
    </row>
    <row r="71" spans="2:26" x14ac:dyDescent="0.25">
      <c r="B71" s="5" t="s">
        <v>154</v>
      </c>
      <c r="C71" s="65">
        <v>45325</v>
      </c>
      <c r="E71" s="66">
        <v>48</v>
      </c>
      <c r="F71" s="67">
        <v>44</v>
      </c>
      <c r="G71" s="67">
        <v>32</v>
      </c>
      <c r="H71" s="68">
        <v>51</v>
      </c>
      <c r="I71" s="18" t="s">
        <v>183</v>
      </c>
      <c r="J71" s="18">
        <f>COUNTIF(E70:H74,"&gt;0")</f>
        <v>20</v>
      </c>
      <c r="K71" s="5" t="str">
        <f>"   &lt;&lt;  "&amp;J71/SUM(J71:J72)*100&amp;"%"</f>
        <v xml:space="preserve">   &lt;&lt;  100%</v>
      </c>
    </row>
    <row r="72" spans="2:26" x14ac:dyDescent="0.25">
      <c r="B72" s="5" t="s">
        <v>158</v>
      </c>
      <c r="C72" s="18" t="s">
        <v>159</v>
      </c>
      <c r="E72" s="66">
        <v>39</v>
      </c>
      <c r="F72" s="67">
        <v>29</v>
      </c>
      <c r="G72" s="67">
        <v>42</v>
      </c>
      <c r="H72" s="68">
        <v>52</v>
      </c>
      <c r="I72" s="18" t="s">
        <v>184</v>
      </c>
      <c r="J72" s="18">
        <f>COUNTIF(E70:H74,"=0")</f>
        <v>0</v>
      </c>
      <c r="K72" s="5" t="str">
        <f>"   &lt;&lt;  "&amp;J72/SUM(J71:J72)*100&amp;"%"</f>
        <v xml:space="preserve">   &lt;&lt;  0%</v>
      </c>
    </row>
    <row r="73" spans="2:26" x14ac:dyDescent="0.25">
      <c r="E73" s="66">
        <v>47</v>
      </c>
      <c r="F73" s="67">
        <v>40</v>
      </c>
      <c r="G73" s="67">
        <v>32</v>
      </c>
      <c r="H73" s="68">
        <v>50</v>
      </c>
      <c r="I73" s="45"/>
      <c r="J73" s="72"/>
    </row>
    <row r="74" spans="2:26" ht="15.75" thickBot="1" x14ac:dyDescent="0.3">
      <c r="E74" s="69">
        <v>39</v>
      </c>
      <c r="F74" s="70">
        <v>57</v>
      </c>
      <c r="G74" s="70">
        <v>39</v>
      </c>
      <c r="H74" s="71">
        <v>40</v>
      </c>
      <c r="I74" s="6"/>
    </row>
    <row r="75" spans="2:26" x14ac:dyDescent="0.25">
      <c r="Z75" s="5" t="s">
        <v>186</v>
      </c>
    </row>
    <row r="78" spans="2:26" x14ac:dyDescent="0.25">
      <c r="B78" s="103" t="s">
        <v>187</v>
      </c>
    </row>
    <row r="79" spans="2:26" x14ac:dyDescent="0.25">
      <c r="B79" s="12" t="s">
        <v>59</v>
      </c>
      <c r="C79" s="48"/>
    </row>
    <row r="80" spans="2:26" x14ac:dyDescent="0.25">
      <c r="B80" s="5" t="s">
        <v>188</v>
      </c>
      <c r="C80" s="48">
        <v>45328</v>
      </c>
    </row>
    <row r="81" spans="2:7" x14ac:dyDescent="0.25">
      <c r="B81" s="5" t="s">
        <v>154</v>
      </c>
      <c r="C81" s="65">
        <v>45330</v>
      </c>
    </row>
    <row r="82" spans="2:7" x14ac:dyDescent="0.25">
      <c r="B82" s="5" t="s">
        <v>158</v>
      </c>
      <c r="C82" s="18" t="s">
        <v>189</v>
      </c>
    </row>
    <row r="83" spans="2:7" ht="15.75" thickBot="1" x14ac:dyDescent="0.3"/>
    <row r="84" spans="2:7" ht="15.75" thickBot="1" x14ac:dyDescent="0.3">
      <c r="B84" s="100" t="s">
        <v>163</v>
      </c>
      <c r="C84" s="101" t="s">
        <v>164</v>
      </c>
      <c r="D84" s="102" t="s">
        <v>165</v>
      </c>
      <c r="E84" s="100" t="s">
        <v>190</v>
      </c>
    </row>
    <row r="85" spans="2:7" x14ac:dyDescent="0.25">
      <c r="B85" s="188">
        <v>0.1</v>
      </c>
      <c r="C85" s="189" t="s">
        <v>191</v>
      </c>
      <c r="D85" s="189" t="s">
        <v>191</v>
      </c>
      <c r="E85" s="241"/>
    </row>
    <row r="86" spans="2:7" x14ac:dyDescent="0.25">
      <c r="B86" s="190">
        <v>0.01</v>
      </c>
      <c r="C86" s="186" t="s">
        <v>191</v>
      </c>
      <c r="D86" s="186" t="s">
        <v>191</v>
      </c>
      <c r="E86" s="242"/>
    </row>
    <row r="87" spans="2:7" x14ac:dyDescent="0.25">
      <c r="B87" s="190">
        <v>1E-3</v>
      </c>
      <c r="C87" s="186" t="s">
        <v>191</v>
      </c>
      <c r="D87" s="186" t="s">
        <v>191</v>
      </c>
      <c r="E87" s="243"/>
    </row>
    <row r="88" spans="2:7" x14ac:dyDescent="0.25">
      <c r="B88" s="192">
        <v>1E-4</v>
      </c>
      <c r="C88" s="187">
        <v>302</v>
      </c>
      <c r="D88" s="187">
        <v>334</v>
      </c>
      <c r="E88" s="355">
        <f>SUM(C88:D89)/0.00022</f>
        <v>3168181.8181818179</v>
      </c>
    </row>
    <row r="89" spans="2:7" x14ac:dyDescent="0.25">
      <c r="B89" s="190">
        <v>1.0000000000000001E-5</v>
      </c>
      <c r="C89" s="187">
        <v>27</v>
      </c>
      <c r="D89" s="187">
        <v>34</v>
      </c>
      <c r="E89" s="355"/>
      <c r="G89" s="197"/>
    </row>
    <row r="90" spans="2:7" x14ac:dyDescent="0.25">
      <c r="B90" s="190">
        <v>9.9999999999999995E-7</v>
      </c>
      <c r="C90" s="186">
        <v>3</v>
      </c>
      <c r="D90" s="186">
        <v>5</v>
      </c>
      <c r="E90" s="243"/>
    </row>
    <row r="91" spans="2:7" ht="15.75" thickBot="1" x14ac:dyDescent="0.3">
      <c r="B91" s="193">
        <v>9.9999999999999995E-8</v>
      </c>
      <c r="C91" s="194">
        <v>0</v>
      </c>
      <c r="D91" s="194">
        <v>0</v>
      </c>
      <c r="E91" s="244"/>
    </row>
    <row r="94" spans="2:7" x14ac:dyDescent="0.25">
      <c r="B94" s="12" t="s">
        <v>75</v>
      </c>
      <c r="C94" s="48"/>
    </row>
    <row r="95" spans="2:7" x14ac:dyDescent="0.25">
      <c r="B95" s="5" t="s">
        <v>188</v>
      </c>
      <c r="C95" s="48">
        <v>45328</v>
      </c>
    </row>
    <row r="96" spans="2:7" x14ac:dyDescent="0.25">
      <c r="B96" s="5" t="s">
        <v>154</v>
      </c>
      <c r="C96" s="65">
        <v>45330</v>
      </c>
    </row>
    <row r="97" spans="2:5" x14ac:dyDescent="0.25">
      <c r="B97" s="5" t="s">
        <v>158</v>
      </c>
      <c r="C97" s="18" t="s">
        <v>189</v>
      </c>
    </row>
    <row r="98" spans="2:5" ht="15.75" thickBot="1" x14ac:dyDescent="0.3"/>
    <row r="99" spans="2:5" ht="15.75" thickBot="1" x14ac:dyDescent="0.3">
      <c r="B99" s="100" t="s">
        <v>163</v>
      </c>
      <c r="C99" s="101" t="s">
        <v>164</v>
      </c>
      <c r="D99" s="102" t="s">
        <v>165</v>
      </c>
      <c r="E99" s="100" t="s">
        <v>190</v>
      </c>
    </row>
    <row r="100" spans="2:5" x14ac:dyDescent="0.25">
      <c r="B100" s="49">
        <v>0.1</v>
      </c>
      <c r="C100" s="50" t="s">
        <v>191</v>
      </c>
      <c r="D100" s="51" t="s">
        <v>191</v>
      </c>
      <c r="E100" s="245"/>
    </row>
    <row r="101" spans="2:5" x14ac:dyDescent="0.25">
      <c r="B101" s="73">
        <v>0.01</v>
      </c>
      <c r="C101" s="74" t="s">
        <v>191</v>
      </c>
      <c r="D101" s="75" t="s">
        <v>191</v>
      </c>
      <c r="E101" s="246"/>
    </row>
    <row r="102" spans="2:5" x14ac:dyDescent="0.25">
      <c r="B102" s="73">
        <v>1E-3</v>
      </c>
      <c r="C102" s="74" t="s">
        <v>191</v>
      </c>
      <c r="D102" s="75" t="s">
        <v>191</v>
      </c>
      <c r="E102" s="247"/>
    </row>
    <row r="103" spans="2:5" x14ac:dyDescent="0.25">
      <c r="B103" s="77">
        <v>1E-4</v>
      </c>
      <c r="C103" s="74" t="s">
        <v>191</v>
      </c>
      <c r="D103" s="75" t="s">
        <v>191</v>
      </c>
      <c r="E103" s="246"/>
    </row>
    <row r="104" spans="2:5" x14ac:dyDescent="0.25">
      <c r="B104" s="73">
        <v>1.0000000000000001E-5</v>
      </c>
      <c r="C104" s="74" t="s">
        <v>192</v>
      </c>
      <c r="D104" s="75" t="s">
        <v>192</v>
      </c>
      <c r="E104" s="246"/>
    </row>
    <row r="105" spans="2:5" x14ac:dyDescent="0.25">
      <c r="B105" s="73">
        <v>9.9999999999999995E-7</v>
      </c>
      <c r="C105" s="54">
        <v>57</v>
      </c>
      <c r="D105" s="55">
        <v>71</v>
      </c>
      <c r="E105" s="248">
        <f>SUM(C105:D105)/0.000002</f>
        <v>64000000</v>
      </c>
    </row>
    <row r="106" spans="2:5" ht="15.75" thickBot="1" x14ac:dyDescent="0.3">
      <c r="B106" s="57">
        <v>9.9999999999999995E-8</v>
      </c>
      <c r="C106" s="58">
        <v>6</v>
      </c>
      <c r="D106" s="59">
        <v>4</v>
      </c>
      <c r="E106" s="249"/>
    </row>
  </sheetData>
  <mergeCells count="82">
    <mergeCell ref="B11:E11"/>
    <mergeCell ref="F11:I11"/>
    <mergeCell ref="E88:E89"/>
    <mergeCell ref="BL7:BM7"/>
    <mergeCell ref="BN7:BO7"/>
    <mergeCell ref="BB7:BB8"/>
    <mergeCell ref="BC7:BD7"/>
    <mergeCell ref="BE7:BF7"/>
    <mergeCell ref="BG7:BH7"/>
    <mergeCell ref="BI7:BJ7"/>
    <mergeCell ref="F14:I14"/>
    <mergeCell ref="B16:I16"/>
    <mergeCell ref="B17:E17"/>
    <mergeCell ref="F17:I17"/>
    <mergeCell ref="B35:E35"/>
    <mergeCell ref="F35:I35"/>
    <mergeCell ref="B19:E19"/>
    <mergeCell ref="F19:I19"/>
    <mergeCell ref="B20:E20"/>
    <mergeCell ref="F20:I20"/>
    <mergeCell ref="B12:E12"/>
    <mergeCell ref="F12:I12"/>
    <mergeCell ref="B13:E13"/>
    <mergeCell ref="F13:I13"/>
    <mergeCell ref="B18:E18"/>
    <mergeCell ref="F18:I18"/>
    <mergeCell ref="B14:E14"/>
    <mergeCell ref="B34:E34"/>
    <mergeCell ref="F34:I34"/>
    <mergeCell ref="B23:G23"/>
    <mergeCell ref="H23:I23"/>
    <mergeCell ref="B24:E24"/>
    <mergeCell ref="F24:I24"/>
    <mergeCell ref="B25:E25"/>
    <mergeCell ref="F25:I25"/>
    <mergeCell ref="F29:I29"/>
    <mergeCell ref="B31:E31"/>
    <mergeCell ref="F31:I31"/>
    <mergeCell ref="B26:E26"/>
    <mergeCell ref="F26:I26"/>
    <mergeCell ref="B28:G28"/>
    <mergeCell ref="H28:I28"/>
    <mergeCell ref="B29:E29"/>
    <mergeCell ref="B33:E33"/>
    <mergeCell ref="F33:I33"/>
    <mergeCell ref="B32:E32"/>
    <mergeCell ref="F32:I32"/>
    <mergeCell ref="F21:I21"/>
    <mergeCell ref="B21:E21"/>
    <mergeCell ref="B30:E30"/>
    <mergeCell ref="F30:I30"/>
    <mergeCell ref="AG30:AH30"/>
    <mergeCell ref="AI30:AJ30"/>
    <mergeCell ref="AM7:AM8"/>
    <mergeCell ref="AN7:AO7"/>
    <mergeCell ref="AA7:AB7"/>
    <mergeCell ref="AC7:AD7"/>
    <mergeCell ref="Z7:Z8"/>
    <mergeCell ref="AI10:AJ10"/>
    <mergeCell ref="AG10:AH10"/>
    <mergeCell ref="B8:I8"/>
    <mergeCell ref="B9:E9"/>
    <mergeCell ref="F9:I9"/>
    <mergeCell ref="N7:Q7"/>
    <mergeCell ref="F10:I10"/>
    <mergeCell ref="B10:E10"/>
    <mergeCell ref="W7:X7"/>
    <mergeCell ref="U7:V7"/>
    <mergeCell ref="BY7:BY8"/>
    <mergeCell ref="BZ7:BZ8"/>
    <mergeCell ref="CB7:CC7"/>
    <mergeCell ref="CA7:CA8"/>
    <mergeCell ref="AP7:AQ7"/>
    <mergeCell ref="AR7:AS7"/>
    <mergeCell ref="AT7:AU7"/>
    <mergeCell ref="AV7:AW7"/>
    <mergeCell ref="AX7:AY7"/>
    <mergeCell ref="BA7:BA8"/>
    <mergeCell ref="BR7:BS7"/>
    <mergeCell ref="BT7:BU7"/>
    <mergeCell ref="BV7:BW7"/>
    <mergeCell ref="BP7:BQ7"/>
  </mergeCells>
  <phoneticPr fontId="5" type="noConversion"/>
  <pageMargins left="0.7" right="0.7" top="0.75" bottom="0.75" header="0.3" footer="0.3"/>
  <pageSetup orientation="portrait" r:id="rId1"/>
  <headerFooter>
    <oddHeader>&amp;R&amp;"Calibri"&amp;12&amp;K000000 Unclassified / Non classifié&amp;1#_x000D_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8A2CA-CDF7-4472-AE79-C17F5D4367A2}">
  <dimension ref="B2:CJ106"/>
  <sheetViews>
    <sheetView zoomScaleNormal="100" workbookViewId="0"/>
  </sheetViews>
  <sheetFormatPr defaultColWidth="11.42578125" defaultRowHeight="15" x14ac:dyDescent="0.25"/>
  <cols>
    <col min="1" max="1" width="11.42578125" style="5"/>
    <col min="2" max="2" width="17.140625" style="5" customWidth="1"/>
    <col min="3" max="4" width="12.28515625" style="5" customWidth="1"/>
    <col min="5" max="8" width="11.42578125" style="5"/>
    <col min="9" max="9" width="12.42578125" style="5" customWidth="1"/>
    <col min="10" max="10" width="11.42578125" style="5"/>
    <col min="11" max="11" width="15.28515625" style="5" customWidth="1"/>
    <col min="12" max="12" width="18.85546875" style="5" customWidth="1"/>
    <col min="13" max="13" width="12.5703125" style="5" customWidth="1"/>
    <col min="14" max="15" width="13.5703125" style="5" customWidth="1"/>
    <col min="16" max="17" width="12.42578125" style="5" customWidth="1"/>
    <col min="18" max="19" width="13.42578125" style="5" customWidth="1"/>
    <col min="20" max="20" width="15.140625" style="5" customWidth="1"/>
    <col min="21" max="23" width="17.28515625" style="6" customWidth="1"/>
    <col min="24" max="24" width="11.42578125" style="5"/>
    <col min="25" max="25" width="14.7109375" style="5" customWidth="1"/>
    <col min="26" max="29" width="10.85546875" style="6" customWidth="1"/>
    <col min="30" max="30" width="2.85546875" style="6" customWidth="1"/>
    <col min="31" max="31" width="10.85546875" style="6" customWidth="1"/>
    <col min="32" max="37" width="7.85546875" style="6" customWidth="1"/>
    <col min="38" max="38" width="14.42578125" style="5" customWidth="1"/>
    <col min="39" max="51" width="11.42578125" style="5"/>
    <col min="52" max="52" width="14" style="5" customWidth="1"/>
    <col min="53" max="61" width="11.42578125" style="5"/>
    <col min="62" max="62" width="1.7109375" style="5" customWidth="1"/>
    <col min="63" max="75" width="11.42578125" style="5"/>
    <col min="76" max="76" width="14.85546875" style="5" customWidth="1"/>
    <col min="77" max="16384" width="11.42578125" style="5"/>
  </cols>
  <sheetData>
    <row r="2" spans="2:80" ht="23.25" x14ac:dyDescent="0.25">
      <c r="B2" s="8" t="s">
        <v>0</v>
      </c>
      <c r="C2" s="288" t="s">
        <v>1</v>
      </c>
    </row>
    <row r="3" spans="2:80" ht="24.75" customHeight="1" x14ac:dyDescent="0.25">
      <c r="B3" s="8" t="s">
        <v>2</v>
      </c>
      <c r="C3" s="110" t="s">
        <v>3</v>
      </c>
      <c r="D3" s="9"/>
      <c r="K3" s="10" t="s">
        <v>4</v>
      </c>
      <c r="Y3" s="11" t="s">
        <v>5</v>
      </c>
      <c r="AL3" s="11" t="s">
        <v>6</v>
      </c>
      <c r="AM3" s="6"/>
      <c r="AN3" s="6"/>
      <c r="AZ3" s="110" t="s">
        <v>7</v>
      </c>
      <c r="BX3" s="110" t="s">
        <v>8</v>
      </c>
    </row>
    <row r="4" spans="2:80" ht="24.75" customHeight="1" x14ac:dyDescent="0.25">
      <c r="B4" s="8" t="s">
        <v>9</v>
      </c>
      <c r="C4" s="110" t="s">
        <v>10</v>
      </c>
      <c r="D4" s="9"/>
      <c r="AM4" s="6"/>
      <c r="AN4" s="6"/>
    </row>
    <row r="5" spans="2:80" ht="24.75" customHeight="1" x14ac:dyDescent="0.25">
      <c r="B5" s="8" t="s">
        <v>11</v>
      </c>
      <c r="C5" s="110" t="s">
        <v>12</v>
      </c>
      <c r="D5" s="9"/>
      <c r="AM5" s="6"/>
      <c r="AN5" s="6"/>
    </row>
    <row r="6" spans="2:80" ht="24.75" customHeight="1" thickBot="1" x14ac:dyDescent="0.3">
      <c r="B6" s="8" t="s">
        <v>13</v>
      </c>
      <c r="C6" s="110" t="s">
        <v>14</v>
      </c>
      <c r="D6" s="9"/>
      <c r="AM6" s="6"/>
      <c r="AN6" s="6"/>
      <c r="AZ6" s="5" t="s">
        <v>15</v>
      </c>
      <c r="BK6" s="5" t="s">
        <v>16</v>
      </c>
    </row>
    <row r="7" spans="2:80" ht="15.75" thickBot="1" x14ac:dyDescent="0.3">
      <c r="K7" s="12"/>
      <c r="L7" s="12"/>
      <c r="M7" s="12"/>
      <c r="N7" s="315" t="s">
        <v>17</v>
      </c>
      <c r="O7" s="316"/>
      <c r="P7" s="317"/>
      <c r="Q7" s="318"/>
      <c r="U7" s="6" t="s">
        <v>193</v>
      </c>
      <c r="V7" s="324" t="s">
        <v>19</v>
      </c>
      <c r="W7" s="325"/>
      <c r="Y7" s="289" t="s">
        <v>20</v>
      </c>
      <c r="Z7" s="291" t="s">
        <v>21</v>
      </c>
      <c r="AA7" s="295"/>
      <c r="AB7" s="291" t="s">
        <v>22</v>
      </c>
      <c r="AC7" s="295"/>
      <c r="AD7" s="12"/>
      <c r="AE7" s="12"/>
      <c r="AF7" s="12"/>
      <c r="AG7" s="12"/>
      <c r="AH7" s="12"/>
      <c r="AI7" s="12"/>
      <c r="AJ7" s="12"/>
      <c r="AK7" s="12"/>
      <c r="AL7" s="328" t="s">
        <v>20</v>
      </c>
      <c r="AM7" s="297" t="s">
        <v>194</v>
      </c>
      <c r="AN7" s="298"/>
      <c r="AO7" s="297" t="s">
        <v>195</v>
      </c>
      <c r="AP7" s="298"/>
      <c r="AQ7" s="297" t="s">
        <v>196</v>
      </c>
      <c r="AR7" s="298"/>
      <c r="AS7" s="297" t="s">
        <v>197</v>
      </c>
      <c r="AT7" s="298"/>
      <c r="AU7" s="297" t="s">
        <v>198</v>
      </c>
      <c r="AV7" s="298"/>
      <c r="AW7" s="297" t="s">
        <v>199</v>
      </c>
      <c r="AX7" s="298"/>
      <c r="AZ7" s="299" t="s">
        <v>20</v>
      </c>
      <c r="BA7" s="356" t="s">
        <v>29</v>
      </c>
      <c r="BB7" s="301" t="s">
        <v>30</v>
      </c>
      <c r="BC7" s="304"/>
      <c r="BD7" s="301" t="s">
        <v>31</v>
      </c>
      <c r="BE7" s="302"/>
      <c r="BF7" s="303" t="s">
        <v>32</v>
      </c>
      <c r="BG7" s="304"/>
      <c r="BH7" s="301" t="s">
        <v>33</v>
      </c>
      <c r="BI7" s="302"/>
      <c r="BK7" s="301" t="s">
        <v>34</v>
      </c>
      <c r="BL7" s="304"/>
      <c r="BM7" s="301" t="s">
        <v>35</v>
      </c>
      <c r="BN7" s="302"/>
      <c r="BO7" s="303" t="s">
        <v>36</v>
      </c>
      <c r="BP7" s="304"/>
      <c r="BQ7" s="301" t="s">
        <v>37</v>
      </c>
      <c r="BR7" s="302"/>
      <c r="BS7" s="303" t="s">
        <v>38</v>
      </c>
      <c r="BT7" s="304"/>
      <c r="BU7" s="301" t="s">
        <v>39</v>
      </c>
      <c r="BV7" s="302"/>
      <c r="BX7" s="289" t="s">
        <v>20</v>
      </c>
      <c r="BY7" s="291" t="s">
        <v>29</v>
      </c>
      <c r="BZ7" s="295" t="s">
        <v>40</v>
      </c>
      <c r="CA7" s="293" t="s">
        <v>41</v>
      </c>
      <c r="CB7" s="294"/>
    </row>
    <row r="8" spans="2:80" s="12" customFormat="1" ht="15.75" thickBot="1" x14ac:dyDescent="0.3">
      <c r="B8" s="307" t="s">
        <v>42</v>
      </c>
      <c r="C8" s="308"/>
      <c r="D8" s="308"/>
      <c r="E8" s="308"/>
      <c r="F8" s="308"/>
      <c r="G8" s="308"/>
      <c r="H8" s="308"/>
      <c r="I8" s="309"/>
      <c r="J8" s="4"/>
      <c r="K8" s="234" t="s">
        <v>20</v>
      </c>
      <c r="L8" s="235" t="s">
        <v>43</v>
      </c>
      <c r="M8" s="236" t="s">
        <v>44</v>
      </c>
      <c r="N8" s="14" t="s">
        <v>45</v>
      </c>
      <c r="O8" s="105" t="s">
        <v>46</v>
      </c>
      <c r="P8" s="15" t="s">
        <v>47</v>
      </c>
      <c r="Q8" s="16" t="s">
        <v>48</v>
      </c>
      <c r="R8" s="1" t="s">
        <v>41</v>
      </c>
      <c r="S8" s="2" t="s">
        <v>49</v>
      </c>
      <c r="T8" s="3" t="s">
        <v>50</v>
      </c>
      <c r="U8" s="131" t="s">
        <v>200</v>
      </c>
      <c r="V8" s="1" t="s">
        <v>53</v>
      </c>
      <c r="W8" s="3" t="s">
        <v>54</v>
      </c>
      <c r="Y8" s="305"/>
      <c r="Z8" s="93" t="s">
        <v>55</v>
      </c>
      <c r="AA8" s="94" t="s">
        <v>56</v>
      </c>
      <c r="AB8" s="93" t="s">
        <v>55</v>
      </c>
      <c r="AC8" s="94" t="s">
        <v>56</v>
      </c>
      <c r="AD8" s="6"/>
      <c r="AE8" s="6"/>
      <c r="AF8" s="6"/>
      <c r="AG8" s="6"/>
      <c r="AH8" s="6"/>
      <c r="AI8" s="6"/>
      <c r="AJ8" s="5"/>
      <c r="AK8" s="5"/>
      <c r="AL8" s="329"/>
      <c r="AM8" s="129" t="s">
        <v>55</v>
      </c>
      <c r="AN8" s="130" t="s">
        <v>56</v>
      </c>
      <c r="AO8" s="129" t="s">
        <v>55</v>
      </c>
      <c r="AP8" s="130" t="s">
        <v>56</v>
      </c>
      <c r="AQ8" s="129" t="s">
        <v>55</v>
      </c>
      <c r="AR8" s="130" t="s">
        <v>56</v>
      </c>
      <c r="AS8" s="129" t="s">
        <v>55</v>
      </c>
      <c r="AT8" s="130" t="s">
        <v>56</v>
      </c>
      <c r="AU8" s="129" t="s">
        <v>55</v>
      </c>
      <c r="AV8" s="130" t="s">
        <v>56</v>
      </c>
      <c r="AW8" s="129" t="s">
        <v>55</v>
      </c>
      <c r="AX8" s="130" t="s">
        <v>56</v>
      </c>
      <c r="AZ8" s="300"/>
      <c r="BA8" s="357"/>
      <c r="BB8" s="142" t="s">
        <v>55</v>
      </c>
      <c r="BC8" s="145" t="s">
        <v>56</v>
      </c>
      <c r="BD8" s="142" t="s">
        <v>55</v>
      </c>
      <c r="BE8" s="141" t="s">
        <v>56</v>
      </c>
      <c r="BF8" s="140" t="s">
        <v>55</v>
      </c>
      <c r="BG8" s="145" t="s">
        <v>56</v>
      </c>
      <c r="BH8" s="142" t="s">
        <v>55</v>
      </c>
      <c r="BI8" s="141" t="s">
        <v>56</v>
      </c>
      <c r="BK8" s="174" t="s">
        <v>55</v>
      </c>
      <c r="BL8" s="175" t="s">
        <v>56</v>
      </c>
      <c r="BM8" s="174" t="s">
        <v>55</v>
      </c>
      <c r="BN8" s="176" t="s">
        <v>56</v>
      </c>
      <c r="BO8" s="177" t="s">
        <v>55</v>
      </c>
      <c r="BP8" s="175" t="s">
        <v>56</v>
      </c>
      <c r="BQ8" s="174" t="s">
        <v>55</v>
      </c>
      <c r="BR8" s="176" t="s">
        <v>56</v>
      </c>
      <c r="BS8" s="177" t="s">
        <v>55</v>
      </c>
      <c r="BT8" s="175" t="s">
        <v>56</v>
      </c>
      <c r="BU8" s="174" t="s">
        <v>55</v>
      </c>
      <c r="BV8" s="176" t="s">
        <v>56</v>
      </c>
      <c r="BX8" s="290"/>
      <c r="BY8" s="292"/>
      <c r="BZ8" s="296"/>
      <c r="CA8" s="108" t="s">
        <v>55</v>
      </c>
      <c r="CB8" s="107" t="s">
        <v>56</v>
      </c>
    </row>
    <row r="9" spans="2:80" ht="15.75" thickBot="1" x14ac:dyDescent="0.3">
      <c r="B9" s="310" t="s">
        <v>57</v>
      </c>
      <c r="C9" s="311"/>
      <c r="D9" s="311"/>
      <c r="E9" s="311"/>
      <c r="F9" s="312">
        <v>45387</v>
      </c>
      <c r="G9" s="313"/>
      <c r="H9" s="313"/>
      <c r="I9" s="314"/>
      <c r="J9" s="17"/>
      <c r="K9" s="19" t="s">
        <v>201</v>
      </c>
      <c r="L9" s="20" t="s">
        <v>59</v>
      </c>
      <c r="M9" s="237" t="s">
        <v>60</v>
      </c>
      <c r="N9" s="88" t="s">
        <v>61</v>
      </c>
      <c r="O9" s="88" t="s">
        <v>61</v>
      </c>
      <c r="P9" s="22" t="s">
        <v>61</v>
      </c>
      <c r="Q9" s="23" t="s">
        <v>62</v>
      </c>
      <c r="R9" s="24" t="s">
        <v>62</v>
      </c>
      <c r="S9" s="25" t="s">
        <v>62</v>
      </c>
      <c r="T9" s="26" t="s">
        <v>60</v>
      </c>
      <c r="U9" s="19" t="s">
        <v>61</v>
      </c>
      <c r="V9" s="267" t="s">
        <v>63</v>
      </c>
      <c r="W9" s="261" t="s">
        <v>63</v>
      </c>
      <c r="Y9" s="19" t="s">
        <v>201</v>
      </c>
      <c r="Z9" s="19" t="s">
        <v>250</v>
      </c>
      <c r="AA9" s="114">
        <v>29.7907524250951</v>
      </c>
      <c r="AB9" s="19" t="s">
        <v>250</v>
      </c>
      <c r="AC9" s="114">
        <v>29.54</v>
      </c>
      <c r="AD9" s="5"/>
      <c r="AE9" s="5"/>
      <c r="AF9" s="12" t="s">
        <v>64</v>
      </c>
      <c r="AG9" s="5"/>
      <c r="AH9" s="5"/>
      <c r="AJ9" s="5"/>
      <c r="AK9" s="5"/>
      <c r="AL9" s="19" t="s">
        <v>201</v>
      </c>
      <c r="AM9" s="113" t="s">
        <v>250</v>
      </c>
      <c r="AN9" s="114">
        <v>29.74</v>
      </c>
      <c r="AO9" s="113" t="s">
        <v>250</v>
      </c>
      <c r="AP9" s="114">
        <v>29.65</v>
      </c>
      <c r="AQ9" s="113" t="s">
        <v>250</v>
      </c>
      <c r="AR9" s="114">
        <v>30.13</v>
      </c>
      <c r="AS9" s="113" t="s">
        <v>250</v>
      </c>
      <c r="AT9" s="114">
        <v>29.88</v>
      </c>
      <c r="AU9" s="113" t="s">
        <v>250</v>
      </c>
      <c r="AV9" s="114">
        <v>30.05</v>
      </c>
      <c r="AW9" s="113" t="s">
        <v>250</v>
      </c>
      <c r="AX9" s="114">
        <v>30.14</v>
      </c>
      <c r="AZ9" s="19" t="s">
        <v>201</v>
      </c>
      <c r="BA9" s="26" t="s">
        <v>61</v>
      </c>
      <c r="BB9" s="151"/>
      <c r="BC9" s="152"/>
      <c r="BD9" s="153"/>
      <c r="BE9" s="135"/>
      <c r="BF9" s="151"/>
      <c r="BG9" s="152"/>
      <c r="BH9" s="153"/>
      <c r="BI9" s="135"/>
      <c r="BK9" s="178"/>
      <c r="BL9" s="180"/>
      <c r="BM9" s="178"/>
      <c r="BN9" s="179"/>
      <c r="BO9" s="181"/>
      <c r="BP9" s="180"/>
      <c r="BQ9" s="178"/>
      <c r="BR9" s="179"/>
      <c r="BS9" s="181"/>
      <c r="BT9" s="180"/>
      <c r="BU9" s="178"/>
      <c r="BV9" s="179"/>
      <c r="BX9" s="19" t="s">
        <v>201</v>
      </c>
      <c r="BY9" s="19" t="s">
        <v>61</v>
      </c>
      <c r="BZ9" s="208"/>
      <c r="CA9" s="151"/>
      <c r="CB9" s="135"/>
    </row>
    <row r="10" spans="2:80" x14ac:dyDescent="0.25">
      <c r="B10" s="322" t="s">
        <v>65</v>
      </c>
      <c r="C10" s="323"/>
      <c r="D10" s="323"/>
      <c r="E10" s="323"/>
      <c r="F10" s="319">
        <v>45390</v>
      </c>
      <c r="G10" s="320"/>
      <c r="H10" s="320"/>
      <c r="I10" s="321"/>
      <c r="J10" s="17"/>
      <c r="K10" s="27" t="s">
        <v>202</v>
      </c>
      <c r="L10" s="28" t="s">
        <v>59</v>
      </c>
      <c r="M10" s="238" t="s">
        <v>60</v>
      </c>
      <c r="N10" s="89" t="s">
        <v>61</v>
      </c>
      <c r="O10" s="89" t="s">
        <v>61</v>
      </c>
      <c r="P10" s="30" t="s">
        <v>61</v>
      </c>
      <c r="Q10" s="31" t="s">
        <v>62</v>
      </c>
      <c r="R10" s="27" t="s">
        <v>62</v>
      </c>
      <c r="S10" s="30" t="s">
        <v>62</v>
      </c>
      <c r="T10" s="26" t="s">
        <v>60</v>
      </c>
      <c r="U10" s="27" t="s">
        <v>61</v>
      </c>
      <c r="V10" s="268" t="s">
        <v>63</v>
      </c>
      <c r="W10" s="262" t="s">
        <v>63</v>
      </c>
      <c r="Y10" s="27" t="s">
        <v>202</v>
      </c>
      <c r="Z10" s="27" t="s">
        <v>250</v>
      </c>
      <c r="AA10" s="116">
        <v>29.4801671815429</v>
      </c>
      <c r="AB10" s="27" t="s">
        <v>250</v>
      </c>
      <c r="AC10" s="116">
        <v>29.59</v>
      </c>
      <c r="AD10" s="5"/>
      <c r="AF10" s="306" t="s">
        <v>67</v>
      </c>
      <c r="AG10" s="294"/>
      <c r="AH10" s="293" t="s">
        <v>68</v>
      </c>
      <c r="AI10" s="294"/>
      <c r="AJ10" s="5"/>
      <c r="AK10" s="5"/>
      <c r="AL10" s="27" t="s">
        <v>202</v>
      </c>
      <c r="AM10" s="115" t="s">
        <v>250</v>
      </c>
      <c r="AN10" s="116">
        <v>30.05</v>
      </c>
      <c r="AO10" s="115" t="s">
        <v>250</v>
      </c>
      <c r="AP10" s="116">
        <v>29.8</v>
      </c>
      <c r="AQ10" s="115" t="s">
        <v>250</v>
      </c>
      <c r="AR10" s="116">
        <v>30.08</v>
      </c>
      <c r="AS10" s="115" t="s">
        <v>250</v>
      </c>
      <c r="AT10" s="116">
        <v>29.6</v>
      </c>
      <c r="AU10" s="115" t="s">
        <v>250</v>
      </c>
      <c r="AV10" s="116">
        <v>29.83</v>
      </c>
      <c r="AW10" s="115" t="s">
        <v>250</v>
      </c>
      <c r="AX10" s="116">
        <v>29.85</v>
      </c>
      <c r="AZ10" s="27" t="s">
        <v>202</v>
      </c>
      <c r="BA10" s="32" t="s">
        <v>61</v>
      </c>
      <c r="BB10" s="154"/>
      <c r="BC10" s="155"/>
      <c r="BD10" s="156"/>
      <c r="BE10" s="136"/>
      <c r="BF10" s="154"/>
      <c r="BG10" s="155"/>
      <c r="BH10" s="156"/>
      <c r="BI10" s="136"/>
      <c r="BK10" s="149"/>
      <c r="BL10" s="146"/>
      <c r="BM10" s="149"/>
      <c r="BN10" s="138"/>
      <c r="BO10" s="137"/>
      <c r="BP10" s="146"/>
      <c r="BQ10" s="149"/>
      <c r="BR10" s="138"/>
      <c r="BS10" s="137"/>
      <c r="BT10" s="146"/>
      <c r="BU10" s="149"/>
      <c r="BV10" s="138"/>
      <c r="BX10" s="27" t="s">
        <v>202</v>
      </c>
      <c r="BY10" s="27" t="s">
        <v>61</v>
      </c>
      <c r="BZ10" s="136"/>
      <c r="CA10" s="154"/>
      <c r="CB10" s="136"/>
    </row>
    <row r="11" spans="2:80" ht="15.75" thickBot="1" x14ac:dyDescent="0.3">
      <c r="B11" s="322" t="s">
        <v>69</v>
      </c>
      <c r="C11" s="323"/>
      <c r="D11" s="323"/>
      <c r="E11" s="323"/>
      <c r="F11" s="320" t="s">
        <v>70</v>
      </c>
      <c r="G11" s="320"/>
      <c r="H11" s="320"/>
      <c r="I11" s="321"/>
      <c r="J11" s="17"/>
      <c r="K11" s="27" t="s">
        <v>203</v>
      </c>
      <c r="L11" s="28" t="s">
        <v>59</v>
      </c>
      <c r="M11" s="238" t="s">
        <v>60</v>
      </c>
      <c r="N11" s="89" t="s">
        <v>61</v>
      </c>
      <c r="O11" s="89" t="s">
        <v>61</v>
      </c>
      <c r="P11" s="30" t="s">
        <v>61</v>
      </c>
      <c r="Q11" s="31" t="s">
        <v>62</v>
      </c>
      <c r="R11" s="27" t="s">
        <v>62</v>
      </c>
      <c r="S11" s="30" t="s">
        <v>62</v>
      </c>
      <c r="T11" s="26" t="s">
        <v>60</v>
      </c>
      <c r="U11" s="27" t="s">
        <v>61</v>
      </c>
      <c r="V11" s="268" t="s">
        <v>63</v>
      </c>
      <c r="W11" s="262" t="s">
        <v>63</v>
      </c>
      <c r="Y11" s="27" t="s">
        <v>203</v>
      </c>
      <c r="Z11" s="27" t="s">
        <v>250</v>
      </c>
      <c r="AA11" s="116">
        <v>29.8326147366434</v>
      </c>
      <c r="AB11" s="27" t="s">
        <v>250</v>
      </c>
      <c r="AC11" s="116">
        <v>29.85</v>
      </c>
      <c r="AD11" s="5"/>
      <c r="AF11" s="106" t="s">
        <v>55</v>
      </c>
      <c r="AG11" s="107" t="s">
        <v>56</v>
      </c>
      <c r="AH11" s="108" t="s">
        <v>55</v>
      </c>
      <c r="AI11" s="107" t="s">
        <v>56</v>
      </c>
      <c r="AJ11" s="5"/>
      <c r="AK11" s="5"/>
      <c r="AL11" s="27" t="s">
        <v>203</v>
      </c>
      <c r="AM11" s="115" t="s">
        <v>250</v>
      </c>
      <c r="AN11" s="116">
        <v>29.7</v>
      </c>
      <c r="AO11" s="115" t="s">
        <v>250</v>
      </c>
      <c r="AP11" s="116">
        <v>29.98</v>
      </c>
      <c r="AQ11" s="115" t="s">
        <v>250</v>
      </c>
      <c r="AR11" s="116">
        <v>29.8</v>
      </c>
      <c r="AS11" s="115" t="s">
        <v>250</v>
      </c>
      <c r="AT11" s="116">
        <v>30.06</v>
      </c>
      <c r="AU11" s="115" t="s">
        <v>250</v>
      </c>
      <c r="AV11" s="116">
        <v>29.92</v>
      </c>
      <c r="AW11" s="115" t="s">
        <v>250</v>
      </c>
      <c r="AX11" s="116">
        <v>29.7</v>
      </c>
      <c r="AZ11" s="27" t="s">
        <v>203</v>
      </c>
      <c r="BA11" s="32" t="s">
        <v>61</v>
      </c>
      <c r="BB11" s="154"/>
      <c r="BC11" s="155"/>
      <c r="BD11" s="156"/>
      <c r="BE11" s="136"/>
      <c r="BF11" s="154"/>
      <c r="BG11" s="155"/>
      <c r="BH11" s="156"/>
      <c r="BI11" s="136"/>
      <c r="BK11" s="149"/>
      <c r="BL11" s="146"/>
      <c r="BM11" s="149"/>
      <c r="BN11" s="138"/>
      <c r="BO11" s="137"/>
      <c r="BP11" s="146"/>
      <c r="BQ11" s="149"/>
      <c r="BR11" s="138"/>
      <c r="BS11" s="137"/>
      <c r="BT11" s="146"/>
      <c r="BU11" s="149"/>
      <c r="BV11" s="138"/>
      <c r="BX11" s="27" t="s">
        <v>203</v>
      </c>
      <c r="BY11" s="27" t="s">
        <v>61</v>
      </c>
      <c r="BZ11" s="136"/>
      <c r="CA11" s="154"/>
      <c r="CB11" s="136"/>
    </row>
    <row r="12" spans="2:80" x14ac:dyDescent="0.25">
      <c r="B12" s="334" t="s">
        <v>72</v>
      </c>
      <c r="C12" s="335"/>
      <c r="D12" s="335"/>
      <c r="E12" s="336"/>
      <c r="F12" s="320" t="s">
        <v>204</v>
      </c>
      <c r="G12" s="353"/>
      <c r="H12" s="353"/>
      <c r="I12" s="354"/>
      <c r="J12" s="33"/>
      <c r="K12" s="27" t="s">
        <v>205</v>
      </c>
      <c r="L12" s="28" t="s">
        <v>75</v>
      </c>
      <c r="M12" s="238" t="s">
        <v>60</v>
      </c>
      <c r="N12" s="89" t="s">
        <v>61</v>
      </c>
      <c r="O12" s="89" t="s">
        <v>61</v>
      </c>
      <c r="P12" s="30" t="s">
        <v>61</v>
      </c>
      <c r="Q12" s="31" t="s">
        <v>62</v>
      </c>
      <c r="R12" s="27" t="s">
        <v>62</v>
      </c>
      <c r="S12" s="30" t="s">
        <v>62</v>
      </c>
      <c r="T12" s="26" t="s">
        <v>60</v>
      </c>
      <c r="U12" s="27" t="s">
        <v>61</v>
      </c>
      <c r="V12" s="268" t="s">
        <v>63</v>
      </c>
      <c r="W12" s="262" t="s">
        <v>63</v>
      </c>
      <c r="Y12" s="27" t="s">
        <v>205</v>
      </c>
      <c r="Z12" s="27" t="s">
        <v>250</v>
      </c>
      <c r="AA12" s="116">
        <v>29.744683931728002</v>
      </c>
      <c r="AB12" s="27" t="s">
        <v>250</v>
      </c>
      <c r="AC12" s="116">
        <v>30.05</v>
      </c>
      <c r="AD12" s="5"/>
      <c r="AE12" s="80" t="s">
        <v>76</v>
      </c>
      <c r="AF12" s="19" t="s">
        <v>62</v>
      </c>
      <c r="AG12" s="78">
        <f>AVERAGE(AA9:AA11)</f>
        <v>29.701178114427137</v>
      </c>
      <c r="AH12" s="88" t="s">
        <v>62</v>
      </c>
      <c r="AI12" s="78">
        <f>AVERAGE(AC9:AC11)</f>
        <v>29.659999999999997</v>
      </c>
      <c r="AJ12" s="5"/>
      <c r="AK12" s="5"/>
      <c r="AL12" s="27" t="s">
        <v>205</v>
      </c>
      <c r="AM12" s="115" t="s">
        <v>250</v>
      </c>
      <c r="AN12" s="116">
        <v>29.91</v>
      </c>
      <c r="AO12" s="115" t="s">
        <v>250</v>
      </c>
      <c r="AP12" s="116">
        <v>29.85</v>
      </c>
      <c r="AQ12" s="115" t="s">
        <v>250</v>
      </c>
      <c r="AR12" s="116">
        <v>29.83</v>
      </c>
      <c r="AS12" s="115" t="s">
        <v>250</v>
      </c>
      <c r="AT12" s="116">
        <v>30.08</v>
      </c>
      <c r="AU12" s="115" t="s">
        <v>250</v>
      </c>
      <c r="AV12" s="116">
        <v>29.68</v>
      </c>
      <c r="AW12" s="115" t="s">
        <v>250</v>
      </c>
      <c r="AX12" s="116">
        <v>29.94</v>
      </c>
      <c r="AZ12" s="27" t="s">
        <v>205</v>
      </c>
      <c r="BA12" s="32" t="s">
        <v>61</v>
      </c>
      <c r="BB12" s="154"/>
      <c r="BC12" s="155"/>
      <c r="BD12" s="156"/>
      <c r="BE12" s="136"/>
      <c r="BF12" s="154"/>
      <c r="BG12" s="155"/>
      <c r="BH12" s="156"/>
      <c r="BI12" s="136"/>
      <c r="BK12" s="149"/>
      <c r="BL12" s="146"/>
      <c r="BM12" s="149"/>
      <c r="BN12" s="138"/>
      <c r="BO12" s="137"/>
      <c r="BP12" s="146"/>
      <c r="BQ12" s="149"/>
      <c r="BR12" s="138"/>
      <c r="BS12" s="137"/>
      <c r="BT12" s="146"/>
      <c r="BU12" s="149"/>
      <c r="BV12" s="138"/>
      <c r="BX12" s="27" t="s">
        <v>205</v>
      </c>
      <c r="BY12" s="27" t="s">
        <v>61</v>
      </c>
      <c r="BZ12" s="136"/>
      <c r="CA12" s="154"/>
      <c r="CB12" s="136"/>
    </row>
    <row r="13" spans="2:80" ht="15.75" thickBot="1" x14ac:dyDescent="0.3">
      <c r="B13" s="334" t="s">
        <v>77</v>
      </c>
      <c r="C13" s="335"/>
      <c r="D13" s="335"/>
      <c r="E13" s="336"/>
      <c r="F13" s="320" t="s">
        <v>206</v>
      </c>
      <c r="G13" s="353"/>
      <c r="H13" s="353"/>
      <c r="I13" s="354"/>
      <c r="J13" s="33"/>
      <c r="K13" s="34" t="s">
        <v>207</v>
      </c>
      <c r="L13" s="35" t="s">
        <v>75</v>
      </c>
      <c r="M13" s="239" t="s">
        <v>60</v>
      </c>
      <c r="N13" s="90" t="s">
        <v>61</v>
      </c>
      <c r="O13" s="90" t="s">
        <v>61</v>
      </c>
      <c r="P13" s="37" t="s">
        <v>61</v>
      </c>
      <c r="Q13" s="38" t="s">
        <v>62</v>
      </c>
      <c r="R13" s="39" t="s">
        <v>62</v>
      </c>
      <c r="S13" s="40" t="s">
        <v>62</v>
      </c>
      <c r="T13" s="26" t="s">
        <v>60</v>
      </c>
      <c r="U13" s="34" t="s">
        <v>61</v>
      </c>
      <c r="V13" s="269" t="s">
        <v>63</v>
      </c>
      <c r="W13" s="263" t="s">
        <v>63</v>
      </c>
      <c r="Y13" s="34" t="s">
        <v>207</v>
      </c>
      <c r="Z13" s="34" t="s">
        <v>250</v>
      </c>
      <c r="AA13" s="118">
        <v>29.777688015815201</v>
      </c>
      <c r="AB13" s="34" t="s">
        <v>250</v>
      </c>
      <c r="AC13" s="118">
        <v>29.92</v>
      </c>
      <c r="AD13" s="5"/>
      <c r="AE13" s="82" t="s">
        <v>80</v>
      </c>
      <c r="AF13" s="34" t="s">
        <v>62</v>
      </c>
      <c r="AG13" s="79">
        <f>AVERAGE(AA12:AA13)</f>
        <v>29.761185973771603</v>
      </c>
      <c r="AH13" s="90" t="s">
        <v>62</v>
      </c>
      <c r="AI13" s="79">
        <f>AVERAGE(AC12:AC13)</f>
        <v>29.984999999999999</v>
      </c>
      <c r="AJ13" s="5"/>
      <c r="AK13" s="5"/>
      <c r="AL13" s="34" t="s">
        <v>207</v>
      </c>
      <c r="AM13" s="117" t="s">
        <v>250</v>
      </c>
      <c r="AN13" s="118">
        <v>30.08</v>
      </c>
      <c r="AO13" s="117" t="s">
        <v>250</v>
      </c>
      <c r="AP13" s="118">
        <v>30.05</v>
      </c>
      <c r="AQ13" s="117" t="s">
        <v>250</v>
      </c>
      <c r="AR13" s="118">
        <v>30.19</v>
      </c>
      <c r="AS13" s="117" t="s">
        <v>250</v>
      </c>
      <c r="AT13" s="118">
        <v>30.13</v>
      </c>
      <c r="AU13" s="117" t="s">
        <v>250</v>
      </c>
      <c r="AV13" s="118">
        <v>30.08</v>
      </c>
      <c r="AW13" s="117" t="s">
        <v>250</v>
      </c>
      <c r="AX13" s="118">
        <v>30.28</v>
      </c>
      <c r="AZ13" s="34" t="s">
        <v>207</v>
      </c>
      <c r="BA13" s="225" t="s">
        <v>61</v>
      </c>
      <c r="BB13" s="157"/>
      <c r="BC13" s="158"/>
      <c r="BD13" s="159"/>
      <c r="BE13" s="139"/>
      <c r="BF13" s="157"/>
      <c r="BG13" s="158"/>
      <c r="BH13" s="159"/>
      <c r="BI13" s="139"/>
      <c r="BK13" s="211"/>
      <c r="BL13" s="212"/>
      <c r="BM13" s="150"/>
      <c r="BN13" s="143"/>
      <c r="BO13" s="148"/>
      <c r="BP13" s="147"/>
      <c r="BQ13" s="150"/>
      <c r="BR13" s="143"/>
      <c r="BS13" s="148"/>
      <c r="BT13" s="147"/>
      <c r="BU13" s="150"/>
      <c r="BV13" s="143"/>
      <c r="BX13" s="34" t="s">
        <v>207</v>
      </c>
      <c r="BY13" s="34" t="s">
        <v>61</v>
      </c>
      <c r="BZ13" s="210"/>
      <c r="CA13" s="157"/>
      <c r="CB13" s="139"/>
    </row>
    <row r="14" spans="2:80" ht="15.75" thickBot="1" x14ac:dyDescent="0.3">
      <c r="B14" s="332" t="s">
        <v>81</v>
      </c>
      <c r="C14" s="333"/>
      <c r="D14" s="333"/>
      <c r="E14" s="333"/>
      <c r="F14" s="330" t="s">
        <v>82</v>
      </c>
      <c r="G14" s="330"/>
      <c r="H14" s="330"/>
      <c r="I14" s="331"/>
      <c r="J14" s="17"/>
      <c r="K14" s="19" t="s">
        <v>208</v>
      </c>
      <c r="L14" s="20" t="s">
        <v>59</v>
      </c>
      <c r="M14" s="237" t="s">
        <v>247</v>
      </c>
      <c r="N14" s="88" t="s">
        <v>61</v>
      </c>
      <c r="O14" s="88" t="s">
        <v>61</v>
      </c>
      <c r="P14" s="22" t="s">
        <v>61</v>
      </c>
      <c r="Q14" s="23" t="s">
        <v>62</v>
      </c>
      <c r="R14" s="19" t="s">
        <v>62</v>
      </c>
      <c r="S14" s="22" t="s">
        <v>62</v>
      </c>
      <c r="T14" s="41" t="s">
        <v>60</v>
      </c>
      <c r="U14" s="19" t="s">
        <v>61</v>
      </c>
      <c r="V14" s="270" t="s">
        <v>63</v>
      </c>
      <c r="W14" s="264" t="s">
        <v>63</v>
      </c>
      <c r="Y14" s="19" t="s">
        <v>208</v>
      </c>
      <c r="Z14" s="113" t="s">
        <v>250</v>
      </c>
      <c r="AA14" s="114">
        <v>29.916732210773901</v>
      </c>
      <c r="AB14" s="113" t="s">
        <v>250</v>
      </c>
      <c r="AC14" s="114">
        <v>30.18</v>
      </c>
      <c r="AD14" s="5"/>
      <c r="AF14" s="5"/>
      <c r="AG14" s="5"/>
      <c r="AH14" s="5"/>
      <c r="AI14" s="5"/>
      <c r="AJ14" s="5"/>
      <c r="AK14" s="5"/>
      <c r="AL14" s="19" t="s">
        <v>208</v>
      </c>
      <c r="AM14" s="119" t="s">
        <v>250</v>
      </c>
      <c r="AN14" s="114">
        <v>29.148508555223199</v>
      </c>
      <c r="AO14" s="119" t="s">
        <v>250</v>
      </c>
      <c r="AP14" s="114">
        <v>29.11</v>
      </c>
      <c r="AQ14" s="119" t="s">
        <v>250</v>
      </c>
      <c r="AR14" s="114">
        <v>29.43</v>
      </c>
      <c r="AS14" s="119" t="s">
        <v>250</v>
      </c>
      <c r="AT14" s="114">
        <v>29.47</v>
      </c>
      <c r="AU14" s="119" t="s">
        <v>250</v>
      </c>
      <c r="AV14" s="114">
        <v>29.24</v>
      </c>
      <c r="AW14" s="119" t="s">
        <v>250</v>
      </c>
      <c r="AX14" s="114">
        <v>29.44</v>
      </c>
      <c r="AZ14" s="19" t="s">
        <v>208</v>
      </c>
      <c r="BA14" s="41" t="s">
        <v>61</v>
      </c>
      <c r="BB14" s="120"/>
      <c r="BC14" s="121"/>
      <c r="BD14" s="120"/>
      <c r="BE14" s="121"/>
      <c r="BF14" s="120"/>
      <c r="BG14" s="121"/>
      <c r="BH14" s="120"/>
      <c r="BI14" s="121"/>
      <c r="BK14" s="207"/>
      <c r="BL14" s="208"/>
      <c r="BM14" s="207"/>
      <c r="BN14" s="208"/>
      <c r="BO14" s="207"/>
      <c r="BP14" s="208"/>
      <c r="BQ14" s="207"/>
      <c r="BR14" s="208"/>
      <c r="BS14" s="207"/>
      <c r="BT14" s="208"/>
      <c r="BU14" s="207"/>
      <c r="BV14" s="208"/>
      <c r="BX14" s="19" t="s">
        <v>208</v>
      </c>
      <c r="BY14" s="19" t="s">
        <v>61</v>
      </c>
      <c r="BZ14" s="208"/>
      <c r="CA14" s="260"/>
      <c r="CB14" s="121"/>
    </row>
    <row r="15" spans="2:80" ht="15.75" thickBot="1" x14ac:dyDescent="0.3">
      <c r="B15" s="7"/>
      <c r="C15" s="7"/>
      <c r="D15" s="7"/>
      <c r="E15" s="42"/>
      <c r="F15" s="42"/>
      <c r="G15" s="42"/>
      <c r="H15" s="42"/>
      <c r="I15" s="42"/>
      <c r="J15" s="42"/>
      <c r="K15" s="27" t="s">
        <v>209</v>
      </c>
      <c r="L15" s="28" t="s">
        <v>59</v>
      </c>
      <c r="M15" s="238" t="s">
        <v>247</v>
      </c>
      <c r="N15" s="89" t="s">
        <v>84</v>
      </c>
      <c r="O15" s="89" t="s">
        <v>84</v>
      </c>
      <c r="P15" s="30" t="s">
        <v>84</v>
      </c>
      <c r="Q15" s="31" t="s">
        <v>84</v>
      </c>
      <c r="R15" s="27" t="s">
        <v>84</v>
      </c>
      <c r="S15" s="30" t="s">
        <v>62</v>
      </c>
      <c r="T15" s="32" t="s">
        <v>85</v>
      </c>
      <c r="U15" s="27" t="s">
        <v>62</v>
      </c>
      <c r="V15" s="268" t="s">
        <v>86</v>
      </c>
      <c r="W15" s="262" t="s">
        <v>86</v>
      </c>
      <c r="Y15" s="27" t="s">
        <v>209</v>
      </c>
      <c r="Z15" s="171">
        <v>20.22</v>
      </c>
      <c r="AA15" s="116">
        <v>29.6999115107058</v>
      </c>
      <c r="AB15" s="171">
        <v>16.61</v>
      </c>
      <c r="AC15" s="116">
        <v>30.6</v>
      </c>
      <c r="AD15" s="5"/>
      <c r="AF15" s="5"/>
      <c r="AG15" s="5"/>
      <c r="AH15" s="5"/>
      <c r="AI15" s="5"/>
      <c r="AJ15" s="5"/>
      <c r="AK15" s="5"/>
      <c r="AL15" s="27" t="s">
        <v>209</v>
      </c>
      <c r="AM15" s="168">
        <v>17.75</v>
      </c>
      <c r="AN15" s="116">
        <v>30.02</v>
      </c>
      <c r="AO15" s="168">
        <v>17.97</v>
      </c>
      <c r="AP15" s="116">
        <v>29.81</v>
      </c>
      <c r="AQ15" s="122"/>
      <c r="AR15" s="123"/>
      <c r="AS15" s="122"/>
      <c r="AT15" s="123"/>
      <c r="AU15" s="122"/>
      <c r="AV15" s="123"/>
      <c r="AW15" s="122"/>
      <c r="AX15" s="123"/>
      <c r="AZ15" s="27" t="s">
        <v>209</v>
      </c>
      <c r="BA15" s="32">
        <v>1</v>
      </c>
      <c r="BB15" s="115" t="s">
        <v>250</v>
      </c>
      <c r="BC15" s="116">
        <v>30</v>
      </c>
      <c r="BD15" s="165">
        <v>16.190000000000001</v>
      </c>
      <c r="BE15" s="116">
        <v>30.82</v>
      </c>
      <c r="BF15" s="115" t="s">
        <v>250</v>
      </c>
      <c r="BG15" s="116">
        <v>30.09</v>
      </c>
      <c r="BH15" s="115" t="s">
        <v>250</v>
      </c>
      <c r="BI15" s="116">
        <v>30.06</v>
      </c>
      <c r="BK15" s="156"/>
      <c r="BL15" s="136"/>
      <c r="BM15" s="156"/>
      <c r="BN15" s="136"/>
      <c r="BO15" s="156"/>
      <c r="BP15" s="136"/>
      <c r="BQ15" s="156"/>
      <c r="BR15" s="136"/>
      <c r="BS15" s="156"/>
      <c r="BT15" s="136"/>
      <c r="BU15" s="156"/>
      <c r="BV15" s="136"/>
      <c r="BX15" s="27" t="s">
        <v>209</v>
      </c>
      <c r="BY15" s="27">
        <v>1</v>
      </c>
      <c r="BZ15" s="32">
        <v>2</v>
      </c>
      <c r="CA15" s="228">
        <v>15.84</v>
      </c>
      <c r="CB15" s="116">
        <v>27.8</v>
      </c>
    </row>
    <row r="16" spans="2:80" ht="15.75" thickBot="1" x14ac:dyDescent="0.3">
      <c r="B16" s="307" t="s">
        <v>88</v>
      </c>
      <c r="C16" s="308"/>
      <c r="D16" s="308"/>
      <c r="E16" s="308"/>
      <c r="F16" s="308"/>
      <c r="G16" s="308"/>
      <c r="H16" s="308"/>
      <c r="I16" s="309"/>
      <c r="J16" s="4"/>
      <c r="K16" s="27" t="s">
        <v>210</v>
      </c>
      <c r="L16" s="28" t="s">
        <v>59</v>
      </c>
      <c r="M16" s="238" t="s">
        <v>247</v>
      </c>
      <c r="N16" s="89" t="s">
        <v>84</v>
      </c>
      <c r="O16" s="89" t="s">
        <v>84</v>
      </c>
      <c r="P16" s="30" t="s">
        <v>84</v>
      </c>
      <c r="Q16" s="31" t="s">
        <v>84</v>
      </c>
      <c r="R16" s="27" t="s">
        <v>84</v>
      </c>
      <c r="S16" s="30" t="s">
        <v>62</v>
      </c>
      <c r="T16" s="32" t="s">
        <v>85</v>
      </c>
      <c r="U16" s="27" t="s">
        <v>62</v>
      </c>
      <c r="V16" s="268" t="s">
        <v>86</v>
      </c>
      <c r="W16" s="262" t="s">
        <v>86</v>
      </c>
      <c r="Y16" s="27" t="s">
        <v>210</v>
      </c>
      <c r="Z16" s="171">
        <v>21.97</v>
      </c>
      <c r="AA16" s="116">
        <v>29.6044315509995</v>
      </c>
      <c r="AB16" s="171">
        <v>21.12</v>
      </c>
      <c r="AC16" s="116">
        <v>29.96</v>
      </c>
      <c r="AD16" s="5"/>
      <c r="AJ16" s="5"/>
      <c r="AK16" s="5"/>
      <c r="AL16" s="27" t="s">
        <v>210</v>
      </c>
      <c r="AM16" s="168">
        <v>19.190000000000001</v>
      </c>
      <c r="AN16" s="116">
        <v>29.18</v>
      </c>
      <c r="AO16" s="168">
        <v>17.55</v>
      </c>
      <c r="AP16" s="116">
        <v>29.73</v>
      </c>
      <c r="AQ16" s="122"/>
      <c r="AR16" s="123"/>
      <c r="AS16" s="122"/>
      <c r="AT16" s="123"/>
      <c r="AU16" s="122"/>
      <c r="AV16" s="123"/>
      <c r="AW16" s="122"/>
      <c r="AX16" s="123"/>
      <c r="AZ16" s="27" t="s">
        <v>210</v>
      </c>
      <c r="BA16" s="32">
        <v>1</v>
      </c>
      <c r="BB16" s="115" t="s">
        <v>250</v>
      </c>
      <c r="BC16" s="116">
        <v>30.08</v>
      </c>
      <c r="BD16" s="115" t="s">
        <v>250</v>
      </c>
      <c r="BE16" s="116">
        <v>30.08</v>
      </c>
      <c r="BF16" s="115" t="s">
        <v>250</v>
      </c>
      <c r="BG16" s="116">
        <v>29.71</v>
      </c>
      <c r="BH16" s="115" t="s">
        <v>250</v>
      </c>
      <c r="BI16" s="116">
        <v>30.11</v>
      </c>
      <c r="BK16" s="27" t="s">
        <v>250</v>
      </c>
      <c r="BL16" s="32">
        <v>29.19</v>
      </c>
      <c r="BM16" s="27" t="s">
        <v>250</v>
      </c>
      <c r="BN16" s="32">
        <v>29.37</v>
      </c>
      <c r="BO16" s="27" t="s">
        <v>250</v>
      </c>
      <c r="BP16" s="32">
        <v>29.67</v>
      </c>
      <c r="BQ16" s="27" t="s">
        <v>250</v>
      </c>
      <c r="BR16" s="32">
        <v>27.31</v>
      </c>
      <c r="BS16" s="281">
        <v>15.85</v>
      </c>
      <c r="BT16" s="32">
        <v>30.19</v>
      </c>
      <c r="BU16" s="27" t="s">
        <v>250</v>
      </c>
      <c r="BV16" s="32">
        <v>29.35</v>
      </c>
      <c r="BX16" s="27" t="s">
        <v>210</v>
      </c>
      <c r="BY16" s="27">
        <v>1</v>
      </c>
      <c r="BZ16" s="32">
        <v>9</v>
      </c>
      <c r="CA16" s="228">
        <v>14.79</v>
      </c>
      <c r="CB16" s="116">
        <v>28.22</v>
      </c>
    </row>
    <row r="17" spans="2:80" x14ac:dyDescent="0.25">
      <c r="B17" s="310" t="s">
        <v>90</v>
      </c>
      <c r="C17" s="311"/>
      <c r="D17" s="311"/>
      <c r="E17" s="311"/>
      <c r="F17" s="313" t="s">
        <v>91</v>
      </c>
      <c r="G17" s="313"/>
      <c r="H17" s="313"/>
      <c r="I17" s="314"/>
      <c r="J17" s="17"/>
      <c r="K17" s="27" t="s">
        <v>211</v>
      </c>
      <c r="L17" s="28" t="s">
        <v>59</v>
      </c>
      <c r="M17" s="238" t="s">
        <v>247</v>
      </c>
      <c r="N17" s="89" t="s">
        <v>84</v>
      </c>
      <c r="O17" s="89" t="s">
        <v>84</v>
      </c>
      <c r="P17" s="30" t="s">
        <v>84</v>
      </c>
      <c r="Q17" s="31" t="s">
        <v>84</v>
      </c>
      <c r="R17" s="27" t="s">
        <v>84</v>
      </c>
      <c r="S17" s="30" t="s">
        <v>62</v>
      </c>
      <c r="T17" s="32" t="s">
        <v>85</v>
      </c>
      <c r="U17" s="27" t="s">
        <v>62</v>
      </c>
      <c r="V17" s="268" t="s">
        <v>86</v>
      </c>
      <c r="W17" s="262" t="s">
        <v>86</v>
      </c>
      <c r="Y17" s="27" t="s">
        <v>211</v>
      </c>
      <c r="Z17" s="171">
        <v>24.51</v>
      </c>
      <c r="AA17" s="116">
        <v>29.303295887545602</v>
      </c>
      <c r="AB17" s="171">
        <v>23.05</v>
      </c>
      <c r="AC17" s="116">
        <v>29.3</v>
      </c>
      <c r="AD17" s="5"/>
      <c r="AJ17" s="5"/>
      <c r="AK17" s="5"/>
      <c r="AL17" s="27" t="s">
        <v>211</v>
      </c>
      <c r="AM17" s="168">
        <v>18.71</v>
      </c>
      <c r="AN17" s="116">
        <v>29.19</v>
      </c>
      <c r="AO17" s="168">
        <v>18.100000000000001</v>
      </c>
      <c r="AP17" s="116">
        <v>29.21</v>
      </c>
      <c r="AQ17" s="122"/>
      <c r="AR17" s="123"/>
      <c r="AS17" s="122"/>
      <c r="AT17" s="123"/>
      <c r="AU17" s="122"/>
      <c r="AV17" s="123"/>
      <c r="AW17" s="122"/>
      <c r="AX17" s="123"/>
      <c r="AZ17" s="27" t="s">
        <v>211</v>
      </c>
      <c r="BA17" s="32">
        <v>1</v>
      </c>
      <c r="BB17" s="115" t="s">
        <v>250</v>
      </c>
      <c r="BC17" s="116">
        <v>29.84</v>
      </c>
      <c r="BD17" s="165">
        <v>16.25</v>
      </c>
      <c r="BE17" s="116">
        <v>30.7</v>
      </c>
      <c r="BF17" s="115" t="s">
        <v>250</v>
      </c>
      <c r="BG17" s="116">
        <v>29.52</v>
      </c>
      <c r="BH17" s="115" t="s">
        <v>250</v>
      </c>
      <c r="BI17" s="116">
        <v>29.71</v>
      </c>
      <c r="BK17" s="156"/>
      <c r="BL17" s="136"/>
      <c r="BM17" s="156"/>
      <c r="BN17" s="136"/>
      <c r="BO17" s="156"/>
      <c r="BP17" s="136"/>
      <c r="BQ17" s="156"/>
      <c r="BR17" s="136"/>
      <c r="BS17" s="156"/>
      <c r="BT17" s="136"/>
      <c r="BU17" s="156"/>
      <c r="BV17" s="136"/>
      <c r="BX17" s="27" t="s">
        <v>211</v>
      </c>
      <c r="BY17" s="27">
        <v>1</v>
      </c>
      <c r="BZ17" s="32">
        <v>2</v>
      </c>
      <c r="CA17" s="228">
        <v>16.13</v>
      </c>
      <c r="CB17" s="116">
        <v>27.26</v>
      </c>
    </row>
    <row r="18" spans="2:80" x14ac:dyDescent="0.25">
      <c r="B18" s="334" t="s">
        <v>93</v>
      </c>
      <c r="C18" s="335"/>
      <c r="D18" s="335"/>
      <c r="E18" s="336"/>
      <c r="F18" s="337" t="s">
        <v>94</v>
      </c>
      <c r="G18" s="338"/>
      <c r="H18" s="338"/>
      <c r="I18" s="339"/>
      <c r="J18" s="17"/>
      <c r="K18" s="27" t="s">
        <v>212</v>
      </c>
      <c r="L18" s="28" t="s">
        <v>59</v>
      </c>
      <c r="M18" s="238" t="s">
        <v>247</v>
      </c>
      <c r="N18" s="89" t="s">
        <v>61</v>
      </c>
      <c r="O18" s="89" t="s">
        <v>61</v>
      </c>
      <c r="P18" s="30" t="s">
        <v>61</v>
      </c>
      <c r="Q18" s="31" t="s">
        <v>62</v>
      </c>
      <c r="R18" s="27" t="s">
        <v>62</v>
      </c>
      <c r="S18" s="30" t="s">
        <v>62</v>
      </c>
      <c r="T18" s="32" t="s">
        <v>60</v>
      </c>
      <c r="U18" s="27" t="s">
        <v>61</v>
      </c>
      <c r="V18" s="268" t="s">
        <v>63</v>
      </c>
      <c r="W18" s="262" t="s">
        <v>63</v>
      </c>
      <c r="Y18" s="27" t="s">
        <v>212</v>
      </c>
      <c r="Z18" s="115" t="s">
        <v>250</v>
      </c>
      <c r="AA18" s="116">
        <v>29.563049567801102</v>
      </c>
      <c r="AB18" s="115" t="s">
        <v>250</v>
      </c>
      <c r="AC18" s="116">
        <v>29.56</v>
      </c>
      <c r="AD18" s="5"/>
      <c r="AH18" s="5"/>
      <c r="AI18" s="5"/>
      <c r="AJ18" s="5"/>
      <c r="AK18" s="5"/>
      <c r="AL18" s="27" t="s">
        <v>212</v>
      </c>
      <c r="AM18" s="115" t="s">
        <v>250</v>
      </c>
      <c r="AN18" s="116">
        <v>29.08</v>
      </c>
      <c r="AO18" s="115" t="s">
        <v>250</v>
      </c>
      <c r="AP18" s="116">
        <v>29.45</v>
      </c>
      <c r="AQ18" s="115" t="s">
        <v>250</v>
      </c>
      <c r="AR18" s="116">
        <v>29.09</v>
      </c>
      <c r="AS18" s="115" t="s">
        <v>250</v>
      </c>
      <c r="AT18" s="116">
        <v>29.29</v>
      </c>
      <c r="AU18" s="115" t="s">
        <v>250</v>
      </c>
      <c r="AV18" s="116">
        <v>28.87</v>
      </c>
      <c r="AW18" s="115" t="s">
        <v>250</v>
      </c>
      <c r="AX18" s="116">
        <v>28.77</v>
      </c>
      <c r="AZ18" s="27" t="s">
        <v>212</v>
      </c>
      <c r="BA18" s="32" t="s">
        <v>61</v>
      </c>
      <c r="BB18" s="122"/>
      <c r="BC18" s="123"/>
      <c r="BD18" s="122"/>
      <c r="BE18" s="123"/>
      <c r="BF18" s="122"/>
      <c r="BG18" s="123"/>
      <c r="BH18" s="122"/>
      <c r="BI18" s="123"/>
      <c r="BK18" s="156"/>
      <c r="BL18" s="136"/>
      <c r="BM18" s="156"/>
      <c r="BN18" s="136"/>
      <c r="BO18" s="156"/>
      <c r="BP18" s="136"/>
      <c r="BQ18" s="156"/>
      <c r="BR18" s="136"/>
      <c r="BS18" s="156"/>
      <c r="BT18" s="136"/>
      <c r="BU18" s="156"/>
      <c r="BV18" s="136"/>
      <c r="BX18" s="27" t="s">
        <v>212</v>
      </c>
      <c r="BY18" s="27" t="s">
        <v>61</v>
      </c>
      <c r="BZ18" s="136"/>
      <c r="CA18" s="257"/>
      <c r="CB18" s="123"/>
    </row>
    <row r="19" spans="2:80" x14ac:dyDescent="0.25">
      <c r="B19" s="322" t="s">
        <v>96</v>
      </c>
      <c r="C19" s="323"/>
      <c r="D19" s="323"/>
      <c r="E19" s="323"/>
      <c r="F19" s="320" t="s">
        <v>213</v>
      </c>
      <c r="G19" s="320"/>
      <c r="H19" s="320"/>
      <c r="I19" s="321"/>
      <c r="J19" s="17"/>
      <c r="K19" s="27" t="s">
        <v>214</v>
      </c>
      <c r="L19" s="28" t="s">
        <v>59</v>
      </c>
      <c r="M19" s="238" t="s">
        <v>247</v>
      </c>
      <c r="N19" s="89" t="s">
        <v>84</v>
      </c>
      <c r="O19" s="89" t="s">
        <v>84</v>
      </c>
      <c r="P19" s="30" t="s">
        <v>84</v>
      </c>
      <c r="Q19" s="31" t="s">
        <v>84</v>
      </c>
      <c r="R19" s="27" t="s">
        <v>84</v>
      </c>
      <c r="S19" s="30" t="s">
        <v>62</v>
      </c>
      <c r="T19" s="32" t="s">
        <v>85</v>
      </c>
      <c r="U19" s="27" t="s">
        <v>62</v>
      </c>
      <c r="V19" s="268" t="s">
        <v>86</v>
      </c>
      <c r="W19" s="262" t="s">
        <v>86</v>
      </c>
      <c r="Y19" s="27" t="s">
        <v>214</v>
      </c>
      <c r="Z19" s="171">
        <v>23.04</v>
      </c>
      <c r="AA19" s="116">
        <v>29.454607058620098</v>
      </c>
      <c r="AB19" s="171">
        <v>20.05</v>
      </c>
      <c r="AC19" s="116">
        <v>29.7</v>
      </c>
      <c r="AD19" s="5"/>
      <c r="AH19" s="5"/>
      <c r="AI19" s="5"/>
      <c r="AJ19" s="5"/>
      <c r="AK19" s="5"/>
      <c r="AL19" s="27" t="s">
        <v>214</v>
      </c>
      <c r="AM19" s="168">
        <v>19.2</v>
      </c>
      <c r="AN19" s="116">
        <v>28.98</v>
      </c>
      <c r="AO19" s="168">
        <v>17.8</v>
      </c>
      <c r="AP19" s="116">
        <v>29.3</v>
      </c>
      <c r="AQ19" s="122"/>
      <c r="AR19" s="123"/>
      <c r="AS19" s="122"/>
      <c r="AT19" s="123"/>
      <c r="AU19" s="122"/>
      <c r="AV19" s="123"/>
      <c r="AW19" s="122"/>
      <c r="AX19" s="123"/>
      <c r="AZ19" s="27" t="s">
        <v>214</v>
      </c>
      <c r="BA19" s="32">
        <v>1</v>
      </c>
      <c r="BB19" s="165">
        <v>15.48</v>
      </c>
      <c r="BC19" s="116">
        <v>30.72</v>
      </c>
      <c r="BD19" s="115" t="s">
        <v>250</v>
      </c>
      <c r="BE19" s="116">
        <v>29.65</v>
      </c>
      <c r="BF19" s="115" t="s">
        <v>250</v>
      </c>
      <c r="BG19" s="116">
        <v>29.62</v>
      </c>
      <c r="BH19" s="115" t="s">
        <v>250</v>
      </c>
      <c r="BI19" s="116">
        <v>30.66</v>
      </c>
      <c r="BK19" s="156"/>
      <c r="BL19" s="136"/>
      <c r="BM19" s="156"/>
      <c r="BN19" s="136"/>
      <c r="BO19" s="156"/>
      <c r="BP19" s="136"/>
      <c r="BQ19" s="156"/>
      <c r="BR19" s="136"/>
      <c r="BS19" s="156"/>
      <c r="BT19" s="136"/>
      <c r="BU19" s="156"/>
      <c r="BV19" s="136"/>
      <c r="BX19" s="27" t="s">
        <v>214</v>
      </c>
      <c r="BY19" s="27">
        <v>1</v>
      </c>
      <c r="BZ19" s="32">
        <v>1</v>
      </c>
      <c r="CA19" s="228">
        <v>15.84</v>
      </c>
      <c r="CB19" s="116">
        <v>28.43</v>
      </c>
    </row>
    <row r="20" spans="2:80" x14ac:dyDescent="0.25">
      <c r="B20" s="322" t="s">
        <v>99</v>
      </c>
      <c r="C20" s="323"/>
      <c r="D20" s="323"/>
      <c r="E20" s="323"/>
      <c r="F20" s="337" t="s">
        <v>100</v>
      </c>
      <c r="G20" s="338"/>
      <c r="H20" s="338"/>
      <c r="I20" s="339"/>
      <c r="J20" s="17"/>
      <c r="K20" s="27" t="s">
        <v>215</v>
      </c>
      <c r="L20" s="28" t="s">
        <v>59</v>
      </c>
      <c r="M20" s="238" t="s">
        <v>247</v>
      </c>
      <c r="N20" s="89" t="s">
        <v>84</v>
      </c>
      <c r="O20" s="89" t="s">
        <v>84</v>
      </c>
      <c r="P20" s="30" t="s">
        <v>84</v>
      </c>
      <c r="Q20" s="31" t="s">
        <v>84</v>
      </c>
      <c r="R20" s="27" t="s">
        <v>84</v>
      </c>
      <c r="S20" s="30" t="s">
        <v>62</v>
      </c>
      <c r="T20" s="32" t="s">
        <v>85</v>
      </c>
      <c r="U20" s="27" t="s">
        <v>62</v>
      </c>
      <c r="V20" s="268" t="s">
        <v>86</v>
      </c>
      <c r="W20" s="262" t="s">
        <v>86</v>
      </c>
      <c r="Y20" s="27" t="s">
        <v>215</v>
      </c>
      <c r="Z20" s="171">
        <v>21.39</v>
      </c>
      <c r="AA20" s="116">
        <v>29.410196141005802</v>
      </c>
      <c r="AB20" s="171">
        <v>19.02</v>
      </c>
      <c r="AC20" s="116">
        <v>30.04</v>
      </c>
      <c r="AD20" s="5"/>
      <c r="AH20" s="5"/>
      <c r="AI20" s="5"/>
      <c r="AJ20" s="5"/>
      <c r="AK20" s="5"/>
      <c r="AL20" s="27" t="s">
        <v>215</v>
      </c>
      <c r="AM20" s="168">
        <v>18.420000000000002</v>
      </c>
      <c r="AN20" s="116">
        <v>29.35</v>
      </c>
      <c r="AO20" s="168">
        <v>18.13</v>
      </c>
      <c r="AP20" s="116">
        <v>29.19</v>
      </c>
      <c r="AQ20" s="122"/>
      <c r="AR20" s="123"/>
      <c r="AS20" s="122"/>
      <c r="AT20" s="123"/>
      <c r="AU20" s="122"/>
      <c r="AV20" s="123"/>
      <c r="AW20" s="122"/>
      <c r="AX20" s="123"/>
      <c r="AZ20" s="27" t="s">
        <v>215</v>
      </c>
      <c r="BA20" s="32">
        <v>1</v>
      </c>
      <c r="BB20" s="115" t="s">
        <v>250</v>
      </c>
      <c r="BC20" s="116">
        <v>29.72</v>
      </c>
      <c r="BD20" s="115" t="s">
        <v>250</v>
      </c>
      <c r="BE20" s="116">
        <v>29.84</v>
      </c>
      <c r="BF20" s="115" t="s">
        <v>250</v>
      </c>
      <c r="BG20" s="116">
        <v>30.09</v>
      </c>
      <c r="BH20" s="165">
        <v>16.440000000000001</v>
      </c>
      <c r="BI20" s="116">
        <v>30.22</v>
      </c>
      <c r="BK20" s="156"/>
      <c r="BL20" s="136"/>
      <c r="BM20" s="156"/>
      <c r="BN20" s="136"/>
      <c r="BO20" s="156"/>
      <c r="BP20" s="136"/>
      <c r="BQ20" s="156"/>
      <c r="BR20" s="136"/>
      <c r="BS20" s="156"/>
      <c r="BT20" s="136"/>
      <c r="BU20" s="156"/>
      <c r="BV20" s="136"/>
      <c r="BX20" s="27" t="s">
        <v>215</v>
      </c>
      <c r="BY20" s="27">
        <v>1</v>
      </c>
      <c r="BZ20" s="32">
        <v>4</v>
      </c>
      <c r="CA20" s="228">
        <v>16.32</v>
      </c>
      <c r="CB20" s="116">
        <v>27.68</v>
      </c>
    </row>
    <row r="21" spans="2:80" ht="15.75" thickBot="1" x14ac:dyDescent="0.3">
      <c r="B21" s="332" t="s">
        <v>102</v>
      </c>
      <c r="C21" s="333"/>
      <c r="D21" s="333"/>
      <c r="E21" s="333"/>
      <c r="F21" s="330" t="s">
        <v>103</v>
      </c>
      <c r="G21" s="330"/>
      <c r="H21" s="330"/>
      <c r="I21" s="331"/>
      <c r="J21" s="17"/>
      <c r="K21" s="27" t="s">
        <v>216</v>
      </c>
      <c r="L21" s="28" t="s">
        <v>59</v>
      </c>
      <c r="M21" s="238" t="s">
        <v>247</v>
      </c>
      <c r="N21" s="89" t="s">
        <v>61</v>
      </c>
      <c r="O21" s="89" t="s">
        <v>61</v>
      </c>
      <c r="P21" s="30" t="s">
        <v>61</v>
      </c>
      <c r="Q21" s="31" t="s">
        <v>62</v>
      </c>
      <c r="R21" s="27" t="s">
        <v>62</v>
      </c>
      <c r="S21" s="30" t="s">
        <v>62</v>
      </c>
      <c r="T21" s="32" t="s">
        <v>60</v>
      </c>
      <c r="U21" s="27" t="s">
        <v>61</v>
      </c>
      <c r="V21" s="268" t="s">
        <v>63</v>
      </c>
      <c r="W21" s="262" t="s">
        <v>63</v>
      </c>
      <c r="Y21" s="27" t="s">
        <v>216</v>
      </c>
      <c r="Z21" s="115" t="s">
        <v>250</v>
      </c>
      <c r="AA21" s="116">
        <v>29.6050443792188</v>
      </c>
      <c r="AB21" s="115" t="s">
        <v>250</v>
      </c>
      <c r="AC21" s="116">
        <v>29.81</v>
      </c>
      <c r="AD21" s="5"/>
      <c r="AH21" s="5"/>
      <c r="AI21" s="5"/>
      <c r="AJ21" s="5"/>
      <c r="AK21" s="5"/>
      <c r="AL21" s="27" t="s">
        <v>216</v>
      </c>
      <c r="AM21" s="115" t="s">
        <v>250</v>
      </c>
      <c r="AN21" s="116">
        <v>29.19</v>
      </c>
      <c r="AO21" s="115" t="s">
        <v>250</v>
      </c>
      <c r="AP21" s="116">
        <v>29.28</v>
      </c>
      <c r="AQ21" s="115" t="s">
        <v>250</v>
      </c>
      <c r="AR21" s="116">
        <v>29.17</v>
      </c>
      <c r="AS21" s="115" t="s">
        <v>250</v>
      </c>
      <c r="AT21" s="116">
        <v>29.82</v>
      </c>
      <c r="AU21" s="115" t="s">
        <v>250</v>
      </c>
      <c r="AV21" s="116">
        <v>29.19</v>
      </c>
      <c r="AW21" s="115" t="s">
        <v>250</v>
      </c>
      <c r="AX21" s="116">
        <v>29.11</v>
      </c>
      <c r="AZ21" s="27" t="s">
        <v>216</v>
      </c>
      <c r="BA21" s="32" t="s">
        <v>61</v>
      </c>
      <c r="BB21" s="122"/>
      <c r="BC21" s="123"/>
      <c r="BD21" s="122"/>
      <c r="BE21" s="123"/>
      <c r="BF21" s="122"/>
      <c r="BG21" s="123"/>
      <c r="BH21" s="122"/>
      <c r="BI21" s="123"/>
      <c r="BK21" s="156"/>
      <c r="BL21" s="136"/>
      <c r="BM21" s="156"/>
      <c r="BN21" s="136"/>
      <c r="BO21" s="156"/>
      <c r="BP21" s="136"/>
      <c r="BQ21" s="156"/>
      <c r="BR21" s="136"/>
      <c r="BS21" s="156"/>
      <c r="BT21" s="136"/>
      <c r="BU21" s="156"/>
      <c r="BV21" s="136"/>
      <c r="BX21" s="27" t="s">
        <v>216</v>
      </c>
      <c r="BY21" s="27" t="s">
        <v>61</v>
      </c>
      <c r="BZ21" s="136"/>
      <c r="CA21" s="257"/>
      <c r="CB21" s="123"/>
    </row>
    <row r="22" spans="2:80" ht="15.75" thickBot="1" x14ac:dyDescent="0.3">
      <c r="B22" s="43"/>
      <c r="C22" s="43"/>
      <c r="D22" s="43"/>
      <c r="E22" s="43"/>
      <c r="F22" s="196"/>
      <c r="G22" s="43"/>
      <c r="H22" s="42"/>
      <c r="I22" s="7"/>
      <c r="J22" s="7"/>
      <c r="K22" s="27" t="s">
        <v>217</v>
      </c>
      <c r="L22" s="28" t="s">
        <v>59</v>
      </c>
      <c r="M22" s="238" t="s">
        <v>247</v>
      </c>
      <c r="N22" s="89" t="s">
        <v>61</v>
      </c>
      <c r="O22" s="89" t="s">
        <v>61</v>
      </c>
      <c r="P22" s="30" t="s">
        <v>61</v>
      </c>
      <c r="Q22" s="31" t="s">
        <v>62</v>
      </c>
      <c r="R22" s="27" t="s">
        <v>62</v>
      </c>
      <c r="S22" s="30" t="s">
        <v>62</v>
      </c>
      <c r="T22" s="32" t="s">
        <v>60</v>
      </c>
      <c r="U22" s="27" t="s">
        <v>61</v>
      </c>
      <c r="V22" s="268" t="s">
        <v>63</v>
      </c>
      <c r="W22" s="262" t="s">
        <v>63</v>
      </c>
      <c r="Y22" s="27" t="s">
        <v>217</v>
      </c>
      <c r="Z22" s="115" t="s">
        <v>250</v>
      </c>
      <c r="AA22" s="116">
        <v>29.8843184352951</v>
      </c>
      <c r="AB22" s="115" t="s">
        <v>250</v>
      </c>
      <c r="AC22" s="116">
        <v>30.08</v>
      </c>
      <c r="AD22" s="5"/>
      <c r="AJ22" s="12"/>
      <c r="AK22" s="5"/>
      <c r="AL22" s="27" t="s">
        <v>217</v>
      </c>
      <c r="AM22" s="115" t="s">
        <v>250</v>
      </c>
      <c r="AN22" s="116">
        <v>29.18</v>
      </c>
      <c r="AO22" s="115" t="s">
        <v>250</v>
      </c>
      <c r="AP22" s="116">
        <v>29.32</v>
      </c>
      <c r="AQ22" s="115" t="s">
        <v>250</v>
      </c>
      <c r="AR22" s="116">
        <v>29.15</v>
      </c>
      <c r="AS22" s="115" t="s">
        <v>250</v>
      </c>
      <c r="AT22" s="116">
        <v>29.15</v>
      </c>
      <c r="AU22" s="115" t="s">
        <v>250</v>
      </c>
      <c r="AV22" s="116">
        <v>28.989000000000001</v>
      </c>
      <c r="AW22" s="115" t="s">
        <v>250</v>
      </c>
      <c r="AX22" s="116">
        <v>28.94</v>
      </c>
      <c r="AZ22" s="27" t="s">
        <v>217</v>
      </c>
      <c r="BA22" s="32" t="s">
        <v>61</v>
      </c>
      <c r="BB22" s="122"/>
      <c r="BC22" s="123"/>
      <c r="BD22" s="122"/>
      <c r="BE22" s="123"/>
      <c r="BF22" s="122"/>
      <c r="BG22" s="123"/>
      <c r="BH22" s="122"/>
      <c r="BI22" s="123"/>
      <c r="BK22" s="156"/>
      <c r="BL22" s="136"/>
      <c r="BM22" s="156"/>
      <c r="BN22" s="136"/>
      <c r="BO22" s="156"/>
      <c r="BP22" s="136"/>
      <c r="BQ22" s="156"/>
      <c r="BR22" s="136"/>
      <c r="BS22" s="156"/>
      <c r="BT22" s="136"/>
      <c r="BU22" s="156"/>
      <c r="BV22" s="136"/>
      <c r="BX22" s="27" t="s">
        <v>217</v>
      </c>
      <c r="BY22" s="27" t="s">
        <v>61</v>
      </c>
      <c r="BZ22" s="136"/>
      <c r="CA22" s="257"/>
      <c r="CB22" s="123"/>
    </row>
    <row r="23" spans="2:80" ht="15.75" thickBot="1" x14ac:dyDescent="0.3">
      <c r="B23" s="343" t="s">
        <v>106</v>
      </c>
      <c r="C23" s="344"/>
      <c r="D23" s="344"/>
      <c r="E23" s="344"/>
      <c r="F23" s="344"/>
      <c r="G23" s="344"/>
      <c r="H23" s="345" t="s">
        <v>107</v>
      </c>
      <c r="I23" s="346"/>
      <c r="J23" s="7"/>
      <c r="K23" s="34" t="s">
        <v>218</v>
      </c>
      <c r="L23" s="35" t="s">
        <v>59</v>
      </c>
      <c r="M23" s="239" t="s">
        <v>247</v>
      </c>
      <c r="N23" s="223" t="s">
        <v>61</v>
      </c>
      <c r="O23" s="223" t="s">
        <v>61</v>
      </c>
      <c r="P23" s="40" t="s">
        <v>61</v>
      </c>
      <c r="Q23" s="224" t="s">
        <v>62</v>
      </c>
      <c r="R23" s="39" t="s">
        <v>62</v>
      </c>
      <c r="S23" s="40" t="s">
        <v>62</v>
      </c>
      <c r="T23" s="225" t="s">
        <v>60</v>
      </c>
      <c r="U23" s="39" t="s">
        <v>61</v>
      </c>
      <c r="V23" s="269" t="s">
        <v>63</v>
      </c>
      <c r="W23" s="263" t="s">
        <v>63</v>
      </c>
      <c r="Y23" s="34" t="s">
        <v>218</v>
      </c>
      <c r="Z23" s="233" t="s">
        <v>250</v>
      </c>
      <c r="AA23" s="220">
        <v>29.6059438699608</v>
      </c>
      <c r="AB23" s="233" t="s">
        <v>250</v>
      </c>
      <c r="AC23" s="220">
        <v>29.83</v>
      </c>
      <c r="AD23" s="5"/>
      <c r="AJ23" s="5"/>
      <c r="AK23" s="5"/>
      <c r="AL23" s="34" t="s">
        <v>218</v>
      </c>
      <c r="AM23" s="117" t="s">
        <v>250</v>
      </c>
      <c r="AN23" s="118">
        <v>29.33</v>
      </c>
      <c r="AO23" s="117" t="s">
        <v>250</v>
      </c>
      <c r="AP23" s="118">
        <v>29.02</v>
      </c>
      <c r="AQ23" s="117" t="s">
        <v>250</v>
      </c>
      <c r="AR23" s="118">
        <v>29.09</v>
      </c>
      <c r="AS23" s="117" t="s">
        <v>250</v>
      </c>
      <c r="AT23" s="118">
        <v>29.16</v>
      </c>
      <c r="AU23" s="117" t="s">
        <v>250</v>
      </c>
      <c r="AV23" s="118">
        <v>29.03</v>
      </c>
      <c r="AW23" s="117" t="s">
        <v>250</v>
      </c>
      <c r="AX23" s="118">
        <v>29.1</v>
      </c>
      <c r="AZ23" s="34" t="s">
        <v>218</v>
      </c>
      <c r="BA23" s="46" t="s">
        <v>61</v>
      </c>
      <c r="BB23" s="127"/>
      <c r="BC23" s="126"/>
      <c r="BD23" s="127"/>
      <c r="BE23" s="126"/>
      <c r="BF23" s="127"/>
      <c r="BG23" s="126"/>
      <c r="BH23" s="127"/>
      <c r="BI23" s="126"/>
      <c r="BK23" s="159"/>
      <c r="BL23" s="139"/>
      <c r="BM23" s="159"/>
      <c r="BN23" s="139"/>
      <c r="BO23" s="159"/>
      <c r="BP23" s="139"/>
      <c r="BQ23" s="159"/>
      <c r="BR23" s="139"/>
      <c r="BS23" s="159"/>
      <c r="BT23" s="139"/>
      <c r="BU23" s="159"/>
      <c r="BV23" s="139"/>
      <c r="BX23" s="34" t="s">
        <v>218</v>
      </c>
      <c r="BY23" s="27" t="s">
        <v>61</v>
      </c>
      <c r="BZ23" s="136"/>
      <c r="CA23" s="257"/>
      <c r="CB23" s="123"/>
    </row>
    <row r="24" spans="2:80" x14ac:dyDescent="0.25">
      <c r="B24" s="347" t="s">
        <v>109</v>
      </c>
      <c r="C24" s="348"/>
      <c r="D24" s="348"/>
      <c r="E24" s="348"/>
      <c r="F24" s="349" t="s">
        <v>62</v>
      </c>
      <c r="G24" s="349"/>
      <c r="H24" s="349"/>
      <c r="I24" s="350"/>
      <c r="J24" s="17"/>
      <c r="K24" s="19" t="s">
        <v>219</v>
      </c>
      <c r="L24" s="20" t="s">
        <v>75</v>
      </c>
      <c r="M24" s="237" t="s">
        <v>247</v>
      </c>
      <c r="N24" s="88" t="s">
        <v>84</v>
      </c>
      <c r="O24" s="88" t="s">
        <v>84</v>
      </c>
      <c r="P24" s="22" t="s">
        <v>84</v>
      </c>
      <c r="Q24" s="23" t="s">
        <v>84</v>
      </c>
      <c r="R24" s="19" t="s">
        <v>84</v>
      </c>
      <c r="S24" s="22" t="s">
        <v>62</v>
      </c>
      <c r="T24" s="41" t="s">
        <v>85</v>
      </c>
      <c r="U24" s="19" t="s">
        <v>62</v>
      </c>
      <c r="V24" s="270" t="s">
        <v>86</v>
      </c>
      <c r="W24" s="264" t="s">
        <v>86</v>
      </c>
      <c r="Y24" s="19" t="s">
        <v>219</v>
      </c>
      <c r="Z24" s="170">
        <v>25.99</v>
      </c>
      <c r="AA24" s="114">
        <v>30.059108359628901</v>
      </c>
      <c r="AB24" s="170">
        <v>22.29</v>
      </c>
      <c r="AC24" s="114">
        <v>30.05</v>
      </c>
      <c r="AD24" s="5"/>
      <c r="AJ24" s="5"/>
      <c r="AK24" s="5"/>
      <c r="AL24" s="24" t="s">
        <v>219</v>
      </c>
      <c r="AM24" s="213" t="s">
        <v>250</v>
      </c>
      <c r="AN24" s="214">
        <v>29.04</v>
      </c>
      <c r="AO24" s="250">
        <v>17.91</v>
      </c>
      <c r="AP24" s="214">
        <v>29.16</v>
      </c>
      <c r="AQ24" s="251"/>
      <c r="AR24" s="252"/>
      <c r="AS24" s="251"/>
      <c r="AT24" s="252"/>
      <c r="AU24" s="251"/>
      <c r="AV24" s="252"/>
      <c r="AW24" s="251"/>
      <c r="AX24" s="252"/>
      <c r="AZ24" s="24" t="s">
        <v>219</v>
      </c>
      <c r="BA24" s="26">
        <v>2</v>
      </c>
      <c r="BB24" s="283">
        <v>17.11</v>
      </c>
      <c r="BC24" s="214">
        <v>29.94</v>
      </c>
      <c r="BD24" s="283">
        <v>15.26</v>
      </c>
      <c r="BE24" s="214">
        <v>30.82</v>
      </c>
      <c r="BF24" s="283">
        <v>15.89</v>
      </c>
      <c r="BG24" s="214">
        <v>30.51</v>
      </c>
      <c r="BH24" s="283">
        <v>15.81</v>
      </c>
      <c r="BI24" s="214">
        <v>30.84</v>
      </c>
      <c r="BK24" s="207"/>
      <c r="BL24" s="121"/>
      <c r="BM24" s="207"/>
      <c r="BN24" s="121"/>
      <c r="BO24" s="207"/>
      <c r="BP24" s="121"/>
      <c r="BQ24" s="284"/>
      <c r="BR24" s="121"/>
      <c r="BS24" s="207"/>
      <c r="BT24" s="121"/>
      <c r="BU24" s="284"/>
      <c r="BV24" s="121"/>
      <c r="BX24" s="19" t="s">
        <v>219</v>
      </c>
      <c r="BY24" s="27">
        <v>2</v>
      </c>
      <c r="BZ24" s="32">
        <v>1</v>
      </c>
      <c r="CA24" s="228">
        <v>17.18</v>
      </c>
      <c r="CB24" s="116">
        <v>27.53</v>
      </c>
    </row>
    <row r="25" spans="2:80" x14ac:dyDescent="0.25">
      <c r="B25" s="322" t="s">
        <v>111</v>
      </c>
      <c r="C25" s="323"/>
      <c r="D25" s="323"/>
      <c r="E25" s="323"/>
      <c r="F25" s="351" t="s">
        <v>62</v>
      </c>
      <c r="G25" s="320"/>
      <c r="H25" s="320"/>
      <c r="I25" s="321"/>
      <c r="J25" s="17"/>
      <c r="K25" s="27" t="s">
        <v>220</v>
      </c>
      <c r="L25" s="28" t="s">
        <v>75</v>
      </c>
      <c r="M25" s="238" t="s">
        <v>247</v>
      </c>
      <c r="N25" s="89" t="s">
        <v>84</v>
      </c>
      <c r="O25" s="89" t="s">
        <v>84</v>
      </c>
      <c r="P25" s="30" t="s">
        <v>84</v>
      </c>
      <c r="Q25" s="31" t="s">
        <v>84</v>
      </c>
      <c r="R25" s="27" t="s">
        <v>84</v>
      </c>
      <c r="S25" s="30" t="s">
        <v>62</v>
      </c>
      <c r="T25" s="32" t="s">
        <v>85</v>
      </c>
      <c r="U25" s="27" t="s">
        <v>62</v>
      </c>
      <c r="V25" s="268" t="s">
        <v>86</v>
      </c>
      <c r="W25" s="262" t="s">
        <v>86</v>
      </c>
      <c r="Y25" s="27" t="s">
        <v>220</v>
      </c>
      <c r="Z25" s="171">
        <v>24.2</v>
      </c>
      <c r="AA25" s="116">
        <v>29.198925220061199</v>
      </c>
      <c r="AB25" s="171">
        <v>21.74</v>
      </c>
      <c r="AC25" s="116">
        <v>29.44</v>
      </c>
      <c r="AD25" s="5"/>
      <c r="AJ25" s="5"/>
      <c r="AK25" s="5"/>
      <c r="AL25" s="27" t="s">
        <v>220</v>
      </c>
      <c r="AM25" s="115" t="s">
        <v>250</v>
      </c>
      <c r="AN25" s="116">
        <v>29.08</v>
      </c>
      <c r="AO25" s="168">
        <v>18.100000000000001</v>
      </c>
      <c r="AP25" s="116">
        <v>29.46</v>
      </c>
      <c r="AQ25" s="122"/>
      <c r="AR25" s="123"/>
      <c r="AS25" s="122"/>
      <c r="AT25" s="123"/>
      <c r="AU25" s="122"/>
      <c r="AV25" s="123"/>
      <c r="AW25" s="122"/>
      <c r="AX25" s="123"/>
      <c r="AZ25" s="27" t="s">
        <v>220</v>
      </c>
      <c r="BA25" s="32">
        <v>2</v>
      </c>
      <c r="BB25" s="165">
        <v>15.65</v>
      </c>
      <c r="BC25" s="116">
        <v>30.63</v>
      </c>
      <c r="BD25" s="165">
        <v>16.170000000000002</v>
      </c>
      <c r="BE25" s="116">
        <v>30.83</v>
      </c>
      <c r="BF25" s="165">
        <v>15.65</v>
      </c>
      <c r="BG25" s="116">
        <v>30.36</v>
      </c>
      <c r="BH25" s="165">
        <v>15.7</v>
      </c>
      <c r="BI25" s="116">
        <v>30.58</v>
      </c>
      <c r="BK25" s="156"/>
      <c r="BL25" s="123"/>
      <c r="BM25" s="156"/>
      <c r="BN25" s="123"/>
      <c r="BO25" s="156"/>
      <c r="BP25" s="123"/>
      <c r="BQ25" s="156"/>
      <c r="BR25" s="123"/>
      <c r="BS25" s="122"/>
      <c r="BT25" s="123"/>
      <c r="BU25" s="156"/>
      <c r="BV25" s="123"/>
      <c r="BX25" s="27" t="s">
        <v>220</v>
      </c>
      <c r="BY25" s="27">
        <v>2</v>
      </c>
      <c r="BZ25" s="32">
        <v>1</v>
      </c>
      <c r="CA25" s="228">
        <v>15.78</v>
      </c>
      <c r="CB25" s="116">
        <v>27.54</v>
      </c>
    </row>
    <row r="26" spans="2:80" ht="15.75" thickBot="1" x14ac:dyDescent="0.3">
      <c r="B26" s="332" t="s">
        <v>113</v>
      </c>
      <c r="C26" s="333"/>
      <c r="D26" s="333"/>
      <c r="E26" s="333"/>
      <c r="F26" s="330" t="s">
        <v>62</v>
      </c>
      <c r="G26" s="330"/>
      <c r="H26" s="330"/>
      <c r="I26" s="331"/>
      <c r="J26" s="17"/>
      <c r="K26" s="27" t="s">
        <v>221</v>
      </c>
      <c r="L26" s="28" t="s">
        <v>75</v>
      </c>
      <c r="M26" s="238" t="s">
        <v>247</v>
      </c>
      <c r="N26" s="89" t="s">
        <v>84</v>
      </c>
      <c r="O26" s="89" t="s">
        <v>84</v>
      </c>
      <c r="P26" s="30" t="s">
        <v>84</v>
      </c>
      <c r="Q26" s="31" t="s">
        <v>84</v>
      </c>
      <c r="R26" s="27" t="s">
        <v>84</v>
      </c>
      <c r="S26" s="30" t="s">
        <v>62</v>
      </c>
      <c r="T26" s="32" t="s">
        <v>85</v>
      </c>
      <c r="U26" s="27" t="s">
        <v>62</v>
      </c>
      <c r="V26" s="268" t="s">
        <v>86</v>
      </c>
      <c r="W26" s="262" t="s">
        <v>86</v>
      </c>
      <c r="Y26" s="27" t="s">
        <v>221</v>
      </c>
      <c r="Z26" s="171">
        <v>24.41</v>
      </c>
      <c r="AA26" s="116">
        <v>29.326569875555698</v>
      </c>
      <c r="AB26" s="171">
        <v>21.14</v>
      </c>
      <c r="AC26" s="116">
        <v>29.04</v>
      </c>
      <c r="AD26" s="5"/>
      <c r="AJ26" s="5"/>
      <c r="AK26" s="5"/>
      <c r="AL26" s="27" t="s">
        <v>221</v>
      </c>
      <c r="AM26" s="115" t="s">
        <v>250</v>
      </c>
      <c r="AN26" s="116">
        <v>28.9</v>
      </c>
      <c r="AO26" s="168">
        <v>18.48</v>
      </c>
      <c r="AP26" s="116">
        <v>29.57</v>
      </c>
      <c r="AQ26" s="122"/>
      <c r="AR26" s="123"/>
      <c r="AS26" s="122"/>
      <c r="AT26" s="123"/>
      <c r="AU26" s="122"/>
      <c r="AV26" s="123"/>
      <c r="AW26" s="122"/>
      <c r="AX26" s="123"/>
      <c r="AZ26" s="27" t="s">
        <v>221</v>
      </c>
      <c r="BA26" s="32">
        <v>2</v>
      </c>
      <c r="BB26" s="165">
        <v>15.31</v>
      </c>
      <c r="BC26" s="116">
        <v>30.78</v>
      </c>
      <c r="BD26" s="165">
        <v>16.38</v>
      </c>
      <c r="BE26" s="116">
        <v>30.08</v>
      </c>
      <c r="BF26" s="165">
        <v>16.190000000000001</v>
      </c>
      <c r="BG26" s="116">
        <v>30.4</v>
      </c>
      <c r="BH26" s="165">
        <v>17.059999999999999</v>
      </c>
      <c r="BI26" s="116">
        <v>30.21</v>
      </c>
      <c r="BK26" s="156"/>
      <c r="BL26" s="123"/>
      <c r="BM26" s="156"/>
      <c r="BN26" s="123"/>
      <c r="BO26" s="122"/>
      <c r="BP26" s="123"/>
      <c r="BQ26" s="122"/>
      <c r="BR26" s="123"/>
      <c r="BS26" s="156"/>
      <c r="BT26" s="123"/>
      <c r="BU26" s="156"/>
      <c r="BV26" s="123"/>
      <c r="BX26" s="27" t="s">
        <v>221</v>
      </c>
      <c r="BY26" s="27">
        <v>2</v>
      </c>
      <c r="BZ26" s="32">
        <v>1</v>
      </c>
      <c r="CA26" s="228">
        <v>15.12</v>
      </c>
      <c r="CB26" s="116">
        <v>27.63</v>
      </c>
    </row>
    <row r="27" spans="2:80" ht="15.75" thickBot="1" x14ac:dyDescent="0.3">
      <c r="B27" s="7"/>
      <c r="C27" s="7"/>
      <c r="D27" s="7"/>
      <c r="E27" s="42"/>
      <c r="F27" s="42"/>
      <c r="G27" s="42"/>
      <c r="H27" s="42"/>
      <c r="I27" s="42"/>
      <c r="J27" s="42"/>
      <c r="K27" s="27" t="s">
        <v>222</v>
      </c>
      <c r="L27" s="28" t="s">
        <v>75</v>
      </c>
      <c r="M27" s="238" t="s">
        <v>247</v>
      </c>
      <c r="N27" s="89" t="s">
        <v>61</v>
      </c>
      <c r="O27" s="89" t="s">
        <v>61</v>
      </c>
      <c r="P27" s="30" t="s">
        <v>61</v>
      </c>
      <c r="Q27" s="31" t="s">
        <v>62</v>
      </c>
      <c r="R27" s="27" t="s">
        <v>62</v>
      </c>
      <c r="S27" s="30" t="s">
        <v>62</v>
      </c>
      <c r="T27" s="32" t="s">
        <v>60</v>
      </c>
      <c r="U27" s="27" t="s">
        <v>61</v>
      </c>
      <c r="V27" s="268" t="s">
        <v>63</v>
      </c>
      <c r="W27" s="262" t="s">
        <v>63</v>
      </c>
      <c r="Y27" s="27" t="s">
        <v>222</v>
      </c>
      <c r="Z27" s="115" t="s">
        <v>250</v>
      </c>
      <c r="AA27" s="116">
        <v>29.5606192419446</v>
      </c>
      <c r="AB27" s="115" t="s">
        <v>250</v>
      </c>
      <c r="AC27" s="116">
        <v>29.62</v>
      </c>
      <c r="AD27" s="5"/>
      <c r="AJ27" s="5"/>
      <c r="AK27" s="5"/>
      <c r="AL27" s="27" t="s">
        <v>222</v>
      </c>
      <c r="AM27" s="115" t="s">
        <v>250</v>
      </c>
      <c r="AN27" s="116">
        <v>29.03</v>
      </c>
      <c r="AO27" s="115" t="s">
        <v>250</v>
      </c>
      <c r="AP27" s="116">
        <v>28.92</v>
      </c>
      <c r="AQ27" s="115" t="s">
        <v>250</v>
      </c>
      <c r="AR27" s="116">
        <v>28.78</v>
      </c>
      <c r="AS27" s="115" t="s">
        <v>250</v>
      </c>
      <c r="AT27" s="116">
        <v>28.83</v>
      </c>
      <c r="AU27" s="115" t="s">
        <v>250</v>
      </c>
      <c r="AV27" s="116">
        <v>29.04</v>
      </c>
      <c r="AW27" s="115" t="s">
        <v>250</v>
      </c>
      <c r="AX27" s="116">
        <v>28.97</v>
      </c>
      <c r="AZ27" s="27" t="s">
        <v>222</v>
      </c>
      <c r="BA27" s="32" t="s">
        <v>61</v>
      </c>
      <c r="BB27" s="122"/>
      <c r="BC27" s="123"/>
      <c r="BD27" s="122"/>
      <c r="BE27" s="123"/>
      <c r="BF27" s="122"/>
      <c r="BG27" s="123"/>
      <c r="BH27" s="122"/>
      <c r="BI27" s="123"/>
      <c r="BK27" s="156"/>
      <c r="BL27" s="123"/>
      <c r="BM27" s="156"/>
      <c r="BN27" s="123"/>
      <c r="BO27" s="156"/>
      <c r="BP27" s="123"/>
      <c r="BQ27" s="156"/>
      <c r="BR27" s="123"/>
      <c r="BS27" s="156"/>
      <c r="BT27" s="123"/>
      <c r="BU27" s="156"/>
      <c r="BV27" s="123"/>
      <c r="BX27" s="27" t="s">
        <v>222</v>
      </c>
      <c r="BY27" s="27" t="s">
        <v>61</v>
      </c>
      <c r="BZ27" s="136"/>
      <c r="CA27" s="257"/>
      <c r="CB27" s="123"/>
    </row>
    <row r="28" spans="2:80" ht="15.75" thickBot="1" x14ac:dyDescent="0.3">
      <c r="B28" s="343" t="s">
        <v>116</v>
      </c>
      <c r="C28" s="344"/>
      <c r="D28" s="344"/>
      <c r="E28" s="344"/>
      <c r="F28" s="344"/>
      <c r="G28" s="344"/>
      <c r="H28" s="345" t="s">
        <v>117</v>
      </c>
      <c r="I28" s="352"/>
      <c r="J28" s="44"/>
      <c r="K28" s="27" t="s">
        <v>223</v>
      </c>
      <c r="L28" s="28" t="s">
        <v>75</v>
      </c>
      <c r="M28" s="238" t="s">
        <v>247</v>
      </c>
      <c r="N28" s="89" t="s">
        <v>84</v>
      </c>
      <c r="O28" s="89" t="s">
        <v>84</v>
      </c>
      <c r="P28" s="30" t="s">
        <v>84</v>
      </c>
      <c r="Q28" s="31" t="s">
        <v>84</v>
      </c>
      <c r="R28" s="27" t="s">
        <v>84</v>
      </c>
      <c r="S28" s="30" t="s">
        <v>62</v>
      </c>
      <c r="T28" s="32" t="s">
        <v>85</v>
      </c>
      <c r="U28" s="27" t="s">
        <v>62</v>
      </c>
      <c r="V28" s="268" t="s">
        <v>86</v>
      </c>
      <c r="W28" s="262" t="s">
        <v>86</v>
      </c>
      <c r="Y28" s="27" t="s">
        <v>223</v>
      </c>
      <c r="Z28" s="171">
        <v>26.93</v>
      </c>
      <c r="AA28" s="116">
        <v>29.454871595376201</v>
      </c>
      <c r="AB28" s="171">
        <v>23.73</v>
      </c>
      <c r="AC28" s="116">
        <v>29.27</v>
      </c>
      <c r="AD28" s="5"/>
      <c r="AJ28" s="5"/>
      <c r="AK28" s="5"/>
      <c r="AL28" s="27" t="s">
        <v>223</v>
      </c>
      <c r="AM28" s="115" t="s">
        <v>250</v>
      </c>
      <c r="AN28" s="116">
        <v>29.11</v>
      </c>
      <c r="AO28" s="168">
        <v>19</v>
      </c>
      <c r="AP28" s="116">
        <v>29.67</v>
      </c>
      <c r="AQ28" s="122"/>
      <c r="AR28" s="123"/>
      <c r="AS28" s="122"/>
      <c r="AT28" s="123"/>
      <c r="AU28" s="122"/>
      <c r="AV28" s="123"/>
      <c r="AW28" s="122"/>
      <c r="AX28" s="123"/>
      <c r="AZ28" s="27" t="s">
        <v>223</v>
      </c>
      <c r="BA28" s="32">
        <v>2</v>
      </c>
      <c r="BB28" s="165">
        <v>15.96</v>
      </c>
      <c r="BC28" s="116">
        <v>30.21</v>
      </c>
      <c r="BD28" s="165">
        <v>16.170000000000002</v>
      </c>
      <c r="BE28" s="116">
        <v>30.63</v>
      </c>
      <c r="BF28" s="115" t="s">
        <v>250</v>
      </c>
      <c r="BG28" s="116">
        <v>29.84</v>
      </c>
      <c r="BH28" s="115" t="s">
        <v>250</v>
      </c>
      <c r="BI28" s="116">
        <v>30</v>
      </c>
      <c r="BK28" s="156"/>
      <c r="BL28" s="123"/>
      <c r="BM28" s="156"/>
      <c r="BN28" s="123"/>
      <c r="BO28" s="122"/>
      <c r="BP28" s="123"/>
      <c r="BQ28" s="156"/>
      <c r="BR28" s="123"/>
      <c r="BS28" s="156"/>
      <c r="BT28" s="123"/>
      <c r="BU28" s="156"/>
      <c r="BV28" s="123"/>
      <c r="BX28" s="27" t="s">
        <v>223</v>
      </c>
      <c r="BY28" s="27">
        <v>2</v>
      </c>
      <c r="BZ28" s="32">
        <v>1</v>
      </c>
      <c r="CA28" s="228">
        <v>16.190000000000001</v>
      </c>
      <c r="CB28" s="116">
        <v>27.1</v>
      </c>
    </row>
    <row r="29" spans="2:80" ht="15.75" thickBot="1" x14ac:dyDescent="0.3">
      <c r="B29" s="347" t="s">
        <v>119</v>
      </c>
      <c r="C29" s="348"/>
      <c r="D29" s="348"/>
      <c r="E29" s="348"/>
      <c r="F29" s="349" t="s">
        <v>120</v>
      </c>
      <c r="G29" s="349"/>
      <c r="H29" s="349"/>
      <c r="I29" s="350"/>
      <c r="J29" s="17"/>
      <c r="K29" s="27" t="s">
        <v>224</v>
      </c>
      <c r="L29" s="28" t="s">
        <v>75</v>
      </c>
      <c r="M29" s="238" t="s">
        <v>247</v>
      </c>
      <c r="N29" s="89" t="s">
        <v>61</v>
      </c>
      <c r="O29" s="89" t="s">
        <v>61</v>
      </c>
      <c r="P29" s="30" t="s">
        <v>61</v>
      </c>
      <c r="Q29" s="31" t="s">
        <v>62</v>
      </c>
      <c r="R29" s="27" t="s">
        <v>62</v>
      </c>
      <c r="S29" s="30" t="s">
        <v>62</v>
      </c>
      <c r="T29" s="32" t="s">
        <v>60</v>
      </c>
      <c r="U29" s="27" t="s">
        <v>61</v>
      </c>
      <c r="V29" s="268" t="s">
        <v>63</v>
      </c>
      <c r="W29" s="262" t="s">
        <v>63</v>
      </c>
      <c r="Y29" s="27" t="s">
        <v>224</v>
      </c>
      <c r="Z29" s="115" t="s">
        <v>250</v>
      </c>
      <c r="AA29" s="116">
        <v>29.5598644332761</v>
      </c>
      <c r="AB29" s="115" t="s">
        <v>250</v>
      </c>
      <c r="AC29" s="116">
        <v>29.61</v>
      </c>
      <c r="AD29" s="5"/>
      <c r="AE29" s="5"/>
      <c r="AF29" s="47" t="s">
        <v>122</v>
      </c>
      <c r="AJ29" s="5"/>
      <c r="AK29" s="5"/>
      <c r="AL29" s="27" t="s">
        <v>224</v>
      </c>
      <c r="AM29" s="115" t="s">
        <v>250</v>
      </c>
      <c r="AN29" s="116">
        <v>29.23</v>
      </c>
      <c r="AO29" s="115" t="s">
        <v>250</v>
      </c>
      <c r="AP29" s="116">
        <v>29.89</v>
      </c>
      <c r="AQ29" s="115" t="s">
        <v>250</v>
      </c>
      <c r="AR29" s="116">
        <v>29.79</v>
      </c>
      <c r="AS29" s="115" t="s">
        <v>250</v>
      </c>
      <c r="AT29" s="116">
        <v>28.94</v>
      </c>
      <c r="AU29" s="115" t="s">
        <v>250</v>
      </c>
      <c r="AV29" s="116">
        <v>29.17</v>
      </c>
      <c r="AW29" s="115" t="s">
        <v>250</v>
      </c>
      <c r="AX29" s="116">
        <v>28.93</v>
      </c>
      <c r="AZ29" s="27" t="s">
        <v>224</v>
      </c>
      <c r="BA29" s="32" t="s">
        <v>61</v>
      </c>
      <c r="BB29" s="122"/>
      <c r="BC29" s="123"/>
      <c r="BD29" s="122"/>
      <c r="BE29" s="123"/>
      <c r="BF29" s="122"/>
      <c r="BG29" s="123"/>
      <c r="BH29" s="122"/>
      <c r="BI29" s="123"/>
      <c r="BK29" s="156"/>
      <c r="BL29" s="123"/>
      <c r="BM29" s="156"/>
      <c r="BN29" s="123"/>
      <c r="BO29" s="156"/>
      <c r="BP29" s="123"/>
      <c r="BQ29" s="156"/>
      <c r="BR29" s="123"/>
      <c r="BS29" s="156"/>
      <c r="BT29" s="123"/>
      <c r="BU29" s="156"/>
      <c r="BV29" s="123"/>
      <c r="BX29" s="27" t="s">
        <v>224</v>
      </c>
      <c r="BY29" s="27" t="s">
        <v>61</v>
      </c>
      <c r="BZ29" s="136"/>
      <c r="CA29" s="257"/>
      <c r="CB29" s="123"/>
    </row>
    <row r="30" spans="2:80" x14ac:dyDescent="0.25">
      <c r="B30" s="334" t="s">
        <v>123</v>
      </c>
      <c r="C30" s="335"/>
      <c r="D30" s="335"/>
      <c r="E30" s="336"/>
      <c r="F30" s="337" t="s">
        <v>80</v>
      </c>
      <c r="G30" s="338"/>
      <c r="H30" s="338"/>
      <c r="I30" s="339"/>
      <c r="J30" s="17"/>
      <c r="K30" s="27" t="s">
        <v>225</v>
      </c>
      <c r="L30" s="28" t="s">
        <v>75</v>
      </c>
      <c r="M30" s="238" t="s">
        <v>247</v>
      </c>
      <c r="N30" s="89" t="s">
        <v>61</v>
      </c>
      <c r="O30" s="89" t="s">
        <v>61</v>
      </c>
      <c r="P30" s="30" t="s">
        <v>61</v>
      </c>
      <c r="Q30" s="31" t="s">
        <v>62</v>
      </c>
      <c r="R30" s="27" t="s">
        <v>62</v>
      </c>
      <c r="S30" s="30" t="s">
        <v>62</v>
      </c>
      <c r="T30" s="32" t="s">
        <v>60</v>
      </c>
      <c r="U30" s="27" t="s">
        <v>61</v>
      </c>
      <c r="V30" s="268" t="s">
        <v>63</v>
      </c>
      <c r="W30" s="262" t="s">
        <v>63</v>
      </c>
      <c r="Y30" s="27" t="s">
        <v>225</v>
      </c>
      <c r="Z30" s="115" t="s">
        <v>250</v>
      </c>
      <c r="AA30" s="116">
        <v>29.8664707574723</v>
      </c>
      <c r="AB30" s="115" t="s">
        <v>250</v>
      </c>
      <c r="AC30" s="116">
        <v>29.68</v>
      </c>
      <c r="AD30" s="5"/>
      <c r="AF30" s="306" t="s">
        <v>67</v>
      </c>
      <c r="AG30" s="294"/>
      <c r="AH30" s="293" t="s">
        <v>68</v>
      </c>
      <c r="AI30" s="294"/>
      <c r="AJ30" s="5"/>
      <c r="AK30" s="5"/>
      <c r="AL30" s="27" t="s">
        <v>225</v>
      </c>
      <c r="AM30" s="115" t="s">
        <v>250</v>
      </c>
      <c r="AN30" s="116">
        <v>29</v>
      </c>
      <c r="AO30" s="115" t="s">
        <v>250</v>
      </c>
      <c r="AP30" s="116">
        <v>29.16</v>
      </c>
      <c r="AQ30" s="115" t="s">
        <v>250</v>
      </c>
      <c r="AR30" s="116">
        <v>29.73</v>
      </c>
      <c r="AS30" s="115" t="s">
        <v>250</v>
      </c>
      <c r="AT30" s="116">
        <v>29.13</v>
      </c>
      <c r="AU30" s="115" t="s">
        <v>250</v>
      </c>
      <c r="AV30" s="116">
        <v>28.93</v>
      </c>
      <c r="AW30" s="115" t="s">
        <v>250</v>
      </c>
      <c r="AX30" s="116">
        <v>28.55</v>
      </c>
      <c r="AZ30" s="27" t="s">
        <v>225</v>
      </c>
      <c r="BA30" s="32" t="s">
        <v>61</v>
      </c>
      <c r="BB30" s="122"/>
      <c r="BC30" s="123"/>
      <c r="BD30" s="122"/>
      <c r="BE30" s="123"/>
      <c r="BF30" s="122"/>
      <c r="BG30" s="123"/>
      <c r="BH30" s="122"/>
      <c r="BI30" s="123"/>
      <c r="BK30" s="156"/>
      <c r="BL30" s="123"/>
      <c r="BM30" s="156"/>
      <c r="BN30" s="123"/>
      <c r="BO30" s="156"/>
      <c r="BP30" s="123"/>
      <c r="BQ30" s="156"/>
      <c r="BR30" s="123"/>
      <c r="BS30" s="156"/>
      <c r="BT30" s="123"/>
      <c r="BU30" s="156"/>
      <c r="BV30" s="123"/>
      <c r="BX30" s="27" t="s">
        <v>225</v>
      </c>
      <c r="BY30" s="27" t="s">
        <v>61</v>
      </c>
      <c r="BZ30" s="136"/>
      <c r="CA30" s="257"/>
      <c r="CB30" s="123"/>
    </row>
    <row r="31" spans="2:80" ht="15.75" thickBot="1" x14ac:dyDescent="0.3">
      <c r="B31" s="322" t="s">
        <v>125</v>
      </c>
      <c r="C31" s="323"/>
      <c r="D31" s="323"/>
      <c r="E31" s="323"/>
      <c r="F31" s="320" t="s">
        <v>117</v>
      </c>
      <c r="G31" s="320"/>
      <c r="H31" s="320"/>
      <c r="I31" s="321"/>
      <c r="J31" s="17"/>
      <c r="K31" s="27" t="s">
        <v>226</v>
      </c>
      <c r="L31" s="28" t="s">
        <v>75</v>
      </c>
      <c r="M31" s="238" t="s">
        <v>247</v>
      </c>
      <c r="N31" s="89" t="s">
        <v>84</v>
      </c>
      <c r="O31" s="89" t="s">
        <v>84</v>
      </c>
      <c r="P31" s="30" t="s">
        <v>84</v>
      </c>
      <c r="Q31" s="31" t="s">
        <v>84</v>
      </c>
      <c r="R31" s="27" t="s">
        <v>84</v>
      </c>
      <c r="S31" s="30" t="s">
        <v>62</v>
      </c>
      <c r="T31" s="183" t="s">
        <v>85</v>
      </c>
      <c r="U31" s="27" t="s">
        <v>62</v>
      </c>
      <c r="V31" s="268" t="s">
        <v>86</v>
      </c>
      <c r="W31" s="262" t="s">
        <v>86</v>
      </c>
      <c r="Y31" s="27" t="s">
        <v>226</v>
      </c>
      <c r="Z31" s="171">
        <v>23.83</v>
      </c>
      <c r="AA31" s="116">
        <v>29.383466709194899</v>
      </c>
      <c r="AB31" s="171">
        <v>21.04</v>
      </c>
      <c r="AC31" s="116">
        <v>29.4</v>
      </c>
      <c r="AD31" s="5"/>
      <c r="AF31" s="106" t="s">
        <v>55</v>
      </c>
      <c r="AG31" s="107" t="s">
        <v>56</v>
      </c>
      <c r="AH31" s="108" t="s">
        <v>55</v>
      </c>
      <c r="AI31" s="107" t="s">
        <v>56</v>
      </c>
      <c r="AJ31" s="5"/>
      <c r="AK31" s="5"/>
      <c r="AL31" s="27" t="s">
        <v>226</v>
      </c>
      <c r="AM31" s="115" t="s">
        <v>250</v>
      </c>
      <c r="AN31" s="116">
        <v>29.25</v>
      </c>
      <c r="AO31" s="168">
        <v>15.39</v>
      </c>
      <c r="AP31" s="116">
        <v>29.1</v>
      </c>
      <c r="AQ31" s="122"/>
      <c r="AR31" s="123"/>
      <c r="AS31" s="253"/>
      <c r="AT31" s="123"/>
      <c r="AU31" s="253"/>
      <c r="AV31" s="123"/>
      <c r="AW31" s="253"/>
      <c r="AX31" s="123"/>
      <c r="AZ31" s="27" t="s">
        <v>226</v>
      </c>
      <c r="BA31" s="32">
        <v>2</v>
      </c>
      <c r="BB31" s="165">
        <v>15.41</v>
      </c>
      <c r="BC31" s="116">
        <v>29.37</v>
      </c>
      <c r="BD31" s="165">
        <v>15.51</v>
      </c>
      <c r="BE31" s="116">
        <v>29.57</v>
      </c>
      <c r="BF31" s="165">
        <v>15.97</v>
      </c>
      <c r="BG31" s="116">
        <v>29.48</v>
      </c>
      <c r="BH31" s="165">
        <v>15.5</v>
      </c>
      <c r="BI31" s="116">
        <v>29.7</v>
      </c>
      <c r="BK31" s="281">
        <v>15.16</v>
      </c>
      <c r="BL31" s="116">
        <v>30.01</v>
      </c>
      <c r="BM31" s="165">
        <v>16.43</v>
      </c>
      <c r="BN31" s="116">
        <v>29.35</v>
      </c>
      <c r="BO31" s="281">
        <v>17.95</v>
      </c>
      <c r="BP31" s="116">
        <v>29.2</v>
      </c>
      <c r="BQ31" s="281">
        <v>15.37</v>
      </c>
      <c r="BR31" s="116">
        <v>29.94</v>
      </c>
      <c r="BS31" s="27" t="s">
        <v>250</v>
      </c>
      <c r="BT31" s="116">
        <v>29.3</v>
      </c>
      <c r="BU31" s="27" t="s">
        <v>250</v>
      </c>
      <c r="BV31" s="116">
        <v>29.31</v>
      </c>
      <c r="BX31" s="27" t="s">
        <v>226</v>
      </c>
      <c r="BY31" s="27">
        <v>2</v>
      </c>
      <c r="BZ31" s="32">
        <v>1</v>
      </c>
      <c r="CA31" s="228">
        <v>15.33</v>
      </c>
      <c r="CB31" s="116">
        <v>27.83</v>
      </c>
    </row>
    <row r="32" spans="2:80" ht="15" customHeight="1" x14ac:dyDescent="0.25">
      <c r="B32" s="322" t="s">
        <v>96</v>
      </c>
      <c r="C32" s="323"/>
      <c r="D32" s="323"/>
      <c r="E32" s="323"/>
      <c r="F32" s="320" t="s">
        <v>248</v>
      </c>
      <c r="G32" s="320"/>
      <c r="H32" s="320"/>
      <c r="I32" s="321"/>
      <c r="J32" s="17"/>
      <c r="K32" s="27" t="s">
        <v>227</v>
      </c>
      <c r="L32" s="28" t="s">
        <v>75</v>
      </c>
      <c r="M32" s="238" t="s">
        <v>247</v>
      </c>
      <c r="N32" s="89" t="s">
        <v>84</v>
      </c>
      <c r="O32" s="89" t="s">
        <v>84</v>
      </c>
      <c r="P32" s="30" t="s">
        <v>84</v>
      </c>
      <c r="Q32" s="31" t="s">
        <v>84</v>
      </c>
      <c r="R32" s="27" t="s">
        <v>84</v>
      </c>
      <c r="S32" s="30" t="s">
        <v>62</v>
      </c>
      <c r="T32" s="32" t="s">
        <v>85</v>
      </c>
      <c r="U32" s="27" t="s">
        <v>62</v>
      </c>
      <c r="V32" s="268" t="s">
        <v>86</v>
      </c>
      <c r="W32" s="262" t="s">
        <v>86</v>
      </c>
      <c r="Y32" s="27" t="s">
        <v>227</v>
      </c>
      <c r="Z32" s="171">
        <v>27.74</v>
      </c>
      <c r="AA32" s="116">
        <v>29.805244313536001</v>
      </c>
      <c r="AB32" s="171">
        <v>24.94</v>
      </c>
      <c r="AC32" s="116">
        <v>29.43</v>
      </c>
      <c r="AD32" s="5"/>
      <c r="AE32" s="80" t="s">
        <v>76</v>
      </c>
      <c r="AF32" s="92">
        <f>AVERAGE(Z14:Z23)</f>
        <v>22.226000000000003</v>
      </c>
      <c r="AG32" s="78">
        <f>AVERAGE(AA14:AA23)</f>
        <v>29.60475306119265</v>
      </c>
      <c r="AH32" s="91">
        <f>AVERAGE(AB14:AB23)</f>
        <v>19.97</v>
      </c>
      <c r="AI32" s="78">
        <f>AVERAGE(AC14:AC23)</f>
        <v>29.905999999999995</v>
      </c>
      <c r="AJ32" s="5"/>
      <c r="AK32" s="5"/>
      <c r="AL32" s="27" t="s">
        <v>227</v>
      </c>
      <c r="AM32" s="115" t="s">
        <v>250</v>
      </c>
      <c r="AN32" s="116">
        <v>30.99</v>
      </c>
      <c r="AO32" s="168">
        <v>19.8</v>
      </c>
      <c r="AP32" s="116">
        <v>29.48</v>
      </c>
      <c r="AQ32" s="122"/>
      <c r="AR32" s="123"/>
      <c r="AS32" s="122"/>
      <c r="AT32" s="123"/>
      <c r="AU32" s="122"/>
      <c r="AV32" s="123"/>
      <c r="AW32" s="122"/>
      <c r="AX32" s="123"/>
      <c r="AZ32" s="27" t="s">
        <v>227</v>
      </c>
      <c r="BA32" s="32">
        <v>2</v>
      </c>
      <c r="BB32" s="115" t="s">
        <v>250</v>
      </c>
      <c r="BC32" s="162">
        <v>29.17</v>
      </c>
      <c r="BD32" s="115" t="s">
        <v>250</v>
      </c>
      <c r="BE32" s="162">
        <v>29.12</v>
      </c>
      <c r="BF32" s="115" t="s">
        <v>250</v>
      </c>
      <c r="BG32" s="162">
        <v>29.18</v>
      </c>
      <c r="BH32" s="115" t="s">
        <v>250</v>
      </c>
      <c r="BI32" s="163">
        <v>29.23</v>
      </c>
      <c r="BK32" s="281">
        <v>15.42</v>
      </c>
      <c r="BL32" s="32">
        <v>29.52</v>
      </c>
      <c r="BM32" s="27" t="s">
        <v>250</v>
      </c>
      <c r="BN32" s="32">
        <v>29.36</v>
      </c>
      <c r="BO32" s="27" t="s">
        <v>250</v>
      </c>
      <c r="BP32" s="32">
        <v>29.27</v>
      </c>
      <c r="BQ32" s="27" t="s">
        <v>250</v>
      </c>
      <c r="BR32" s="32">
        <v>29.34</v>
      </c>
      <c r="BS32" s="27" t="s">
        <v>250</v>
      </c>
      <c r="BT32" s="32">
        <v>29.16</v>
      </c>
      <c r="BU32" s="27" t="s">
        <v>250</v>
      </c>
      <c r="BV32" s="32">
        <v>29.14</v>
      </c>
      <c r="BX32" s="27" t="s">
        <v>227</v>
      </c>
      <c r="BY32" s="27">
        <v>2</v>
      </c>
      <c r="BZ32" s="32">
        <v>5</v>
      </c>
      <c r="CA32" s="228">
        <v>15.47</v>
      </c>
      <c r="CB32" s="282">
        <v>27.47</v>
      </c>
    </row>
    <row r="33" spans="2:88" ht="15.75" customHeight="1" thickBot="1" x14ac:dyDescent="0.3">
      <c r="B33" s="322" t="s">
        <v>129</v>
      </c>
      <c r="C33" s="323"/>
      <c r="D33" s="323"/>
      <c r="E33" s="323"/>
      <c r="F33" s="320" t="s">
        <v>62</v>
      </c>
      <c r="G33" s="320"/>
      <c r="H33" s="320"/>
      <c r="I33" s="321"/>
      <c r="J33" s="17"/>
      <c r="K33" s="34" t="s">
        <v>228</v>
      </c>
      <c r="L33" s="35" t="s">
        <v>75</v>
      </c>
      <c r="M33" s="239" t="s">
        <v>247</v>
      </c>
      <c r="N33" s="90" t="s">
        <v>61</v>
      </c>
      <c r="O33" s="90" t="s">
        <v>61</v>
      </c>
      <c r="P33" s="37" t="s">
        <v>61</v>
      </c>
      <c r="Q33" s="38" t="s">
        <v>62</v>
      </c>
      <c r="R33" s="34" t="s">
        <v>62</v>
      </c>
      <c r="S33" s="37" t="s">
        <v>62</v>
      </c>
      <c r="T33" s="46" t="s">
        <v>60</v>
      </c>
      <c r="U33" s="34" t="s">
        <v>61</v>
      </c>
      <c r="V33" s="269" t="s">
        <v>63</v>
      </c>
      <c r="W33" s="263" t="s">
        <v>63</v>
      </c>
      <c r="Y33" s="34" t="s">
        <v>228</v>
      </c>
      <c r="Z33" s="117" t="s">
        <v>250</v>
      </c>
      <c r="AA33" s="118">
        <v>29.541640212949901</v>
      </c>
      <c r="AB33" s="117" t="s">
        <v>250</v>
      </c>
      <c r="AC33" s="144">
        <v>29.52</v>
      </c>
      <c r="AD33" s="5"/>
      <c r="AE33" s="82" t="s">
        <v>80</v>
      </c>
      <c r="AF33" s="98">
        <f>AVERAGE(Z24:Z33)</f>
        <v>25.516666666666666</v>
      </c>
      <c r="AG33" s="79">
        <f>AVERAGE(AA24:AA33)</f>
        <v>29.575678071899581</v>
      </c>
      <c r="AH33" s="109">
        <f>AVERAGE(AB24:AB33)</f>
        <v>22.48</v>
      </c>
      <c r="AI33" s="79">
        <f>AVERAGE(AC24:AC33)</f>
        <v>29.506</v>
      </c>
      <c r="AJ33" s="5"/>
      <c r="AK33" s="5"/>
      <c r="AL33" s="34" t="s">
        <v>228</v>
      </c>
      <c r="AM33" s="124" t="s">
        <v>250</v>
      </c>
      <c r="AN33" s="118">
        <v>29.08</v>
      </c>
      <c r="AO33" s="124" t="s">
        <v>250</v>
      </c>
      <c r="AP33" s="118">
        <v>29.01</v>
      </c>
      <c r="AQ33" s="124" t="s">
        <v>250</v>
      </c>
      <c r="AR33" s="118">
        <v>28.87</v>
      </c>
      <c r="AS33" s="124" t="s">
        <v>250</v>
      </c>
      <c r="AT33" s="118">
        <v>29.1</v>
      </c>
      <c r="AU33" s="124" t="s">
        <v>250</v>
      </c>
      <c r="AV33" s="118">
        <v>29.2</v>
      </c>
      <c r="AW33" s="124" t="s">
        <v>250</v>
      </c>
      <c r="AX33" s="118">
        <v>29.07</v>
      </c>
      <c r="AZ33" s="34" t="s">
        <v>228</v>
      </c>
      <c r="BA33" s="46" t="s">
        <v>61</v>
      </c>
      <c r="BB33" s="125"/>
      <c r="BC33" s="255"/>
      <c r="BD33" s="125"/>
      <c r="BE33" s="255"/>
      <c r="BF33" s="125"/>
      <c r="BG33" s="255"/>
      <c r="BH33" s="125"/>
      <c r="BI33" s="256"/>
      <c r="BK33" s="209"/>
      <c r="BL33" s="210"/>
      <c r="BM33" s="209"/>
      <c r="BN33" s="210"/>
      <c r="BO33" s="209"/>
      <c r="BP33" s="210"/>
      <c r="BQ33" s="209"/>
      <c r="BR33" s="210"/>
      <c r="BS33" s="209"/>
      <c r="BT33" s="210"/>
      <c r="BU33" s="209"/>
      <c r="BV33" s="210"/>
      <c r="BX33" s="34" t="s">
        <v>228</v>
      </c>
      <c r="BY33" s="34" t="s">
        <v>61</v>
      </c>
      <c r="BZ33" s="210"/>
      <c r="CA33" s="258"/>
      <c r="CB33" s="259"/>
    </row>
    <row r="34" spans="2:88" ht="15.75" customHeight="1" x14ac:dyDescent="0.25">
      <c r="B34" s="334" t="s">
        <v>131</v>
      </c>
      <c r="C34" s="335"/>
      <c r="D34" s="335"/>
      <c r="E34" s="336"/>
      <c r="F34" s="340" t="s">
        <v>62</v>
      </c>
      <c r="G34" s="341"/>
      <c r="H34" s="341"/>
      <c r="I34" s="342"/>
      <c r="J34" s="17"/>
      <c r="U34" s="45"/>
      <c r="V34" s="45"/>
      <c r="Y34" s="85" t="s">
        <v>133</v>
      </c>
      <c r="Z34" s="113">
        <v>22.31</v>
      </c>
      <c r="AA34" s="114">
        <v>29.0177071473532</v>
      </c>
      <c r="AB34" s="113">
        <v>21.07</v>
      </c>
      <c r="AC34" s="114">
        <v>29.19</v>
      </c>
      <c r="AJ34" s="5"/>
      <c r="AK34" s="5"/>
      <c r="AL34" s="85" t="s">
        <v>133</v>
      </c>
      <c r="AM34" s="119">
        <v>17.899999999999999</v>
      </c>
      <c r="AN34" s="114">
        <v>28.97</v>
      </c>
      <c r="AO34" s="119">
        <v>18.61</v>
      </c>
      <c r="AP34" s="114">
        <v>29.18</v>
      </c>
      <c r="AQ34" s="120"/>
      <c r="AR34" s="121"/>
      <c r="AS34" s="120"/>
      <c r="AT34" s="121"/>
      <c r="AU34" s="120"/>
      <c r="AV34" s="121"/>
      <c r="AW34" s="120"/>
      <c r="AX34" s="121"/>
      <c r="AZ34" s="206" t="s">
        <v>133</v>
      </c>
      <c r="BA34" s="26" t="s">
        <v>61</v>
      </c>
      <c r="BB34" s="119">
        <v>16.010000000000002</v>
      </c>
      <c r="BC34" s="114">
        <v>30.75</v>
      </c>
      <c r="BD34" s="120"/>
      <c r="BE34" s="121"/>
      <c r="BF34" s="120"/>
      <c r="BG34" s="121"/>
      <c r="BH34" s="120"/>
      <c r="BI34" s="121"/>
      <c r="BK34" s="206">
        <v>16.12</v>
      </c>
      <c r="BL34" s="214">
        <v>29.33</v>
      </c>
      <c r="BM34" s="215"/>
      <c r="BN34" s="208"/>
      <c r="BO34" s="215"/>
      <c r="BP34" s="216"/>
      <c r="BQ34" s="207"/>
      <c r="BR34" s="208"/>
      <c r="BS34" s="215"/>
      <c r="BT34" s="216"/>
      <c r="BU34" s="207"/>
      <c r="BV34" s="208"/>
      <c r="BX34" s="206" t="s">
        <v>133</v>
      </c>
      <c r="BY34" s="19" t="s">
        <v>61</v>
      </c>
      <c r="BZ34" s="41" t="s">
        <v>61</v>
      </c>
      <c r="CA34" s="203">
        <v>15.99</v>
      </c>
      <c r="CB34" s="198">
        <v>27.57</v>
      </c>
    </row>
    <row r="35" spans="2:88" ht="15.75" thickBot="1" x14ac:dyDescent="0.3">
      <c r="B35" s="358" t="s">
        <v>134</v>
      </c>
      <c r="C35" s="359"/>
      <c r="D35" s="359"/>
      <c r="E35" s="360"/>
      <c r="F35" s="361" t="s">
        <v>62</v>
      </c>
      <c r="G35" s="362"/>
      <c r="H35" s="362"/>
      <c r="I35" s="363"/>
      <c r="U35" s="45"/>
      <c r="V35" s="45"/>
      <c r="Y35" s="86" t="s">
        <v>136</v>
      </c>
      <c r="Z35" s="27" t="s">
        <v>250</v>
      </c>
      <c r="AA35" s="116">
        <v>30.11486505745</v>
      </c>
      <c r="AB35" s="27" t="s">
        <v>250</v>
      </c>
      <c r="AC35" s="116">
        <v>29.7</v>
      </c>
      <c r="AJ35" s="5"/>
      <c r="AK35" s="5"/>
      <c r="AL35" s="86" t="s">
        <v>136</v>
      </c>
      <c r="AM35" s="115" t="s">
        <v>250</v>
      </c>
      <c r="AN35" s="184">
        <v>29.27</v>
      </c>
      <c r="AO35" s="115" t="s">
        <v>250</v>
      </c>
      <c r="AP35" s="184">
        <v>31.33</v>
      </c>
      <c r="AQ35" s="115" t="s">
        <v>250</v>
      </c>
      <c r="AR35" s="184">
        <v>28.96</v>
      </c>
      <c r="AS35" s="115" t="s">
        <v>250</v>
      </c>
      <c r="AT35" s="184">
        <v>29.03</v>
      </c>
      <c r="AU35" s="115" t="s">
        <v>250</v>
      </c>
      <c r="AV35" s="184">
        <v>29.16</v>
      </c>
      <c r="AW35" s="115" t="s">
        <v>250</v>
      </c>
      <c r="AX35" s="184">
        <v>29.16</v>
      </c>
      <c r="AZ35" s="86" t="s">
        <v>136</v>
      </c>
      <c r="BA35" s="32" t="s">
        <v>61</v>
      </c>
      <c r="BB35" s="115" t="s">
        <v>250</v>
      </c>
      <c r="BC35" s="184">
        <v>30.62</v>
      </c>
      <c r="BD35" s="122"/>
      <c r="BE35" s="161"/>
      <c r="BF35" s="122"/>
      <c r="BG35" s="161"/>
      <c r="BH35" s="122"/>
      <c r="BI35" s="161"/>
      <c r="BK35" s="86" t="s">
        <v>249</v>
      </c>
      <c r="BL35" s="116">
        <v>29.24</v>
      </c>
      <c r="BM35" s="154"/>
      <c r="BN35" s="136"/>
      <c r="BO35" s="154"/>
      <c r="BP35" s="155"/>
      <c r="BQ35" s="156"/>
      <c r="BR35" s="136"/>
      <c r="BS35" s="154"/>
      <c r="BT35" s="155"/>
      <c r="BU35" s="156"/>
      <c r="BV35" s="136"/>
      <c r="BX35" s="86" t="s">
        <v>136</v>
      </c>
      <c r="BY35" s="27" t="s">
        <v>61</v>
      </c>
      <c r="BZ35" s="32" t="s">
        <v>61</v>
      </c>
      <c r="CA35" s="204" t="s">
        <v>250</v>
      </c>
      <c r="CB35" s="200">
        <v>27.94</v>
      </c>
    </row>
    <row r="36" spans="2:88" ht="15.75" thickBot="1" x14ac:dyDescent="0.3">
      <c r="K36" s="12"/>
      <c r="Y36" s="86" t="s">
        <v>138</v>
      </c>
      <c r="Z36" s="27" t="s">
        <v>250</v>
      </c>
      <c r="AA36" s="116">
        <v>29.749160192831301</v>
      </c>
      <c r="AB36" s="27" t="s">
        <v>250</v>
      </c>
      <c r="AC36" s="116">
        <v>29.65</v>
      </c>
      <c r="AJ36" s="5"/>
      <c r="AK36" s="5"/>
      <c r="AL36" s="87" t="s">
        <v>139</v>
      </c>
      <c r="AM36" s="117" t="s">
        <v>250</v>
      </c>
      <c r="AN36" s="144">
        <v>29.63</v>
      </c>
      <c r="AO36" s="127"/>
      <c r="AP36" s="254"/>
      <c r="AQ36" s="127"/>
      <c r="AR36" s="254"/>
      <c r="AS36" s="127"/>
      <c r="AT36" s="254"/>
      <c r="AU36" s="127"/>
      <c r="AV36" s="254"/>
      <c r="AW36" s="127"/>
      <c r="AX36" s="254"/>
      <c r="AZ36" s="87" t="s">
        <v>139</v>
      </c>
      <c r="BA36" s="46" t="s">
        <v>61</v>
      </c>
      <c r="BB36" s="117" t="s">
        <v>250</v>
      </c>
      <c r="BC36" s="144">
        <v>30.44</v>
      </c>
      <c r="BD36" s="127"/>
      <c r="BE36" s="128"/>
      <c r="BF36" s="127"/>
      <c r="BG36" s="128"/>
      <c r="BH36" s="127"/>
      <c r="BI36" s="128"/>
      <c r="BK36" s="87" t="s">
        <v>249</v>
      </c>
      <c r="BL36" s="118">
        <v>28.69</v>
      </c>
      <c r="BM36" s="217"/>
      <c r="BN36" s="210"/>
      <c r="BO36" s="217"/>
      <c r="BP36" s="218"/>
      <c r="BQ36" s="209"/>
      <c r="BR36" s="210"/>
      <c r="BS36" s="217"/>
      <c r="BT36" s="218"/>
      <c r="BU36" s="209"/>
      <c r="BV36" s="210"/>
      <c r="BX36" s="87" t="s">
        <v>139</v>
      </c>
      <c r="BY36" s="34" t="s">
        <v>61</v>
      </c>
      <c r="BZ36" s="46" t="s">
        <v>61</v>
      </c>
      <c r="CA36" s="205" t="s">
        <v>250</v>
      </c>
      <c r="CB36" s="201">
        <v>27.84</v>
      </c>
    </row>
    <row r="37" spans="2:88" ht="15.75" thickBot="1" x14ac:dyDescent="0.3">
      <c r="B37" s="103" t="s">
        <v>140</v>
      </c>
      <c r="T37" s="160"/>
      <c r="Y37" s="87" t="s">
        <v>139</v>
      </c>
      <c r="Z37" s="34" t="s">
        <v>250</v>
      </c>
      <c r="AA37" s="118">
        <v>29.8722036421822</v>
      </c>
      <c r="AB37" s="34" t="s">
        <v>250</v>
      </c>
      <c r="AC37" s="118">
        <v>29.65</v>
      </c>
      <c r="AJ37" s="5"/>
      <c r="AK37" s="5"/>
      <c r="AL37" s="45" t="s">
        <v>229</v>
      </c>
      <c r="AZ37" s="5" t="s">
        <v>230</v>
      </c>
      <c r="BK37" s="5" t="s">
        <v>231</v>
      </c>
      <c r="BX37" s="5" t="s">
        <v>232</v>
      </c>
    </row>
    <row r="38" spans="2:88" ht="15.75" thickBot="1" x14ac:dyDescent="0.3">
      <c r="B38" s="12" t="s">
        <v>145</v>
      </c>
      <c r="Y38" s="45" t="s">
        <v>233</v>
      </c>
      <c r="Z38" s="5"/>
      <c r="AA38" s="5"/>
      <c r="AB38" s="5"/>
      <c r="AC38" s="5"/>
      <c r="AD38" s="5"/>
      <c r="AL38" s="5" t="s">
        <v>234</v>
      </c>
      <c r="AZ38" s="5" t="s">
        <v>235</v>
      </c>
    </row>
    <row r="39" spans="2:88" ht="15.75" thickBot="1" x14ac:dyDescent="0.3">
      <c r="B39" s="5" t="s">
        <v>148</v>
      </c>
      <c r="C39" s="48">
        <v>45386</v>
      </c>
      <c r="K39" s="272" t="s">
        <v>149</v>
      </c>
      <c r="L39" s="273" t="s">
        <v>86</v>
      </c>
      <c r="M39" s="274" t="s">
        <v>63</v>
      </c>
      <c r="N39" s="274" t="s">
        <v>150</v>
      </c>
      <c r="O39" s="275" t="s">
        <v>151</v>
      </c>
      <c r="Q39" s="61" t="s">
        <v>152</v>
      </c>
      <c r="R39" s="276">
        <f>L42/SUM(L42,O42)</f>
        <v>1</v>
      </c>
      <c r="Y39" s="45"/>
      <c r="Z39" s="5"/>
      <c r="AA39" s="5"/>
      <c r="AB39" s="5"/>
      <c r="AC39" s="5"/>
      <c r="AD39" s="5"/>
      <c r="AM39" s="6"/>
      <c r="AN39" s="6"/>
    </row>
    <row r="40" spans="2:88" x14ac:dyDescent="0.25">
      <c r="B40" s="5" t="s">
        <v>154</v>
      </c>
      <c r="C40" s="48">
        <v>45387</v>
      </c>
      <c r="K40" s="52" t="s">
        <v>155</v>
      </c>
      <c r="L40" s="19">
        <f>COUNTIF($V$9:$V$13,L39)</f>
        <v>0</v>
      </c>
      <c r="M40" s="22">
        <f>COUNTIF($V$9:$V$13,M39)</f>
        <v>5</v>
      </c>
      <c r="N40" s="22">
        <f>COUNTIF($V$9:$V$13,N39)</f>
        <v>0</v>
      </c>
      <c r="O40" s="41">
        <f>COUNTIF($V$9:$V$13,O39)</f>
        <v>0</v>
      </c>
      <c r="Q40" s="66" t="s">
        <v>156</v>
      </c>
      <c r="R40" s="277">
        <f>M42/SUM(M42,N42)</f>
        <v>1</v>
      </c>
      <c r="BX40" s="285"/>
      <c r="BY40" s="286"/>
      <c r="BZ40" s="286"/>
      <c r="CA40" s="286"/>
      <c r="CB40" s="286"/>
      <c r="CC40" s="286"/>
      <c r="CD40" s="286"/>
      <c r="CE40" s="286"/>
      <c r="CF40" s="286"/>
      <c r="CG40" s="286"/>
      <c r="CH40" s="286"/>
      <c r="CI40" s="286"/>
      <c r="CJ40" s="286"/>
    </row>
    <row r="41" spans="2:88" ht="15.75" thickBot="1" x14ac:dyDescent="0.3">
      <c r="B41" s="5" t="s">
        <v>158</v>
      </c>
      <c r="C41" s="18" t="s">
        <v>159</v>
      </c>
      <c r="K41" s="278" t="s">
        <v>160</v>
      </c>
      <c r="L41" s="34">
        <f>COUNTIF($V$14:$V$33,L39)</f>
        <v>11</v>
      </c>
      <c r="M41" s="37">
        <f>COUNTIF($V$14:$V$33,M39)</f>
        <v>9</v>
      </c>
      <c r="N41" s="37">
        <f>COUNTIF($V$14:$V$33,N39)</f>
        <v>0</v>
      </c>
      <c r="O41" s="46">
        <f>COUNTIF($V$14:$V$33,O39)</f>
        <v>0</v>
      </c>
      <c r="Q41" s="66" t="s">
        <v>161</v>
      </c>
      <c r="R41" s="277">
        <f>1-R39</f>
        <v>0</v>
      </c>
      <c r="AM41" s="104"/>
      <c r="AN41" s="6"/>
      <c r="AO41" s="6"/>
      <c r="AP41" s="6"/>
      <c r="AQ41" s="6"/>
      <c r="AR41" s="6"/>
      <c r="AS41" s="6"/>
      <c r="AT41" s="182"/>
      <c r="AU41" s="6"/>
      <c r="AV41" s="6"/>
      <c r="AW41" s="6"/>
      <c r="AX41" s="6"/>
      <c r="BX41" s="287"/>
      <c r="BY41" s="226"/>
      <c r="BZ41" s="226"/>
      <c r="CA41" s="226"/>
      <c r="CB41" s="226"/>
      <c r="CC41" s="226"/>
      <c r="CD41" s="226"/>
      <c r="CE41" s="226"/>
      <c r="CF41" s="226"/>
      <c r="CG41" s="226"/>
      <c r="CH41" s="226"/>
      <c r="CI41" s="226"/>
      <c r="CJ41" s="226"/>
    </row>
    <row r="42" spans="2:88" ht="15.75" thickBot="1" x14ac:dyDescent="0.3">
      <c r="L42" s="6">
        <f>SUM(L40:L41)</f>
        <v>11</v>
      </c>
      <c r="M42" s="6">
        <f>SUM(M40:M41)</f>
        <v>14</v>
      </c>
      <c r="N42" s="6">
        <f>SUM(N40:N41)</f>
        <v>0</v>
      </c>
      <c r="O42" s="6">
        <f>SUM(O40:O41)</f>
        <v>0</v>
      </c>
      <c r="Q42" s="66" t="s">
        <v>162</v>
      </c>
      <c r="R42" s="279">
        <f>1-R40</f>
        <v>0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T42" s="182"/>
      <c r="BX42" s="287"/>
      <c r="BY42" s="226"/>
      <c r="BZ42" s="226"/>
      <c r="CA42" s="226"/>
      <c r="CB42" s="226"/>
      <c r="CC42" s="226"/>
      <c r="CD42" s="226"/>
      <c r="CE42" s="226"/>
      <c r="CF42" s="226"/>
      <c r="CG42" s="226"/>
      <c r="CH42" s="226"/>
      <c r="CI42" s="226"/>
      <c r="CJ42" s="226"/>
    </row>
    <row r="43" spans="2:88" ht="15.75" thickBot="1" x14ac:dyDescent="0.3">
      <c r="B43" s="95" t="s">
        <v>163</v>
      </c>
      <c r="C43" s="96" t="s">
        <v>164</v>
      </c>
      <c r="D43" s="97" t="s">
        <v>165</v>
      </c>
      <c r="E43" s="95" t="s">
        <v>166</v>
      </c>
      <c r="L43" s="6"/>
      <c r="M43" s="6"/>
      <c r="N43" s="6"/>
      <c r="O43" s="6"/>
      <c r="Q43" s="69" t="s">
        <v>167</v>
      </c>
      <c r="R43" s="280">
        <f>SUM(L42:M42)/SUM(L42:O42)</f>
        <v>1</v>
      </c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T43" s="182"/>
      <c r="BX43" s="287"/>
      <c r="BY43" s="226"/>
      <c r="BZ43" s="226"/>
      <c r="CA43" s="226"/>
      <c r="CB43" s="226"/>
      <c r="CC43" s="226"/>
      <c r="CD43" s="226"/>
      <c r="CE43" s="226"/>
      <c r="CF43" s="226"/>
      <c r="CG43" s="226"/>
      <c r="CH43" s="226"/>
      <c r="CI43" s="226"/>
      <c r="CJ43" s="226"/>
    </row>
    <row r="44" spans="2:88" x14ac:dyDescent="0.25">
      <c r="B44" s="49">
        <v>1E-4</v>
      </c>
      <c r="C44" s="50" t="s">
        <v>236</v>
      </c>
      <c r="D44" s="51" t="s">
        <v>236</v>
      </c>
      <c r="E44" s="52">
        <f>E45*10</f>
        <v>5800</v>
      </c>
      <c r="R44" s="18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T44" s="182"/>
      <c r="BX44" s="287"/>
      <c r="BY44" s="226"/>
      <c r="BZ44" s="226"/>
      <c r="CA44" s="226"/>
      <c r="CB44" s="226"/>
      <c r="CC44" s="226"/>
      <c r="CD44" s="226"/>
      <c r="CE44" s="226"/>
      <c r="CF44" s="226"/>
      <c r="CG44" s="226"/>
      <c r="CH44" s="226"/>
      <c r="CI44" s="226"/>
      <c r="CJ44" s="226"/>
    </row>
    <row r="45" spans="2:88" ht="15.75" thickBot="1" x14ac:dyDescent="0.3">
      <c r="B45" s="53">
        <v>1.0000000000000001E-5</v>
      </c>
      <c r="C45" s="54">
        <v>58</v>
      </c>
      <c r="D45" s="55">
        <v>58</v>
      </c>
      <c r="E45" s="56">
        <f>SUM(C45:D45)/0.2</f>
        <v>580</v>
      </c>
      <c r="F45" s="5" t="s">
        <v>237</v>
      </c>
      <c r="R45" s="18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BX45" s="287"/>
      <c r="BY45" s="226"/>
      <c r="BZ45" s="226"/>
      <c r="CA45" s="226"/>
      <c r="CB45" s="226"/>
      <c r="CC45" s="226"/>
      <c r="CD45" s="226"/>
      <c r="CE45" s="226"/>
      <c r="CF45" s="226"/>
      <c r="CG45" s="226"/>
      <c r="CH45" s="226"/>
      <c r="CI45" s="226"/>
      <c r="CJ45" s="226"/>
    </row>
    <row r="46" spans="2:88" ht="15.75" thickBot="1" x14ac:dyDescent="0.3">
      <c r="B46" s="57">
        <v>9.9999999999999995E-7</v>
      </c>
      <c r="C46" s="58">
        <v>6</v>
      </c>
      <c r="D46" s="59">
        <v>8</v>
      </c>
      <c r="E46" s="60">
        <f>E45/10</f>
        <v>58</v>
      </c>
      <c r="K46" s="272" t="s">
        <v>54</v>
      </c>
      <c r="L46" s="273" t="s">
        <v>86</v>
      </c>
      <c r="M46" s="274" t="s">
        <v>63</v>
      </c>
      <c r="N46" s="274" t="s">
        <v>150</v>
      </c>
      <c r="O46" s="275" t="s">
        <v>151</v>
      </c>
      <c r="Q46" s="61" t="s">
        <v>152</v>
      </c>
      <c r="R46" s="276">
        <f>L49/SUM(L49,O49)</f>
        <v>1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BX46" s="287"/>
      <c r="BY46" s="226"/>
      <c r="BZ46" s="226"/>
      <c r="CA46" s="226"/>
      <c r="CB46" s="226"/>
      <c r="CC46" s="226"/>
      <c r="CD46" s="226"/>
      <c r="CE46" s="226"/>
      <c r="CF46" s="226"/>
      <c r="CG46" s="226"/>
      <c r="CH46" s="226"/>
      <c r="CI46" s="226"/>
      <c r="CJ46" s="226"/>
    </row>
    <row r="47" spans="2:88" x14ac:dyDescent="0.25">
      <c r="B47" s="5" t="s">
        <v>170</v>
      </c>
      <c r="K47" s="52" t="s">
        <v>155</v>
      </c>
      <c r="L47" s="19">
        <f>COUNTIF($W$9:$W$13,L46)</f>
        <v>0</v>
      </c>
      <c r="M47" s="22">
        <f>COUNTIF($W$9:$W$13,M46)</f>
        <v>5</v>
      </c>
      <c r="N47" s="22">
        <f>COUNTIF($W$9:$W$13,N46)</f>
        <v>0</v>
      </c>
      <c r="O47" s="41">
        <f>COUNTIF($W$9:$W$13,O46)</f>
        <v>0</v>
      </c>
      <c r="Q47" s="66" t="s">
        <v>156</v>
      </c>
      <c r="R47" s="277">
        <f>M49/SUM(M49,N49)</f>
        <v>1</v>
      </c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BX47" s="287"/>
      <c r="BY47" s="226"/>
      <c r="BZ47" s="226"/>
      <c r="CA47" s="226"/>
      <c r="CB47" s="226"/>
      <c r="CC47" s="226"/>
      <c r="CD47" s="226"/>
      <c r="CE47" s="226"/>
      <c r="CF47" s="226"/>
      <c r="CG47" s="226"/>
      <c r="CH47" s="226"/>
      <c r="CI47" s="226"/>
      <c r="CJ47" s="226"/>
    </row>
    <row r="48" spans="2:88" ht="15.75" thickBot="1" x14ac:dyDescent="0.3">
      <c r="K48" s="278" t="s">
        <v>160</v>
      </c>
      <c r="L48" s="34">
        <f>COUNTIF($W$14:$W$33,L46)</f>
        <v>11</v>
      </c>
      <c r="M48" s="37">
        <f>COUNTIF($W$14:$W$33,M46)</f>
        <v>9</v>
      </c>
      <c r="N48" s="37">
        <f>COUNTIF($W$14:$W$33,N46)</f>
        <v>0</v>
      </c>
      <c r="O48" s="46">
        <f>COUNTIF($W$14:$W$33,O46)</f>
        <v>0</v>
      </c>
      <c r="Q48" s="66" t="s">
        <v>161</v>
      </c>
      <c r="R48" s="277">
        <f>1-R46</f>
        <v>0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BX48" s="287"/>
      <c r="BY48" s="226"/>
      <c r="BZ48" s="226"/>
      <c r="CA48" s="226"/>
      <c r="CB48" s="226"/>
      <c r="CC48" s="226"/>
      <c r="CD48" s="226"/>
      <c r="CE48" s="226"/>
      <c r="CF48" s="226"/>
      <c r="CG48" s="226"/>
      <c r="CH48" s="226"/>
      <c r="CI48" s="226"/>
      <c r="CJ48" s="226"/>
    </row>
    <row r="49" spans="2:76" x14ac:dyDescent="0.25">
      <c r="B49" s="12" t="s">
        <v>171</v>
      </c>
      <c r="L49" s="6">
        <f>SUM(L47:L48)</f>
        <v>11</v>
      </c>
      <c r="M49" s="6">
        <f>SUM(M47:M48)</f>
        <v>14</v>
      </c>
      <c r="N49" s="6">
        <f>SUM(N47:N48)</f>
        <v>0</v>
      </c>
      <c r="O49" s="6">
        <f>SUM(O47:O48)</f>
        <v>0</v>
      </c>
      <c r="Q49" s="66" t="s">
        <v>162</v>
      </c>
      <c r="R49" s="279">
        <f>1-R47</f>
        <v>0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spans="2:76" ht="15.75" thickBot="1" x14ac:dyDescent="0.3">
      <c r="B50" s="5" t="s">
        <v>148</v>
      </c>
      <c r="C50" s="48">
        <v>45386</v>
      </c>
      <c r="Q50" s="69" t="s">
        <v>167</v>
      </c>
      <c r="R50" s="280">
        <f>SUM(L49:M49)/SUM(L49:O49)</f>
        <v>1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2:76" x14ac:dyDescent="0.25">
      <c r="B51" s="5" t="s">
        <v>154</v>
      </c>
      <c r="C51" s="48">
        <v>45387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2:76" x14ac:dyDescent="0.25">
      <c r="B52" s="5" t="s">
        <v>158</v>
      </c>
      <c r="C52" s="18" t="s">
        <v>159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</row>
    <row r="53" spans="2:76" ht="15.75" thickBot="1" x14ac:dyDescent="0.3"/>
    <row r="54" spans="2:76" ht="15.75" thickBot="1" x14ac:dyDescent="0.3">
      <c r="B54" s="95" t="s">
        <v>163</v>
      </c>
      <c r="C54" s="96" t="s">
        <v>164</v>
      </c>
      <c r="D54" s="97" t="s">
        <v>165</v>
      </c>
      <c r="E54" s="95" t="s">
        <v>166</v>
      </c>
    </row>
    <row r="55" spans="2:76" x14ac:dyDescent="0.25">
      <c r="B55" s="49">
        <v>1E-4</v>
      </c>
      <c r="C55" s="50" t="s">
        <v>236</v>
      </c>
      <c r="D55" s="51" t="s">
        <v>236</v>
      </c>
      <c r="E55" s="52">
        <f>E56*10</f>
        <v>5500</v>
      </c>
      <c r="Y55" s="5" t="s">
        <v>238</v>
      </c>
      <c r="AL55" s="5" t="s">
        <v>239</v>
      </c>
      <c r="AS55" s="5" t="s">
        <v>240</v>
      </c>
      <c r="AZ55" s="5" t="s">
        <v>241</v>
      </c>
      <c r="BK55" s="5" t="s">
        <v>242</v>
      </c>
      <c r="BX55" s="5" t="s">
        <v>243</v>
      </c>
    </row>
    <row r="56" spans="2:76" x14ac:dyDescent="0.25">
      <c r="B56" s="53">
        <v>1.0000000000000001E-5</v>
      </c>
      <c r="C56" s="54">
        <v>61</v>
      </c>
      <c r="D56" s="55">
        <v>49</v>
      </c>
      <c r="E56" s="56">
        <f>SUM(C56:D56)/0.2</f>
        <v>550</v>
      </c>
      <c r="F56" s="5" t="s">
        <v>244</v>
      </c>
    </row>
    <row r="57" spans="2:76" ht="15.75" thickBot="1" x14ac:dyDescent="0.3">
      <c r="B57" s="57">
        <v>9.9999999999999995E-7</v>
      </c>
      <c r="C57" s="58">
        <v>1</v>
      </c>
      <c r="D57" s="59">
        <v>4</v>
      </c>
      <c r="E57" s="60">
        <f>E56/10</f>
        <v>55</v>
      </c>
    </row>
    <row r="58" spans="2:76" x14ac:dyDescent="0.25">
      <c r="B58" s="5" t="s">
        <v>170</v>
      </c>
    </row>
    <row r="61" spans="2:76" x14ac:dyDescent="0.25">
      <c r="B61" s="103" t="s">
        <v>179</v>
      </c>
    </row>
    <row r="62" spans="2:76" ht="15.75" thickBot="1" x14ac:dyDescent="0.3">
      <c r="B62" s="12" t="s">
        <v>145</v>
      </c>
      <c r="C62" s="48"/>
      <c r="E62" s="12" t="s">
        <v>180</v>
      </c>
    </row>
    <row r="63" spans="2:76" x14ac:dyDescent="0.25">
      <c r="B63" s="5" t="s">
        <v>148</v>
      </c>
      <c r="C63" s="48">
        <v>45387</v>
      </c>
      <c r="E63" s="61">
        <v>1</v>
      </c>
      <c r="F63" s="62">
        <v>0</v>
      </c>
      <c r="G63" s="62">
        <v>0</v>
      </c>
      <c r="H63" s="63">
        <v>1</v>
      </c>
      <c r="I63" s="18" t="s">
        <v>181</v>
      </c>
      <c r="J63" s="64">
        <f>IFERROR(AVERAGE(E63:H67),"-")</f>
        <v>0.4</v>
      </c>
      <c r="K63" s="5" t="s">
        <v>182</v>
      </c>
    </row>
    <row r="64" spans="2:76" x14ac:dyDescent="0.25">
      <c r="B64" s="5" t="s">
        <v>154</v>
      </c>
      <c r="C64" s="65">
        <v>45388</v>
      </c>
      <c r="E64" s="66">
        <v>0</v>
      </c>
      <c r="F64" s="67">
        <v>0</v>
      </c>
      <c r="G64" s="67">
        <v>1</v>
      </c>
      <c r="H64" s="68">
        <v>1</v>
      </c>
      <c r="I64" s="18" t="s">
        <v>183</v>
      </c>
      <c r="J64" s="18">
        <f>COUNTIF(E63:H67,"&gt;0")</f>
        <v>7</v>
      </c>
      <c r="K64" s="5" t="str">
        <f>"   &lt;&lt;  "&amp;J64/SUM(J64:J65)*100&amp;"%"</f>
        <v xml:space="preserve">   &lt;&lt;  35%</v>
      </c>
    </row>
    <row r="65" spans="2:52" x14ac:dyDescent="0.25">
      <c r="B65" s="5" t="s">
        <v>158</v>
      </c>
      <c r="C65" s="18" t="s">
        <v>159</v>
      </c>
      <c r="E65" s="66">
        <v>1</v>
      </c>
      <c r="F65" s="67">
        <v>0</v>
      </c>
      <c r="G65" s="67">
        <v>0</v>
      </c>
      <c r="H65" s="68">
        <v>0</v>
      </c>
      <c r="I65" s="18" t="s">
        <v>184</v>
      </c>
      <c r="J65" s="18">
        <f>COUNTIF(E63:H67,"=0")</f>
        <v>13</v>
      </c>
      <c r="K65" s="5" t="str">
        <f>"   &lt;&lt;  "&amp;J65/SUM(J64:J65)*100&amp;"%"</f>
        <v xml:space="preserve">   &lt;&lt;  65%</v>
      </c>
    </row>
    <row r="66" spans="2:52" x14ac:dyDescent="0.25">
      <c r="E66" s="66">
        <v>0</v>
      </c>
      <c r="F66" s="67">
        <v>0</v>
      </c>
      <c r="G66" s="67">
        <v>0</v>
      </c>
      <c r="H66" s="68">
        <v>0</v>
      </c>
      <c r="I66" s="18"/>
      <c r="J66" s="99"/>
    </row>
    <row r="67" spans="2:52" ht="15.75" thickBot="1" x14ac:dyDescent="0.3">
      <c r="E67" s="69">
        <v>0</v>
      </c>
      <c r="F67" s="70">
        <v>1</v>
      </c>
      <c r="G67" s="70">
        <v>2</v>
      </c>
      <c r="H67" s="71">
        <v>0</v>
      </c>
      <c r="I67" s="18"/>
      <c r="J67" s="18"/>
    </row>
    <row r="68" spans="2:52" x14ac:dyDescent="0.25">
      <c r="I68" s="18"/>
      <c r="J68" s="18"/>
    </row>
    <row r="69" spans="2:52" ht="15.75" thickBot="1" x14ac:dyDescent="0.3">
      <c r="B69" s="12" t="s">
        <v>171</v>
      </c>
      <c r="C69" s="48"/>
      <c r="E69" s="12" t="s">
        <v>180</v>
      </c>
      <c r="I69" s="18"/>
      <c r="J69" s="18"/>
    </row>
    <row r="70" spans="2:52" x14ac:dyDescent="0.25">
      <c r="B70" s="5" t="s">
        <v>148</v>
      </c>
      <c r="C70" s="48">
        <v>45387</v>
      </c>
      <c r="E70" s="61">
        <v>11</v>
      </c>
      <c r="F70" s="62">
        <v>15</v>
      </c>
      <c r="G70" s="62">
        <v>8</v>
      </c>
      <c r="H70" s="63">
        <v>5</v>
      </c>
      <c r="I70" s="18" t="s">
        <v>181</v>
      </c>
      <c r="J70" s="64">
        <f>IFERROR(AVERAGE(E70:H74),"-")</f>
        <v>9.8000000000000007</v>
      </c>
      <c r="K70" s="5" t="s">
        <v>185</v>
      </c>
    </row>
    <row r="71" spans="2:52" x14ac:dyDescent="0.25">
      <c r="B71" s="5" t="s">
        <v>154</v>
      </c>
      <c r="C71" s="65">
        <v>45388</v>
      </c>
      <c r="E71" s="66">
        <v>12</v>
      </c>
      <c r="F71" s="67">
        <v>9</v>
      </c>
      <c r="G71" s="67">
        <v>8</v>
      </c>
      <c r="H71" s="68">
        <v>6</v>
      </c>
      <c r="I71" s="18" t="s">
        <v>183</v>
      </c>
      <c r="J71" s="18">
        <f>COUNTIF(E70:H74,"&gt;0")</f>
        <v>20</v>
      </c>
      <c r="K71" s="5" t="str">
        <f>"   &lt;&lt;  "&amp;J71/SUM(J71:J72)*100&amp;"%"</f>
        <v xml:space="preserve">   &lt;&lt;  100%</v>
      </c>
    </row>
    <row r="72" spans="2:52" x14ac:dyDescent="0.25">
      <c r="B72" s="5" t="s">
        <v>158</v>
      </c>
      <c r="C72" s="18" t="s">
        <v>159</v>
      </c>
      <c r="E72" s="66">
        <v>8</v>
      </c>
      <c r="F72" s="67">
        <v>15</v>
      </c>
      <c r="G72" s="67">
        <v>10</v>
      </c>
      <c r="H72" s="68">
        <v>7</v>
      </c>
      <c r="I72" s="18" t="s">
        <v>184</v>
      </c>
      <c r="J72" s="18">
        <f>COUNTIF(E70:H74,"=0")</f>
        <v>0</v>
      </c>
      <c r="K72" s="5" t="str">
        <f>"   &lt;&lt;  "&amp;J72/SUM(J71:J72)*100&amp;"%"</f>
        <v xml:space="preserve">   &lt;&lt;  0%</v>
      </c>
      <c r="AZ72" s="5" t="s">
        <v>245</v>
      </c>
    </row>
    <row r="73" spans="2:52" x14ac:dyDescent="0.25">
      <c r="E73" s="66">
        <v>6</v>
      </c>
      <c r="F73" s="67">
        <v>13</v>
      </c>
      <c r="G73" s="67">
        <v>14</v>
      </c>
      <c r="H73" s="68">
        <v>10</v>
      </c>
      <c r="I73" s="45"/>
      <c r="J73" s="72"/>
    </row>
    <row r="74" spans="2:52" ht="15.75" thickBot="1" x14ac:dyDescent="0.3">
      <c r="E74" s="69">
        <v>10</v>
      </c>
      <c r="F74" s="70">
        <v>10</v>
      </c>
      <c r="G74" s="70">
        <v>7</v>
      </c>
      <c r="H74" s="71">
        <v>12</v>
      </c>
      <c r="I74" s="6"/>
    </row>
    <row r="78" spans="2:52" x14ac:dyDescent="0.25">
      <c r="B78" s="103" t="s">
        <v>187</v>
      </c>
    </row>
    <row r="79" spans="2:52" x14ac:dyDescent="0.25">
      <c r="B79" s="12" t="s">
        <v>59</v>
      </c>
      <c r="C79" s="48"/>
    </row>
    <row r="80" spans="2:52" x14ac:dyDescent="0.25">
      <c r="B80" s="5" t="s">
        <v>188</v>
      </c>
      <c r="C80" s="48">
        <v>45390</v>
      </c>
    </row>
    <row r="81" spans="2:7" x14ac:dyDescent="0.25">
      <c r="B81" s="5" t="s">
        <v>154</v>
      </c>
      <c r="C81" s="65">
        <v>45392</v>
      </c>
    </row>
    <row r="82" spans="2:7" x14ac:dyDescent="0.25">
      <c r="B82" s="5" t="s">
        <v>158</v>
      </c>
      <c r="C82" s="18" t="s">
        <v>189</v>
      </c>
    </row>
    <row r="83" spans="2:7" ht="15.75" thickBot="1" x14ac:dyDescent="0.3"/>
    <row r="84" spans="2:7" ht="15.75" thickBot="1" x14ac:dyDescent="0.3">
      <c r="B84" s="100" t="s">
        <v>163</v>
      </c>
      <c r="C84" s="101" t="s">
        <v>164</v>
      </c>
      <c r="D84" s="102" t="s">
        <v>165</v>
      </c>
      <c r="E84" s="100" t="s">
        <v>190</v>
      </c>
    </row>
    <row r="85" spans="2:7" x14ac:dyDescent="0.25">
      <c r="B85" s="188">
        <v>0.1</v>
      </c>
      <c r="C85" s="189">
        <v>113</v>
      </c>
      <c r="D85" s="189">
        <v>119</v>
      </c>
      <c r="E85" s="240">
        <f>SUM(C85:D85)/(2*B85)</f>
        <v>1160</v>
      </c>
    </row>
    <row r="86" spans="2:7" x14ac:dyDescent="0.25">
      <c r="B86" s="190">
        <v>0.01</v>
      </c>
      <c r="C86" s="186">
        <v>16</v>
      </c>
      <c r="D86" s="186">
        <v>12</v>
      </c>
      <c r="E86" s="68"/>
    </row>
    <row r="87" spans="2:7" x14ac:dyDescent="0.25">
      <c r="B87" s="190">
        <v>1E-3</v>
      </c>
      <c r="C87" s="186">
        <v>2</v>
      </c>
      <c r="D87" s="186">
        <v>0</v>
      </c>
      <c r="E87" s="191"/>
    </row>
    <row r="88" spans="2:7" x14ac:dyDescent="0.25">
      <c r="B88" s="192">
        <v>1E-4</v>
      </c>
      <c r="C88" s="186">
        <v>0</v>
      </c>
      <c r="D88" s="186">
        <v>0</v>
      </c>
      <c r="E88" s="232"/>
    </row>
    <row r="89" spans="2:7" x14ac:dyDescent="0.25">
      <c r="B89" s="190">
        <v>1.0000000000000001E-5</v>
      </c>
      <c r="C89" s="186">
        <v>0</v>
      </c>
      <c r="D89" s="186">
        <v>0</v>
      </c>
      <c r="E89" s="232"/>
      <c r="G89" s="197"/>
    </row>
    <row r="90" spans="2:7" x14ac:dyDescent="0.25">
      <c r="B90" s="190">
        <v>9.9999999999999995E-7</v>
      </c>
      <c r="C90" s="186">
        <v>0</v>
      </c>
      <c r="D90" s="186">
        <v>0</v>
      </c>
      <c r="E90" s="191"/>
    </row>
    <row r="91" spans="2:7" ht="15.75" thickBot="1" x14ac:dyDescent="0.3">
      <c r="B91" s="193">
        <v>9.9999999999999995E-8</v>
      </c>
      <c r="C91" s="194">
        <v>0</v>
      </c>
      <c r="D91" s="194">
        <v>0</v>
      </c>
      <c r="E91" s="195"/>
    </row>
    <row r="94" spans="2:7" x14ac:dyDescent="0.25">
      <c r="B94" s="12" t="s">
        <v>75</v>
      </c>
      <c r="C94" s="48"/>
    </row>
    <row r="95" spans="2:7" x14ac:dyDescent="0.25">
      <c r="B95" s="5" t="s">
        <v>188</v>
      </c>
      <c r="C95" s="48">
        <v>45390</v>
      </c>
    </row>
    <row r="96" spans="2:7" x14ac:dyDescent="0.25">
      <c r="B96" s="5" t="s">
        <v>154</v>
      </c>
      <c r="C96" s="65">
        <v>45392</v>
      </c>
    </row>
    <row r="97" spans="2:5" x14ac:dyDescent="0.25">
      <c r="B97" s="5" t="s">
        <v>158</v>
      </c>
      <c r="C97" s="18" t="s">
        <v>189</v>
      </c>
    </row>
    <row r="98" spans="2:5" ht="15.75" thickBot="1" x14ac:dyDescent="0.3"/>
    <row r="99" spans="2:5" ht="15.75" thickBot="1" x14ac:dyDescent="0.3">
      <c r="B99" s="100" t="s">
        <v>163</v>
      </c>
      <c r="C99" s="101" t="s">
        <v>164</v>
      </c>
      <c r="D99" s="102" t="s">
        <v>165</v>
      </c>
      <c r="E99" s="100" t="s">
        <v>190</v>
      </c>
    </row>
    <row r="100" spans="2:5" x14ac:dyDescent="0.25">
      <c r="B100" s="49">
        <v>0.1</v>
      </c>
      <c r="C100" s="50" t="s">
        <v>191</v>
      </c>
      <c r="D100" s="51" t="s">
        <v>191</v>
      </c>
      <c r="E100" s="52"/>
    </row>
    <row r="101" spans="2:5" x14ac:dyDescent="0.25">
      <c r="B101" s="73">
        <v>0.01</v>
      </c>
      <c r="C101" s="74" t="s">
        <v>191</v>
      </c>
      <c r="D101" s="75" t="s">
        <v>191</v>
      </c>
      <c r="E101" s="56"/>
    </row>
    <row r="102" spans="2:5" x14ac:dyDescent="0.25">
      <c r="B102" s="73">
        <v>1E-3</v>
      </c>
      <c r="C102" s="74" t="s">
        <v>191</v>
      </c>
      <c r="D102" s="75" t="s">
        <v>191</v>
      </c>
      <c r="E102" s="76"/>
    </row>
    <row r="103" spans="2:5" x14ac:dyDescent="0.25">
      <c r="B103" s="77">
        <v>1E-4</v>
      </c>
      <c r="C103" s="74" t="s">
        <v>191</v>
      </c>
      <c r="D103" s="75" t="s">
        <v>191</v>
      </c>
      <c r="E103" s="56"/>
    </row>
    <row r="104" spans="2:5" x14ac:dyDescent="0.25">
      <c r="B104" s="73">
        <v>1.0000000000000001E-5</v>
      </c>
      <c r="C104" s="54">
        <v>55</v>
      </c>
      <c r="D104" s="55">
        <v>68</v>
      </c>
      <c r="E104" s="364">
        <f>SUM(C104:D105)/(2.2*B104)</f>
        <v>7318181.8181818174</v>
      </c>
    </row>
    <row r="105" spans="2:5" x14ac:dyDescent="0.25">
      <c r="B105" s="73">
        <v>9.9999999999999995E-7</v>
      </c>
      <c r="C105" s="54">
        <v>21</v>
      </c>
      <c r="D105" s="55">
        <v>17</v>
      </c>
      <c r="E105" s="365"/>
    </row>
    <row r="106" spans="2:5" ht="15.75" thickBot="1" x14ac:dyDescent="0.3">
      <c r="B106" s="57">
        <v>9.9999999999999995E-8</v>
      </c>
      <c r="C106" s="58">
        <v>4</v>
      </c>
      <c r="D106" s="59">
        <v>3</v>
      </c>
      <c r="E106" s="60"/>
    </row>
  </sheetData>
  <mergeCells count="81">
    <mergeCell ref="AM7:AN7"/>
    <mergeCell ref="N7:Q7"/>
    <mergeCell ref="Y7:Y8"/>
    <mergeCell ref="Z7:AA7"/>
    <mergeCell ref="AB7:AC7"/>
    <mergeCell ref="AL7:AL8"/>
    <mergeCell ref="V7:W7"/>
    <mergeCell ref="BH7:BI7"/>
    <mergeCell ref="BK7:BL7"/>
    <mergeCell ref="AO7:AP7"/>
    <mergeCell ref="AQ7:AR7"/>
    <mergeCell ref="AS7:AT7"/>
    <mergeCell ref="AU7:AV7"/>
    <mergeCell ref="AW7:AX7"/>
    <mergeCell ref="AZ7:AZ8"/>
    <mergeCell ref="BY7:BY8"/>
    <mergeCell ref="BZ7:BZ8"/>
    <mergeCell ref="CA7:CB7"/>
    <mergeCell ref="B8:I8"/>
    <mergeCell ref="B9:E9"/>
    <mergeCell ref="F9:I9"/>
    <mergeCell ref="BM7:BN7"/>
    <mergeCell ref="BO7:BP7"/>
    <mergeCell ref="BQ7:BR7"/>
    <mergeCell ref="BS7:BT7"/>
    <mergeCell ref="BU7:BV7"/>
    <mergeCell ref="BX7:BX8"/>
    <mergeCell ref="BA7:BA8"/>
    <mergeCell ref="BB7:BC7"/>
    <mergeCell ref="BD7:BE7"/>
    <mergeCell ref="BF7:BG7"/>
    <mergeCell ref="B10:E10"/>
    <mergeCell ref="F10:I10"/>
    <mergeCell ref="AF10:AG10"/>
    <mergeCell ref="AH10:AI10"/>
    <mergeCell ref="B11:E11"/>
    <mergeCell ref="F11:I11"/>
    <mergeCell ref="B19:E19"/>
    <mergeCell ref="F19:I19"/>
    <mergeCell ref="B12:E12"/>
    <mergeCell ref="F12:I12"/>
    <mergeCell ref="B13:E13"/>
    <mergeCell ref="F13:I13"/>
    <mergeCell ref="B14:E14"/>
    <mergeCell ref="F14:I14"/>
    <mergeCell ref="B16:I16"/>
    <mergeCell ref="B17:E17"/>
    <mergeCell ref="F17:I17"/>
    <mergeCell ref="B18:E18"/>
    <mergeCell ref="F18:I18"/>
    <mergeCell ref="B20:E20"/>
    <mergeCell ref="F20:I20"/>
    <mergeCell ref="B21:E21"/>
    <mergeCell ref="F21:I21"/>
    <mergeCell ref="B23:G23"/>
    <mergeCell ref="H23:I23"/>
    <mergeCell ref="B24:E24"/>
    <mergeCell ref="F24:I24"/>
    <mergeCell ref="B25:E25"/>
    <mergeCell ref="F25:I25"/>
    <mergeCell ref="B26:E26"/>
    <mergeCell ref="F26:I26"/>
    <mergeCell ref="B28:G28"/>
    <mergeCell ref="H28:I28"/>
    <mergeCell ref="B29:E29"/>
    <mergeCell ref="F29:I29"/>
    <mergeCell ref="B30:E30"/>
    <mergeCell ref="F30:I30"/>
    <mergeCell ref="AF30:AG30"/>
    <mergeCell ref="AH30:AI30"/>
    <mergeCell ref="B31:E31"/>
    <mergeCell ref="F31:I31"/>
    <mergeCell ref="B32:E32"/>
    <mergeCell ref="F32:I32"/>
    <mergeCell ref="E104:E105"/>
    <mergeCell ref="B33:E33"/>
    <mergeCell ref="F33:I33"/>
    <mergeCell ref="B34:E34"/>
    <mergeCell ref="F34:I34"/>
    <mergeCell ref="B35:E35"/>
    <mergeCell ref="F35:I35"/>
  </mergeCells>
  <phoneticPr fontId="5" type="noConversion"/>
  <pageMargins left="0.7" right="0.7" top="0.75" bottom="0.75" header="0.3" footer="0.3"/>
  <pageSetup orientation="portrait" r:id="rId1"/>
  <headerFooter>
    <oddHeader>&amp;R&amp;"Calibri"&amp;12&amp;K000000 Unclassified / Non classifié&amp;1#_x000D_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efe4ba-026d-4305-8526-cf07e7b24d59">
      <Value>3</Value>
      <Value>2</Value>
      <Value>1</Value>
    </TaxCatchAll>
    <lcf76f155ced4ddcb4097134ff3c332f xmlns="07a96523-afd4-4dc9-b721-06301efa46c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1589C1FC759D4AA60564C8F3842147" ma:contentTypeVersion="12" ma:contentTypeDescription="Create a new document." ma:contentTypeScope="" ma:versionID="e192ebd17df5e88434ffecb41d2263bd">
  <xsd:schema xmlns:xsd="http://www.w3.org/2001/XMLSchema" xmlns:xs="http://www.w3.org/2001/XMLSchema" xmlns:p="http://schemas.microsoft.com/office/2006/metadata/properties" xmlns:ns2="07a96523-afd4-4dc9-b721-06301efa46cb" xmlns:ns3="fbefe4ba-026d-4305-8526-cf07e7b24d59" targetNamespace="http://schemas.microsoft.com/office/2006/metadata/properties" ma:root="true" ma:fieldsID="739d062eeac95b895d132e31371c2902" ns2:_="" ns3:_="">
    <xsd:import namespace="07a96523-afd4-4dc9-b721-06301efa46cb"/>
    <xsd:import namespace="fbefe4ba-026d-4305-8526-cf07e7b24d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a96523-afd4-4dc9-b721-06301efa46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38d4629-38ad-4148-bc9e-acd04a442d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efe4ba-026d-4305-8526-cf07e7b24d5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de4222b-b476-4838-9e72-b32a4cf4d825}" ma:internalName="TaxCatchAll" ma:showField="CatchAllData" ma:web="fbefe4ba-026d-4305-8526-cf07e7b24d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46ddb0ec-cae1-4b94-bdc6-d5be94c72077" ContentTypeId="0x010100FC2F3C572DAA1840B4AF5AA9121C8D2988" PreviousValue="false" LastSyncTimeStamp="2023-04-05T19:13:23.08Z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Science and Technology Activities" ma:contentTypeID="0x010100FC2F3C572DAA1840B4AF5AA9121C8D2988005CCD0DD2818CEC499EAC7AAAAC7BE50C" ma:contentTypeVersion="4" ma:contentTypeDescription="Program: All DRF Programs, Activity: Science and Technology Activities" ma:contentTypeScope="" ma:versionID="0f8eff2ad5a670b694fc604249a8c7ab">
  <xsd:schema xmlns:xsd="http://www.w3.org/2001/XMLSchema" xmlns:xs="http://www.w3.org/2001/XMLSchema" xmlns:p="http://schemas.microsoft.com/office/2006/metadata/properties" xmlns:ns2="f4de791d-71e9-453a-84f5-64465da6bdc2" xmlns:ns3="36ae95bb-5f5d-411d-84fa-3fa7e3ce01e9" targetNamespace="http://schemas.microsoft.com/office/2006/metadata/properties" ma:root="true" ma:fieldsID="eba87217f8f79d7532e3216646973fdf" ns2:_="" ns3:_="">
    <xsd:import namespace="f4de791d-71e9-453a-84f5-64465da6bdc2"/>
    <xsd:import namespace="36ae95bb-5f5d-411d-84fa-3fa7e3ce01e9"/>
    <xsd:element name="properties">
      <xsd:complexType>
        <xsd:sequence>
          <xsd:element name="documentManagement">
            <xsd:complexType>
              <xsd:all>
                <xsd:element ref="ns2:h081c3383653405194935089c86d6bc7" minOccurs="0"/>
                <xsd:element ref="ns2:TaxCatchAll" minOccurs="0"/>
                <xsd:element ref="ns2:TaxCatchAllLabel" minOccurs="0"/>
                <xsd:element ref="ns2:k9ae71620fb64f46848d734b813b5687" minOccurs="0"/>
                <xsd:element ref="ns2:Case_x0020_Code" minOccurs="0"/>
                <xsd:element ref="ns2:l3f65e05b1d843caba2af52475971a50" minOccurs="0"/>
                <xsd:element ref="ns2:k2aa6d8ccfb34d5294c62e9fc2588215" minOccurs="0"/>
                <xsd:element ref="ns2:m9b671cd3f1f4c2789bf6e4f9fe3b0a5" minOccurs="0"/>
                <xsd:element ref="ns2:n3ab70f913b14dcfbc79f3581b87a2e0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e791d-71e9-453a-84f5-64465da6bdc2" elementFormDefault="qualified">
    <xsd:import namespace="http://schemas.microsoft.com/office/2006/documentManagement/types"/>
    <xsd:import namespace="http://schemas.microsoft.com/office/infopath/2007/PartnerControls"/>
    <xsd:element name="h081c3383653405194935089c86d6bc7" ma:index="8" ma:taxonomy="true" ma:internalName="h081c3383653405194935089c86d6bc7" ma:taxonomyFieldName="Program" ma:displayName="Program" ma:default="" ma:fieldId="{1081c338-3653-4051-9493-5089c86d6bc7}" ma:sspId="46ddb0ec-cae1-4b94-bdc6-d5be94c72077" ma:termSetId="17a995cf-87de-414f-bce1-49ced79546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58596ba5-eddc-4e39-bfed-30aeb7dc0139}" ma:internalName="TaxCatchAll" ma:showField="CatchAllData" ma:web="36ae95bb-5f5d-411d-84fa-3fa7e3ce01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58596ba5-eddc-4e39-bfed-30aeb7dc0139}" ma:internalName="TaxCatchAllLabel" ma:readOnly="true" ma:showField="CatchAllDataLabel" ma:web="36ae95bb-5f5d-411d-84fa-3fa7e3ce01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9ae71620fb64f46848d734b813b5687" ma:index="12" ma:taxonomy="true" ma:internalName="k9ae71620fb64f46848d734b813b5687" ma:taxonomyFieldName="Accountability" ma:displayName="Accountability" ma:default="" ma:fieldId="{49ae7162-0fb6-4f46-848d-734b813b5687}" ma:sspId="46ddb0ec-cae1-4b94-bdc6-d5be94c72077" ma:termSetId="62fc53d1-d0ad-47b9-b4c2-95e661d14be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ase_x0020_Code" ma:index="14" nillable="true" ma:displayName="Case Code" ma:internalName="Case_x0020_Code">
      <xsd:simpleType>
        <xsd:restriction base="dms:Text">
          <xsd:maxLength value="255"/>
        </xsd:restriction>
      </xsd:simpleType>
    </xsd:element>
    <xsd:element name="l3f65e05b1d843caba2af52475971a50" ma:index="15" nillable="true" ma:taxonomy="true" ma:internalName="l3f65e05b1d843caba2af52475971a50" ma:taxonomyFieldName="Fiscal_x0020_Year" ma:displayName="Fiscal Year" ma:default="" ma:fieldId="{53f65e05-b1d8-43ca-ba2a-f52475971a50}" ma:sspId="46ddb0ec-cae1-4b94-bdc6-d5be94c72077" ma:termSetId="c5064d94-3f7e-4605-8ca2-eb2875f9b05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2aa6d8ccfb34d5294c62e9fc2588215" ma:index="17" nillable="true" ma:taxonomy="true" ma:internalName="k2aa6d8ccfb34d5294c62e9fc2588215" ma:taxonomyFieldName="Security_x0020_Level" ma:displayName="Security Level" ma:default="" ma:fieldId="{42aa6d8c-cfb3-4d52-94c6-2e9fc2588215}" ma:sspId="46ddb0ec-cae1-4b94-bdc6-d5be94c72077" ma:termSetId="0193ca93-d903-47d8-8a0b-c4b9fd9a85e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b671cd3f1f4c2789bf6e4f9fe3b0a5" ma:index="19" nillable="true" ma:taxonomy="true" ma:internalName="m9b671cd3f1f4c2789bf6e4f9fe3b0a5" ma:taxonomyFieldName="Archival" ma:displayName="Archival" ma:default="" ma:fieldId="{69b671cd-3f1f-4c27-89bf-6e4f9fe3b0a5}" ma:sspId="46ddb0ec-cae1-4b94-bdc6-d5be94c72077" ma:termSetId="5097ba1d-474f-43d3-842e-6ba4c3466f0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3ab70f913b14dcfbc79f3581b87a2e0" ma:index="21" ma:taxonomy="true" ma:internalName="n3ab70f913b14dcfbc79f3581b87a2e0" ma:taxonomyFieldName="Document_x002d_Status" ma:displayName="Document-Status" ma:default="1;#Active|b3c4d83a-10bd-4776-b251-f379e1cb284c" ma:fieldId="{73ab70f9-13b1-4dcf-bc79-f3581b87a2e0}" ma:sspId="46ddb0ec-cae1-4b94-bdc6-d5be94c72077" ma:termSetId="921e2eeb-960a-4023-8d5a-b30a4f9d41a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ae95bb-5f5d-411d-84fa-3fa7e3ce01e9" elementFormDefault="qualified">
    <xsd:import namespace="http://schemas.microsoft.com/office/2006/documentManagement/types"/>
    <xsd:import namespace="http://schemas.microsoft.com/office/infopath/2007/PartnerControls"/>
    <xsd:element name="_dlc_DocId" ma:index="23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4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5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5A32A8-CFB7-4080-BE74-B819F90B207A}">
  <ds:schemaRefs>
    <ds:schemaRef ds:uri="http://schemas.microsoft.com/office/2006/metadata/properties"/>
    <ds:schemaRef ds:uri="http://schemas.microsoft.com/office/infopath/2007/PartnerControls"/>
    <ds:schemaRef ds:uri="f4de791d-71e9-453a-84f5-64465da6bdc2"/>
    <ds:schemaRef ds:uri="36ae95bb-5f5d-411d-84fa-3fa7e3ce01e9"/>
  </ds:schemaRefs>
</ds:datastoreItem>
</file>

<file path=customXml/itemProps2.xml><?xml version="1.0" encoding="utf-8"?>
<ds:datastoreItem xmlns:ds="http://schemas.openxmlformats.org/officeDocument/2006/customXml" ds:itemID="{FF456390-D818-4F00-994F-413ED8409EC3}"/>
</file>

<file path=customXml/itemProps3.xml><?xml version="1.0" encoding="utf-8"?>
<ds:datastoreItem xmlns:ds="http://schemas.openxmlformats.org/officeDocument/2006/customXml" ds:itemID="{9E37B1F2-2810-4482-8926-46A4DD8FD5BD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96409995-69E3-4F3A-8C60-6682F09854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de791d-71e9-453a-84f5-64465da6bdc2"/>
    <ds:schemaRef ds:uri="36ae95bb-5f5d-411d-84fa-3fa7e3ce01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25418D19-9B21-4E39-B8B3-19345423CC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 #1</vt:lpstr>
      <vt:lpstr>Run #2</vt:lpstr>
    </vt:vector>
  </TitlesOfParts>
  <Manager/>
  <Company>HC-PHAC - SC-ASPC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Plante, Daniel (HC/SC)</dc:creator>
  <cp:keywords/>
  <dc:description/>
  <cp:lastModifiedBy>Gill, Alex (HC/SC)</cp:lastModifiedBy>
  <cp:revision/>
  <dcterms:created xsi:type="dcterms:W3CDTF">2024-01-24T19:00:31Z</dcterms:created>
  <dcterms:modified xsi:type="dcterms:W3CDTF">2025-08-18T21:30:15Z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rchival">
    <vt:lpwstr/>
  </property>
  <property fmtid="{D5CDD505-2E9C-101B-9397-08002B2CF9AE}" pid="3" name="Fiscal_x0020_Year">
    <vt:lpwstr/>
  </property>
  <property fmtid="{D5CDD505-2E9C-101B-9397-08002B2CF9AE}" pid="4" name="Accountability">
    <vt:lpwstr>3;#Laboratories|ecf3c7b8-7787-40a2-ac5b-c0435af29266</vt:lpwstr>
  </property>
  <property fmtid="{D5CDD505-2E9C-101B-9397-08002B2CF9AE}" pid="5" name="ContentTypeId">
    <vt:lpwstr>0x010100761589C1FC759D4AA60564C8F3842147</vt:lpwstr>
  </property>
  <property fmtid="{D5CDD505-2E9C-101B-9397-08002B2CF9AE}" pid="6" name="_dlc_DocIdItemGuid">
    <vt:lpwstr>275a2cd1-4e55-470a-8543-63e7aa4124db</vt:lpwstr>
  </property>
  <property fmtid="{D5CDD505-2E9C-101B-9397-08002B2CF9AE}" pid="7" name="Program">
    <vt:lpwstr>2;#Laboratory science leadership and services|374f136d-90b0-4bc2-af38-50de5dc5d5ad</vt:lpwstr>
  </property>
  <property fmtid="{D5CDD505-2E9C-101B-9397-08002B2CF9AE}" pid="8" name="Document-Status">
    <vt:lpwstr>1;#Active|b3c4d83a-10bd-4776-b251-f379e1cb284c</vt:lpwstr>
  </property>
  <property fmtid="{D5CDD505-2E9C-101B-9397-08002B2CF9AE}" pid="9" name="Security_x0020_Level">
    <vt:lpwstr/>
  </property>
  <property fmtid="{D5CDD505-2E9C-101B-9397-08002B2CF9AE}" pid="10" name="MediaServiceImageTags">
    <vt:lpwstr/>
  </property>
  <property fmtid="{D5CDD505-2E9C-101B-9397-08002B2CF9AE}" pid="11" name="Fiscal Year">
    <vt:lpwstr/>
  </property>
  <property fmtid="{D5CDD505-2E9C-101B-9397-08002B2CF9AE}" pid="12" name="Security Level">
    <vt:lpwstr/>
  </property>
  <property fmtid="{D5CDD505-2E9C-101B-9397-08002B2CF9AE}" pid="13" name="lcf76f155ced4ddcb4097134ff3c332f">
    <vt:lpwstr/>
  </property>
  <property fmtid="{D5CDD505-2E9C-101B-9397-08002B2CF9AE}" pid="14" name="MSIP_Label_05d8ed60-cd71-485b-a85b-277aaf32f506_Enabled">
    <vt:lpwstr>true</vt:lpwstr>
  </property>
  <property fmtid="{D5CDD505-2E9C-101B-9397-08002B2CF9AE}" pid="15" name="MSIP_Label_05d8ed60-cd71-485b-a85b-277aaf32f506_SetDate">
    <vt:lpwstr>2024-12-04T15:44:51Z</vt:lpwstr>
  </property>
  <property fmtid="{D5CDD505-2E9C-101B-9397-08002B2CF9AE}" pid="16" name="MSIP_Label_05d8ed60-cd71-485b-a85b-277aaf32f506_Method">
    <vt:lpwstr>Standard</vt:lpwstr>
  </property>
  <property fmtid="{D5CDD505-2E9C-101B-9397-08002B2CF9AE}" pid="17" name="MSIP_Label_05d8ed60-cd71-485b-a85b-277aaf32f506_Name">
    <vt:lpwstr>Unclassified</vt:lpwstr>
  </property>
  <property fmtid="{D5CDD505-2E9C-101B-9397-08002B2CF9AE}" pid="18" name="MSIP_Label_05d8ed60-cd71-485b-a85b-277aaf32f506_SiteId">
    <vt:lpwstr>42fd9015-de4d-4223-a368-baeacab48927</vt:lpwstr>
  </property>
  <property fmtid="{D5CDD505-2E9C-101B-9397-08002B2CF9AE}" pid="19" name="MSIP_Label_05d8ed60-cd71-485b-a85b-277aaf32f506_ActionId">
    <vt:lpwstr>8e987948-8f2b-4198-9b4b-2e72df6f6fbe</vt:lpwstr>
  </property>
  <property fmtid="{D5CDD505-2E9C-101B-9397-08002B2CF9AE}" pid="20" name="MSIP_Label_05d8ed60-cd71-485b-a85b-277aaf32f506_ContentBits">
    <vt:lpwstr>1</vt:lpwstr>
  </property>
  <property fmtid="{D5CDD505-2E9C-101B-9397-08002B2CF9AE}" pid="21" name="Document_x002d_Status">
    <vt:lpwstr>1;#Active|b3c4d83a-10bd-4776-b251-f379e1cb284c</vt:lpwstr>
  </property>
</Properties>
</file>