
<file path=[Content_Types].xml><?xml version="1.0" encoding="utf-8"?>
<Types xmlns="http://schemas.openxmlformats.org/package/2006/content-types"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022gc-my.sharepoint.com/personal/alex_gill_hc-sc_gc_ca/Documents/Documents/Alex Work/Projects/Current Projects/MFLP-52 Update/Validation Package/Supporting Documents/"/>
    </mc:Choice>
  </mc:AlternateContent>
  <xr:revisionPtr revIDLastSave="4439" documentId="8_{2EFF21C5-8E79-4F3C-AE54-194BDA3424BE}" xr6:coauthVersionLast="47" xr6:coauthVersionMax="47" xr10:uidLastSave="{CB2C467A-CE35-4303-BEA4-A8B2F1E27DE4}"/>
  <bookViews>
    <workbookView xWindow="-120" yWindow="-16320" windowWidth="29040" windowHeight="15720" activeTab="1" xr2:uid="{826F102C-BC6A-462A-A35F-E8B11BFEF66D}"/>
  </bookViews>
  <sheets>
    <sheet name="Run #1" sheetId="9" r:id="rId1"/>
    <sheet name="Run #2" sheetId="12" r:id="rId2"/>
    <sheet name="Investigation Run #1" sheetId="13" r:id="rId3"/>
    <sheet name="Investigation Run #2" sheetId="14" r:id="rId4"/>
    <sheet name="Pre sreening #1" sheetId="10" r:id="rId5"/>
    <sheet name="Pre screening #2" sheetId="11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6" i="12" l="1"/>
  <c r="E71" i="12"/>
  <c r="E86" i="9"/>
  <c r="E73" i="9"/>
  <c r="AI33" i="9"/>
  <c r="AI32" i="9"/>
  <c r="AG33" i="9"/>
  <c r="AG32" i="9"/>
  <c r="AH13" i="9"/>
  <c r="AJ13" i="9"/>
  <c r="AJ12" i="9"/>
  <c r="AH12" i="9"/>
  <c r="E46" i="9"/>
  <c r="E45" i="12"/>
  <c r="J59" i="12" l="1"/>
  <c r="J58" i="12"/>
  <c r="J57" i="12"/>
  <c r="O48" i="12"/>
  <c r="N48" i="12"/>
  <c r="M48" i="12"/>
  <c r="L48" i="12"/>
  <c r="O47" i="12"/>
  <c r="N47" i="12"/>
  <c r="M47" i="12"/>
  <c r="L47" i="12"/>
  <c r="O41" i="12"/>
  <c r="N41" i="12"/>
  <c r="M41" i="12"/>
  <c r="L41" i="12"/>
  <c r="O40" i="12"/>
  <c r="N40" i="12"/>
  <c r="M40" i="12"/>
  <c r="L40" i="12"/>
  <c r="AJ33" i="12"/>
  <c r="AI33" i="12"/>
  <c r="AH33" i="12"/>
  <c r="AG33" i="12"/>
  <c r="AJ32" i="12"/>
  <c r="AI32" i="12"/>
  <c r="AH32" i="12"/>
  <c r="AG32" i="12"/>
  <c r="AJ13" i="12"/>
  <c r="AH13" i="12"/>
  <c r="AJ12" i="12"/>
  <c r="AH12" i="12"/>
  <c r="J59" i="9"/>
  <c r="J58" i="9"/>
  <c r="J57" i="9"/>
  <c r="O48" i="9"/>
  <c r="N48" i="9"/>
  <c r="M48" i="9"/>
  <c r="L48" i="9"/>
  <c r="O47" i="9"/>
  <c r="N47" i="9"/>
  <c r="M47" i="9"/>
  <c r="L47" i="9"/>
  <c r="O41" i="9"/>
  <c r="N41" i="9"/>
  <c r="M41" i="9"/>
  <c r="L41" i="9"/>
  <c r="O40" i="9"/>
  <c r="N40" i="9"/>
  <c r="M40" i="9"/>
  <c r="L40" i="9"/>
  <c r="AJ33" i="9"/>
  <c r="AH33" i="9"/>
  <c r="AJ32" i="9"/>
  <c r="AH32" i="9"/>
  <c r="K58" i="12" l="1"/>
  <c r="L42" i="12"/>
  <c r="N42" i="12"/>
  <c r="O49" i="12"/>
  <c r="M49" i="12"/>
  <c r="O42" i="12"/>
  <c r="M42" i="12"/>
  <c r="L49" i="12"/>
  <c r="N49" i="12"/>
  <c r="K59" i="12"/>
  <c r="L49" i="9"/>
  <c r="N49" i="9"/>
  <c r="M42" i="9"/>
  <c r="O42" i="9"/>
  <c r="O49" i="9"/>
  <c r="N42" i="9"/>
  <c r="L42" i="9"/>
  <c r="M49" i="9"/>
  <c r="K59" i="9"/>
  <c r="K58" i="9"/>
  <c r="R43" i="12" l="1"/>
  <c r="R39" i="12"/>
  <c r="R41" i="12" s="1"/>
  <c r="R39" i="9"/>
  <c r="R41" i="9" s="1"/>
  <c r="R47" i="9"/>
  <c r="R49" i="9" s="1"/>
  <c r="R40" i="9"/>
  <c r="R42" i="9" s="1"/>
  <c r="R40" i="12"/>
  <c r="R42" i="12" s="1"/>
  <c r="R46" i="12"/>
  <c r="R48" i="12" s="1"/>
  <c r="R50" i="12"/>
  <c r="R47" i="12"/>
  <c r="R49" i="12" s="1"/>
  <c r="R46" i="9"/>
  <c r="R48" i="9" s="1"/>
  <c r="R43" i="9"/>
  <c r="R50" i="9"/>
</calcChain>
</file>

<file path=xl/sharedStrings.xml><?xml version="1.0" encoding="utf-8"?>
<sst xmlns="http://schemas.openxmlformats.org/spreadsheetml/2006/main" count="1867" uniqueCount="249">
  <si>
    <t>Status :</t>
  </si>
  <si>
    <t>Approved</t>
  </si>
  <si>
    <t>Category :</t>
  </si>
  <si>
    <t>Raw meat</t>
  </si>
  <si>
    <t>Results summary</t>
  </si>
  <si>
    <t>Broth screening qPCR results</t>
  </si>
  <si>
    <t>Pool screening results</t>
  </si>
  <si>
    <t>Colony screening result - VT</t>
  </si>
  <si>
    <t>CF qPCR result</t>
  </si>
  <si>
    <t>Type :</t>
  </si>
  <si>
    <t>Frozen</t>
  </si>
  <si>
    <t xml:space="preserve">Food items : </t>
  </si>
  <si>
    <t>Frozen pork burgers; frozen beef burgers (pre screening #1)</t>
  </si>
  <si>
    <t>Incub. Time :</t>
  </si>
  <si>
    <t>24 h</t>
  </si>
  <si>
    <t>Run #1</t>
  </si>
  <si>
    <t>Run #2</t>
  </si>
  <si>
    <t>vt qPCR</t>
  </si>
  <si>
    <t>Confirmation of neg. Samples</t>
  </si>
  <si>
    <t>Sample Status</t>
  </si>
  <si>
    <t>SGIL</t>
  </si>
  <si>
    <t>Instagene</t>
  </si>
  <si>
    <t>PureGene</t>
  </si>
  <si>
    <t>Pool #1 - Rainbow</t>
  </si>
  <si>
    <t>Pool #2 - MAC-T/Rainbow</t>
  </si>
  <si>
    <t>Pool #3 - Rainbow</t>
  </si>
  <si>
    <t>Pool #4 - Rainbow</t>
  </si>
  <si>
    <t>Pool #5 - Rainbow</t>
  </si>
  <si>
    <t>Pool #6 - Rainbow</t>
  </si>
  <si>
    <t>Pool</t>
  </si>
  <si>
    <t>Colony 1</t>
  </si>
  <si>
    <t>Colony 2</t>
  </si>
  <si>
    <t>Colony 3</t>
  </si>
  <si>
    <t>Colony 4</t>
  </si>
  <si>
    <t>Colony 5</t>
  </si>
  <si>
    <t>Colony 6</t>
  </si>
  <si>
    <t>Colony 7</t>
  </si>
  <si>
    <t>Colony 8</t>
  </si>
  <si>
    <t>Colony 9</t>
  </si>
  <si>
    <t>Colony 10</t>
  </si>
  <si>
    <t>Colony</t>
  </si>
  <si>
    <t>CF qPCR</t>
  </si>
  <si>
    <t>Sample Details</t>
  </si>
  <si>
    <t>Matrix</t>
  </si>
  <si>
    <t>Level</t>
  </si>
  <si>
    <t>Broth - Insta</t>
  </si>
  <si>
    <t>Broth - Pgene</t>
  </si>
  <si>
    <t>Pools</t>
  </si>
  <si>
    <t>Colonies</t>
  </si>
  <si>
    <t>VITEK</t>
  </si>
  <si>
    <t>Method result</t>
  </si>
  <si>
    <t>Rainbow -4 sweep</t>
  </si>
  <si>
    <t xml:space="preserve">MAC-T investig. </t>
  </si>
  <si>
    <t>Broth screening</t>
  </si>
  <si>
    <t>Isolation</t>
  </si>
  <si>
    <t>FAM</t>
  </si>
  <si>
    <t>HEX</t>
  </si>
  <si>
    <t>Date of spiking</t>
  </si>
  <si>
    <t>2025-0009</t>
  </si>
  <si>
    <t>Frozen beef burgers</t>
  </si>
  <si>
    <t>Neg</t>
  </si>
  <si>
    <t>-</t>
  </si>
  <si>
    <t>n/a</t>
  </si>
  <si>
    <t>TN</t>
  </si>
  <si>
    <t>No Ct</t>
  </si>
  <si>
    <t>Mean Ct - Unspiked</t>
  </si>
  <si>
    <t>Analysis start date</t>
  </si>
  <si>
    <t>2025-0010</t>
  </si>
  <si>
    <t>Sample Size</t>
  </si>
  <si>
    <t>65 g</t>
  </si>
  <si>
    <t>2025-0011</t>
  </si>
  <si>
    <t>Frozen pork burgers</t>
  </si>
  <si>
    <t>Frozen beef burgers background microflora concentration</t>
  </si>
  <si>
    <t>2.6E+04 CFU/g</t>
  </si>
  <si>
    <t>2025-0012</t>
  </si>
  <si>
    <t>Beef</t>
  </si>
  <si>
    <t>Frozen pork burgers background microflora concentration</t>
  </si>
  <si>
    <t>3.9E+02 CFU/g</t>
  </si>
  <si>
    <t>2025-0013</t>
  </si>
  <si>
    <t>Pork</t>
  </si>
  <si>
    <t>Method used to determine sample background microflora</t>
  </si>
  <si>
    <t>MFHPB-18 : PCA,  35°C, 48h</t>
  </si>
  <si>
    <t>2025-0014</t>
  </si>
  <si>
    <t>0.8 CFU/g</t>
  </si>
  <si>
    <t>2025-0015</t>
  </si>
  <si>
    <t>Inoculum Details</t>
  </si>
  <si>
    <t>2025-0016</t>
  </si>
  <si>
    <t>+</t>
  </si>
  <si>
    <t>Positive</t>
  </si>
  <si>
    <t>TP</t>
  </si>
  <si>
    <t>Strain ID</t>
  </si>
  <si>
    <r>
      <t xml:space="preserve">LAAFC O103-2, O103:H2, </t>
    </r>
    <r>
      <rPr>
        <i/>
        <sz val="11"/>
        <rFont val="Calibri"/>
        <family val="2"/>
        <scheme val="minor"/>
      </rPr>
      <t>vtx1, eae</t>
    </r>
  </si>
  <si>
    <t>2025-0017</t>
  </si>
  <si>
    <t>Strain source (time of isolation, source commodity, geographic region of origin)</t>
  </si>
  <si>
    <t>2025-0018</t>
  </si>
  <si>
    <t>Concentration of inoculum, volume used to spike:</t>
  </si>
  <si>
    <t>Target = 1.25 CFU/100 µl; Actual = 0.8 CFU/100 µL</t>
  </si>
  <si>
    <t>2025-0019</t>
  </si>
  <si>
    <t>Method used to determine spiking concentration:</t>
  </si>
  <si>
    <t>Plating onto TSA, 20 replicates, 35 °C, 18-24 h</t>
  </si>
  <si>
    <t>2025-0020</t>
  </si>
  <si>
    <t>Equilibration conditions:</t>
  </si>
  <si>
    <t>-20°C, 17 days</t>
  </si>
  <si>
    <t>2025-0021</t>
  </si>
  <si>
    <t>2025-0022</t>
  </si>
  <si>
    <t>Was the inoculum stressed?</t>
  </si>
  <si>
    <t>No</t>
  </si>
  <si>
    <t>2025-0023</t>
  </si>
  <si>
    <t>Stressing Conditions:</t>
  </si>
  <si>
    <t>2025-0024</t>
  </si>
  <si>
    <t>Stress level:</t>
  </si>
  <si>
    <t>2025-0025</t>
  </si>
  <si>
    <t>How was the stress level determined?
(Please include counts and agar choices)</t>
  </si>
  <si>
    <t>2025-0026</t>
  </si>
  <si>
    <t>2025-0027</t>
  </si>
  <si>
    <t>Was a Co-Inoculum Used?</t>
  </si>
  <si>
    <t>2025-0028</t>
  </si>
  <si>
    <t>Strain ID of co-inoculum:</t>
  </si>
  <si>
    <t>2025-0029</t>
  </si>
  <si>
    <t>Mean Ct - Low level</t>
  </si>
  <si>
    <t>Strain source</t>
  </si>
  <si>
    <t>2025-0030</t>
  </si>
  <si>
    <t>Where all spiked samples co-inoculated?</t>
  </si>
  <si>
    <t>2025-0031</t>
  </si>
  <si>
    <t>2025-0032</t>
  </si>
  <si>
    <t>Stressing conditions (if applicable):</t>
  </si>
  <si>
    <t>2025-0033</t>
  </si>
  <si>
    <t>Stress level (if applicable):</t>
  </si>
  <si>
    <t>CP</t>
  </si>
  <si>
    <t>How was the stress level determined?
(Please include counts and agar choices)
(if applicable)</t>
  </si>
  <si>
    <t>CN</t>
  </si>
  <si>
    <t>No ct</t>
  </si>
  <si>
    <t>NTC</t>
  </si>
  <si>
    <t>CS</t>
  </si>
  <si>
    <t>Raw data : 20250502_111302_CT036336_VT et CF.pcrd</t>
  </si>
  <si>
    <t>Raw data : 20250502_160949_CT036336_VT et Cf.pcrd</t>
  </si>
  <si>
    <t>PREPARATION OF INOCULUM</t>
  </si>
  <si>
    <t>Raw data : 20250501_121615_CT036336_VT et CF.pcrd</t>
  </si>
  <si>
    <t>Raw data : 20250505_102508_CT036336_VT et CF.pcrd</t>
  </si>
  <si>
    <r>
      <t xml:space="preserve">VTEC </t>
    </r>
    <r>
      <rPr>
        <b/>
        <i/>
        <sz val="11"/>
        <color theme="1"/>
        <rFont val="Calibri"/>
        <family val="2"/>
        <scheme val="minor"/>
      </rPr>
      <t xml:space="preserve">E. coli </t>
    </r>
    <r>
      <rPr>
        <b/>
        <sz val="11"/>
        <color theme="1"/>
        <rFont val="Calibri"/>
        <family val="2"/>
        <scheme val="minor"/>
      </rPr>
      <t>LAAFC O103-2</t>
    </r>
  </si>
  <si>
    <t>Raw data : 20250429_123440_CT036336_VT et CF.pcrd</t>
  </si>
  <si>
    <t>Raw data : 20250501_135219_CT036336_VT et CF.pcrd</t>
  </si>
  <si>
    <t>Plating (TSA) :</t>
  </si>
  <si>
    <t>Screening</t>
  </si>
  <si>
    <t>FP</t>
  </si>
  <si>
    <t>FN</t>
  </si>
  <si>
    <t>Sensitivity</t>
  </si>
  <si>
    <t xml:space="preserve">Reading : </t>
  </si>
  <si>
    <t>Unspiked</t>
  </si>
  <si>
    <t>Specificity</t>
  </si>
  <si>
    <t xml:space="preserve">Volume / plate : </t>
  </si>
  <si>
    <t>100 µL</t>
  </si>
  <si>
    <t>Spiked</t>
  </si>
  <si>
    <t>FN rate</t>
  </si>
  <si>
    <t>FP rate</t>
  </si>
  <si>
    <t>Dilution</t>
  </si>
  <si>
    <t>Rep 1</t>
  </si>
  <si>
    <t>Rep 2</t>
  </si>
  <si>
    <t>CFU/mL</t>
  </si>
  <si>
    <t>Agreement</t>
  </si>
  <si>
    <t>&gt; 300</t>
  </si>
  <si>
    <t xml:space="preserve">  &gt;&gt;  0.417 mL + 9.6 mL H2Op = 1.25 CFU/100 µL</t>
  </si>
  <si>
    <t>Dilution in bold used for calculations</t>
  </si>
  <si>
    <t>20250502_111302_CT036336_VT et CF.pcrd</t>
  </si>
  <si>
    <t>20250502_160949_CT036336_VT et Cf.pcrd</t>
  </si>
  <si>
    <t>20250505_102508_CT036336_VT et CF.pcrd</t>
  </si>
  <si>
    <t>VERIFICATION OF FINAL INOCULUM</t>
  </si>
  <si>
    <t>20250429_123440_CT036336_VT et CF</t>
  </si>
  <si>
    <t>20250501_121615_CT036336_VT et CF.pcrd</t>
  </si>
  <si>
    <r>
      <t xml:space="preserve">VTEC </t>
    </r>
    <r>
      <rPr>
        <b/>
        <i/>
        <sz val="11"/>
        <color theme="1"/>
        <rFont val="Calibri"/>
        <family val="2"/>
        <scheme val="minor"/>
      </rPr>
      <t>E. coli</t>
    </r>
    <r>
      <rPr>
        <b/>
        <sz val="11"/>
        <color theme="1"/>
        <rFont val="Calibri"/>
        <family val="2"/>
        <scheme val="minor"/>
      </rPr>
      <t xml:space="preserve"> LAAFC O103-2</t>
    </r>
  </si>
  <si>
    <t>CFU/plate</t>
  </si>
  <si>
    <t xml:space="preserve">Mean : </t>
  </si>
  <si>
    <t xml:space="preserve">   &lt;&lt; Actual spiking level (target)</t>
  </si>
  <si>
    <t xml:space="preserve">POS : </t>
  </si>
  <si>
    <t xml:space="preserve">NEG : </t>
  </si>
  <si>
    <t>BACKGROUND MICROFLORA (MFHPB-18)</t>
  </si>
  <si>
    <t>Plating (PCA) :</t>
  </si>
  <si>
    <t>1 mL</t>
  </si>
  <si>
    <t>CFU/g</t>
  </si>
  <si>
    <t>TNTC</t>
  </si>
  <si>
    <t>20250501_135219_CT036336_VT et CF.pcrd</t>
  </si>
  <si>
    <t>Frozen Pork burgers</t>
  </si>
  <si>
    <t>Frozen minced beef (prescreen #1); frozen pork burgers (prescreen #2)</t>
  </si>
  <si>
    <t>18 h</t>
  </si>
  <si>
    <t>Pool #2 - MAC-T</t>
  </si>
  <si>
    <t>2025-0064</t>
  </si>
  <si>
    <t>Frozen minced beef</t>
  </si>
  <si>
    <t>2025-0065</t>
  </si>
  <si>
    <t>2025-0066</t>
  </si>
  <si>
    <t>Frozen minced beef background microflora concentration</t>
  </si>
  <si>
    <t>&lt; 5 CFU/g</t>
  </si>
  <si>
    <t>2025-0067</t>
  </si>
  <si>
    <t>1.1E+02 CFU/g</t>
  </si>
  <si>
    <t>2025-0068</t>
  </si>
  <si>
    <t>2025-0069</t>
  </si>
  <si>
    <t>9.3 CFU/g</t>
  </si>
  <si>
    <t>2025-0070</t>
  </si>
  <si>
    <t>2025-0071</t>
  </si>
  <si>
    <t>2025-0072</t>
  </si>
  <si>
    <t>2025-0073</t>
  </si>
  <si>
    <t>Target = 10 CFU/100 µl; Actual = 9.3 CFU/100 µL</t>
  </si>
  <si>
    <t>2025-0074</t>
  </si>
  <si>
    <t>2025-0075</t>
  </si>
  <si>
    <t>2025-0076</t>
  </si>
  <si>
    <t>2025-0077</t>
  </si>
  <si>
    <t>2025-0078</t>
  </si>
  <si>
    <t>2025-0079</t>
  </si>
  <si>
    <t>2025-0080</t>
  </si>
  <si>
    <t>2025-0081</t>
  </si>
  <si>
    <t>2025-0082</t>
  </si>
  <si>
    <t>2025-0083</t>
  </si>
  <si>
    <t>2025-0084</t>
  </si>
  <si>
    <t>2025-0085</t>
  </si>
  <si>
    <t>2025-0086</t>
  </si>
  <si>
    <t>2025-0087</t>
  </si>
  <si>
    <t>2025-0088</t>
  </si>
  <si>
    <t>Raw data : 20250515_145255_CT036336_VT et CF.pcrd</t>
  </si>
  <si>
    <t>Raw data : 20250515_111641_CT036336_VT et CF.pcrd</t>
  </si>
  <si>
    <t>Raw data : 20250521_105749_CT036336_VT et CF.pcrd</t>
  </si>
  <si>
    <t>Raw data : 20250513_123828_CT036336_VT et CF.pcrd</t>
  </si>
  <si>
    <t>&gt;300</t>
  </si>
  <si>
    <t xml:space="preserve">  &gt;&gt; 0.678 mL + 9.3 mL H2Op = 10 CFU/100 µL</t>
  </si>
  <si>
    <t>20250515_111641_CT036336_VT et CF.pcrd</t>
  </si>
  <si>
    <t>20250515_145255_CT036336_VT et CF.pcrd</t>
  </si>
  <si>
    <t>Raw data : 20250521_105749_CT036336_VT et CF</t>
  </si>
  <si>
    <t>20250513_123828_CT036336_VT et CF.pcrd</t>
  </si>
  <si>
    <t>Plate Sweeps</t>
  </si>
  <si>
    <t>MAC-T (-1)</t>
  </si>
  <si>
    <t>Rainbow (-4)</t>
  </si>
  <si>
    <t>Raw data : 20250502_160949_CT360336_VT et CF.pcrd</t>
  </si>
  <si>
    <t>20250502_160949_CT360336_VT et CF.pcrd (also includes curves from individual colonies)</t>
  </si>
  <si>
    <t>Raw data : 20250516_105908_CT036336_VT et CF.pcrd</t>
  </si>
  <si>
    <t>Pre-screening for natural contamination</t>
  </si>
  <si>
    <t xml:space="preserve">SCREENING PROTOCOL : </t>
  </si>
  <si>
    <t>- 5 x 65 g for each frozen meat item + 585 mL mTSBp</t>
  </si>
  <si>
    <t xml:space="preserve">- After 3 hrs at 42°C, add Cefsulodin/Vancomycin and Bile salts </t>
  </si>
  <si>
    <t>- Continue incubation at 42°C until total of 20 h</t>
  </si>
  <si>
    <t>- Instagene extraction + vt qPCR detection</t>
  </si>
  <si>
    <t>Samples 1 to 5</t>
  </si>
  <si>
    <t>#</t>
  </si>
  <si>
    <t>Raw data : 20250403_112003_CT036336_VT et CF.pcrd</t>
  </si>
  <si>
    <t xml:space="preserve">  &gt;&gt; No natural contamination detected</t>
  </si>
  <si>
    <t xml:space="preserve">  &gt;&gt; Used in Run #4</t>
  </si>
  <si>
    <t>Samples 6 to 10</t>
  </si>
  <si>
    <t>Frozen beef, chinese fondue</t>
  </si>
  <si>
    <t xml:space="preserve">  &gt;&gt; Used in Run #5</t>
  </si>
  <si>
    <t>Samples 11 to 15</t>
  </si>
  <si>
    <t xml:space="preserve">Raw data : </t>
  </si>
  <si>
    <t>20250417_114919_CT036336_VT et 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</si>
</sst>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E+00"/>
    <numFmt numFmtId="165" formatCode="0.0"/>
    <numFmt numFmtId="166" formatCode="###0.00;\-###0.00"/>
    <numFmt numFmtId="167" formatCode="###0.0;\-###0.0"/>
  </numFmts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8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sz val="18"/>
      <color theme="1"/>
      <name val="Calibri"/>
      <family val="2"/>
      <scheme val="minor"/>
    </font>
    <font>
      <sz val="8.25"/>
      <name val="Microsoft Sans Serif"/>
      <family val="2"/>
    </font>
    <font>
      <sz val="11"/>
      <color rgb="FFC00000"/>
      <name val="Calibri"/>
      <family val="2"/>
      <scheme val="minor"/>
    </font>
    <font>
      <b/>
      <sz val="8.25"/>
      <name val="Microsoft Sans Serif"/>
      <family val="2"/>
    </font>
    <font>
      <i/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8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94">
    <xf numFmtId="0" fontId="0" fillId="0" borderId="0" xfId="0"/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3" borderId="30" xfId="0" applyFill="1" applyBorder="1" applyAlignment="1">
      <alignment horizontal="center" vertical="center"/>
    </xf>
    <xf numFmtId="0" fontId="0" fillId="3" borderId="33" xfId="0" applyFill="1" applyBorder="1" applyAlignment="1">
      <alignment horizontal="center" vertical="center"/>
    </xf>
    <xf numFmtId="0" fontId="0" fillId="3" borderId="34" xfId="0" applyFill="1" applyBorder="1" applyAlignment="1">
      <alignment horizontal="center" vertical="center"/>
    </xf>
    <xf numFmtId="0" fontId="0" fillId="3" borderId="35" xfId="0" applyFill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right" vertical="center"/>
    </xf>
    <xf numFmtId="0" fontId="0" fillId="0" borderId="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14" fontId="0" fillId="0" borderId="0" xfId="0" applyNumberFormat="1" applyAlignment="1">
      <alignment vertical="center"/>
    </xf>
    <xf numFmtId="164" fontId="0" fillId="0" borderId="40" xfId="0" quotePrefix="1" applyNumberFormat="1" applyBorder="1" applyAlignment="1">
      <alignment horizontal="center" vertical="center"/>
    </xf>
    <xf numFmtId="164" fontId="0" fillId="0" borderId="42" xfId="0" applyNumberFormat="1" applyBorder="1" applyAlignment="1">
      <alignment horizontal="center" vertical="center"/>
    </xf>
    <xf numFmtId="0" fontId="0" fillId="0" borderId="7" xfId="0" applyBorder="1" applyAlignment="1">
      <alignment vertical="center"/>
    </xf>
    <xf numFmtId="165" fontId="0" fillId="0" borderId="0" xfId="0" applyNumberFormat="1" applyAlignment="1">
      <alignment horizontal="right" vertical="center"/>
    </xf>
    <xf numFmtId="14" fontId="0" fillId="0" borderId="0" xfId="0" applyNumberFormat="1" applyAlignment="1">
      <alignment horizontal="right" vertical="center"/>
    </xf>
    <xf numFmtId="0" fontId="0" fillId="0" borderId="10" xfId="0" applyBorder="1" applyAlignment="1">
      <alignment vertical="center"/>
    </xf>
    <xf numFmtId="0" fontId="0" fillId="0" borderId="12" xfId="0" applyBorder="1" applyAlignment="1">
      <alignment vertical="center"/>
    </xf>
    <xf numFmtId="164" fontId="0" fillId="0" borderId="41" xfId="0" applyNumberFormat="1" applyBorder="1" applyAlignment="1">
      <alignment horizontal="center" vertical="center"/>
    </xf>
    <xf numFmtId="164" fontId="0" fillId="0" borderId="41" xfId="0" quotePrefix="1" applyNumberForma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7" fillId="5" borderId="26" xfId="0" applyFont="1" applyFill="1" applyBorder="1" applyAlignment="1">
      <alignment horizontal="center" vertical="center"/>
    </xf>
    <xf numFmtId="0" fontId="7" fillId="5" borderId="27" xfId="0" applyFont="1" applyFill="1" applyBorder="1" applyAlignment="1">
      <alignment horizontal="center" vertical="center"/>
    </xf>
    <xf numFmtId="0" fontId="1" fillId="4" borderId="37" xfId="0" applyFont="1" applyFill="1" applyBorder="1" applyAlignment="1">
      <alignment horizontal="center" vertical="center"/>
    </xf>
    <xf numFmtId="0" fontId="1" fillId="4" borderId="38" xfId="0" applyFont="1" applyFill="1" applyBorder="1" applyAlignment="1">
      <alignment horizontal="center" vertical="center"/>
    </xf>
    <xf numFmtId="0" fontId="1" fillId="4" borderId="30" xfId="0" applyFont="1" applyFill="1" applyBorder="1" applyAlignment="1">
      <alignment horizontal="center" vertical="center"/>
    </xf>
    <xf numFmtId="9" fontId="3" fillId="0" borderId="0" xfId="1" applyFont="1" applyFill="1" applyAlignment="1">
      <alignment horizontal="right" vertical="center"/>
    </xf>
    <xf numFmtId="0" fontId="1" fillId="4" borderId="43" xfId="0" applyFont="1" applyFill="1" applyBorder="1" applyAlignment="1">
      <alignment horizontal="center" vertical="center"/>
    </xf>
    <xf numFmtId="0" fontId="1" fillId="4" borderId="44" xfId="0" applyFont="1" applyFill="1" applyBorder="1" applyAlignment="1">
      <alignment horizontal="center" vertical="center"/>
    </xf>
    <xf numFmtId="0" fontId="1" fillId="4" borderId="45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0" fillId="3" borderId="48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7" fillId="6" borderId="26" xfId="0" applyFont="1" applyFill="1" applyBorder="1" applyAlignment="1">
      <alignment horizontal="center" vertical="center"/>
    </xf>
    <xf numFmtId="0" fontId="7" fillId="6" borderId="27" xfId="0" applyFont="1" applyFill="1" applyBorder="1" applyAlignment="1">
      <alignment horizontal="center" vertical="center"/>
    </xf>
    <xf numFmtId="0" fontId="0" fillId="7" borderId="25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7" borderId="32" xfId="0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0" fontId="0" fillId="7" borderId="52" xfId="0" applyFill="1" applyBorder="1" applyAlignment="1">
      <alignment horizontal="center" vertical="center"/>
    </xf>
    <xf numFmtId="0" fontId="0" fillId="7" borderId="27" xfId="0" applyFill="1" applyBorder="1" applyAlignment="1">
      <alignment horizontal="center" vertical="center"/>
    </xf>
    <xf numFmtId="0" fontId="0" fillId="7" borderId="50" xfId="0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1" fontId="0" fillId="0" borderId="0" xfId="0" applyNumberFormat="1" applyAlignment="1">
      <alignment vertical="center"/>
    </xf>
    <xf numFmtId="164" fontId="1" fillId="0" borderId="4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164" fontId="0" fillId="0" borderId="0" xfId="0" applyNumberFormat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0" fontId="11" fillId="0" borderId="0" xfId="0" applyFont="1" applyAlignment="1" applyProtection="1">
      <alignment horizontal="center" vertical="center" wrapText="1"/>
      <protection locked="0"/>
    </xf>
    <xf numFmtId="164" fontId="0" fillId="0" borderId="18" xfId="0" applyNumberFormat="1" applyBorder="1" applyAlignment="1">
      <alignment horizontal="center" vertical="center"/>
    </xf>
    <xf numFmtId="164" fontId="0" fillId="0" borderId="18" xfId="0" quotePrefix="1" applyNumberFormat="1" applyBorder="1" applyAlignment="1">
      <alignment horizontal="center" vertical="center"/>
    </xf>
    <xf numFmtId="164" fontId="0" fillId="0" borderId="23" xfId="0" applyNumberFormat="1" applyBorder="1" applyAlignment="1">
      <alignment horizontal="center" vertical="center"/>
    </xf>
    <xf numFmtId="165" fontId="0" fillId="0" borderId="0" xfId="0" applyNumberFormat="1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quotePrefix="1" applyAlignment="1">
      <alignment horizontal="right" vertical="center"/>
    </xf>
    <xf numFmtId="0" fontId="0" fillId="0" borderId="39" xfId="0" applyBorder="1" applyAlignment="1">
      <alignment horizontal="right" vertical="center"/>
    </xf>
    <xf numFmtId="0" fontId="0" fillId="0" borderId="31" xfId="0" applyBorder="1" applyAlignment="1">
      <alignment horizontal="right" vertical="center"/>
    </xf>
    <xf numFmtId="0" fontId="0" fillId="0" borderId="40" xfId="0" applyBorder="1" applyAlignment="1">
      <alignment vertical="center"/>
    </xf>
    <xf numFmtId="0" fontId="0" fillId="0" borderId="25" xfId="0" applyBorder="1" applyAlignment="1">
      <alignment horizontal="right" vertical="center"/>
    </xf>
    <xf numFmtId="0" fontId="0" fillId="0" borderId="32" xfId="0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0" fillId="0" borderId="10" xfId="0" applyBorder="1" applyAlignment="1">
      <alignment horizontal="right" vertical="center"/>
    </xf>
    <xf numFmtId="165" fontId="0" fillId="0" borderId="9" xfId="0" applyNumberForma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165" fontId="7" fillId="0" borderId="11" xfId="0" applyNumberFormat="1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165" fontId="7" fillId="0" borderId="14" xfId="0" applyNumberFormat="1" applyFont="1" applyBorder="1" applyAlignment="1">
      <alignment horizontal="center" vertical="center"/>
    </xf>
    <xf numFmtId="165" fontId="7" fillId="0" borderId="7" xfId="0" applyNumberFormat="1" applyFont="1" applyBorder="1" applyAlignment="1">
      <alignment horizontal="center" vertical="center"/>
    </xf>
    <xf numFmtId="165" fontId="7" fillId="0" borderId="10" xfId="0" applyNumberFormat="1" applyFont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165" fontId="0" fillId="0" borderId="14" xfId="0" applyNumberForma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165" fontId="0" fillId="0" borderId="29" xfId="0" applyNumberForma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165" fontId="7" fillId="0" borderId="39" xfId="0" applyNumberFormat="1" applyFont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165" fontId="0" fillId="0" borderId="20" xfId="0" applyNumberFormat="1" applyBorder="1" applyAlignment="1">
      <alignment horizontal="center" vertical="center"/>
    </xf>
    <xf numFmtId="165" fontId="0" fillId="0" borderId="25" xfId="0" applyNumberFormat="1" applyBorder="1" applyAlignment="1">
      <alignment horizontal="center" vertical="center"/>
    </xf>
    <xf numFmtId="1" fontId="7" fillId="0" borderId="54" xfId="0" applyNumberFormat="1" applyFont="1" applyBorder="1" applyAlignment="1">
      <alignment horizontal="center" vertical="center"/>
    </xf>
    <xf numFmtId="165" fontId="7" fillId="0" borderId="54" xfId="0" applyNumberFormat="1" applyFont="1" applyBorder="1" applyAlignment="1">
      <alignment horizontal="center" vertical="center"/>
    </xf>
    <xf numFmtId="0" fontId="0" fillId="3" borderId="61" xfId="0" applyFill="1" applyBorder="1" applyAlignment="1">
      <alignment horizontal="center" vertical="center"/>
    </xf>
    <xf numFmtId="0" fontId="0" fillId="3" borderId="62" xfId="0" applyFill="1" applyBorder="1" applyAlignment="1">
      <alignment horizontal="center" vertical="center"/>
    </xf>
    <xf numFmtId="0" fontId="0" fillId="3" borderId="45" xfId="0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165" fontId="0" fillId="8" borderId="12" xfId="0" applyNumberFormat="1" applyFill="1" applyBorder="1" applyAlignment="1">
      <alignment horizontal="center" vertical="center"/>
    </xf>
    <xf numFmtId="165" fontId="7" fillId="8" borderId="28" xfId="0" applyNumberFormat="1" applyFont="1" applyFill="1" applyBorder="1" applyAlignment="1">
      <alignment horizontal="center" vertical="center"/>
    </xf>
    <xf numFmtId="165" fontId="0" fillId="8" borderId="29" xfId="0" applyNumberForma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65" fontId="0" fillId="0" borderId="26" xfId="0" applyNumberFormat="1" applyBorder="1" applyAlignment="1">
      <alignment horizontal="center" vertical="center"/>
    </xf>
    <xf numFmtId="165" fontId="0" fillId="0" borderId="27" xfId="0" applyNumberForma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165" fontId="7" fillId="8" borderId="14" xfId="0" applyNumberFormat="1" applyFont="1" applyFill="1" applyBorder="1" applyAlignment="1">
      <alignment horizontal="center" vertical="center"/>
    </xf>
    <xf numFmtId="1" fontId="0" fillId="0" borderId="42" xfId="0" applyNumberFormat="1" applyBorder="1" applyAlignment="1">
      <alignment vertical="center"/>
    </xf>
    <xf numFmtId="0" fontId="1" fillId="0" borderId="20" xfId="0" applyFont="1" applyBorder="1" applyAlignment="1">
      <alignment horizontal="right" vertical="center"/>
    </xf>
    <xf numFmtId="0" fontId="1" fillId="0" borderId="21" xfId="0" applyFont="1" applyBorder="1" applyAlignment="1">
      <alignment horizontal="right" vertical="center"/>
    </xf>
    <xf numFmtId="0" fontId="1" fillId="0" borderId="41" xfId="0" applyFont="1" applyBorder="1" applyAlignment="1">
      <alignment vertical="center"/>
    </xf>
    <xf numFmtId="165" fontId="7" fillId="0" borderId="9" xfId="0" applyNumberFormat="1" applyFont="1" applyBorder="1" applyAlignment="1">
      <alignment horizontal="center" vertical="center"/>
    </xf>
    <xf numFmtId="165" fontId="0" fillId="0" borderId="39" xfId="0" applyNumberFormat="1" applyBorder="1" applyAlignment="1">
      <alignment horizontal="center" vertical="center"/>
    </xf>
    <xf numFmtId="164" fontId="1" fillId="0" borderId="18" xfId="0" applyNumberFormat="1" applyFont="1" applyBorder="1" applyAlignment="1">
      <alignment horizontal="center" vertical="center"/>
    </xf>
    <xf numFmtId="166" fontId="7" fillId="0" borderId="57" xfId="0" applyNumberFormat="1" applyFont="1" applyBorder="1" applyAlignment="1">
      <alignment horizontal="center" vertical="center"/>
    </xf>
    <xf numFmtId="0" fontId="0" fillId="3" borderId="67" xfId="0" applyFill="1" applyBorder="1" applyAlignment="1">
      <alignment horizontal="center" vertical="center"/>
    </xf>
    <xf numFmtId="0" fontId="0" fillId="3" borderId="68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2" xfId="0" applyBorder="1" applyAlignment="1">
      <alignment vertical="center"/>
    </xf>
    <xf numFmtId="9" fontId="0" fillId="0" borderId="9" xfId="1" applyFont="1" applyBorder="1" applyAlignment="1">
      <alignment horizontal="right" vertical="center"/>
    </xf>
    <xf numFmtId="9" fontId="0" fillId="0" borderId="11" xfId="1" applyFont="1" applyBorder="1" applyAlignment="1">
      <alignment horizontal="right" vertical="center"/>
    </xf>
    <xf numFmtId="9" fontId="0" fillId="0" borderId="11" xfId="1" quotePrefix="1" applyFont="1" applyBorder="1" applyAlignment="1">
      <alignment horizontal="right" vertical="center"/>
    </xf>
    <xf numFmtId="9" fontId="0" fillId="0" borderId="14" xfId="1" applyFont="1" applyBorder="1" applyAlignment="1">
      <alignment horizontal="right" vertical="center"/>
    </xf>
    <xf numFmtId="0" fontId="17" fillId="0" borderId="0" xfId="0" applyFont="1" applyAlignment="1">
      <alignment vertical="center"/>
    </xf>
    <xf numFmtId="0" fontId="0" fillId="0" borderId="18" xfId="0" applyBorder="1" applyAlignment="1">
      <alignment horizontal="center" vertical="center"/>
    </xf>
    <xf numFmtId="0" fontId="7" fillId="0" borderId="12" xfId="0" applyFont="1" applyBorder="1" applyAlignment="1">
      <alignment vertical="center"/>
    </xf>
    <xf numFmtId="0" fontId="7" fillId="0" borderId="14" xfId="0" applyFont="1" applyBorder="1" applyAlignment="1">
      <alignment vertical="center"/>
    </xf>
    <xf numFmtId="0" fontId="7" fillId="0" borderId="39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7" fillId="0" borderId="21" xfId="0" quotePrefix="1" applyFont="1" applyBorder="1" applyAlignment="1">
      <alignment horizontal="center" vertical="center"/>
    </xf>
    <xf numFmtId="165" fontId="7" fillId="0" borderId="19" xfId="0" quotePrefix="1" applyNumberFormat="1" applyFont="1" applyBorder="1" applyAlignment="1">
      <alignment horizontal="center" vertical="center"/>
    </xf>
    <xf numFmtId="0" fontId="0" fillId="0" borderId="66" xfId="0" applyBorder="1" applyAlignment="1">
      <alignment vertical="center" wrapText="1"/>
    </xf>
    <xf numFmtId="0" fontId="1" fillId="4" borderId="71" xfId="0" applyFont="1" applyFill="1" applyBorder="1" applyAlignment="1">
      <alignment horizontal="center" vertical="center"/>
    </xf>
    <xf numFmtId="0" fontId="1" fillId="4" borderId="61" xfId="0" applyFont="1" applyFill="1" applyBorder="1" applyAlignment="1">
      <alignment horizontal="center" vertical="center"/>
    </xf>
    <xf numFmtId="0" fontId="1" fillId="4" borderId="70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167" fontId="7" fillId="0" borderId="57" xfId="0" applyNumberFormat="1" applyFont="1" applyBorder="1" applyAlignment="1">
      <alignment horizontal="center" vertical="center"/>
    </xf>
    <xf numFmtId="167" fontId="7" fillId="0" borderId="53" xfId="0" applyNumberFormat="1" applyFont="1" applyBorder="1" applyAlignment="1">
      <alignment horizontal="center" vertical="center"/>
    </xf>
    <xf numFmtId="167" fontId="7" fillId="0" borderId="58" xfId="0" applyNumberFormat="1" applyFont="1" applyBorder="1" applyAlignment="1">
      <alignment horizontal="center" vertical="center"/>
    </xf>
    <xf numFmtId="1" fontId="7" fillId="0" borderId="7" xfId="0" applyNumberFormat="1" applyFont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1" fontId="7" fillId="0" borderId="12" xfId="0" applyNumberFormat="1" applyFont="1" applyBorder="1" applyAlignment="1">
      <alignment horizontal="center" vertical="center"/>
    </xf>
    <xf numFmtId="1" fontId="7" fillId="0" borderId="63" xfId="0" applyNumberFormat="1" applyFont="1" applyBorder="1" applyAlignment="1">
      <alignment horizontal="center" vertical="center"/>
    </xf>
    <xf numFmtId="167" fontId="7" fillId="0" borderId="64" xfId="0" applyNumberFormat="1" applyFont="1" applyBorder="1" applyAlignment="1">
      <alignment horizontal="center" vertical="center"/>
    </xf>
    <xf numFmtId="165" fontId="7" fillId="5" borderId="10" xfId="0" applyNumberFormat="1" applyFont="1" applyFill="1" applyBorder="1" applyAlignment="1">
      <alignment horizontal="center" vertical="center"/>
    </xf>
    <xf numFmtId="165" fontId="0" fillId="5" borderId="10" xfId="0" applyNumberFormat="1" applyFill="1" applyBorder="1" applyAlignment="1">
      <alignment horizontal="center" vertical="center"/>
    </xf>
    <xf numFmtId="165" fontId="0" fillId="5" borderId="26" xfId="0" applyNumberFormat="1" applyFill="1" applyBorder="1" applyAlignment="1">
      <alignment horizontal="center" vertical="center"/>
    </xf>
    <xf numFmtId="165" fontId="0" fillId="5" borderId="7" xfId="0" applyNumberFormat="1" applyFill="1" applyBorder="1" applyAlignment="1">
      <alignment horizontal="center" vertical="center"/>
    </xf>
    <xf numFmtId="165" fontId="7" fillId="5" borderId="12" xfId="0" applyNumberFormat="1" applyFont="1" applyFill="1" applyBorder="1" applyAlignment="1">
      <alignment horizontal="center" vertical="center"/>
    </xf>
    <xf numFmtId="0" fontId="0" fillId="0" borderId="41" xfId="0" applyBorder="1" applyAlignment="1">
      <alignment vertical="center"/>
    </xf>
    <xf numFmtId="0" fontId="0" fillId="0" borderId="21" xfId="0" applyBorder="1" applyAlignment="1">
      <alignment horizontal="right" vertical="center"/>
    </xf>
    <xf numFmtId="0" fontId="0" fillId="0" borderId="12" xfId="0" applyBorder="1" applyAlignment="1">
      <alignment horizontal="right" vertical="center"/>
    </xf>
    <xf numFmtId="164" fontId="0" fillId="0" borderId="41" xfId="0" applyNumberFormat="1" applyBorder="1" applyAlignment="1">
      <alignment vertical="center"/>
    </xf>
    <xf numFmtId="0" fontId="0" fillId="0" borderId="77" xfId="0" applyBorder="1" applyAlignment="1">
      <alignment horizontal="center" vertical="center"/>
    </xf>
    <xf numFmtId="165" fontId="0" fillId="8" borderId="10" xfId="0" applyNumberFormat="1" applyFill="1" applyBorder="1" applyAlignment="1">
      <alignment horizontal="center" vertical="center"/>
    </xf>
    <xf numFmtId="165" fontId="0" fillId="8" borderId="11" xfId="0" applyNumberFormat="1" applyFill="1" applyBorder="1" applyAlignment="1">
      <alignment horizontal="center" vertical="center"/>
    </xf>
    <xf numFmtId="165" fontId="0" fillId="8" borderId="7" xfId="0" applyNumberFormat="1" applyFill="1" applyBorder="1" applyAlignment="1">
      <alignment horizontal="center" vertical="center"/>
    </xf>
    <xf numFmtId="165" fontId="0" fillId="8" borderId="9" xfId="0" applyNumberFormat="1" applyFill="1" applyBorder="1" applyAlignment="1">
      <alignment horizontal="center" vertical="center"/>
    </xf>
    <xf numFmtId="165" fontId="7" fillId="8" borderId="12" xfId="0" applyNumberFormat="1" applyFont="1" applyFill="1" applyBorder="1" applyAlignment="1">
      <alignment horizontal="center" vertical="center"/>
    </xf>
    <xf numFmtId="165" fontId="0" fillId="8" borderId="14" xfId="0" applyNumberFormat="1" applyFill="1" applyBorder="1" applyAlignment="1">
      <alignment horizontal="center" vertical="center"/>
    </xf>
    <xf numFmtId="165" fontId="7" fillId="8" borderId="7" xfId="0" applyNumberFormat="1" applyFont="1" applyFill="1" applyBorder="1" applyAlignment="1">
      <alignment horizontal="center" vertical="center"/>
    </xf>
    <xf numFmtId="165" fontId="0" fillId="8" borderId="0" xfId="0" applyNumberFormat="1" applyFill="1" applyAlignment="1">
      <alignment horizontal="center" vertical="center"/>
    </xf>
    <xf numFmtId="165" fontId="0" fillId="8" borderId="55" xfId="0" applyNumberFormat="1" applyFill="1" applyBorder="1" applyAlignment="1">
      <alignment horizontal="center" vertical="center"/>
    </xf>
    <xf numFmtId="165" fontId="7" fillId="0" borderId="74" xfId="0" applyNumberFormat="1" applyFont="1" applyBorder="1" applyAlignment="1">
      <alignment horizontal="center" vertical="center"/>
    </xf>
    <xf numFmtId="165" fontId="7" fillId="0" borderId="73" xfId="0" applyNumberFormat="1" applyFont="1" applyBorder="1" applyAlignment="1">
      <alignment horizontal="center" vertical="center"/>
    </xf>
    <xf numFmtId="165" fontId="7" fillId="0" borderId="75" xfId="0" applyNumberFormat="1" applyFont="1" applyBorder="1" applyAlignment="1">
      <alignment horizontal="center" vertical="center"/>
    </xf>
    <xf numFmtId="165" fontId="7" fillId="0" borderId="53" xfId="0" applyNumberFormat="1" applyFont="1" applyBorder="1" applyAlignment="1">
      <alignment horizontal="center" vertical="center"/>
    </xf>
    <xf numFmtId="165" fontId="7" fillId="0" borderId="76" xfId="0" applyNumberFormat="1" applyFont="1" applyBorder="1" applyAlignment="1">
      <alignment horizontal="center" vertical="center"/>
    </xf>
    <xf numFmtId="165" fontId="7" fillId="0" borderId="78" xfId="0" applyNumberFormat="1" applyFont="1" applyBorder="1" applyAlignment="1">
      <alignment horizontal="center" vertical="center"/>
    </xf>
    <xf numFmtId="165" fontId="7" fillId="0" borderId="60" xfId="0" applyNumberFormat="1" applyFont="1" applyBorder="1" applyAlignment="1">
      <alignment horizontal="center" vertical="center"/>
    </xf>
    <xf numFmtId="165" fontId="7" fillId="0" borderId="63" xfId="0" applyNumberFormat="1" applyFont="1" applyBorder="1" applyAlignment="1">
      <alignment horizontal="center" vertical="center"/>
    </xf>
    <xf numFmtId="165" fontId="7" fillId="6" borderId="57" xfId="0" applyNumberFormat="1" applyFont="1" applyFill="1" applyBorder="1" applyAlignment="1">
      <alignment horizontal="center" vertical="center"/>
    </xf>
    <xf numFmtId="165" fontId="7" fillId="6" borderId="58" xfId="0" applyNumberFormat="1" applyFont="1" applyFill="1" applyBorder="1" applyAlignment="1">
      <alignment horizontal="center" vertical="center"/>
    </xf>
    <xf numFmtId="0" fontId="10" fillId="0" borderId="0" xfId="0" applyFont="1"/>
    <xf numFmtId="165" fontId="7" fillId="0" borderId="12" xfId="0" applyNumberFormat="1" applyFont="1" applyBorder="1" applyAlignment="1">
      <alignment horizontal="center" vertical="center"/>
    </xf>
    <xf numFmtId="167" fontId="7" fillId="0" borderId="54" xfId="0" applyNumberFormat="1" applyFont="1" applyBorder="1" applyAlignment="1">
      <alignment horizontal="center" vertical="center"/>
    </xf>
    <xf numFmtId="167" fontId="7" fillId="0" borderId="63" xfId="0" applyNumberFormat="1" applyFont="1" applyBorder="1" applyAlignment="1">
      <alignment horizontal="center" vertical="center"/>
    </xf>
    <xf numFmtId="167" fontId="0" fillId="8" borderId="10" xfId="0" applyNumberFormat="1" applyFill="1" applyBorder="1" applyAlignment="1">
      <alignment horizontal="center" vertical="center"/>
    </xf>
    <xf numFmtId="167" fontId="7" fillId="0" borderId="73" xfId="0" applyNumberFormat="1" applyFont="1" applyBorder="1" applyAlignment="1">
      <alignment horizontal="center" vertical="center"/>
    </xf>
    <xf numFmtId="165" fontId="7" fillId="0" borderId="56" xfId="0" applyNumberFormat="1" applyFont="1" applyBorder="1" applyAlignment="1">
      <alignment horizontal="center" vertical="center"/>
    </xf>
    <xf numFmtId="164" fontId="1" fillId="0" borderId="46" xfId="0" quotePrefix="1" applyNumberFormat="1" applyFont="1" applyBorder="1" applyAlignment="1">
      <alignment horizontal="center" vertical="center"/>
    </xf>
    <xf numFmtId="164" fontId="0" fillId="0" borderId="46" xfId="0" quotePrefix="1" applyNumberFormat="1" applyBorder="1" applyAlignment="1">
      <alignment horizontal="center" vertical="center"/>
    </xf>
    <xf numFmtId="165" fontId="7" fillId="0" borderId="57" xfId="0" applyNumberFormat="1" applyFont="1" applyBorder="1" applyAlignment="1">
      <alignment horizontal="center" vertical="center"/>
    </xf>
    <xf numFmtId="165" fontId="7" fillId="0" borderId="58" xfId="0" applyNumberFormat="1" applyFont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165" fontId="0" fillId="8" borderId="31" xfId="0" applyNumberFormat="1" applyFill="1" applyBorder="1" applyAlignment="1">
      <alignment horizontal="center" vertical="center"/>
    </xf>
    <xf numFmtId="0" fontId="0" fillId="8" borderId="39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165" fontId="0" fillId="8" borderId="32" xfId="0" applyNumberFormat="1" applyFill="1" applyBorder="1" applyAlignment="1">
      <alignment horizontal="center" vertical="center"/>
    </xf>
    <xf numFmtId="0" fontId="0" fillId="8" borderId="25" xfId="0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0" fillId="8" borderId="49" xfId="0" applyFill="1" applyBorder="1" applyAlignment="1">
      <alignment horizontal="center" vertical="center"/>
    </xf>
    <xf numFmtId="0" fontId="0" fillId="8" borderId="51" xfId="0" applyFill="1" applyBorder="1" applyAlignment="1">
      <alignment horizontal="center" vertical="center"/>
    </xf>
    <xf numFmtId="0" fontId="0" fillId="8" borderId="28" xfId="0" applyFill="1" applyBorder="1" applyAlignment="1">
      <alignment horizontal="center" vertical="center"/>
    </xf>
    <xf numFmtId="0" fontId="0" fillId="8" borderId="29" xfId="0" applyFill="1" applyBorder="1" applyAlignment="1">
      <alignment horizontal="center" vertical="center"/>
    </xf>
    <xf numFmtId="0" fontId="0" fillId="8" borderId="20" xfId="0" applyFill="1" applyBorder="1" applyAlignment="1">
      <alignment horizontal="center" vertical="center"/>
    </xf>
    <xf numFmtId="0" fontId="0" fillId="8" borderId="21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8" borderId="50" xfId="0" applyFill="1" applyBorder="1" applyAlignment="1">
      <alignment horizontal="center" vertical="center"/>
    </xf>
    <xf numFmtId="0" fontId="0" fillId="8" borderId="52" xfId="0" applyFill="1" applyBorder="1" applyAlignment="1">
      <alignment horizontal="center" vertical="center"/>
    </xf>
    <xf numFmtId="0" fontId="0" fillId="8" borderId="26" xfId="0" applyFill="1" applyBorder="1" applyAlignment="1">
      <alignment horizontal="center" vertical="center"/>
    </xf>
    <xf numFmtId="0" fontId="0" fillId="8" borderId="27" xfId="0" applyFill="1" applyBorder="1" applyAlignment="1">
      <alignment horizontal="center" vertical="center"/>
    </xf>
    <xf numFmtId="0" fontId="0" fillId="8" borderId="7" xfId="0" applyFill="1" applyBorder="1" applyAlignment="1">
      <alignment vertical="center"/>
    </xf>
    <xf numFmtId="0" fontId="0" fillId="8" borderId="31" xfId="0" applyFill="1" applyBorder="1" applyAlignment="1">
      <alignment vertical="center"/>
    </xf>
    <xf numFmtId="0" fontId="0" fillId="8" borderId="28" xfId="0" applyFill="1" applyBorder="1" applyAlignment="1">
      <alignment vertical="center"/>
    </xf>
    <xf numFmtId="0" fontId="0" fillId="8" borderId="29" xfId="0" applyFill="1" applyBorder="1" applyAlignment="1">
      <alignment vertical="center"/>
    </xf>
    <xf numFmtId="0" fontId="0" fillId="8" borderId="39" xfId="0" applyFill="1" applyBorder="1" applyAlignment="1">
      <alignment vertical="center"/>
    </xf>
    <xf numFmtId="0" fontId="0" fillId="8" borderId="9" xfId="0" applyFill="1" applyBorder="1" applyAlignment="1">
      <alignment vertical="center"/>
    </xf>
    <xf numFmtId="0" fontId="0" fillId="8" borderId="10" xfId="0" applyFill="1" applyBorder="1" applyAlignment="1">
      <alignment vertical="center"/>
    </xf>
    <xf numFmtId="0" fontId="0" fillId="8" borderId="21" xfId="0" applyFill="1" applyBorder="1" applyAlignment="1">
      <alignment vertical="center"/>
    </xf>
    <xf numFmtId="0" fontId="0" fillId="8" borderId="11" xfId="0" applyFill="1" applyBorder="1" applyAlignment="1">
      <alignment vertical="center"/>
    </xf>
    <xf numFmtId="0" fontId="0" fillId="8" borderId="20" xfId="0" applyFill="1" applyBorder="1" applyAlignment="1">
      <alignment vertical="center"/>
    </xf>
    <xf numFmtId="0" fontId="0" fillId="8" borderId="12" xfId="0" applyFill="1" applyBorder="1" applyAlignment="1">
      <alignment vertical="center"/>
    </xf>
    <xf numFmtId="0" fontId="0" fillId="8" borderId="32" xfId="0" applyFill="1" applyBorder="1" applyAlignment="1">
      <alignment vertical="center"/>
    </xf>
    <xf numFmtId="0" fontId="0" fillId="8" borderId="26" xfId="0" applyFill="1" applyBorder="1" applyAlignment="1">
      <alignment vertical="center"/>
    </xf>
    <xf numFmtId="0" fontId="0" fillId="8" borderId="27" xfId="0" applyFill="1" applyBorder="1" applyAlignment="1">
      <alignment vertical="center"/>
    </xf>
    <xf numFmtId="0" fontId="0" fillId="8" borderId="25" xfId="0" applyFill="1" applyBorder="1" applyAlignment="1">
      <alignment vertical="center"/>
    </xf>
    <xf numFmtId="0" fontId="0" fillId="8" borderId="14" xfId="0" applyFill="1" applyBorder="1" applyAlignment="1">
      <alignment vertical="center"/>
    </xf>
    <xf numFmtId="165" fontId="0" fillId="8" borderId="21" xfId="0" applyNumberFormat="1" applyFill="1" applyBorder="1" applyAlignment="1">
      <alignment horizontal="center" vertical="center"/>
    </xf>
    <xf numFmtId="1" fontId="7" fillId="8" borderId="7" xfId="0" applyNumberFormat="1" applyFont="1" applyFill="1" applyBorder="1" applyAlignment="1">
      <alignment horizontal="center" vertical="center"/>
    </xf>
    <xf numFmtId="1" fontId="0" fillId="8" borderId="9" xfId="0" applyNumberFormat="1" applyFill="1" applyBorder="1" applyAlignment="1">
      <alignment horizontal="center" vertical="center"/>
    </xf>
    <xf numFmtId="165" fontId="7" fillId="8" borderId="39" xfId="0" applyNumberFormat="1" applyFont="1" applyFill="1" applyBorder="1" applyAlignment="1">
      <alignment horizontal="center" vertical="center"/>
    </xf>
    <xf numFmtId="1" fontId="0" fillId="8" borderId="10" xfId="0" applyNumberFormat="1" applyFill="1" applyBorder="1" applyAlignment="1">
      <alignment horizontal="center" vertical="center"/>
    </xf>
    <xf numFmtId="1" fontId="0" fillId="8" borderId="11" xfId="0" applyNumberFormat="1" applyFill="1" applyBorder="1" applyAlignment="1">
      <alignment horizontal="center" vertical="center"/>
    </xf>
    <xf numFmtId="165" fontId="0" fillId="8" borderId="20" xfId="0" applyNumberFormat="1" applyFill="1" applyBorder="1" applyAlignment="1">
      <alignment horizontal="center" vertical="center"/>
    </xf>
    <xf numFmtId="167" fontId="7" fillId="0" borderId="56" xfId="0" applyNumberFormat="1" applyFont="1" applyBorder="1" applyAlignment="1">
      <alignment horizontal="center" vertical="center"/>
    </xf>
    <xf numFmtId="167" fontId="7" fillId="7" borderId="56" xfId="0" applyNumberFormat="1" applyFont="1" applyFill="1" applyBorder="1" applyAlignment="1">
      <alignment horizontal="center" vertical="center"/>
    </xf>
    <xf numFmtId="167" fontId="0" fillId="8" borderId="11" xfId="0" applyNumberFormat="1" applyFill="1" applyBorder="1" applyAlignment="1">
      <alignment horizontal="center" vertical="center"/>
    </xf>
    <xf numFmtId="167" fontId="7" fillId="7" borderId="57" xfId="0" applyNumberFormat="1" applyFont="1" applyFill="1" applyBorder="1" applyAlignment="1">
      <alignment horizontal="center" vertical="center"/>
    </xf>
    <xf numFmtId="167" fontId="7" fillId="7" borderId="58" xfId="0" applyNumberFormat="1" applyFont="1" applyFill="1" applyBorder="1" applyAlignment="1">
      <alignment horizontal="center" vertical="center"/>
    </xf>
    <xf numFmtId="165" fontId="0" fillId="8" borderId="50" xfId="0" applyNumberFormat="1" applyFill="1" applyBorder="1" applyAlignment="1">
      <alignment horizontal="center" vertical="center"/>
    </xf>
    <xf numFmtId="165" fontId="0" fillId="8" borderId="27" xfId="0" applyNumberFormat="1" applyFill="1" applyBorder="1" applyAlignment="1">
      <alignment horizontal="center" vertical="center"/>
    </xf>
    <xf numFmtId="0" fontId="0" fillId="0" borderId="20" xfId="0" applyBorder="1" applyAlignment="1">
      <alignment horizontal="right" vertical="center"/>
    </xf>
    <xf numFmtId="0" fontId="1" fillId="0" borderId="25" xfId="0" applyFont="1" applyBorder="1" applyAlignment="1">
      <alignment horizontal="right" vertical="center"/>
    </xf>
    <xf numFmtId="0" fontId="1" fillId="0" borderId="32" xfId="0" applyFont="1" applyBorder="1" applyAlignment="1">
      <alignment horizontal="right" vertical="center"/>
    </xf>
    <xf numFmtId="1" fontId="1" fillId="0" borderId="42" xfId="0" applyNumberFormat="1" applyFont="1" applyBorder="1" applyAlignment="1">
      <alignment vertical="center"/>
    </xf>
    <xf numFmtId="166" fontId="7" fillId="0" borderId="1" xfId="0" applyNumberFormat="1" applyFont="1" applyBorder="1" applyAlignment="1">
      <alignment horizontal="center" vertical="center"/>
    </xf>
    <xf numFmtId="166" fontId="7" fillId="0" borderId="8" xfId="0" applyNumberFormat="1" applyFont="1" applyBorder="1" applyAlignment="1">
      <alignment horizontal="center" vertical="center"/>
    </xf>
    <xf numFmtId="166" fontId="7" fillId="0" borderId="13" xfId="0" applyNumberFormat="1" applyFont="1" applyBorder="1" applyAlignment="1">
      <alignment horizontal="center" vertical="center"/>
    </xf>
    <xf numFmtId="165" fontId="7" fillId="5" borderId="7" xfId="0" applyNumberFormat="1" applyFont="1" applyFill="1" applyBorder="1" applyAlignment="1">
      <alignment horizontal="center" vertical="center"/>
    </xf>
    <xf numFmtId="164" fontId="0" fillId="0" borderId="43" xfId="0" applyNumberFormat="1" applyBorder="1" applyAlignment="1">
      <alignment vertical="center"/>
    </xf>
    <xf numFmtId="164" fontId="0" fillId="0" borderId="69" xfId="0" applyNumberFormat="1" applyBorder="1" applyAlignment="1">
      <alignment vertical="center"/>
    </xf>
    <xf numFmtId="165" fontId="7" fillId="8" borderId="54" xfId="0" applyNumberFormat="1" applyFont="1" applyFill="1" applyBorder="1" applyAlignment="1">
      <alignment horizontal="center" vertical="center"/>
    </xf>
    <xf numFmtId="165" fontId="7" fillId="8" borderId="73" xfId="0" applyNumberFormat="1" applyFont="1" applyFill="1" applyBorder="1" applyAlignment="1">
      <alignment horizontal="center" vertical="center"/>
    </xf>
    <xf numFmtId="165" fontId="7" fillId="8" borderId="57" xfId="0" applyNumberFormat="1" applyFont="1" applyFill="1" applyBorder="1" applyAlignment="1">
      <alignment horizontal="center" vertical="center"/>
    </xf>
    <xf numFmtId="165" fontId="7" fillId="8" borderId="25" xfId="0" applyNumberFormat="1" applyFont="1" applyFill="1" applyBorder="1" applyAlignment="1">
      <alignment horizontal="center" vertical="center"/>
    </xf>
    <xf numFmtId="165" fontId="0" fillId="8" borderId="25" xfId="0" applyNumberFormat="1" applyFill="1" applyBorder="1" applyAlignment="1">
      <alignment horizontal="center" vertical="center"/>
    </xf>
    <xf numFmtId="164" fontId="1" fillId="0" borderId="42" xfId="0" applyNumberFormat="1" applyFont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0" xfId="0" quotePrefix="1"/>
    <xf numFmtId="0" fontId="1" fillId="0" borderId="0" xfId="0" applyFont="1"/>
    <xf numFmtId="14" fontId="0" fillId="0" borderId="0" xfId="0" applyNumberFormat="1"/>
    <xf numFmtId="165" fontId="7" fillId="0" borderId="29" xfId="0" applyNumberFormat="1" applyFont="1" applyBorder="1" applyAlignment="1">
      <alignment horizontal="center" vertical="center"/>
    </xf>
    <xf numFmtId="2" fontId="7" fillId="0" borderId="29" xfId="0" applyNumberFormat="1" applyFont="1" applyBorder="1" applyAlignment="1">
      <alignment horizontal="center" vertical="center"/>
    </xf>
    <xf numFmtId="2" fontId="7" fillId="0" borderId="11" xfId="0" applyNumberFormat="1" applyFont="1" applyBorder="1" applyAlignment="1">
      <alignment horizontal="center" vertical="center"/>
    </xf>
    <xf numFmtId="2" fontId="7" fillId="0" borderId="14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8" borderId="49" xfId="0" applyNumberFormat="1" applyFill="1" applyBorder="1" applyAlignment="1">
      <alignment horizontal="center" vertical="center"/>
    </xf>
    <xf numFmtId="165" fontId="0" fillId="8" borderId="28" xfId="0" applyNumberFormat="1" applyFill="1" applyBorder="1" applyAlignment="1">
      <alignment horizontal="center" vertical="center"/>
    </xf>
    <xf numFmtId="165" fontId="0" fillId="8" borderId="26" xfId="0" applyNumberFormat="1" applyFill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165" fontId="0" fillId="8" borderId="39" xfId="0" applyNumberFormat="1" applyFill="1" applyBorder="1" applyAlignment="1">
      <alignment horizontal="center" vertical="center"/>
    </xf>
    <xf numFmtId="165" fontId="0" fillId="0" borderId="50" xfId="0" applyNumberFormat="1" applyBorder="1" applyAlignment="1">
      <alignment horizontal="center" vertical="center"/>
    </xf>
    <xf numFmtId="166" fontId="7" fillId="0" borderId="64" xfId="0" applyNumberFormat="1" applyFont="1" applyBorder="1" applyAlignment="1">
      <alignment horizontal="center" vertical="center"/>
    </xf>
    <xf numFmtId="165" fontId="7" fillId="8" borderId="32" xfId="0" applyNumberFormat="1" applyFont="1" applyFill="1" applyBorder="1" applyAlignment="1">
      <alignment horizontal="center" vertical="center"/>
    </xf>
    <xf numFmtId="165" fontId="7" fillId="0" borderId="80" xfId="0" applyNumberFormat="1" applyFont="1" applyBorder="1" applyAlignment="1">
      <alignment horizontal="center" vertical="center"/>
    </xf>
    <xf numFmtId="165" fontId="7" fillId="0" borderId="64" xfId="0" applyNumberFormat="1" applyFont="1" applyBorder="1" applyAlignment="1">
      <alignment horizontal="center" vertical="center"/>
    </xf>
    <xf numFmtId="165" fontId="7" fillId="6" borderId="56" xfId="0" applyNumberFormat="1" applyFont="1" applyFill="1" applyBorder="1" applyAlignment="1">
      <alignment horizontal="center" vertical="center"/>
    </xf>
    <xf numFmtId="165" fontId="0" fillId="8" borderId="51" xfId="0" applyNumberFormat="1" applyFill="1" applyBorder="1" applyAlignment="1">
      <alignment horizontal="center" vertical="center"/>
    </xf>
    <xf numFmtId="165" fontId="0" fillId="8" borderId="11" xfId="0" quotePrefix="1" applyNumberFormat="1" applyFill="1" applyBorder="1" applyAlignment="1">
      <alignment horizontal="center" vertical="center"/>
    </xf>
    <xf numFmtId="165" fontId="0" fillId="8" borderId="27" xfId="0" quotePrefix="1" applyNumberFormat="1" applyFill="1" applyBorder="1" applyAlignment="1">
      <alignment horizontal="center" vertical="center"/>
    </xf>
    <xf numFmtId="165" fontId="0" fillId="8" borderId="52" xfId="0" applyNumberFormat="1" applyFill="1" applyBorder="1" applyAlignment="1">
      <alignment horizontal="center" vertical="center"/>
    </xf>
    <xf numFmtId="165" fontId="7" fillId="8" borderId="56" xfId="0" applyNumberFormat="1" applyFont="1" applyFill="1" applyBorder="1" applyAlignment="1">
      <alignment horizontal="center" vertical="center"/>
    </xf>
    <xf numFmtId="165" fontId="7" fillId="8" borderId="81" xfId="0" applyNumberFormat="1" applyFont="1" applyFill="1" applyBorder="1" applyAlignment="1">
      <alignment horizontal="center" vertical="center"/>
    </xf>
    <xf numFmtId="165" fontId="7" fillId="8" borderId="64" xfId="0" applyNumberFormat="1" applyFont="1" applyFill="1" applyBorder="1" applyAlignment="1">
      <alignment horizontal="center" vertical="center"/>
    </xf>
    <xf numFmtId="165" fontId="0" fillId="8" borderId="9" xfId="0" quotePrefix="1" applyNumberFormat="1" applyFill="1" applyBorder="1" applyAlignment="1">
      <alignment horizontal="center" vertical="center"/>
    </xf>
    <xf numFmtId="165" fontId="7" fillId="0" borderId="82" xfId="0" applyNumberFormat="1" applyFont="1" applyBorder="1" applyAlignment="1">
      <alignment horizontal="center" vertical="center"/>
    </xf>
    <xf numFmtId="165" fontId="7" fillId="0" borderId="79" xfId="0" applyNumberFormat="1" applyFont="1" applyBorder="1" applyAlignment="1">
      <alignment horizontal="center" vertical="center"/>
    </xf>
    <xf numFmtId="165" fontId="7" fillId="0" borderId="65" xfId="0" applyNumberFormat="1" applyFont="1" applyBorder="1" applyAlignment="1">
      <alignment horizontal="center" vertical="center"/>
    </xf>
    <xf numFmtId="165" fontId="7" fillId="0" borderId="81" xfId="0" applyNumberFormat="1" applyFont="1" applyBorder="1" applyAlignment="1">
      <alignment horizontal="center" vertical="center"/>
    </xf>
    <xf numFmtId="1" fontId="0" fillId="0" borderId="11" xfId="0" quotePrefix="1" applyNumberFormat="1" applyBorder="1" applyAlignment="1">
      <alignment horizontal="center" vertical="center"/>
    </xf>
    <xf numFmtId="1" fontId="0" fillId="0" borderId="27" xfId="0" applyNumberFormat="1" applyBorder="1" applyAlignment="1">
      <alignment horizontal="center" vertical="center"/>
    </xf>
    <xf numFmtId="165" fontId="0" fillId="0" borderId="71" xfId="0" applyNumberFormat="1" applyBorder="1" applyAlignment="1">
      <alignment horizontal="center" vertical="center"/>
    </xf>
    <xf numFmtId="165" fontId="7" fillId="7" borderId="64" xfId="0" applyNumberFormat="1" applyFont="1" applyFill="1" applyBorder="1" applyAlignment="1">
      <alignment horizontal="center" vertical="center"/>
    </xf>
    <xf numFmtId="165" fontId="7" fillId="7" borderId="65" xfId="0" applyNumberFormat="1" applyFont="1" applyFill="1" applyBorder="1" applyAlignment="1">
      <alignment horizontal="center" vertical="center"/>
    </xf>
    <xf numFmtId="165" fontId="7" fillId="7" borderId="57" xfId="0" applyNumberFormat="1" applyFont="1" applyFill="1" applyBorder="1" applyAlignment="1">
      <alignment horizontal="center" vertical="center"/>
    </xf>
    <xf numFmtId="165" fontId="7" fillId="7" borderId="58" xfId="0" applyNumberFormat="1" applyFont="1" applyFill="1" applyBorder="1" applyAlignment="1">
      <alignment horizontal="center" vertical="center"/>
    </xf>
    <xf numFmtId="165" fontId="7" fillId="7" borderId="82" xfId="0" applyNumberFormat="1" applyFont="1" applyFill="1" applyBorder="1" applyAlignment="1">
      <alignment horizontal="center" vertical="center"/>
    </xf>
    <xf numFmtId="165" fontId="7" fillId="7" borderId="7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7" fontId="7" fillId="0" borderId="75" xfId="0" applyNumberFormat="1" applyFont="1" applyBorder="1" applyAlignment="1">
      <alignment horizontal="center" vertical="center"/>
    </xf>
    <xf numFmtId="167" fontId="7" fillId="7" borderId="64" xfId="0" applyNumberFormat="1" applyFont="1" applyFill="1" applyBorder="1" applyAlignment="1">
      <alignment horizontal="center" vertical="center"/>
    </xf>
    <xf numFmtId="167" fontId="7" fillId="0" borderId="1" xfId="0" applyNumberFormat="1" applyFont="1" applyBorder="1" applyAlignment="1">
      <alignment horizontal="center" vertical="center"/>
    </xf>
    <xf numFmtId="167" fontId="7" fillId="0" borderId="8" xfId="0" applyNumberFormat="1" applyFont="1" applyBorder="1" applyAlignment="1">
      <alignment horizontal="center" vertical="center"/>
    </xf>
    <xf numFmtId="167" fontId="7" fillId="0" borderId="9" xfId="0" applyNumberFormat="1" applyFont="1" applyBorder="1" applyAlignment="1">
      <alignment horizontal="center" vertical="center"/>
    </xf>
    <xf numFmtId="167" fontId="7" fillId="0" borderId="11" xfId="0" applyNumberFormat="1" applyFont="1" applyBorder="1" applyAlignment="1">
      <alignment horizontal="center" vertical="center"/>
    </xf>
    <xf numFmtId="167" fontId="7" fillId="0" borderId="13" xfId="0" applyNumberFormat="1" applyFont="1" applyBorder="1" applyAlignment="1">
      <alignment horizontal="center" vertical="center"/>
    </xf>
    <xf numFmtId="167" fontId="7" fillId="0" borderId="14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1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8" borderId="14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165" fontId="7" fillId="8" borderId="59" xfId="0" applyNumberFormat="1" applyFont="1" applyFill="1" applyBorder="1" applyAlignment="1">
      <alignment horizontal="center" vertical="center"/>
    </xf>
    <xf numFmtId="165" fontId="7" fillId="8" borderId="53" xfId="0" applyNumberFormat="1" applyFont="1" applyFill="1" applyBorder="1" applyAlignment="1">
      <alignment horizontal="center" vertical="center"/>
    </xf>
    <xf numFmtId="165" fontId="7" fillId="8" borderId="49" xfId="0" applyNumberFormat="1" applyFont="1" applyFill="1" applyBorder="1" applyAlignment="1">
      <alignment horizontal="center" vertical="center"/>
    </xf>
    <xf numFmtId="0" fontId="7" fillId="0" borderId="77" xfId="0" applyFont="1" applyBorder="1" applyAlignment="1">
      <alignment horizontal="center" vertical="center"/>
    </xf>
    <xf numFmtId="0" fontId="0" fillId="8" borderId="51" xfId="0" quotePrefix="1" applyFill="1" applyBorder="1" applyAlignment="1">
      <alignment horizontal="center" vertical="center"/>
    </xf>
    <xf numFmtId="0" fontId="0" fillId="8" borderId="21" xfId="0" quotePrefix="1" applyFill="1" applyBorder="1" applyAlignment="1">
      <alignment horizontal="center" vertical="center"/>
    </xf>
    <xf numFmtId="0" fontId="0" fillId="8" borderId="52" xfId="0" quotePrefix="1" applyFill="1" applyBorder="1" applyAlignment="1">
      <alignment horizontal="center" vertical="center"/>
    </xf>
    <xf numFmtId="0" fontId="0" fillId="0" borderId="21" xfId="0" quotePrefix="1" applyBorder="1" applyAlignment="1">
      <alignment horizontal="center" vertical="center"/>
    </xf>
    <xf numFmtId="167" fontId="7" fillId="7" borderId="81" xfId="0" applyNumberFormat="1" applyFont="1" applyFill="1" applyBorder="1" applyAlignment="1">
      <alignment horizontal="center" vertical="center"/>
    </xf>
    <xf numFmtId="167" fontId="7" fillId="0" borderId="74" xfId="0" applyNumberFormat="1" applyFont="1" applyBorder="1" applyAlignment="1">
      <alignment horizontal="center" vertical="center"/>
    </xf>
    <xf numFmtId="167" fontId="7" fillId="7" borderId="65" xfId="0" applyNumberFormat="1" applyFont="1" applyFill="1" applyBorder="1" applyAlignment="1">
      <alignment horizontal="center" vertical="center"/>
    </xf>
    <xf numFmtId="167" fontId="7" fillId="0" borderId="76" xfId="0" applyNumberFormat="1" applyFont="1" applyBorder="1" applyAlignment="1">
      <alignment horizontal="center" vertical="center"/>
    </xf>
    <xf numFmtId="167" fontId="7" fillId="0" borderId="65" xfId="0" applyNumberFormat="1" applyFont="1" applyBorder="1" applyAlignment="1">
      <alignment horizontal="center" vertical="center"/>
    </xf>
    <xf numFmtId="167" fontId="7" fillId="8" borderId="39" xfId="0" applyNumberFormat="1" applyFont="1" applyFill="1" applyBorder="1" applyAlignment="1">
      <alignment horizontal="center" vertical="center"/>
    </xf>
    <xf numFmtId="167" fontId="0" fillId="8" borderId="31" xfId="0" applyNumberFormat="1" applyFill="1" applyBorder="1" applyAlignment="1">
      <alignment horizontal="center" vertical="center"/>
    </xf>
    <xf numFmtId="167" fontId="7" fillId="8" borderId="7" xfId="0" applyNumberFormat="1" applyFont="1" applyFill="1" applyBorder="1" applyAlignment="1">
      <alignment horizontal="center" vertical="center"/>
    </xf>
    <xf numFmtId="167" fontId="0" fillId="8" borderId="9" xfId="0" applyNumberFormat="1" applyFill="1" applyBorder="1" applyAlignment="1">
      <alignment horizontal="center" vertical="center"/>
    </xf>
    <xf numFmtId="167" fontId="0" fillId="8" borderId="25" xfId="0" applyNumberFormat="1" applyFill="1" applyBorder="1" applyAlignment="1">
      <alignment horizontal="center" vertical="center"/>
    </xf>
    <xf numFmtId="167" fontId="7" fillId="8" borderId="32" xfId="0" applyNumberFormat="1" applyFont="1" applyFill="1" applyBorder="1" applyAlignment="1">
      <alignment horizontal="center" vertical="center"/>
    </xf>
    <xf numFmtId="167" fontId="0" fillId="8" borderId="12" xfId="0" applyNumberFormat="1" applyFill="1" applyBorder="1" applyAlignment="1">
      <alignment horizontal="center" vertical="center"/>
    </xf>
    <xf numFmtId="167" fontId="7" fillId="8" borderId="14" xfId="0" applyNumberFormat="1" applyFont="1" applyFill="1" applyBorder="1" applyAlignment="1">
      <alignment horizontal="center" vertical="center"/>
    </xf>
    <xf numFmtId="165" fontId="7" fillId="6" borderId="79" xfId="0" applyNumberFormat="1" applyFont="1" applyFill="1" applyBorder="1" applyAlignment="1">
      <alignment horizontal="center" vertical="center"/>
    </xf>
    <xf numFmtId="167" fontId="7" fillId="8" borderId="8" xfId="0" applyNumberFormat="1" applyFont="1" applyFill="1" applyBorder="1" applyAlignment="1">
      <alignment horizontal="center" vertical="center"/>
    </xf>
    <xf numFmtId="167" fontId="7" fillId="8" borderId="9" xfId="0" applyNumberFormat="1" applyFont="1" applyFill="1" applyBorder="1" applyAlignment="1">
      <alignment horizontal="center" vertical="center"/>
    </xf>
    <xf numFmtId="167" fontId="7" fillId="8" borderId="1" xfId="0" applyNumberFormat="1" applyFont="1" applyFill="1" applyBorder="1" applyAlignment="1">
      <alignment horizontal="center" vertical="center"/>
    </xf>
    <xf numFmtId="167" fontId="7" fillId="8" borderId="11" xfId="0" applyNumberFormat="1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/>
    </xf>
    <xf numFmtId="0" fontId="0" fillId="8" borderId="27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166" fontId="7" fillId="8" borderId="8" xfId="0" applyNumberFormat="1" applyFont="1" applyFill="1" applyBorder="1" applyAlignment="1">
      <alignment horizontal="center" vertical="center"/>
    </xf>
    <xf numFmtId="166" fontId="7" fillId="8" borderId="1" xfId="0" applyNumberFormat="1" applyFont="1" applyFill="1" applyBorder="1" applyAlignment="1">
      <alignment horizontal="center" vertical="center"/>
    </xf>
    <xf numFmtId="166" fontId="7" fillId="0" borderId="0" xfId="0" applyNumberFormat="1" applyFont="1" applyAlignment="1">
      <alignment horizontal="center" vertical="center"/>
    </xf>
    <xf numFmtId="164" fontId="1" fillId="0" borderId="40" xfId="0" quotePrefix="1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right" vertical="center"/>
    </xf>
    <xf numFmtId="0" fontId="1" fillId="0" borderId="31" xfId="0" applyFont="1" applyBorder="1" applyAlignment="1">
      <alignment horizontal="right" vertical="center"/>
    </xf>
    <xf numFmtId="164" fontId="1" fillId="0" borderId="40" xfId="0" applyNumberFormat="1" applyFont="1" applyBorder="1" applyAlignment="1">
      <alignment vertical="center"/>
    </xf>
    <xf numFmtId="164" fontId="1" fillId="0" borderId="40" xfId="0" applyNumberFormat="1" applyFont="1" applyBorder="1" applyAlignment="1">
      <alignment horizontal="right" vertical="center"/>
    </xf>
    <xf numFmtId="165" fontId="7" fillId="5" borderId="39" xfId="0" applyNumberFormat="1" applyFont="1" applyFill="1" applyBorder="1" applyAlignment="1">
      <alignment horizontal="center" vertical="center"/>
    </xf>
    <xf numFmtId="165" fontId="0" fillId="5" borderId="20" xfId="0" applyNumberFormat="1" applyFill="1" applyBorder="1" applyAlignment="1">
      <alignment horizontal="center" vertical="center"/>
    </xf>
    <xf numFmtId="165" fontId="0" fillId="5" borderId="25" xfId="0" applyNumberFormat="1" applyFill="1" applyBorder="1" applyAlignment="1">
      <alignment horizontal="center" vertical="center"/>
    </xf>
    <xf numFmtId="165" fontId="0" fillId="5" borderId="49" xfId="0" applyNumberFormat="1" applyFill="1" applyBorder="1" applyAlignment="1">
      <alignment horizontal="center" vertical="center"/>
    </xf>
    <xf numFmtId="165" fontId="7" fillId="5" borderId="25" xfId="0" applyNumberFormat="1" applyFont="1" applyFill="1" applyBorder="1" applyAlignment="1">
      <alignment horizontal="center" vertical="center"/>
    </xf>
    <xf numFmtId="0" fontId="1" fillId="0" borderId="10" xfId="0" applyFont="1" applyBorder="1" applyAlignment="1">
      <alignment horizontal="right" vertical="center"/>
    </xf>
    <xf numFmtId="164" fontId="1" fillId="0" borderId="41" xfId="0" applyNumberFormat="1" applyFont="1" applyBorder="1" applyAlignment="1">
      <alignment vertical="center"/>
    </xf>
    <xf numFmtId="0" fontId="11" fillId="0" borderId="0" xfId="0" applyFont="1" applyAlignment="1" applyProtection="1">
      <alignment horizontal="center" vertical="center"/>
      <protection locked="0"/>
    </xf>
    <xf numFmtId="49" fontId="11" fillId="0" borderId="0" xfId="0" applyNumberFormat="1" applyFont="1" applyAlignment="1" applyProtection="1">
      <alignment horizontal="center" vertical="center"/>
      <protection locked="0"/>
    </xf>
    <xf numFmtId="0" fontId="7" fillId="5" borderId="7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7" fillId="5" borderId="46" xfId="0" applyFont="1" applyFill="1" applyBorder="1" applyAlignment="1">
      <alignment horizontal="center" vertical="center"/>
    </xf>
    <xf numFmtId="0" fontId="7" fillId="5" borderId="47" xfId="0" applyFont="1" applyFill="1" applyBorder="1" applyAlignment="1">
      <alignment horizontal="center" vertical="center"/>
    </xf>
    <xf numFmtId="0" fontId="0" fillId="5" borderId="39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1" fillId="4" borderId="17" xfId="0" applyFont="1" applyFill="1" applyBorder="1" applyAlignment="1">
      <alignment horizontal="center" vertical="center" wrapText="1"/>
    </xf>
    <xf numFmtId="0" fontId="0" fillId="7" borderId="7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31" xfId="0" applyFill="1" applyBorder="1" applyAlignment="1">
      <alignment horizontal="center" vertical="center"/>
    </xf>
    <xf numFmtId="0" fontId="0" fillId="7" borderId="39" xfId="0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/>
    </xf>
    <xf numFmtId="0" fontId="7" fillId="7" borderId="12" xfId="0" applyFont="1" applyFill="1" applyBorder="1" applyAlignment="1">
      <alignment horizontal="center" vertical="center"/>
    </xf>
    <xf numFmtId="0" fontId="7" fillId="7" borderId="31" xfId="0" applyFont="1" applyFill="1" applyBorder="1" applyAlignment="1">
      <alignment horizontal="center" vertical="center"/>
    </xf>
    <xf numFmtId="0" fontId="7" fillId="7" borderId="32" xfId="0" applyFont="1" applyFill="1" applyBorder="1" applyAlignment="1">
      <alignment horizontal="center" vertical="center"/>
    </xf>
    <xf numFmtId="0" fontId="7" fillId="6" borderId="43" xfId="0" applyFont="1" applyFill="1" applyBorder="1" applyAlignment="1">
      <alignment horizontal="center" vertical="center"/>
    </xf>
    <xf numFmtId="0" fontId="7" fillId="6" borderId="72" xfId="0" applyFont="1" applyFill="1" applyBorder="1" applyAlignment="1">
      <alignment horizontal="center" vertical="center"/>
    </xf>
    <xf numFmtId="0" fontId="7" fillId="5" borderId="40" xfId="0" applyFont="1" applyFill="1" applyBorder="1" applyAlignment="1">
      <alignment horizontal="center" vertical="center"/>
    </xf>
    <xf numFmtId="0" fontId="7" fillId="5" borderId="42" xfId="0" applyFont="1" applyFill="1" applyBorder="1" applyAlignment="1">
      <alignment horizontal="center" vertical="center"/>
    </xf>
    <xf numFmtId="0" fontId="7" fillId="5" borderId="39" xfId="0" applyFont="1" applyFill="1" applyBorder="1" applyAlignment="1">
      <alignment horizontal="center" vertical="center"/>
    </xf>
    <xf numFmtId="0" fontId="7" fillId="5" borderId="25" xfId="0" applyFont="1" applyFill="1" applyBorder="1" applyAlignment="1">
      <alignment horizontal="center" vertical="center"/>
    </xf>
    <xf numFmtId="0" fontId="7" fillId="5" borderId="14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14" fontId="7" fillId="0" borderId="8" xfId="0" applyNumberFormat="1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0" fillId="2" borderId="10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14" fontId="7" fillId="0" borderId="1" xfId="0" applyNumberFormat="1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0" fillId="5" borderId="7" xfId="0" applyFill="1" applyBorder="1" applyAlignment="1">
      <alignment horizontal="center" vertical="center"/>
    </xf>
    <xf numFmtId="0" fontId="0" fillId="2" borderId="18" xfId="0" applyFill="1" applyBorder="1" applyAlignment="1">
      <alignment horizontal="left" vertical="center" wrapText="1"/>
    </xf>
    <xf numFmtId="0" fontId="0" fillId="2" borderId="19" xfId="0" applyFill="1" applyBorder="1" applyAlignment="1">
      <alignment horizontal="left" vertical="center" wrapText="1"/>
    </xf>
    <xf numFmtId="0" fontId="0" fillId="2" borderId="20" xfId="0" applyFill="1" applyBorder="1" applyAlignment="1">
      <alignment horizontal="left" vertical="center" wrapText="1"/>
    </xf>
    <xf numFmtId="0" fontId="7" fillId="0" borderId="21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11" fontId="7" fillId="0" borderId="1" xfId="0" applyNumberFormat="1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 vertical="center" wrapText="1"/>
    </xf>
    <xf numFmtId="0" fontId="0" fillId="2" borderId="12" xfId="0" applyFill="1" applyBorder="1" applyAlignment="1">
      <alignment horizontal="left" vertical="center" wrapText="1"/>
    </xf>
    <xf numFmtId="0" fontId="0" fillId="2" borderId="13" xfId="0" applyFill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  <xf numFmtId="0" fontId="7" fillId="0" borderId="13" xfId="0" quotePrefix="1" applyFont="1" applyBorder="1" applyAlignment="1">
      <alignment horizontal="left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2" borderId="28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9" fontId="7" fillId="0" borderId="1" xfId="0" applyNumberFormat="1" applyFont="1" applyBorder="1" applyAlignment="1">
      <alignment horizontal="left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0" fillId="2" borderId="23" xfId="0" applyFill="1" applyBorder="1" applyAlignment="1">
      <alignment horizontal="left" vertical="center" wrapText="1"/>
    </xf>
    <xf numFmtId="0" fontId="0" fillId="2" borderId="24" xfId="0" applyFill="1" applyBorder="1" applyAlignment="1">
      <alignment horizontal="left" vertical="center" wrapText="1"/>
    </xf>
    <xf numFmtId="0" fontId="0" fillId="2" borderId="25" xfId="0" applyFill="1" applyBorder="1" applyAlignment="1">
      <alignment horizontal="left" vertical="center" wrapText="1"/>
    </xf>
    <xf numFmtId="0" fontId="7" fillId="0" borderId="32" xfId="0" applyFont="1" applyBorder="1" applyAlignment="1">
      <alignment horizontal="left" vertical="center" wrapText="1"/>
    </xf>
    <xf numFmtId="0" fontId="7" fillId="0" borderId="24" xfId="0" applyFont="1" applyBorder="1" applyAlignment="1">
      <alignment horizontal="left" vertical="center" wrapText="1"/>
    </xf>
    <xf numFmtId="0" fontId="7" fillId="0" borderId="36" xfId="0" applyFont="1" applyBorder="1" applyAlignment="1">
      <alignment horizontal="left" vertical="center" wrapText="1"/>
    </xf>
    <xf numFmtId="9" fontId="7" fillId="0" borderId="21" xfId="0" applyNumberFormat="1" applyFont="1" applyBorder="1" applyAlignment="1">
      <alignment horizontal="left" vertical="center" wrapText="1"/>
    </xf>
    <xf numFmtId="9" fontId="7" fillId="0" borderId="19" xfId="0" applyNumberFormat="1" applyFont="1" applyBorder="1" applyAlignment="1">
      <alignment horizontal="left" vertical="center" wrapText="1"/>
    </xf>
    <xf numFmtId="9" fontId="7" fillId="0" borderId="22" xfId="0" applyNumberFormat="1" applyFont="1" applyBorder="1" applyAlignment="1">
      <alignment horizontal="left" vertical="center" wrapText="1"/>
    </xf>
    <xf numFmtId="0" fontId="0" fillId="7" borderId="8" xfId="0" applyFill="1" applyBorder="1" applyAlignment="1">
      <alignment horizontal="center"/>
    </xf>
    <xf numFmtId="0" fontId="0" fillId="7" borderId="9" xfId="0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E3F1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3" Type="http://schemas.openxmlformats.org/officeDocument/2006/relationships/image" Target="../media/image3.jpeg"/><Relationship Id="rId7" Type="http://schemas.openxmlformats.org/officeDocument/2006/relationships/image" Target="../media/image7.jp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g"/><Relationship Id="rId5" Type="http://schemas.openxmlformats.org/officeDocument/2006/relationships/image" Target="../media/image5.jpg"/><Relationship Id="rId10" Type="http://schemas.openxmlformats.org/officeDocument/2006/relationships/image" Target="../media/image10.jpg"/><Relationship Id="rId4" Type="http://schemas.openxmlformats.org/officeDocument/2006/relationships/image" Target="../media/image4.jpeg"/><Relationship Id="rId9" Type="http://schemas.openxmlformats.org/officeDocument/2006/relationships/image" Target="../media/image9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jpeg"/><Relationship Id="rId2" Type="http://schemas.openxmlformats.org/officeDocument/2006/relationships/image" Target="../media/image12.jpeg"/><Relationship Id="rId1" Type="http://schemas.openxmlformats.org/officeDocument/2006/relationships/image" Target="../media/image11.jpeg"/><Relationship Id="rId6" Type="http://schemas.openxmlformats.org/officeDocument/2006/relationships/image" Target="../media/image16.jpg"/><Relationship Id="rId5" Type="http://schemas.openxmlformats.org/officeDocument/2006/relationships/image" Target="../media/image15.jpg"/><Relationship Id="rId4" Type="http://schemas.openxmlformats.org/officeDocument/2006/relationships/image" Target="../media/image14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jp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18.jpg"/><Relationship Id="rId5" Type="http://schemas.openxmlformats.org/officeDocument/2006/relationships/image" Target="../media/image11.jpeg"/><Relationship Id="rId4" Type="http://schemas.openxmlformats.org/officeDocument/2006/relationships/image" Target="../media/image4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jpeg"/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100</xdr:row>
      <xdr:rowOff>9525</xdr:rowOff>
    </xdr:from>
    <xdr:to>
      <xdr:col>8</xdr:col>
      <xdr:colOff>57150</xdr:colOff>
      <xdr:row>124</xdr:row>
      <xdr:rowOff>9525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E2350B5E-31A1-D496-3D28-FE2368AE6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533525" y="19259550"/>
          <a:ext cx="4572000" cy="60960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123825</xdr:colOff>
      <xdr:row>100</xdr:row>
      <xdr:rowOff>9525</xdr:rowOff>
    </xdr:from>
    <xdr:to>
      <xdr:col>14</xdr:col>
      <xdr:colOff>342900</xdr:colOff>
      <xdr:row>124</xdr:row>
      <xdr:rowOff>9525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F4255C88-556E-44C1-64EC-606A0170C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7696200" y="19259550"/>
          <a:ext cx="4572000" cy="60960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9525</xdr:colOff>
      <xdr:row>124</xdr:row>
      <xdr:rowOff>76200</xdr:rowOff>
    </xdr:from>
    <xdr:to>
      <xdr:col>8</xdr:col>
      <xdr:colOff>57150</xdr:colOff>
      <xdr:row>148</xdr:row>
      <xdr:rowOff>76200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D15B399B-FA87-E5E1-0B02-D92766A82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533525" y="23898225"/>
          <a:ext cx="4572000" cy="60960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123825</xdr:colOff>
      <xdr:row>124</xdr:row>
      <xdr:rowOff>76200</xdr:rowOff>
    </xdr:from>
    <xdr:to>
      <xdr:col>14</xdr:col>
      <xdr:colOff>342900</xdr:colOff>
      <xdr:row>148</xdr:row>
      <xdr:rowOff>76200</xdr:rowOff>
    </xdr:to>
    <xdr:pic>
      <xdr:nvPicPr>
        <xdr:cNvPr id="10" name="Image 9">
          <a:extLst>
            <a:ext uri="{FF2B5EF4-FFF2-40B4-BE49-F238E27FC236}">
              <a16:creationId xmlns:a16="http://schemas.microsoft.com/office/drawing/2014/main" id="{B8A8AC5F-9C96-CA2A-1355-01754C3F6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7696200" y="23898225"/>
          <a:ext cx="4572000" cy="60960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9525</xdr:colOff>
      <xdr:row>39</xdr:row>
      <xdr:rowOff>9524</xdr:rowOff>
    </xdr:from>
    <xdr:to>
      <xdr:col>35</xdr:col>
      <xdr:colOff>171450</xdr:colOff>
      <xdr:row>53</xdr:row>
      <xdr:rowOff>180974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B172D7FD-372F-13B4-F9B1-16329B5A6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00" y="8267699"/>
          <a:ext cx="6448425" cy="290512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38</xdr:col>
      <xdr:colOff>11206</xdr:colOff>
      <xdr:row>39</xdr:row>
      <xdr:rowOff>11205</xdr:rowOff>
    </xdr:from>
    <xdr:to>
      <xdr:col>46</xdr:col>
      <xdr:colOff>27454</xdr:colOff>
      <xdr:row>53</xdr:row>
      <xdr:rowOff>180974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63894249-7D44-7AE2-5265-CA788E6AD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42853" y="8303558"/>
          <a:ext cx="6448425" cy="291352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38</xdr:col>
      <xdr:colOff>11206</xdr:colOff>
      <xdr:row>56</xdr:row>
      <xdr:rowOff>11208</xdr:rowOff>
    </xdr:from>
    <xdr:to>
      <xdr:col>46</xdr:col>
      <xdr:colOff>27454</xdr:colOff>
      <xdr:row>71</xdr:row>
      <xdr:rowOff>0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D831123B-E2C1-C2B2-BB8D-F69484627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42853" y="11620502"/>
          <a:ext cx="6448425" cy="287991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63</xdr:col>
      <xdr:colOff>11206</xdr:colOff>
      <xdr:row>37</xdr:row>
      <xdr:rowOff>11205</xdr:rowOff>
    </xdr:from>
    <xdr:to>
      <xdr:col>71</xdr:col>
      <xdr:colOff>363631</xdr:colOff>
      <xdr:row>51</xdr:row>
      <xdr:rowOff>180974</xdr:rowOff>
    </xdr:to>
    <xdr:pic>
      <xdr:nvPicPr>
        <xdr:cNvPr id="12" name="Image 11">
          <a:extLst>
            <a:ext uri="{FF2B5EF4-FFF2-40B4-BE49-F238E27FC236}">
              <a16:creationId xmlns:a16="http://schemas.microsoft.com/office/drawing/2014/main" id="{C88C5B4A-9241-4629-D1B4-F05F101FD6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80794" y="7900146"/>
          <a:ext cx="6448425" cy="293594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52</xdr:col>
      <xdr:colOff>11206</xdr:colOff>
      <xdr:row>37</xdr:row>
      <xdr:rowOff>11205</xdr:rowOff>
    </xdr:from>
    <xdr:to>
      <xdr:col>60</xdr:col>
      <xdr:colOff>195543</xdr:colOff>
      <xdr:row>51</xdr:row>
      <xdr:rowOff>180974</xdr:rowOff>
    </xdr:to>
    <xdr:pic>
      <xdr:nvPicPr>
        <xdr:cNvPr id="14" name="Image 13">
          <a:extLst>
            <a:ext uri="{FF2B5EF4-FFF2-40B4-BE49-F238E27FC236}">
              <a16:creationId xmlns:a16="http://schemas.microsoft.com/office/drawing/2014/main" id="{CE075FE0-A734-784F-5EF9-CDDF600A6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347030" y="7900146"/>
          <a:ext cx="6448425" cy="293594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76</xdr:col>
      <xdr:colOff>9526</xdr:colOff>
      <xdr:row>38</xdr:row>
      <xdr:rowOff>9525</xdr:rowOff>
    </xdr:from>
    <xdr:to>
      <xdr:col>83</xdr:col>
      <xdr:colOff>238126</xdr:colOff>
      <xdr:row>51</xdr:row>
      <xdr:rowOff>177739</xdr:rowOff>
    </xdr:to>
    <xdr:pic>
      <xdr:nvPicPr>
        <xdr:cNvPr id="16" name="Image 15">
          <a:extLst>
            <a:ext uri="{FF2B5EF4-FFF2-40B4-BE49-F238E27FC236}">
              <a16:creationId xmlns:a16="http://schemas.microsoft.com/office/drawing/2014/main" id="{794FDD98-FE40-D9A1-D8AA-2312795D9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31326" y="8067675"/>
          <a:ext cx="6019800" cy="272091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96</xdr:row>
      <xdr:rowOff>9525</xdr:rowOff>
    </xdr:from>
    <xdr:to>
      <xdr:col>6</xdr:col>
      <xdr:colOff>57150</xdr:colOff>
      <xdr:row>127</xdr:row>
      <xdr:rowOff>161925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BAB13C62-C1FC-471C-8A08-F38A64392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19259550"/>
          <a:ext cx="4572000" cy="6057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</xdr:colOff>
      <xdr:row>129</xdr:row>
      <xdr:rowOff>9525</xdr:rowOff>
    </xdr:from>
    <xdr:to>
      <xdr:col>8</xdr:col>
      <xdr:colOff>57150</xdr:colOff>
      <xdr:row>153</xdr:row>
      <xdr:rowOff>9525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773B755D-90B8-40D8-9C05-AFC38C514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533525" y="24784050"/>
          <a:ext cx="4572000" cy="60960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123825</xdr:colOff>
      <xdr:row>129</xdr:row>
      <xdr:rowOff>9525</xdr:rowOff>
    </xdr:from>
    <xdr:to>
      <xdr:col>14</xdr:col>
      <xdr:colOff>342900</xdr:colOff>
      <xdr:row>153</xdr:row>
      <xdr:rowOff>9525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C0411107-0F85-470E-919A-EA8F2E12D2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6934200" y="25546050"/>
          <a:ext cx="6096000" cy="45720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9525</xdr:colOff>
      <xdr:row>39</xdr:row>
      <xdr:rowOff>9524</xdr:rowOff>
    </xdr:from>
    <xdr:to>
      <xdr:col>35</xdr:col>
      <xdr:colOff>171450</xdr:colOff>
      <xdr:row>53</xdr:row>
      <xdr:rowOff>180974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2B4BA70D-1F38-5FD7-D8D5-6D11BA538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00" y="8267699"/>
          <a:ext cx="6448425" cy="290512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oneCellAnchor>
    <xdr:from>
      <xdr:col>35</xdr:col>
      <xdr:colOff>504825</xdr:colOff>
      <xdr:row>44</xdr:row>
      <xdr:rowOff>38100</xdr:rowOff>
    </xdr:from>
    <xdr:ext cx="444865" cy="264560"/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826A8479-EA76-712F-4A8D-5DB4FF65A2D0}"/>
            </a:ext>
          </a:extLst>
        </xdr:cNvPr>
        <xdr:cNvSpPr txBox="1"/>
      </xdr:nvSpPr>
      <xdr:spPr>
        <a:xfrm>
          <a:off x="30213300" y="9267825"/>
          <a:ext cx="44486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A" sz="1100"/>
            <a:t>Beef</a:t>
          </a:r>
        </a:p>
      </xdr:txBody>
    </xdr:sp>
    <xdr:clientData/>
  </xdr:oneCellAnchor>
  <xdr:oneCellAnchor>
    <xdr:from>
      <xdr:col>35</xdr:col>
      <xdr:colOff>485775</xdr:colOff>
      <xdr:row>47</xdr:row>
      <xdr:rowOff>114300</xdr:rowOff>
    </xdr:from>
    <xdr:ext cx="445250" cy="264560"/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01985971-A1F5-85C1-79E1-2AB989CE9B16}"/>
            </a:ext>
          </a:extLst>
        </xdr:cNvPr>
        <xdr:cNvSpPr txBox="1"/>
      </xdr:nvSpPr>
      <xdr:spPr>
        <a:xfrm>
          <a:off x="30194250" y="9934575"/>
          <a:ext cx="4452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A" sz="1100"/>
            <a:t>Pork</a:t>
          </a:r>
        </a:p>
      </xdr:txBody>
    </xdr:sp>
    <xdr:clientData/>
  </xdr:oneCellAnchor>
  <xdr:twoCellAnchor>
    <xdr:from>
      <xdr:col>35</xdr:col>
      <xdr:colOff>342900</xdr:colOff>
      <xdr:row>43</xdr:row>
      <xdr:rowOff>133350</xdr:rowOff>
    </xdr:from>
    <xdr:to>
      <xdr:col>35</xdr:col>
      <xdr:colOff>504825</xdr:colOff>
      <xdr:row>46</xdr:row>
      <xdr:rowOff>9525</xdr:rowOff>
    </xdr:to>
    <xdr:sp macro="" textlink="">
      <xdr:nvSpPr>
        <xdr:cNvPr id="9" name="Accolade fermante 8">
          <a:extLst>
            <a:ext uri="{FF2B5EF4-FFF2-40B4-BE49-F238E27FC236}">
              <a16:creationId xmlns:a16="http://schemas.microsoft.com/office/drawing/2014/main" id="{764D72E7-DC10-0FDB-CE37-B063E6B2810D}"/>
            </a:ext>
          </a:extLst>
        </xdr:cNvPr>
        <xdr:cNvSpPr/>
      </xdr:nvSpPr>
      <xdr:spPr>
        <a:xfrm>
          <a:off x="30051375" y="9172575"/>
          <a:ext cx="161925" cy="466725"/>
        </a:xfrm>
        <a:prstGeom prst="rightBrace">
          <a:avLst>
            <a:gd name="adj1" fmla="val 25574"/>
            <a:gd name="adj2" fmla="val 50000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CA" sz="1100"/>
        </a:p>
      </xdr:txBody>
    </xdr:sp>
    <xdr:clientData/>
  </xdr:twoCellAnchor>
  <xdr:twoCellAnchor>
    <xdr:from>
      <xdr:col>35</xdr:col>
      <xdr:colOff>347519</xdr:colOff>
      <xdr:row>46</xdr:row>
      <xdr:rowOff>95250</xdr:rowOff>
    </xdr:from>
    <xdr:to>
      <xdr:col>35</xdr:col>
      <xdr:colOff>514351</xdr:colOff>
      <xdr:row>49</xdr:row>
      <xdr:rowOff>190500</xdr:rowOff>
    </xdr:to>
    <xdr:sp macro="" textlink="">
      <xdr:nvSpPr>
        <xdr:cNvPr id="10" name="Accolade fermante 9">
          <a:extLst>
            <a:ext uri="{FF2B5EF4-FFF2-40B4-BE49-F238E27FC236}">
              <a16:creationId xmlns:a16="http://schemas.microsoft.com/office/drawing/2014/main" id="{BA762BC9-F41A-BDF2-2D3F-A43BF80C91C6}"/>
            </a:ext>
          </a:extLst>
        </xdr:cNvPr>
        <xdr:cNvSpPr/>
      </xdr:nvSpPr>
      <xdr:spPr>
        <a:xfrm>
          <a:off x="30055994" y="9725025"/>
          <a:ext cx="166832" cy="676275"/>
        </a:xfrm>
        <a:prstGeom prst="rightBrace">
          <a:avLst>
            <a:gd name="adj1" fmla="val 25574"/>
            <a:gd name="adj2" fmla="val 50000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CA" sz="1100"/>
        </a:p>
      </xdr:txBody>
    </xdr:sp>
    <xdr:clientData/>
  </xdr:twoCellAnchor>
  <xdr:twoCellAnchor editAs="oneCell">
    <xdr:from>
      <xdr:col>38</xdr:col>
      <xdr:colOff>11206</xdr:colOff>
      <xdr:row>38</xdr:row>
      <xdr:rowOff>22411</xdr:rowOff>
    </xdr:from>
    <xdr:to>
      <xdr:col>46</xdr:col>
      <xdr:colOff>27454</xdr:colOff>
      <xdr:row>53</xdr:row>
      <xdr:rowOff>11205</xdr:rowOff>
    </xdr:to>
    <xdr:pic>
      <xdr:nvPicPr>
        <xdr:cNvPr id="13" name="Image 12">
          <a:extLst>
            <a:ext uri="{FF2B5EF4-FFF2-40B4-BE49-F238E27FC236}">
              <a16:creationId xmlns:a16="http://schemas.microsoft.com/office/drawing/2014/main" id="{8A1D54C0-BA59-2135-B256-550757D5B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42853" y="8113058"/>
          <a:ext cx="6448425" cy="292473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76</xdr:col>
      <xdr:colOff>11206</xdr:colOff>
      <xdr:row>38</xdr:row>
      <xdr:rowOff>11205</xdr:rowOff>
    </xdr:from>
    <xdr:to>
      <xdr:col>83</xdr:col>
      <xdr:colOff>677396</xdr:colOff>
      <xdr:row>52</xdr:row>
      <xdr:rowOff>180974</xdr:rowOff>
    </xdr:to>
    <xdr:pic>
      <xdr:nvPicPr>
        <xdr:cNvPr id="12" name="Image 11">
          <a:extLst>
            <a:ext uri="{FF2B5EF4-FFF2-40B4-BE49-F238E27FC236}">
              <a16:creationId xmlns:a16="http://schemas.microsoft.com/office/drawing/2014/main" id="{412D0D7D-6BA0-7661-DA63-4A2964514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109030" y="8101852"/>
          <a:ext cx="6448425" cy="292473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35</xdr:row>
      <xdr:rowOff>9525</xdr:rowOff>
    </xdr:from>
    <xdr:to>
      <xdr:col>10</xdr:col>
      <xdr:colOff>361950</xdr:colOff>
      <xdr:row>50</xdr:row>
      <xdr:rowOff>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FFC5B564-395A-A7C0-1C27-F0F9B230F7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3525" y="6838950"/>
          <a:ext cx="6448425" cy="284797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37</xdr:row>
      <xdr:rowOff>9525</xdr:rowOff>
    </xdr:from>
    <xdr:to>
      <xdr:col>10</xdr:col>
      <xdr:colOff>361950</xdr:colOff>
      <xdr:row>52</xdr:row>
      <xdr:rowOff>9525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41FF3A57-6009-7DCE-EA42-CB2DFE189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3525" y="7219950"/>
          <a:ext cx="6448425" cy="285750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9</xdr:col>
      <xdr:colOff>0</xdr:colOff>
      <xdr:row>35</xdr:row>
      <xdr:rowOff>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CDCCF10F-D4A3-4B5C-B745-7574D47E7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524000" y="0"/>
          <a:ext cx="4572000" cy="60960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66675</xdr:colOff>
      <xdr:row>11</xdr:row>
      <xdr:rowOff>0</xdr:rowOff>
    </xdr:from>
    <xdr:to>
      <xdr:col>17</xdr:col>
      <xdr:colOff>66675</xdr:colOff>
      <xdr:row>35</xdr:row>
      <xdr:rowOff>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CB205673-D876-4282-9C60-04772A7F4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7686675" y="0"/>
          <a:ext cx="4572000" cy="60960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37</xdr:row>
      <xdr:rowOff>9525</xdr:rowOff>
    </xdr:from>
    <xdr:to>
      <xdr:col>9</xdr:col>
      <xdr:colOff>0</xdr:colOff>
      <xdr:row>61</xdr:row>
      <xdr:rowOff>19050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AA6FC683-3536-4E74-AFB6-EF2CF76E05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504950" y="6553200"/>
          <a:ext cx="4610100" cy="60960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66675</xdr:colOff>
      <xdr:row>37</xdr:row>
      <xdr:rowOff>9525</xdr:rowOff>
    </xdr:from>
    <xdr:to>
      <xdr:col>17</xdr:col>
      <xdr:colOff>66675</xdr:colOff>
      <xdr:row>61</xdr:row>
      <xdr:rowOff>19050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B7401E9E-098A-4117-992C-49EBEECAE4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7667625" y="6553200"/>
          <a:ext cx="4610100" cy="60960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63</xdr:row>
      <xdr:rowOff>9525</xdr:rowOff>
    </xdr:from>
    <xdr:to>
      <xdr:col>7</xdr:col>
      <xdr:colOff>0</xdr:colOff>
      <xdr:row>94</xdr:row>
      <xdr:rowOff>161925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F097A097-00EF-54EB-640B-4F85B62402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2277725"/>
          <a:ext cx="4572000" cy="6057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18</xdr:col>
      <xdr:colOff>9525</xdr:colOff>
      <xdr:row>51</xdr:row>
      <xdr:rowOff>9525</xdr:rowOff>
    </xdr:from>
    <xdr:to>
      <xdr:col>25</xdr:col>
      <xdr:colOff>0</xdr:colOff>
      <xdr:row>66</xdr:row>
      <xdr:rowOff>0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181C1B68-9091-D403-BFD4-CE888C2F39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25525" y="14182725"/>
          <a:ext cx="6486525" cy="284797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11</xdr:row>
      <xdr:rowOff>9525</xdr:rowOff>
    </xdr:from>
    <xdr:to>
      <xdr:col>9</xdr:col>
      <xdr:colOff>9525</xdr:colOff>
      <xdr:row>34</xdr:row>
      <xdr:rowOff>171450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48AD614D-F27C-8716-B17B-3DB41343D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533525" y="1504950"/>
          <a:ext cx="4572000" cy="60960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76200</xdr:colOff>
      <xdr:row>11</xdr:row>
      <xdr:rowOff>9525</xdr:rowOff>
    </xdr:from>
    <xdr:to>
      <xdr:col>17</xdr:col>
      <xdr:colOff>76200</xdr:colOff>
      <xdr:row>34</xdr:row>
      <xdr:rowOff>171450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29293B69-FE4F-F1E5-1241-CD5E43E9F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6934200" y="2266950"/>
          <a:ext cx="6096000" cy="45720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Aspec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4ECB4-F778-434A-B4BE-C51AC39E37FE}">
  <dimension ref="B2:CC148"/>
  <sheetViews>
    <sheetView topLeftCell="A47" zoomScale="90" zoomScaleNormal="90" workbookViewId="0">
      <selection activeCell="H72" sqref="H72"/>
    </sheetView>
  </sheetViews>
  <sheetFormatPr defaultColWidth="11.42578125" defaultRowHeight="14.45"/>
  <cols>
    <col min="1" max="1" width="11.42578125" style="4"/>
    <col min="2" max="2" width="20.42578125" style="4" customWidth="1"/>
    <col min="3" max="4" width="12.28515625" style="4" customWidth="1"/>
    <col min="5" max="8" width="11.42578125" style="4"/>
    <col min="9" max="9" width="12.42578125" style="4" customWidth="1"/>
    <col min="10" max="10" width="11.42578125" style="4"/>
    <col min="11" max="11" width="15.28515625" style="4" customWidth="1"/>
    <col min="12" max="12" width="22.85546875" style="4" customWidth="1"/>
    <col min="13" max="13" width="12.5703125" style="4" customWidth="1"/>
    <col min="14" max="15" width="13.5703125" style="4" customWidth="1"/>
    <col min="16" max="17" width="12.42578125" style="4" customWidth="1"/>
    <col min="18" max="19" width="13.42578125" style="4" customWidth="1"/>
    <col min="20" max="20" width="15.140625" style="4" customWidth="1"/>
    <col min="21" max="24" width="17.28515625" style="5" customWidth="1"/>
    <col min="25" max="25" width="11.42578125" style="4"/>
    <col min="26" max="26" width="14.7109375" style="4" customWidth="1"/>
    <col min="27" max="30" width="10.5703125" style="5" customWidth="1"/>
    <col min="31" max="31" width="2.85546875" style="5" customWidth="1"/>
    <col min="32" max="32" width="10.85546875" style="5" customWidth="1"/>
    <col min="33" max="38" width="7.85546875" style="5" customWidth="1"/>
    <col min="39" max="39" width="14.42578125" style="4" customWidth="1"/>
    <col min="40" max="41" width="11.42578125" style="4"/>
    <col min="42" max="43" width="12.42578125" style="4" customWidth="1"/>
    <col min="44" max="52" width="11.42578125" style="4"/>
    <col min="53" max="53" width="14" style="4" customWidth="1"/>
    <col min="54" max="62" width="11.42578125" style="4"/>
    <col min="63" max="63" width="2.140625" customWidth="1"/>
    <col min="64" max="76" width="11.42578125" style="4"/>
    <col min="77" max="77" width="14.85546875" style="4" customWidth="1"/>
    <col min="78" max="82" width="11.42578125" style="4"/>
    <col min="83" max="83" width="14.85546875" style="4" customWidth="1"/>
    <col min="84" max="16384" width="11.42578125" style="4"/>
  </cols>
  <sheetData>
    <row r="2" spans="2:81" ht="23.45">
      <c r="B2" s="8" t="s">
        <v>0</v>
      </c>
      <c r="C2" s="124" t="s">
        <v>1</v>
      </c>
    </row>
    <row r="3" spans="2:81" ht="24.75" customHeight="1">
      <c r="B3" s="120" t="s">
        <v>2</v>
      </c>
      <c r="C3" s="58" t="s">
        <v>3</v>
      </c>
      <c r="D3" s="7"/>
      <c r="K3" s="58" t="s">
        <v>4</v>
      </c>
      <c r="Z3" s="124" t="s">
        <v>5</v>
      </c>
      <c r="AM3" s="124" t="s">
        <v>6</v>
      </c>
      <c r="AN3" s="5"/>
      <c r="AO3" s="5"/>
      <c r="BA3" s="58" t="s">
        <v>7</v>
      </c>
      <c r="BY3" s="58" t="s">
        <v>8</v>
      </c>
    </row>
    <row r="4" spans="2:81" ht="24.75" customHeight="1">
      <c r="B4" s="120" t="s">
        <v>9</v>
      </c>
      <c r="C4" s="58" t="s">
        <v>10</v>
      </c>
      <c r="D4" s="7"/>
      <c r="AN4" s="5"/>
      <c r="AO4" s="5"/>
    </row>
    <row r="5" spans="2:81" ht="24.75" customHeight="1">
      <c r="B5" s="120" t="s">
        <v>11</v>
      </c>
      <c r="C5" s="124" t="s">
        <v>12</v>
      </c>
      <c r="D5" s="7"/>
      <c r="AN5" s="5"/>
      <c r="AO5" s="5"/>
    </row>
    <row r="6" spans="2:81" ht="24.75" customHeight="1" thickBot="1">
      <c r="B6" s="120" t="s">
        <v>13</v>
      </c>
      <c r="C6" s="58" t="s">
        <v>14</v>
      </c>
      <c r="D6" s="7"/>
      <c r="AN6" s="5"/>
      <c r="AO6" s="5"/>
      <c r="BA6" s="4" t="s">
        <v>15</v>
      </c>
      <c r="BL6" s="4" t="s">
        <v>16</v>
      </c>
    </row>
    <row r="7" spans="2:81" ht="15" thickBot="1">
      <c r="K7" s="9"/>
      <c r="L7" s="9"/>
      <c r="M7" s="9"/>
      <c r="N7" s="418" t="s">
        <v>17</v>
      </c>
      <c r="O7" s="419"/>
      <c r="P7" s="420"/>
      <c r="Q7" s="421"/>
      <c r="U7" s="422" t="s">
        <v>18</v>
      </c>
      <c r="V7" s="423"/>
      <c r="W7" s="418" t="s">
        <v>19</v>
      </c>
      <c r="X7" s="421"/>
      <c r="Z7" s="424" t="s">
        <v>20</v>
      </c>
      <c r="AA7" s="416" t="s">
        <v>21</v>
      </c>
      <c r="AB7" s="417"/>
      <c r="AC7" s="416" t="s">
        <v>22</v>
      </c>
      <c r="AD7" s="417"/>
      <c r="AE7" s="9"/>
      <c r="AF7" s="9"/>
      <c r="AG7" s="9"/>
      <c r="AH7" s="9"/>
      <c r="AI7" s="9"/>
      <c r="AJ7" s="9"/>
      <c r="AK7" s="9"/>
      <c r="AL7" s="9"/>
      <c r="AM7" s="441" t="s">
        <v>20</v>
      </c>
      <c r="AN7" s="435" t="s">
        <v>23</v>
      </c>
      <c r="AO7" s="436"/>
      <c r="AP7" s="435" t="s">
        <v>24</v>
      </c>
      <c r="AQ7" s="436"/>
      <c r="AR7" s="435" t="s">
        <v>25</v>
      </c>
      <c r="AS7" s="436"/>
      <c r="AT7" s="435" t="s">
        <v>26</v>
      </c>
      <c r="AU7" s="436"/>
      <c r="AV7" s="435" t="s">
        <v>27</v>
      </c>
      <c r="AW7" s="436"/>
      <c r="AX7" s="435" t="s">
        <v>28</v>
      </c>
      <c r="AY7" s="436"/>
      <c r="BA7" s="437" t="s">
        <v>20</v>
      </c>
      <c r="BB7" s="439" t="s">
        <v>29</v>
      </c>
      <c r="BC7" s="431" t="s">
        <v>30</v>
      </c>
      <c r="BD7" s="433"/>
      <c r="BE7" s="431" t="s">
        <v>31</v>
      </c>
      <c r="BF7" s="432"/>
      <c r="BG7" s="434" t="s">
        <v>32</v>
      </c>
      <c r="BH7" s="433"/>
      <c r="BI7" s="431" t="s">
        <v>33</v>
      </c>
      <c r="BJ7" s="432"/>
      <c r="BL7" s="431" t="s">
        <v>34</v>
      </c>
      <c r="BM7" s="433"/>
      <c r="BN7" s="431" t="s">
        <v>35</v>
      </c>
      <c r="BO7" s="432"/>
      <c r="BP7" s="434" t="s">
        <v>36</v>
      </c>
      <c r="BQ7" s="433"/>
      <c r="BR7" s="431" t="s">
        <v>37</v>
      </c>
      <c r="BS7" s="432"/>
      <c r="BT7" s="434" t="s">
        <v>38</v>
      </c>
      <c r="BU7" s="433"/>
      <c r="BV7" s="431" t="s">
        <v>39</v>
      </c>
      <c r="BW7" s="432"/>
      <c r="BY7" s="443" t="s">
        <v>20</v>
      </c>
      <c r="BZ7" s="445" t="s">
        <v>29</v>
      </c>
      <c r="CA7" s="417" t="s">
        <v>40</v>
      </c>
      <c r="CB7" s="426" t="s">
        <v>41</v>
      </c>
      <c r="CC7" s="427"/>
    </row>
    <row r="8" spans="2:81" s="9" customFormat="1" ht="15" thickBot="1">
      <c r="B8" s="428" t="s">
        <v>42</v>
      </c>
      <c r="C8" s="429"/>
      <c r="D8" s="429"/>
      <c r="E8" s="429"/>
      <c r="F8" s="429"/>
      <c r="G8" s="429"/>
      <c r="H8" s="429"/>
      <c r="I8" s="430"/>
      <c r="J8" s="3"/>
      <c r="K8" s="117" t="s">
        <v>20</v>
      </c>
      <c r="L8" s="118" t="s">
        <v>43</v>
      </c>
      <c r="M8" s="119" t="s">
        <v>44</v>
      </c>
      <c r="N8" s="11" t="s">
        <v>45</v>
      </c>
      <c r="O8" s="54" t="s">
        <v>46</v>
      </c>
      <c r="P8" s="12" t="s">
        <v>47</v>
      </c>
      <c r="Q8" s="13" t="s">
        <v>48</v>
      </c>
      <c r="R8" s="1" t="s">
        <v>41</v>
      </c>
      <c r="S8" s="2" t="s">
        <v>49</v>
      </c>
      <c r="T8" s="10" t="s">
        <v>50</v>
      </c>
      <c r="U8" s="1" t="s">
        <v>51</v>
      </c>
      <c r="V8" s="10" t="s">
        <v>52</v>
      </c>
      <c r="W8" s="146" t="s">
        <v>53</v>
      </c>
      <c r="X8" s="147" t="s">
        <v>54</v>
      </c>
      <c r="Z8" s="425"/>
      <c r="AA8" s="44" t="s">
        <v>55</v>
      </c>
      <c r="AB8" s="45" t="s">
        <v>56</v>
      </c>
      <c r="AC8" s="44" t="s">
        <v>55</v>
      </c>
      <c r="AD8" s="45" t="s">
        <v>56</v>
      </c>
      <c r="AE8" s="5"/>
      <c r="AF8" s="5"/>
      <c r="AG8" s="5"/>
      <c r="AH8" s="5"/>
      <c r="AI8" s="5"/>
      <c r="AJ8" s="5"/>
      <c r="AK8" s="4"/>
      <c r="AL8" s="5"/>
      <c r="AM8" s="442"/>
      <c r="AN8" s="59" t="s">
        <v>55</v>
      </c>
      <c r="AO8" s="60" t="s">
        <v>56</v>
      </c>
      <c r="AP8" s="59" t="s">
        <v>55</v>
      </c>
      <c r="AQ8" s="60" t="s">
        <v>56</v>
      </c>
      <c r="AR8" s="59" t="s">
        <v>55</v>
      </c>
      <c r="AS8" s="60" t="s">
        <v>56</v>
      </c>
      <c r="AT8" s="59" t="s">
        <v>55</v>
      </c>
      <c r="AU8" s="60" t="s">
        <v>56</v>
      </c>
      <c r="AV8" s="59" t="s">
        <v>55</v>
      </c>
      <c r="AW8" s="60" t="s">
        <v>56</v>
      </c>
      <c r="AX8" s="59" t="s">
        <v>55</v>
      </c>
      <c r="AY8" s="60" t="s">
        <v>56</v>
      </c>
      <c r="BA8" s="438"/>
      <c r="BB8" s="440"/>
      <c r="BC8" s="63" t="s">
        <v>55</v>
      </c>
      <c r="BD8" s="64" t="s">
        <v>56</v>
      </c>
      <c r="BE8" s="63" t="s">
        <v>55</v>
      </c>
      <c r="BF8" s="62" t="s">
        <v>56</v>
      </c>
      <c r="BG8" s="61" t="s">
        <v>55</v>
      </c>
      <c r="BH8" s="64" t="s">
        <v>56</v>
      </c>
      <c r="BI8" s="63" t="s">
        <v>55</v>
      </c>
      <c r="BJ8" s="62" t="s">
        <v>56</v>
      </c>
      <c r="BL8" s="65" t="s">
        <v>55</v>
      </c>
      <c r="BM8" s="66" t="s">
        <v>56</v>
      </c>
      <c r="BN8" s="63" t="s">
        <v>55</v>
      </c>
      <c r="BO8" s="62" t="s">
        <v>56</v>
      </c>
      <c r="BP8" s="68" t="s">
        <v>55</v>
      </c>
      <c r="BQ8" s="66" t="s">
        <v>56</v>
      </c>
      <c r="BR8" s="65" t="s">
        <v>55</v>
      </c>
      <c r="BS8" s="67" t="s">
        <v>56</v>
      </c>
      <c r="BT8" s="68" t="s">
        <v>55</v>
      </c>
      <c r="BU8" s="66" t="s">
        <v>56</v>
      </c>
      <c r="BV8" s="65" t="s">
        <v>55</v>
      </c>
      <c r="BW8" s="67" t="s">
        <v>56</v>
      </c>
      <c r="BY8" s="444"/>
      <c r="BZ8" s="446"/>
      <c r="CA8" s="447"/>
      <c r="CB8" s="57" t="s">
        <v>55</v>
      </c>
      <c r="CC8" s="56" t="s">
        <v>56</v>
      </c>
    </row>
    <row r="9" spans="2:81" ht="15" thickBot="1">
      <c r="B9" s="448" t="s">
        <v>57</v>
      </c>
      <c r="C9" s="449"/>
      <c r="D9" s="449"/>
      <c r="E9" s="449"/>
      <c r="F9" s="450">
        <v>45758</v>
      </c>
      <c r="G9" s="451"/>
      <c r="H9" s="451"/>
      <c r="I9" s="452"/>
      <c r="J9" s="14"/>
      <c r="K9" s="16" t="s">
        <v>58</v>
      </c>
      <c r="L9" s="132" t="s">
        <v>59</v>
      </c>
      <c r="M9" s="23" t="s">
        <v>60</v>
      </c>
      <c r="N9" s="163" t="s">
        <v>61</v>
      </c>
      <c r="O9" s="163" t="s">
        <v>61</v>
      </c>
      <c r="P9" s="164" t="s">
        <v>61</v>
      </c>
      <c r="Q9" s="165" t="s">
        <v>61</v>
      </c>
      <c r="R9" s="166" t="s">
        <v>61</v>
      </c>
      <c r="S9" s="167" t="s">
        <v>62</v>
      </c>
      <c r="T9" s="168" t="s">
        <v>60</v>
      </c>
      <c r="U9" s="136" t="s">
        <v>61</v>
      </c>
      <c r="V9" s="165" t="s">
        <v>61</v>
      </c>
      <c r="W9" s="136" t="s">
        <v>63</v>
      </c>
      <c r="X9" s="185" t="s">
        <v>63</v>
      </c>
      <c r="Z9" s="16" t="s">
        <v>58</v>
      </c>
      <c r="AA9" s="99" t="s">
        <v>64</v>
      </c>
      <c r="AB9" s="91">
        <v>30.2482479969126</v>
      </c>
      <c r="AC9" s="99" t="s">
        <v>64</v>
      </c>
      <c r="AD9" s="91">
        <v>30.271570393899399</v>
      </c>
      <c r="AE9" s="4"/>
      <c r="AF9" s="4"/>
      <c r="AG9" s="9" t="s">
        <v>65</v>
      </c>
      <c r="AH9" s="4"/>
      <c r="AI9" s="4"/>
      <c r="AK9" s="4"/>
      <c r="AM9" s="39" t="s">
        <v>58</v>
      </c>
      <c r="AN9" s="99" t="s">
        <v>64</v>
      </c>
      <c r="AO9" s="219">
        <v>29.303689473832598</v>
      </c>
      <c r="AP9" s="99" t="s">
        <v>64</v>
      </c>
      <c r="AQ9" s="220">
        <v>29.2617864543531</v>
      </c>
      <c r="AR9" s="143" t="s">
        <v>64</v>
      </c>
      <c r="AS9" s="219">
        <v>29.172060588153698</v>
      </c>
      <c r="AT9" s="99" t="s">
        <v>64</v>
      </c>
      <c r="AU9" s="220">
        <v>29.319869118196401</v>
      </c>
      <c r="AV9" s="143" t="s">
        <v>64</v>
      </c>
      <c r="AW9" s="219">
        <v>29.605364317181301</v>
      </c>
      <c r="AX9" s="99" t="s">
        <v>64</v>
      </c>
      <c r="AY9" s="220">
        <v>29.1688614418794</v>
      </c>
      <c r="BA9" s="16" t="s">
        <v>58</v>
      </c>
      <c r="BB9" s="335"/>
      <c r="BC9" s="317"/>
      <c r="BD9" s="328"/>
      <c r="BE9" s="212"/>
      <c r="BF9" s="213"/>
      <c r="BG9" s="317"/>
      <c r="BH9" s="328"/>
      <c r="BI9" s="212"/>
      <c r="BJ9" s="213"/>
      <c r="BL9" s="260"/>
      <c r="BM9" s="261"/>
      <c r="BN9" s="260"/>
      <c r="BO9" s="265"/>
      <c r="BP9" s="264"/>
      <c r="BQ9" s="261"/>
      <c r="BR9" s="260"/>
      <c r="BS9" s="265"/>
      <c r="BT9" s="264"/>
      <c r="BU9" s="261"/>
      <c r="BV9" s="260"/>
      <c r="BW9" s="265"/>
      <c r="BY9" s="39" t="s">
        <v>58</v>
      </c>
      <c r="BZ9" s="240"/>
      <c r="CA9" s="243"/>
      <c r="CB9" s="249"/>
      <c r="CC9" s="252"/>
    </row>
    <row r="10" spans="2:81">
      <c r="B10" s="453" t="s">
        <v>66</v>
      </c>
      <c r="C10" s="454"/>
      <c r="D10" s="454"/>
      <c r="E10" s="454"/>
      <c r="F10" s="455">
        <v>45775</v>
      </c>
      <c r="G10" s="456"/>
      <c r="H10" s="456"/>
      <c r="I10" s="457"/>
      <c r="J10" s="14"/>
      <c r="K10" s="18" t="s">
        <v>67</v>
      </c>
      <c r="L10" s="316" t="s">
        <v>59</v>
      </c>
      <c r="M10" s="20" t="s">
        <v>60</v>
      </c>
      <c r="N10" s="169" t="s">
        <v>61</v>
      </c>
      <c r="O10" s="169" t="s">
        <v>61</v>
      </c>
      <c r="P10" s="170" t="s">
        <v>61</v>
      </c>
      <c r="Q10" s="171" t="s">
        <v>61</v>
      </c>
      <c r="R10" s="92" t="s">
        <v>61</v>
      </c>
      <c r="S10" s="170" t="s">
        <v>62</v>
      </c>
      <c r="T10" s="168" t="s">
        <v>60</v>
      </c>
      <c r="U10" s="92" t="s">
        <v>61</v>
      </c>
      <c r="V10" s="171" t="s">
        <v>61</v>
      </c>
      <c r="W10" s="92" t="s">
        <v>63</v>
      </c>
      <c r="X10" s="186" t="s">
        <v>63</v>
      </c>
      <c r="Z10" s="18" t="s">
        <v>67</v>
      </c>
      <c r="AA10" s="97" t="s">
        <v>64</v>
      </c>
      <c r="AB10" s="93">
        <v>30.209348240796501</v>
      </c>
      <c r="AC10" s="97" t="s">
        <v>64</v>
      </c>
      <c r="AD10" s="93">
        <v>30.244416636240299</v>
      </c>
      <c r="AE10" s="4"/>
      <c r="AG10" s="458" t="s">
        <v>21</v>
      </c>
      <c r="AH10" s="427"/>
      <c r="AI10" s="426" t="s">
        <v>22</v>
      </c>
      <c r="AJ10" s="427"/>
      <c r="AK10" s="4"/>
      <c r="AM10" s="160" t="s">
        <v>67</v>
      </c>
      <c r="AN10" s="98" t="s">
        <v>64</v>
      </c>
      <c r="AO10" s="221">
        <v>29.0416648941723</v>
      </c>
      <c r="AP10" s="98" t="s">
        <v>64</v>
      </c>
      <c r="AQ10" s="116">
        <v>29.113261137604798</v>
      </c>
      <c r="AR10" s="113" t="s">
        <v>64</v>
      </c>
      <c r="AS10" s="221">
        <v>29.467957666183398</v>
      </c>
      <c r="AT10" s="98" t="s">
        <v>64</v>
      </c>
      <c r="AU10" s="116">
        <v>29.157861003297398</v>
      </c>
      <c r="AV10" s="113" t="s">
        <v>64</v>
      </c>
      <c r="AW10" s="221">
        <v>29.275884594821001</v>
      </c>
      <c r="AX10" s="98" t="s">
        <v>64</v>
      </c>
      <c r="AY10" s="116">
        <v>29.210713959503298</v>
      </c>
      <c r="BA10" s="18" t="s">
        <v>67</v>
      </c>
      <c r="BB10" s="329"/>
      <c r="BC10" s="282"/>
      <c r="BD10" s="276"/>
      <c r="BE10" s="210"/>
      <c r="BF10" s="211"/>
      <c r="BG10" s="282"/>
      <c r="BH10" s="276"/>
      <c r="BI10" s="210"/>
      <c r="BJ10" s="211"/>
      <c r="BL10" s="266"/>
      <c r="BM10" s="267"/>
      <c r="BN10" s="266"/>
      <c r="BO10" s="268"/>
      <c r="BP10" s="269"/>
      <c r="BQ10" s="267"/>
      <c r="BR10" s="266"/>
      <c r="BS10" s="268"/>
      <c r="BT10" s="269"/>
      <c r="BU10" s="267"/>
      <c r="BV10" s="266"/>
      <c r="BW10" s="268"/>
      <c r="BY10" s="160" t="s">
        <v>67</v>
      </c>
      <c r="BZ10" s="255"/>
      <c r="CA10" s="248"/>
      <c r="CB10" s="253"/>
      <c r="CC10" s="248"/>
    </row>
    <row r="11" spans="2:81" ht="15" thickBot="1">
      <c r="B11" s="453" t="s">
        <v>68</v>
      </c>
      <c r="C11" s="454"/>
      <c r="D11" s="454"/>
      <c r="E11" s="454"/>
      <c r="F11" s="456" t="s">
        <v>69</v>
      </c>
      <c r="G11" s="456"/>
      <c r="H11" s="456"/>
      <c r="I11" s="457"/>
      <c r="J11" s="14"/>
      <c r="K11" s="18" t="s">
        <v>70</v>
      </c>
      <c r="L11" s="316" t="s">
        <v>71</v>
      </c>
      <c r="M11" s="20" t="s">
        <v>60</v>
      </c>
      <c r="N11" s="169" t="s">
        <v>61</v>
      </c>
      <c r="O11" s="169" t="s">
        <v>61</v>
      </c>
      <c r="P11" s="170" t="s">
        <v>61</v>
      </c>
      <c r="Q11" s="171" t="s">
        <v>61</v>
      </c>
      <c r="R11" s="92" t="s">
        <v>61</v>
      </c>
      <c r="S11" s="170" t="s">
        <v>62</v>
      </c>
      <c r="T11" s="168" t="s">
        <v>60</v>
      </c>
      <c r="U11" s="92" t="s">
        <v>61</v>
      </c>
      <c r="V11" s="171" t="s">
        <v>61</v>
      </c>
      <c r="W11" s="92" t="s">
        <v>63</v>
      </c>
      <c r="X11" s="186" t="s">
        <v>63</v>
      </c>
      <c r="Z11" s="18" t="s">
        <v>70</v>
      </c>
      <c r="AA11" s="97" t="s">
        <v>64</v>
      </c>
      <c r="AB11" s="93">
        <v>29.8131247872034</v>
      </c>
      <c r="AC11" s="97" t="s">
        <v>64</v>
      </c>
      <c r="AD11" s="93">
        <v>30.260541144051501</v>
      </c>
      <c r="AE11" s="4"/>
      <c r="AG11" s="55" t="s">
        <v>55</v>
      </c>
      <c r="AH11" s="56" t="s">
        <v>56</v>
      </c>
      <c r="AI11" s="57" t="s">
        <v>55</v>
      </c>
      <c r="AJ11" s="56" t="s">
        <v>56</v>
      </c>
      <c r="AK11" s="4"/>
      <c r="AM11" s="160" t="s">
        <v>70</v>
      </c>
      <c r="AN11" s="98" t="s">
        <v>64</v>
      </c>
      <c r="AO11" s="221">
        <v>29.4625257068354</v>
      </c>
      <c r="AP11" s="98" t="s">
        <v>64</v>
      </c>
      <c r="AQ11" s="116">
        <v>29.146917746352401</v>
      </c>
      <c r="AR11" s="113" t="s">
        <v>64</v>
      </c>
      <c r="AS11" s="221">
        <v>29.257748104625399</v>
      </c>
      <c r="AT11" s="98" t="s">
        <v>64</v>
      </c>
      <c r="AU11" s="116">
        <v>29.332771461317801</v>
      </c>
      <c r="AV11" s="113" t="s">
        <v>64</v>
      </c>
      <c r="AW11" s="221">
        <v>29.5363269657324</v>
      </c>
      <c r="AX11" s="98" t="s">
        <v>64</v>
      </c>
      <c r="AY11" s="116">
        <v>29.308585840574899</v>
      </c>
      <c r="BA11" s="18" t="s">
        <v>70</v>
      </c>
      <c r="BB11" s="329"/>
      <c r="BC11" s="282"/>
      <c r="BD11" s="276"/>
      <c r="BE11" s="210"/>
      <c r="BF11" s="211"/>
      <c r="BG11" s="282"/>
      <c r="BH11" s="276"/>
      <c r="BI11" s="210"/>
      <c r="BJ11" s="211"/>
      <c r="BL11" s="266"/>
      <c r="BM11" s="267"/>
      <c r="BN11" s="266"/>
      <c r="BO11" s="268"/>
      <c r="BP11" s="269"/>
      <c r="BQ11" s="267"/>
      <c r="BR11" s="266"/>
      <c r="BS11" s="268"/>
      <c r="BT11" s="269"/>
      <c r="BU11" s="267"/>
      <c r="BV11" s="266"/>
      <c r="BW11" s="268"/>
      <c r="BY11" s="160" t="s">
        <v>70</v>
      </c>
      <c r="BZ11" s="255"/>
      <c r="CA11" s="248"/>
      <c r="CB11" s="253"/>
      <c r="CC11" s="248"/>
    </row>
    <row r="12" spans="2:81">
      <c r="B12" s="459" t="s">
        <v>72</v>
      </c>
      <c r="C12" s="460"/>
      <c r="D12" s="460"/>
      <c r="E12" s="461"/>
      <c r="F12" s="465" t="s">
        <v>73</v>
      </c>
      <c r="G12" s="466"/>
      <c r="H12" s="466"/>
      <c r="I12" s="467"/>
      <c r="J12" s="14"/>
      <c r="K12" s="18" t="s">
        <v>74</v>
      </c>
      <c r="L12" s="316" t="s">
        <v>71</v>
      </c>
      <c r="M12" s="20" t="s">
        <v>60</v>
      </c>
      <c r="N12" s="169" t="s">
        <v>61</v>
      </c>
      <c r="O12" s="169" t="s">
        <v>61</v>
      </c>
      <c r="P12" s="170" t="s">
        <v>61</v>
      </c>
      <c r="Q12" s="171" t="s">
        <v>61</v>
      </c>
      <c r="R12" s="92" t="s">
        <v>61</v>
      </c>
      <c r="S12" s="170" t="s">
        <v>62</v>
      </c>
      <c r="T12" s="168" t="s">
        <v>60</v>
      </c>
      <c r="U12" s="92" t="s">
        <v>61</v>
      </c>
      <c r="V12" s="171" t="s">
        <v>61</v>
      </c>
      <c r="W12" s="92" t="s">
        <v>63</v>
      </c>
      <c r="X12" s="186" t="s">
        <v>63</v>
      </c>
      <c r="Z12" s="18" t="s">
        <v>74</v>
      </c>
      <c r="AA12" s="97" t="s">
        <v>64</v>
      </c>
      <c r="AB12" s="93">
        <v>30.1773847713531</v>
      </c>
      <c r="AC12" s="97" t="s">
        <v>64</v>
      </c>
      <c r="AD12" s="93">
        <v>30.0110311020685</v>
      </c>
      <c r="AE12" s="4"/>
      <c r="AF12" s="39" t="s">
        <v>75</v>
      </c>
      <c r="AG12" s="99" t="s">
        <v>62</v>
      </c>
      <c r="AH12" s="91">
        <f>AVERAGE(AB9:AB10)</f>
        <v>30.228798118854549</v>
      </c>
      <c r="AI12" s="99" t="s">
        <v>62</v>
      </c>
      <c r="AJ12" s="91">
        <f>AVERAGE(AD9:AD10)</f>
        <v>30.257993515069849</v>
      </c>
      <c r="AK12" s="4"/>
      <c r="AM12" s="160" t="s">
        <v>74</v>
      </c>
      <c r="AN12" s="98" t="s">
        <v>64</v>
      </c>
      <c r="AO12" s="221">
        <v>29.2894825020709</v>
      </c>
      <c r="AP12" s="98" t="s">
        <v>64</v>
      </c>
      <c r="AQ12" s="116">
        <v>29.3003334705847</v>
      </c>
      <c r="AR12" s="113" t="s">
        <v>64</v>
      </c>
      <c r="AS12" s="221">
        <v>29.209366685729499</v>
      </c>
      <c r="AT12" s="98" t="s">
        <v>64</v>
      </c>
      <c r="AU12" s="116">
        <v>29.127929829958301</v>
      </c>
      <c r="AV12" s="113" t="s">
        <v>64</v>
      </c>
      <c r="AW12" s="221">
        <v>29.235912734957001</v>
      </c>
      <c r="AX12" s="98" t="s">
        <v>64</v>
      </c>
      <c r="AY12" s="116">
        <v>29.4221553165922</v>
      </c>
      <c r="BA12" s="18" t="s">
        <v>74</v>
      </c>
      <c r="BB12" s="329"/>
      <c r="BC12" s="282"/>
      <c r="BD12" s="276"/>
      <c r="BE12" s="210"/>
      <c r="BF12" s="211"/>
      <c r="BG12" s="282"/>
      <c r="BH12" s="276"/>
      <c r="BI12" s="210"/>
      <c r="BJ12" s="211"/>
      <c r="BL12" s="266"/>
      <c r="BM12" s="267"/>
      <c r="BN12" s="266"/>
      <c r="BO12" s="268"/>
      <c r="BP12" s="269"/>
      <c r="BQ12" s="267"/>
      <c r="BR12" s="266"/>
      <c r="BS12" s="268"/>
      <c r="BT12" s="269"/>
      <c r="BU12" s="267"/>
      <c r="BV12" s="266"/>
      <c r="BW12" s="268"/>
      <c r="BY12" s="160" t="s">
        <v>74</v>
      </c>
      <c r="BZ12" s="255"/>
      <c r="CA12" s="248"/>
      <c r="CB12" s="253"/>
      <c r="CC12" s="248"/>
    </row>
    <row r="13" spans="2:81" ht="15" thickBot="1">
      <c r="B13" s="459" t="s">
        <v>76</v>
      </c>
      <c r="C13" s="460"/>
      <c r="D13" s="460"/>
      <c r="E13" s="461"/>
      <c r="F13" s="456" t="s">
        <v>77</v>
      </c>
      <c r="G13" s="466"/>
      <c r="H13" s="466"/>
      <c r="I13" s="467"/>
      <c r="J13" s="14"/>
      <c r="K13" s="21" t="s">
        <v>78</v>
      </c>
      <c r="L13" s="316" t="s">
        <v>71</v>
      </c>
      <c r="M13" s="27" t="s">
        <v>60</v>
      </c>
      <c r="N13" s="172" t="s">
        <v>61</v>
      </c>
      <c r="O13" s="172" t="s">
        <v>61</v>
      </c>
      <c r="P13" s="173" t="s">
        <v>61</v>
      </c>
      <c r="Q13" s="174" t="s">
        <v>61</v>
      </c>
      <c r="R13" s="175" t="s">
        <v>61</v>
      </c>
      <c r="S13" s="176" t="s">
        <v>62</v>
      </c>
      <c r="T13" s="168" t="s">
        <v>60</v>
      </c>
      <c r="U13" s="94" t="s">
        <v>61</v>
      </c>
      <c r="V13" s="174" t="s">
        <v>61</v>
      </c>
      <c r="W13" s="94" t="s">
        <v>63</v>
      </c>
      <c r="X13" s="187" t="s">
        <v>63</v>
      </c>
      <c r="Z13" s="21" t="s">
        <v>78</v>
      </c>
      <c r="AA13" s="230" t="s">
        <v>64</v>
      </c>
      <c r="AB13" s="95">
        <v>30.206232424057401</v>
      </c>
      <c r="AC13" s="230" t="s">
        <v>64</v>
      </c>
      <c r="AD13" s="95">
        <v>34.430812417764798</v>
      </c>
      <c r="AE13" s="4"/>
      <c r="AF13" s="40" t="s">
        <v>79</v>
      </c>
      <c r="AG13" s="105" t="s">
        <v>62</v>
      </c>
      <c r="AH13" s="101">
        <f>AVERAGE(AB11:AB13)</f>
        <v>30.065580660871301</v>
      </c>
      <c r="AI13" s="105" t="s">
        <v>62</v>
      </c>
      <c r="AJ13" s="101">
        <f>AVERAGE(AD11:AD13)</f>
        <v>31.567461554628267</v>
      </c>
      <c r="AK13" s="4"/>
      <c r="AM13" s="320" t="s">
        <v>78</v>
      </c>
      <c r="AN13" s="134" t="s">
        <v>64</v>
      </c>
      <c r="AO13" s="325">
        <v>29.5219104882487</v>
      </c>
      <c r="AP13" s="134" t="s">
        <v>64</v>
      </c>
      <c r="AQ13" s="224">
        <v>29.226632129440802</v>
      </c>
      <c r="AR13" s="322" t="s">
        <v>64</v>
      </c>
      <c r="AS13" s="325">
        <v>29.249130918906499</v>
      </c>
      <c r="AT13" s="134" t="s">
        <v>64</v>
      </c>
      <c r="AU13" s="224">
        <v>29.2849867829316</v>
      </c>
      <c r="AV13" s="322" t="s">
        <v>64</v>
      </c>
      <c r="AW13" s="325">
        <v>29.3553242989864</v>
      </c>
      <c r="AX13" s="134" t="s">
        <v>64</v>
      </c>
      <c r="AY13" s="224">
        <v>29.189240992027901</v>
      </c>
      <c r="BA13" s="22" t="s">
        <v>78</v>
      </c>
      <c r="BB13" s="330"/>
      <c r="BC13" s="288"/>
      <c r="BD13" s="331"/>
      <c r="BE13" s="319"/>
      <c r="BF13" s="289"/>
      <c r="BG13" s="288"/>
      <c r="BH13" s="331"/>
      <c r="BI13" s="319"/>
      <c r="BJ13" s="289"/>
      <c r="BL13" s="270"/>
      <c r="BM13" s="271"/>
      <c r="BN13" s="272"/>
      <c r="BO13" s="273"/>
      <c r="BP13" s="274"/>
      <c r="BQ13" s="271"/>
      <c r="BR13" s="270"/>
      <c r="BS13" s="275"/>
      <c r="BT13" s="274"/>
      <c r="BU13" s="271"/>
      <c r="BV13" s="270"/>
      <c r="BW13" s="275"/>
      <c r="BY13" s="40" t="s">
        <v>78</v>
      </c>
      <c r="BZ13" s="244"/>
      <c r="CA13" s="247"/>
      <c r="CB13" s="256"/>
      <c r="CC13" s="259"/>
    </row>
    <row r="14" spans="2:81" ht="15" thickBot="1">
      <c r="B14" s="468" t="s">
        <v>80</v>
      </c>
      <c r="C14" s="469"/>
      <c r="D14" s="469"/>
      <c r="E14" s="469"/>
      <c r="F14" s="470" t="s">
        <v>81</v>
      </c>
      <c r="G14" s="470"/>
      <c r="H14" s="470"/>
      <c r="I14" s="471"/>
      <c r="J14" s="14"/>
      <c r="K14" s="16" t="s">
        <v>82</v>
      </c>
      <c r="L14" s="132" t="s">
        <v>59</v>
      </c>
      <c r="M14" s="23" t="s">
        <v>83</v>
      </c>
      <c r="N14" s="163" t="s">
        <v>61</v>
      </c>
      <c r="O14" s="163" t="s">
        <v>61</v>
      </c>
      <c r="P14" s="163" t="s">
        <v>61</v>
      </c>
      <c r="Q14" s="165" t="s">
        <v>61</v>
      </c>
      <c r="R14" s="136" t="s">
        <v>61</v>
      </c>
      <c r="S14" s="164" t="s">
        <v>62</v>
      </c>
      <c r="T14" s="165" t="s">
        <v>60</v>
      </c>
      <c r="U14" s="136" t="s">
        <v>61</v>
      </c>
      <c r="V14" s="165" t="s">
        <v>61</v>
      </c>
      <c r="W14" s="136" t="s">
        <v>63</v>
      </c>
      <c r="X14" s="185" t="s">
        <v>63</v>
      </c>
      <c r="Z14" s="16" t="s">
        <v>82</v>
      </c>
      <c r="AA14" s="96" t="s">
        <v>64</v>
      </c>
      <c r="AB14" s="142">
        <v>30.049371436354701</v>
      </c>
      <c r="AC14" s="96" t="s">
        <v>64</v>
      </c>
      <c r="AD14" s="142">
        <v>31.745521186774301</v>
      </c>
      <c r="AE14" s="4"/>
      <c r="AG14" s="4"/>
      <c r="AH14" s="4"/>
      <c r="AI14" s="4"/>
      <c r="AJ14" s="4"/>
      <c r="AK14" s="4"/>
      <c r="AM14" s="39" t="s">
        <v>82</v>
      </c>
      <c r="AN14" s="96" t="s">
        <v>64</v>
      </c>
      <c r="AO14" s="219">
        <v>29.070845597836001</v>
      </c>
      <c r="AP14" s="96" t="s">
        <v>64</v>
      </c>
      <c r="AQ14" s="220">
        <v>29.4653947077122</v>
      </c>
      <c r="AR14" s="111" t="s">
        <v>64</v>
      </c>
      <c r="AS14" s="219">
        <v>29.342639865254</v>
      </c>
      <c r="AT14" s="96" t="s">
        <v>64</v>
      </c>
      <c r="AU14" s="220">
        <v>29.1508225887099</v>
      </c>
      <c r="AV14" s="111" t="s">
        <v>64</v>
      </c>
      <c r="AW14" s="219">
        <v>29.169776962232302</v>
      </c>
      <c r="AX14" s="96" t="s">
        <v>64</v>
      </c>
      <c r="AY14" s="220">
        <v>29.262390488511201</v>
      </c>
      <c r="BA14" s="16" t="s">
        <v>82</v>
      </c>
      <c r="BB14" s="213"/>
      <c r="BC14" s="333"/>
      <c r="BD14" s="241"/>
      <c r="BE14" s="332"/>
      <c r="BF14" s="213"/>
      <c r="BG14" s="333"/>
      <c r="BH14" s="241"/>
      <c r="BI14" s="332"/>
      <c r="BJ14" s="213"/>
      <c r="BL14" s="260"/>
      <c r="BM14" s="261"/>
      <c r="BN14" s="260"/>
      <c r="BO14" s="265"/>
      <c r="BP14" s="264"/>
      <c r="BQ14" s="261"/>
      <c r="BR14" s="260"/>
      <c r="BS14" s="265"/>
      <c r="BT14" s="264"/>
      <c r="BU14" s="261"/>
      <c r="BV14" s="260"/>
      <c r="BW14" s="265"/>
      <c r="BY14" s="39" t="s">
        <v>82</v>
      </c>
      <c r="BZ14" s="277"/>
      <c r="CA14" s="278"/>
      <c r="CB14" s="216"/>
      <c r="CC14" s="213"/>
    </row>
    <row r="15" spans="2:81" ht="15" thickBot="1">
      <c r="B15" s="6"/>
      <c r="C15" s="6"/>
      <c r="D15" s="6"/>
      <c r="E15" s="24"/>
      <c r="F15" s="24"/>
      <c r="G15" s="24"/>
      <c r="H15" s="24"/>
      <c r="I15" s="24"/>
      <c r="J15" s="14"/>
      <c r="K15" s="18" t="s">
        <v>84</v>
      </c>
      <c r="L15" s="316" t="s">
        <v>59</v>
      </c>
      <c r="M15" s="20" t="s">
        <v>83</v>
      </c>
      <c r="N15" s="169" t="s">
        <v>61</v>
      </c>
      <c r="O15" s="169" t="s">
        <v>61</v>
      </c>
      <c r="P15" s="169" t="s">
        <v>61</v>
      </c>
      <c r="Q15" s="171" t="s">
        <v>61</v>
      </c>
      <c r="R15" s="92" t="s">
        <v>61</v>
      </c>
      <c r="S15" s="170" t="s">
        <v>62</v>
      </c>
      <c r="T15" s="171" t="s">
        <v>60</v>
      </c>
      <c r="U15" s="92" t="s">
        <v>61</v>
      </c>
      <c r="V15" s="171" t="s">
        <v>61</v>
      </c>
      <c r="W15" s="92" t="s">
        <v>63</v>
      </c>
      <c r="X15" s="186" t="s">
        <v>63</v>
      </c>
      <c r="Z15" s="18" t="s">
        <v>84</v>
      </c>
      <c r="AA15" s="97" t="s">
        <v>64</v>
      </c>
      <c r="AB15" s="93">
        <v>29.9598640270207</v>
      </c>
      <c r="AC15" s="97" t="s">
        <v>64</v>
      </c>
      <c r="AD15" s="93">
        <v>30.082789558052902</v>
      </c>
      <c r="AE15" s="4"/>
      <c r="AG15" s="4"/>
      <c r="AH15" s="4"/>
      <c r="AI15" s="4"/>
      <c r="AJ15" s="4"/>
      <c r="AK15" s="4"/>
      <c r="AM15" s="160" t="s">
        <v>84</v>
      </c>
      <c r="AN15" s="98" t="s">
        <v>64</v>
      </c>
      <c r="AO15" s="221">
        <v>29.1115737829805</v>
      </c>
      <c r="AP15" s="98" t="s">
        <v>64</v>
      </c>
      <c r="AQ15" s="116">
        <v>29.228091114607</v>
      </c>
      <c r="AR15" s="113" t="s">
        <v>64</v>
      </c>
      <c r="AS15" s="221">
        <v>29.268550776073798</v>
      </c>
      <c r="AT15" s="98" t="s">
        <v>64</v>
      </c>
      <c r="AU15" s="116">
        <v>29.3507907149916</v>
      </c>
      <c r="AV15" s="113" t="s">
        <v>64</v>
      </c>
      <c r="AW15" s="221">
        <v>29.378865211754</v>
      </c>
      <c r="AX15" s="98" t="s">
        <v>64</v>
      </c>
      <c r="AY15" s="116">
        <v>29.061747264455001</v>
      </c>
      <c r="BA15" s="18" t="s">
        <v>84</v>
      </c>
      <c r="BB15" s="211"/>
      <c r="BC15" s="334"/>
      <c r="BD15" s="276"/>
      <c r="BE15" s="302"/>
      <c r="BF15" s="211"/>
      <c r="BG15" s="334"/>
      <c r="BH15" s="276"/>
      <c r="BI15" s="302"/>
      <c r="BJ15" s="211"/>
      <c r="BL15" s="255"/>
      <c r="BM15" s="254"/>
      <c r="BN15" s="255"/>
      <c r="BO15" s="248"/>
      <c r="BP15" s="253"/>
      <c r="BQ15" s="254"/>
      <c r="BR15" s="255"/>
      <c r="BS15" s="248"/>
      <c r="BT15" s="253"/>
      <c r="BU15" s="254"/>
      <c r="BV15" s="255"/>
      <c r="BW15" s="248"/>
      <c r="BY15" s="160" t="s">
        <v>84</v>
      </c>
      <c r="BZ15" s="280"/>
      <c r="CA15" s="281"/>
      <c r="CB15" s="210"/>
      <c r="CC15" s="211"/>
    </row>
    <row r="16" spans="2:81" ht="15" thickBot="1">
      <c r="B16" s="428" t="s">
        <v>85</v>
      </c>
      <c r="C16" s="429"/>
      <c r="D16" s="429"/>
      <c r="E16" s="429"/>
      <c r="F16" s="429"/>
      <c r="G16" s="429"/>
      <c r="H16" s="429"/>
      <c r="I16" s="430"/>
      <c r="J16" s="14"/>
      <c r="K16" s="18" t="s">
        <v>86</v>
      </c>
      <c r="L16" s="316" t="s">
        <v>59</v>
      </c>
      <c r="M16" s="20" t="s">
        <v>83</v>
      </c>
      <c r="N16" s="169" t="s">
        <v>87</v>
      </c>
      <c r="O16" s="169" t="s">
        <v>87</v>
      </c>
      <c r="P16" s="169" t="s">
        <v>87</v>
      </c>
      <c r="Q16" s="171" t="s">
        <v>87</v>
      </c>
      <c r="R16" s="92" t="s">
        <v>87</v>
      </c>
      <c r="S16" s="170" t="s">
        <v>62</v>
      </c>
      <c r="T16" s="171" t="s">
        <v>88</v>
      </c>
      <c r="U16" s="92" t="s">
        <v>62</v>
      </c>
      <c r="V16" s="171" t="s">
        <v>62</v>
      </c>
      <c r="W16" s="92" t="s">
        <v>89</v>
      </c>
      <c r="X16" s="186" t="s">
        <v>89</v>
      </c>
      <c r="Z16" s="18" t="s">
        <v>86</v>
      </c>
      <c r="AA16" s="200">
        <v>20.241503767560999</v>
      </c>
      <c r="AB16" s="93">
        <v>31.480813224600801</v>
      </c>
      <c r="AC16" s="200">
        <v>17.4183149042838</v>
      </c>
      <c r="AD16" s="93">
        <v>33.266897983311303</v>
      </c>
      <c r="AE16" s="4"/>
      <c r="AK16" s="4"/>
      <c r="AM16" s="160" t="s">
        <v>86</v>
      </c>
      <c r="AN16" s="227">
        <v>18.384170496737902</v>
      </c>
      <c r="AO16" s="221">
        <v>29.3625293271818</v>
      </c>
      <c r="AP16" s="227">
        <v>24.973607513746298</v>
      </c>
      <c r="AQ16" s="116">
        <v>29.104121084251599</v>
      </c>
      <c r="AR16" s="282"/>
      <c r="AS16" s="276"/>
      <c r="AT16" s="210"/>
      <c r="AU16" s="211"/>
      <c r="AV16" s="282"/>
      <c r="AW16" s="276"/>
      <c r="AX16" s="210"/>
      <c r="AY16" s="211"/>
      <c r="BA16" s="18" t="s">
        <v>86</v>
      </c>
      <c r="BB16" s="112">
        <v>1</v>
      </c>
      <c r="BC16" s="326" t="s">
        <v>64</v>
      </c>
      <c r="BD16" s="221">
        <v>28.3688379028703</v>
      </c>
      <c r="BE16" s="345">
        <v>17.932043345106099</v>
      </c>
      <c r="BF16" s="116">
        <v>30.412620747756201</v>
      </c>
      <c r="BG16" s="326" t="s">
        <v>64</v>
      </c>
      <c r="BH16" s="221">
        <v>28.243675055700599</v>
      </c>
      <c r="BI16" s="345">
        <v>18.4821642256274</v>
      </c>
      <c r="BJ16" s="116">
        <v>29.705882571476899</v>
      </c>
      <c r="BL16" s="255"/>
      <c r="BM16" s="276"/>
      <c r="BN16" s="210"/>
      <c r="BO16" s="211"/>
      <c r="BP16" s="253"/>
      <c r="BQ16" s="276"/>
      <c r="BR16" s="255"/>
      <c r="BS16" s="248"/>
      <c r="BT16" s="253"/>
      <c r="BU16" s="276"/>
      <c r="BV16" s="210"/>
      <c r="BW16" s="211"/>
      <c r="BY16" s="160" t="s">
        <v>86</v>
      </c>
      <c r="BZ16" s="192">
        <v>1</v>
      </c>
      <c r="CA16" s="112">
        <v>2</v>
      </c>
      <c r="CB16" s="188">
        <v>16.074595452954501</v>
      </c>
      <c r="CC16" s="231">
        <v>34.229687048131403</v>
      </c>
    </row>
    <row r="17" spans="2:81">
      <c r="B17" s="448" t="s">
        <v>90</v>
      </c>
      <c r="C17" s="449"/>
      <c r="D17" s="449"/>
      <c r="E17" s="449"/>
      <c r="F17" s="451" t="s">
        <v>91</v>
      </c>
      <c r="G17" s="451"/>
      <c r="H17" s="451"/>
      <c r="I17" s="452"/>
      <c r="J17" s="14"/>
      <c r="K17" s="18" t="s">
        <v>92</v>
      </c>
      <c r="L17" s="316" t="s">
        <v>59</v>
      </c>
      <c r="M17" s="20" t="s">
        <v>83</v>
      </c>
      <c r="N17" s="169" t="s">
        <v>61</v>
      </c>
      <c r="O17" s="169" t="s">
        <v>61</v>
      </c>
      <c r="P17" s="169" t="s">
        <v>61</v>
      </c>
      <c r="Q17" s="171" t="s">
        <v>61</v>
      </c>
      <c r="R17" s="92" t="s">
        <v>61</v>
      </c>
      <c r="S17" s="170" t="s">
        <v>62</v>
      </c>
      <c r="T17" s="171" t="s">
        <v>60</v>
      </c>
      <c r="U17" s="92" t="s">
        <v>61</v>
      </c>
      <c r="V17" s="171" t="s">
        <v>61</v>
      </c>
      <c r="W17" s="92" t="s">
        <v>63</v>
      </c>
      <c r="X17" s="186" t="s">
        <v>63</v>
      </c>
      <c r="Z17" s="18" t="s">
        <v>92</v>
      </c>
      <c r="AA17" s="97" t="s">
        <v>64</v>
      </c>
      <c r="AB17" s="93">
        <v>29.9724277626276</v>
      </c>
      <c r="AC17" s="97" t="s">
        <v>64</v>
      </c>
      <c r="AD17" s="93">
        <v>30.341723798581501</v>
      </c>
      <c r="AE17" s="4"/>
      <c r="AK17" s="4"/>
      <c r="AM17" s="160" t="s">
        <v>92</v>
      </c>
      <c r="AN17" s="98" t="s">
        <v>64</v>
      </c>
      <c r="AO17" s="221">
        <v>28.765087953958201</v>
      </c>
      <c r="AP17" s="98" t="s">
        <v>64</v>
      </c>
      <c r="AQ17" s="116">
        <v>29.230476897058601</v>
      </c>
      <c r="AR17" s="113" t="s">
        <v>64</v>
      </c>
      <c r="AS17" s="221">
        <v>29.161418981040399</v>
      </c>
      <c r="AT17" s="98" t="s">
        <v>64</v>
      </c>
      <c r="AU17" s="116">
        <v>29.600682364308199</v>
      </c>
      <c r="AV17" s="113" t="s">
        <v>64</v>
      </c>
      <c r="AW17" s="221">
        <v>29.317075514089499</v>
      </c>
      <c r="AX17" s="98" t="s">
        <v>64</v>
      </c>
      <c r="AY17" s="116">
        <v>29.115199942949801</v>
      </c>
      <c r="BA17" s="18" t="s">
        <v>92</v>
      </c>
      <c r="BB17" s="281"/>
      <c r="BC17" s="334"/>
      <c r="BD17" s="276"/>
      <c r="BE17" s="302"/>
      <c r="BF17" s="211"/>
      <c r="BG17" s="334"/>
      <c r="BH17" s="276"/>
      <c r="BI17" s="302"/>
      <c r="BJ17" s="211"/>
      <c r="BL17" s="255"/>
      <c r="BM17" s="276"/>
      <c r="BN17" s="210"/>
      <c r="BO17" s="211"/>
      <c r="BP17" s="253"/>
      <c r="BQ17" s="276"/>
      <c r="BR17" s="255"/>
      <c r="BS17" s="248"/>
      <c r="BT17" s="253"/>
      <c r="BU17" s="276"/>
      <c r="BV17" s="210"/>
      <c r="BW17" s="211"/>
      <c r="BY17" s="160" t="s">
        <v>92</v>
      </c>
      <c r="BZ17" s="280"/>
      <c r="CA17" s="281"/>
      <c r="CB17" s="233"/>
      <c r="CC17" s="285"/>
    </row>
    <row r="18" spans="2:81" ht="26.25" customHeight="1">
      <c r="B18" s="459" t="s">
        <v>93</v>
      </c>
      <c r="C18" s="460"/>
      <c r="D18" s="460"/>
      <c r="E18" s="461"/>
      <c r="F18" s="462" t="s">
        <v>75</v>
      </c>
      <c r="G18" s="463"/>
      <c r="H18" s="463"/>
      <c r="I18" s="464"/>
      <c r="J18" s="14"/>
      <c r="K18" s="18" t="s">
        <v>94</v>
      </c>
      <c r="L18" s="316" t="s">
        <v>59</v>
      </c>
      <c r="M18" s="20" t="s">
        <v>83</v>
      </c>
      <c r="N18" s="169" t="s">
        <v>87</v>
      </c>
      <c r="O18" s="169" t="s">
        <v>87</v>
      </c>
      <c r="P18" s="169" t="s">
        <v>87</v>
      </c>
      <c r="Q18" s="171" t="s">
        <v>87</v>
      </c>
      <c r="R18" s="92" t="s">
        <v>87</v>
      </c>
      <c r="S18" s="170" t="s">
        <v>62</v>
      </c>
      <c r="T18" s="171" t="s">
        <v>88</v>
      </c>
      <c r="U18" s="92" t="s">
        <v>62</v>
      </c>
      <c r="V18" s="171" t="s">
        <v>62</v>
      </c>
      <c r="W18" s="92" t="s">
        <v>89</v>
      </c>
      <c r="X18" s="186" t="s">
        <v>89</v>
      </c>
      <c r="Z18" s="18" t="s">
        <v>94</v>
      </c>
      <c r="AA18" s="200">
        <v>16.891012434300301</v>
      </c>
      <c r="AB18" s="93">
        <v>32.898709793804599</v>
      </c>
      <c r="AC18" s="200">
        <v>13.853415083494699</v>
      </c>
      <c r="AD18" s="93" t="s">
        <v>64</v>
      </c>
      <c r="AE18" s="4"/>
      <c r="AI18" s="4"/>
      <c r="AJ18" s="4"/>
      <c r="AK18" s="4"/>
      <c r="AM18" s="160" t="s">
        <v>94</v>
      </c>
      <c r="AN18" s="227">
        <v>15.975482484611501</v>
      </c>
      <c r="AO18" s="221">
        <v>31.374930744207401</v>
      </c>
      <c r="AP18" s="227">
        <v>23.259122941366702</v>
      </c>
      <c r="AQ18" s="116">
        <v>29.1492689657046</v>
      </c>
      <c r="AR18" s="282"/>
      <c r="AS18" s="276"/>
      <c r="AT18" s="210"/>
      <c r="AU18" s="211"/>
      <c r="AV18" s="282"/>
      <c r="AW18" s="276"/>
      <c r="AX18" s="210"/>
      <c r="AY18" s="211"/>
      <c r="BA18" s="18" t="s">
        <v>94</v>
      </c>
      <c r="BB18" s="112">
        <v>1</v>
      </c>
      <c r="BC18" s="343">
        <v>30.075736547510498</v>
      </c>
      <c r="BD18" s="221">
        <v>28.2697045112848</v>
      </c>
      <c r="BE18" s="345">
        <v>27.965030617701</v>
      </c>
      <c r="BF18" s="116">
        <v>28.271507535713798</v>
      </c>
      <c r="BG18" s="343">
        <v>27.874465651132699</v>
      </c>
      <c r="BH18" s="221">
        <v>28.262150535325802</v>
      </c>
      <c r="BI18" s="345">
        <v>30.2003045210446</v>
      </c>
      <c r="BJ18" s="116">
        <v>28.4308130885099</v>
      </c>
      <c r="BL18" s="210"/>
      <c r="BM18" s="276"/>
      <c r="BN18" s="210"/>
      <c r="BO18" s="211"/>
      <c r="BP18" s="253"/>
      <c r="BQ18" s="276"/>
      <c r="BR18" s="255"/>
      <c r="BS18" s="248"/>
      <c r="BT18" s="253"/>
      <c r="BU18" s="276"/>
      <c r="BV18" s="210"/>
      <c r="BW18" s="211"/>
      <c r="BY18" s="160" t="s">
        <v>94</v>
      </c>
      <c r="BZ18" s="192">
        <v>1</v>
      </c>
      <c r="CA18" s="112">
        <v>1</v>
      </c>
      <c r="CB18" s="188">
        <v>28.2342115146471</v>
      </c>
      <c r="CC18" s="231">
        <v>29.1386990790974</v>
      </c>
    </row>
    <row r="19" spans="2:81">
      <c r="B19" s="453" t="s">
        <v>95</v>
      </c>
      <c r="C19" s="454"/>
      <c r="D19" s="454"/>
      <c r="E19" s="454"/>
      <c r="F19" s="456" t="s">
        <v>96</v>
      </c>
      <c r="G19" s="456"/>
      <c r="H19" s="456"/>
      <c r="I19" s="457"/>
      <c r="J19" s="14"/>
      <c r="K19" s="18" t="s">
        <v>97</v>
      </c>
      <c r="L19" s="316" t="s">
        <v>59</v>
      </c>
      <c r="M19" s="20" t="s">
        <v>83</v>
      </c>
      <c r="N19" s="169" t="s">
        <v>61</v>
      </c>
      <c r="O19" s="169" t="s">
        <v>61</v>
      </c>
      <c r="P19" s="169" t="s">
        <v>61</v>
      </c>
      <c r="Q19" s="171" t="s">
        <v>61</v>
      </c>
      <c r="R19" s="92" t="s">
        <v>61</v>
      </c>
      <c r="S19" s="170" t="s">
        <v>62</v>
      </c>
      <c r="T19" s="171" t="s">
        <v>60</v>
      </c>
      <c r="U19" s="92" t="s">
        <v>61</v>
      </c>
      <c r="V19" s="171" t="s">
        <v>61</v>
      </c>
      <c r="W19" s="92" t="s">
        <v>63</v>
      </c>
      <c r="X19" s="186" t="s">
        <v>63</v>
      </c>
      <c r="Z19" s="18" t="s">
        <v>97</v>
      </c>
      <c r="AA19" s="97" t="s">
        <v>64</v>
      </c>
      <c r="AB19" s="93">
        <v>30.116507417380099</v>
      </c>
      <c r="AC19" s="97" t="s">
        <v>64</v>
      </c>
      <c r="AD19" s="93">
        <v>30.2197505893987</v>
      </c>
      <c r="AE19" s="4"/>
      <c r="AI19" s="4"/>
      <c r="AJ19" s="4"/>
      <c r="AK19" s="4"/>
      <c r="AM19" s="160" t="s">
        <v>97</v>
      </c>
      <c r="AN19" s="98" t="s">
        <v>64</v>
      </c>
      <c r="AO19" s="221">
        <v>29.223914320396901</v>
      </c>
      <c r="AP19" s="98" t="s">
        <v>64</v>
      </c>
      <c r="AQ19" s="116">
        <v>29.032972001822198</v>
      </c>
      <c r="AR19" s="113" t="s">
        <v>64</v>
      </c>
      <c r="AS19" s="221">
        <v>29.2181127810059</v>
      </c>
      <c r="AT19" s="98" t="s">
        <v>64</v>
      </c>
      <c r="AU19" s="116">
        <v>29.194167902915801</v>
      </c>
      <c r="AV19" s="113" t="s">
        <v>64</v>
      </c>
      <c r="AW19" s="221">
        <v>28.993988731807701</v>
      </c>
      <c r="AX19" s="98" t="s">
        <v>64</v>
      </c>
      <c r="AY19" s="116">
        <v>29.1253014198169</v>
      </c>
      <c r="BA19" s="18" t="s">
        <v>97</v>
      </c>
      <c r="BB19" s="281"/>
      <c r="BC19" s="334"/>
      <c r="BD19" s="276"/>
      <c r="BE19" s="302"/>
      <c r="BF19" s="211"/>
      <c r="BG19" s="334"/>
      <c r="BH19" s="276"/>
      <c r="BI19" s="302"/>
      <c r="BJ19" s="211"/>
      <c r="BL19" s="255"/>
      <c r="BM19" s="276"/>
      <c r="BN19" s="210"/>
      <c r="BO19" s="211"/>
      <c r="BP19" s="253"/>
      <c r="BQ19" s="276"/>
      <c r="BR19" s="255"/>
      <c r="BS19" s="248"/>
      <c r="BT19" s="253"/>
      <c r="BU19" s="276"/>
      <c r="BV19" s="210"/>
      <c r="BW19" s="211"/>
      <c r="BY19" s="160" t="s">
        <v>97</v>
      </c>
      <c r="BZ19" s="280"/>
      <c r="CA19" s="281"/>
      <c r="CB19" s="233"/>
      <c r="CC19" s="285"/>
    </row>
    <row r="20" spans="2:81">
      <c r="B20" s="453" t="s">
        <v>98</v>
      </c>
      <c r="C20" s="454"/>
      <c r="D20" s="454"/>
      <c r="E20" s="454"/>
      <c r="F20" s="462" t="s">
        <v>99</v>
      </c>
      <c r="G20" s="463"/>
      <c r="H20" s="463"/>
      <c r="I20" s="464"/>
      <c r="J20" s="14"/>
      <c r="K20" s="18" t="s">
        <v>100</v>
      </c>
      <c r="L20" s="316" t="s">
        <v>59</v>
      </c>
      <c r="M20" s="20" t="s">
        <v>83</v>
      </c>
      <c r="N20" s="169" t="s">
        <v>61</v>
      </c>
      <c r="O20" s="169" t="s">
        <v>61</v>
      </c>
      <c r="P20" s="169" t="s">
        <v>61</v>
      </c>
      <c r="Q20" s="171" t="s">
        <v>61</v>
      </c>
      <c r="R20" s="92" t="s">
        <v>61</v>
      </c>
      <c r="S20" s="170" t="s">
        <v>62</v>
      </c>
      <c r="T20" s="171" t="s">
        <v>60</v>
      </c>
      <c r="U20" s="92" t="s">
        <v>61</v>
      </c>
      <c r="V20" s="171" t="s">
        <v>61</v>
      </c>
      <c r="W20" s="92" t="s">
        <v>63</v>
      </c>
      <c r="X20" s="186" t="s">
        <v>63</v>
      </c>
      <c r="Z20" s="18" t="s">
        <v>100</v>
      </c>
      <c r="AA20" s="97" t="s">
        <v>64</v>
      </c>
      <c r="AB20" s="93">
        <v>30.013969082783198</v>
      </c>
      <c r="AC20" s="97" t="s">
        <v>64</v>
      </c>
      <c r="AD20" s="93">
        <v>30.24289982402</v>
      </c>
      <c r="AE20" s="4"/>
      <c r="AI20" s="4"/>
      <c r="AJ20" s="4"/>
      <c r="AK20" s="4"/>
      <c r="AM20" s="160" t="s">
        <v>100</v>
      </c>
      <c r="AN20" s="98" t="s">
        <v>64</v>
      </c>
      <c r="AO20" s="221">
        <v>29.042978120284499</v>
      </c>
      <c r="AP20" s="98" t="s">
        <v>64</v>
      </c>
      <c r="AQ20" s="116">
        <v>29.081359504749699</v>
      </c>
      <c r="AR20" s="113" t="s">
        <v>64</v>
      </c>
      <c r="AS20" s="221">
        <v>29.010629744189501</v>
      </c>
      <c r="AT20" s="98" t="s">
        <v>64</v>
      </c>
      <c r="AU20" s="116">
        <v>29.2514123145334</v>
      </c>
      <c r="AV20" s="113" t="s">
        <v>64</v>
      </c>
      <c r="AW20" s="221">
        <v>29.292488825960099</v>
      </c>
      <c r="AX20" s="98" t="s">
        <v>64</v>
      </c>
      <c r="AY20" s="116">
        <v>29.081707202080899</v>
      </c>
      <c r="BA20" s="18" t="s">
        <v>100</v>
      </c>
      <c r="BB20" s="281"/>
      <c r="BC20" s="334"/>
      <c r="BD20" s="276"/>
      <c r="BE20" s="302"/>
      <c r="BF20" s="211"/>
      <c r="BG20" s="334"/>
      <c r="BH20" s="276"/>
      <c r="BI20" s="302"/>
      <c r="BJ20" s="211"/>
      <c r="BL20" s="255"/>
      <c r="BM20" s="276"/>
      <c r="BN20" s="210"/>
      <c r="BO20" s="211"/>
      <c r="BP20" s="253"/>
      <c r="BQ20" s="276"/>
      <c r="BR20" s="255"/>
      <c r="BS20" s="248"/>
      <c r="BT20" s="253"/>
      <c r="BU20" s="276"/>
      <c r="BV20" s="210"/>
      <c r="BW20" s="211"/>
      <c r="BY20" s="160" t="s">
        <v>100</v>
      </c>
      <c r="BZ20" s="280"/>
      <c r="CA20" s="281"/>
      <c r="CB20" s="233"/>
      <c r="CC20" s="285"/>
    </row>
    <row r="21" spans="2:81" ht="15" thickBot="1">
      <c r="B21" s="468" t="s">
        <v>101</v>
      </c>
      <c r="C21" s="469"/>
      <c r="D21" s="469"/>
      <c r="E21" s="469"/>
      <c r="F21" s="472" t="s">
        <v>102</v>
      </c>
      <c r="G21" s="470"/>
      <c r="H21" s="470"/>
      <c r="I21" s="471"/>
      <c r="J21" s="14"/>
      <c r="K21" s="18" t="s">
        <v>103</v>
      </c>
      <c r="L21" s="316" t="s">
        <v>59</v>
      </c>
      <c r="M21" s="20" t="s">
        <v>83</v>
      </c>
      <c r="N21" s="169" t="s">
        <v>87</v>
      </c>
      <c r="O21" s="169" t="s">
        <v>87</v>
      </c>
      <c r="P21" s="169" t="s">
        <v>87</v>
      </c>
      <c r="Q21" s="171" t="s">
        <v>87</v>
      </c>
      <c r="R21" s="92" t="s">
        <v>87</v>
      </c>
      <c r="S21" s="170" t="s">
        <v>62</v>
      </c>
      <c r="T21" s="171" t="s">
        <v>88</v>
      </c>
      <c r="U21" s="92" t="s">
        <v>62</v>
      </c>
      <c r="V21" s="171" t="s">
        <v>62</v>
      </c>
      <c r="W21" s="92" t="s">
        <v>89</v>
      </c>
      <c r="X21" s="186" t="s">
        <v>89</v>
      </c>
      <c r="Z21" s="18" t="s">
        <v>103</v>
      </c>
      <c r="AA21" s="200">
        <v>19.6086838798083</v>
      </c>
      <c r="AB21" s="93">
        <v>31.149938449442701</v>
      </c>
      <c r="AC21" s="200">
        <v>16.3743839298095</v>
      </c>
      <c r="AD21" s="93">
        <v>33.806394543904403</v>
      </c>
      <c r="AE21" s="4"/>
      <c r="AI21" s="4"/>
      <c r="AJ21" s="4"/>
      <c r="AK21" s="4"/>
      <c r="AM21" s="160" t="s">
        <v>103</v>
      </c>
      <c r="AN21" s="227">
        <v>17.326674297576201</v>
      </c>
      <c r="AO21" s="221">
        <v>30.456469950992499</v>
      </c>
      <c r="AP21" s="227">
        <v>22.2243654134314</v>
      </c>
      <c r="AQ21" s="116">
        <v>29.130909283614301</v>
      </c>
      <c r="AR21" s="282"/>
      <c r="AS21" s="276"/>
      <c r="AT21" s="210"/>
      <c r="AU21" s="211"/>
      <c r="AV21" s="282"/>
      <c r="AW21" s="276"/>
      <c r="AX21" s="210"/>
      <c r="AY21" s="211"/>
      <c r="BA21" s="18" t="s">
        <v>103</v>
      </c>
      <c r="BB21" s="112">
        <v>1</v>
      </c>
      <c r="BC21" s="326" t="s">
        <v>64</v>
      </c>
      <c r="BD21" s="221">
        <v>28.509401749195501</v>
      </c>
      <c r="BE21" s="238" t="s">
        <v>64</v>
      </c>
      <c r="BF21" s="116">
        <v>28.299644290210701</v>
      </c>
      <c r="BG21" s="326" t="s">
        <v>64</v>
      </c>
      <c r="BH21" s="221">
        <v>28.243506638533901</v>
      </c>
      <c r="BI21" s="238" t="s">
        <v>64</v>
      </c>
      <c r="BJ21" s="116">
        <v>28.284938665041199</v>
      </c>
      <c r="BL21" s="286">
        <v>19.067540141344701</v>
      </c>
      <c r="BM21" s="350">
        <v>32.135628479453899</v>
      </c>
      <c r="BN21" s="145" t="s">
        <v>64</v>
      </c>
      <c r="BO21" s="231">
        <v>29.500863802413399</v>
      </c>
      <c r="BP21" s="351">
        <v>18.572566604982899</v>
      </c>
      <c r="BQ21" s="350">
        <v>31.387100741682701</v>
      </c>
      <c r="BR21" s="145" t="s">
        <v>64</v>
      </c>
      <c r="BS21" s="231">
        <v>29.553976986488902</v>
      </c>
      <c r="BT21" s="351">
        <v>19.2933238145473</v>
      </c>
      <c r="BU21" s="350">
        <v>31.3674302532288</v>
      </c>
      <c r="BV21" s="286">
        <v>20.255779685875499</v>
      </c>
      <c r="BW21" s="231">
        <v>32.1574803566944</v>
      </c>
      <c r="BY21" s="160" t="s">
        <v>103</v>
      </c>
      <c r="BZ21" s="192">
        <v>1</v>
      </c>
      <c r="CA21" s="112">
        <v>5</v>
      </c>
      <c r="CB21" s="188">
        <v>16.388497445037</v>
      </c>
      <c r="CC21" s="231">
        <v>31.375140304415901</v>
      </c>
    </row>
    <row r="22" spans="2:81" ht="15" thickBot="1">
      <c r="B22" s="25"/>
      <c r="C22" s="25"/>
      <c r="D22" s="25"/>
      <c r="E22" s="25"/>
      <c r="F22" s="69"/>
      <c r="G22" s="25"/>
      <c r="H22" s="24"/>
      <c r="I22" s="6"/>
      <c r="J22" s="14"/>
      <c r="K22" s="18" t="s">
        <v>104</v>
      </c>
      <c r="L22" s="316" t="s">
        <v>59</v>
      </c>
      <c r="M22" s="20" t="s">
        <v>83</v>
      </c>
      <c r="N22" s="169" t="s">
        <v>61</v>
      </c>
      <c r="O22" s="169" t="s">
        <v>61</v>
      </c>
      <c r="P22" s="169" t="s">
        <v>61</v>
      </c>
      <c r="Q22" s="171" t="s">
        <v>61</v>
      </c>
      <c r="R22" s="92" t="s">
        <v>61</v>
      </c>
      <c r="S22" s="170" t="s">
        <v>62</v>
      </c>
      <c r="T22" s="171" t="s">
        <v>60</v>
      </c>
      <c r="U22" s="92" t="s">
        <v>61</v>
      </c>
      <c r="V22" s="171" t="s">
        <v>61</v>
      </c>
      <c r="W22" s="92" t="s">
        <v>63</v>
      </c>
      <c r="X22" s="186" t="s">
        <v>63</v>
      </c>
      <c r="Z22" s="18" t="s">
        <v>104</v>
      </c>
      <c r="AA22" s="98" t="s">
        <v>64</v>
      </c>
      <c r="AB22" s="93">
        <v>30.184889266096501</v>
      </c>
      <c r="AC22" s="98" t="s">
        <v>64</v>
      </c>
      <c r="AD22" s="93">
        <v>30.151925237573501</v>
      </c>
      <c r="AE22" s="4"/>
      <c r="AK22" s="9"/>
      <c r="AM22" s="160" t="s">
        <v>104</v>
      </c>
      <c r="AN22" s="98" t="s">
        <v>64</v>
      </c>
      <c r="AO22" s="221">
        <v>28.960449368668801</v>
      </c>
      <c r="AP22" s="98" t="s">
        <v>64</v>
      </c>
      <c r="AQ22" s="116">
        <v>29.270177817209799</v>
      </c>
      <c r="AR22" s="113" t="s">
        <v>64</v>
      </c>
      <c r="AS22" s="221">
        <v>28.926366088056401</v>
      </c>
      <c r="AT22" s="98" t="s">
        <v>64</v>
      </c>
      <c r="AU22" s="116">
        <v>29.088689277175899</v>
      </c>
      <c r="AV22" s="113" t="s">
        <v>64</v>
      </c>
      <c r="AW22" s="221">
        <v>29.220416897665299</v>
      </c>
      <c r="AX22" s="98" t="s">
        <v>64</v>
      </c>
      <c r="AY22" s="116">
        <v>29.4613863499447</v>
      </c>
      <c r="BA22" s="18" t="s">
        <v>104</v>
      </c>
      <c r="BB22" s="281"/>
      <c r="BC22" s="334"/>
      <c r="BD22" s="276"/>
      <c r="BE22" s="302"/>
      <c r="BF22" s="211"/>
      <c r="BG22" s="334"/>
      <c r="BH22" s="276"/>
      <c r="BI22" s="302"/>
      <c r="BJ22" s="211"/>
      <c r="BL22" s="255"/>
      <c r="BM22" s="276"/>
      <c r="BN22" s="210"/>
      <c r="BO22" s="211"/>
      <c r="BP22" s="253"/>
      <c r="BQ22" s="276"/>
      <c r="BR22" s="255"/>
      <c r="BS22" s="248"/>
      <c r="BT22" s="253"/>
      <c r="BU22" s="276"/>
      <c r="BV22" s="210"/>
      <c r="BW22" s="211"/>
      <c r="BY22" s="160" t="s">
        <v>104</v>
      </c>
      <c r="BZ22" s="280"/>
      <c r="CA22" s="281"/>
      <c r="CB22" s="233"/>
      <c r="CC22" s="285"/>
    </row>
    <row r="23" spans="2:81" ht="15" thickBot="1">
      <c r="B23" s="473" t="s">
        <v>105</v>
      </c>
      <c r="C23" s="474"/>
      <c r="D23" s="474"/>
      <c r="E23" s="474"/>
      <c r="F23" s="474"/>
      <c r="G23" s="474"/>
      <c r="H23" s="475" t="s">
        <v>106</v>
      </c>
      <c r="I23" s="476"/>
      <c r="J23" s="14"/>
      <c r="K23" s="21" t="s">
        <v>107</v>
      </c>
      <c r="L23" s="133" t="s">
        <v>59</v>
      </c>
      <c r="M23" s="27" t="s">
        <v>83</v>
      </c>
      <c r="N23" s="177" t="s">
        <v>87</v>
      </c>
      <c r="O23" s="177" t="s">
        <v>87</v>
      </c>
      <c r="P23" s="177" t="s">
        <v>87</v>
      </c>
      <c r="Q23" s="178" t="s">
        <v>87</v>
      </c>
      <c r="R23" s="175" t="s">
        <v>87</v>
      </c>
      <c r="S23" s="176" t="s">
        <v>62</v>
      </c>
      <c r="T23" s="178" t="s">
        <v>88</v>
      </c>
      <c r="U23" s="94" t="s">
        <v>62</v>
      </c>
      <c r="V23" s="174" t="s">
        <v>62</v>
      </c>
      <c r="W23" s="94" t="s">
        <v>89</v>
      </c>
      <c r="X23" s="187" t="s">
        <v>89</v>
      </c>
      <c r="Z23" s="21" t="s">
        <v>107</v>
      </c>
      <c r="AA23" s="202">
        <v>17.69641926449</v>
      </c>
      <c r="AB23" s="135">
        <v>33.463343538932598</v>
      </c>
      <c r="AC23" s="202">
        <v>14.10138080142</v>
      </c>
      <c r="AD23" s="135" t="s">
        <v>64</v>
      </c>
      <c r="AE23" s="4"/>
      <c r="AK23" s="4"/>
      <c r="AM23" s="40" t="s">
        <v>107</v>
      </c>
      <c r="AN23" s="228">
        <v>17.3195267994709</v>
      </c>
      <c r="AO23" s="223">
        <v>30.725016023659599</v>
      </c>
      <c r="AP23" s="228">
        <v>22.751248927434201</v>
      </c>
      <c r="AQ23" s="226">
        <v>29.248498282749502</v>
      </c>
      <c r="AR23" s="304"/>
      <c r="AS23" s="245"/>
      <c r="AT23" s="121"/>
      <c r="AU23" s="215"/>
      <c r="AV23" s="304"/>
      <c r="AW23" s="245"/>
      <c r="AX23" s="121"/>
      <c r="AY23" s="215"/>
      <c r="BA23" s="21" t="s">
        <v>107</v>
      </c>
      <c r="BB23" s="194">
        <v>1</v>
      </c>
      <c r="BC23" s="344">
        <v>27.8607438210128</v>
      </c>
      <c r="BD23" s="223">
        <v>28.239858204686499</v>
      </c>
      <c r="BE23" s="346">
        <v>28.4795416311343</v>
      </c>
      <c r="BF23" s="226">
        <v>28.232943500164001</v>
      </c>
      <c r="BG23" s="344">
        <v>31.2221025224909</v>
      </c>
      <c r="BH23" s="223">
        <v>28.2984706159612</v>
      </c>
      <c r="BI23" s="346">
        <v>19.1524434702775</v>
      </c>
      <c r="BJ23" s="226">
        <v>29.726303427048101</v>
      </c>
      <c r="BL23" s="244"/>
      <c r="BM23" s="245"/>
      <c r="BN23" s="121"/>
      <c r="BO23" s="215"/>
      <c r="BP23" s="246"/>
      <c r="BQ23" s="245"/>
      <c r="BR23" s="244"/>
      <c r="BS23" s="247"/>
      <c r="BT23" s="246"/>
      <c r="BU23" s="245"/>
      <c r="BV23" s="121"/>
      <c r="BW23" s="215"/>
      <c r="BY23" s="40" t="s">
        <v>107</v>
      </c>
      <c r="BZ23" s="193">
        <v>1</v>
      </c>
      <c r="CA23" s="194">
        <v>1</v>
      </c>
      <c r="CB23" s="190">
        <v>27.210552680447002</v>
      </c>
      <c r="CC23" s="232">
        <v>28.3199454338015</v>
      </c>
    </row>
    <row r="24" spans="2:81">
      <c r="B24" s="477" t="s">
        <v>108</v>
      </c>
      <c r="C24" s="478"/>
      <c r="D24" s="478"/>
      <c r="E24" s="478"/>
      <c r="F24" s="479" t="s">
        <v>62</v>
      </c>
      <c r="G24" s="479"/>
      <c r="H24" s="479"/>
      <c r="I24" s="480"/>
      <c r="J24" s="14"/>
      <c r="K24" s="16" t="s">
        <v>109</v>
      </c>
      <c r="L24" s="132" t="s">
        <v>71</v>
      </c>
      <c r="M24" s="23" t="s">
        <v>83</v>
      </c>
      <c r="N24" s="163" t="s">
        <v>87</v>
      </c>
      <c r="O24" s="163" t="s">
        <v>87</v>
      </c>
      <c r="P24" s="164" t="s">
        <v>87</v>
      </c>
      <c r="Q24" s="165" t="s">
        <v>87</v>
      </c>
      <c r="R24" s="136" t="s">
        <v>87</v>
      </c>
      <c r="S24" s="164" t="s">
        <v>62</v>
      </c>
      <c r="T24" s="165" t="s">
        <v>88</v>
      </c>
      <c r="U24" s="136" t="s">
        <v>62</v>
      </c>
      <c r="V24" s="165" t="s">
        <v>62</v>
      </c>
      <c r="W24" s="136" t="s">
        <v>89</v>
      </c>
      <c r="X24" s="185" t="s">
        <v>89</v>
      </c>
      <c r="Z24" s="16" t="s">
        <v>109</v>
      </c>
      <c r="AA24" s="203">
        <v>20.7405368868686</v>
      </c>
      <c r="AB24" s="91">
        <v>31.146131377443901</v>
      </c>
      <c r="AC24" s="203">
        <v>18.6802883339627</v>
      </c>
      <c r="AD24" s="91">
        <v>32.649617014382201</v>
      </c>
      <c r="AE24" s="4"/>
      <c r="AK24" s="4"/>
      <c r="AM24" s="39" t="s">
        <v>109</v>
      </c>
      <c r="AN24" s="327">
        <v>19.908516828497699</v>
      </c>
      <c r="AO24" s="219">
        <v>29.591747032429499</v>
      </c>
      <c r="AP24" s="327">
        <v>23.1781081122727</v>
      </c>
      <c r="AQ24" s="220">
        <v>28.9481919876471</v>
      </c>
      <c r="AR24" s="321"/>
      <c r="AS24" s="241"/>
      <c r="AT24" s="212"/>
      <c r="AU24" s="213"/>
      <c r="AV24" s="321"/>
      <c r="AW24" s="241"/>
      <c r="AX24" s="212"/>
      <c r="AY24" s="213"/>
      <c r="BA24" s="17" t="s">
        <v>109</v>
      </c>
      <c r="BB24" s="196">
        <v>1</v>
      </c>
      <c r="BC24" s="343">
        <v>26.788478186724401</v>
      </c>
      <c r="BD24" s="221">
        <v>28.249417615471401</v>
      </c>
      <c r="BE24" s="238" t="s">
        <v>64</v>
      </c>
      <c r="BF24" s="116">
        <v>28.359529863411701</v>
      </c>
      <c r="BG24" s="326" t="s">
        <v>64</v>
      </c>
      <c r="BH24" s="221">
        <v>28.428942845239298</v>
      </c>
      <c r="BI24" s="238" t="s">
        <v>64</v>
      </c>
      <c r="BJ24" s="116">
        <v>28.337308545220299</v>
      </c>
      <c r="BL24" s="251"/>
      <c r="BM24" s="328"/>
      <c r="BN24" s="318"/>
      <c r="BO24" s="123"/>
      <c r="BP24" s="249"/>
      <c r="BQ24" s="328"/>
      <c r="BR24" s="251"/>
      <c r="BS24" s="123"/>
      <c r="BT24" s="249"/>
      <c r="BU24" s="328"/>
      <c r="BV24" s="318"/>
      <c r="BW24" s="123"/>
      <c r="BY24" s="39" t="s">
        <v>109</v>
      </c>
      <c r="BZ24" s="195">
        <v>1</v>
      </c>
      <c r="CA24" s="196">
        <v>1</v>
      </c>
      <c r="CB24" s="283">
        <v>25.2836048102529</v>
      </c>
      <c r="CC24" s="234">
        <v>28.5849257798751</v>
      </c>
    </row>
    <row r="25" spans="2:81">
      <c r="B25" s="453" t="s">
        <v>110</v>
      </c>
      <c r="C25" s="454"/>
      <c r="D25" s="454"/>
      <c r="E25" s="454"/>
      <c r="F25" s="481" t="s">
        <v>62</v>
      </c>
      <c r="G25" s="456"/>
      <c r="H25" s="456"/>
      <c r="I25" s="457"/>
      <c r="J25" s="14"/>
      <c r="K25" s="18" t="s">
        <v>111</v>
      </c>
      <c r="L25" s="316" t="s">
        <v>71</v>
      </c>
      <c r="M25" s="20" t="s">
        <v>83</v>
      </c>
      <c r="N25" s="169" t="s">
        <v>87</v>
      </c>
      <c r="O25" s="169" t="s">
        <v>87</v>
      </c>
      <c r="P25" s="170" t="s">
        <v>87</v>
      </c>
      <c r="Q25" s="171" t="s">
        <v>87</v>
      </c>
      <c r="R25" s="92" t="s">
        <v>87</v>
      </c>
      <c r="S25" s="170" t="s">
        <v>62</v>
      </c>
      <c r="T25" s="171" t="s">
        <v>88</v>
      </c>
      <c r="U25" s="92" t="s">
        <v>62</v>
      </c>
      <c r="V25" s="179" t="s">
        <v>62</v>
      </c>
      <c r="W25" s="92" t="s">
        <v>89</v>
      </c>
      <c r="X25" s="186" t="s">
        <v>89</v>
      </c>
      <c r="Y25" s="82"/>
      <c r="Z25" s="18" t="s">
        <v>111</v>
      </c>
      <c r="AA25" s="201">
        <v>23.235870915472599</v>
      </c>
      <c r="AB25" s="100">
        <v>30.703962470396799</v>
      </c>
      <c r="AC25" s="201">
        <v>21.988399389753599</v>
      </c>
      <c r="AD25" s="100">
        <v>31.203095266732699</v>
      </c>
      <c r="AE25" s="4"/>
      <c r="AK25" s="4"/>
      <c r="AM25" s="160" t="s">
        <v>111</v>
      </c>
      <c r="AN25" s="238" t="s">
        <v>64</v>
      </c>
      <c r="AO25" s="221">
        <v>29.138339385302999</v>
      </c>
      <c r="AP25" s="227">
        <v>22.5953925697318</v>
      </c>
      <c r="AQ25" s="116">
        <v>28.811711884216301</v>
      </c>
      <c r="AR25" s="282"/>
      <c r="AS25" s="276"/>
      <c r="AT25" s="210"/>
      <c r="AU25" s="211"/>
      <c r="AV25" s="282"/>
      <c r="AW25" s="276"/>
      <c r="AX25" s="210"/>
      <c r="AY25" s="211"/>
      <c r="BA25" s="18" t="s">
        <v>111</v>
      </c>
      <c r="BB25" s="112">
        <v>2</v>
      </c>
      <c r="BC25" s="343">
        <v>21.522445675537998</v>
      </c>
      <c r="BD25" s="221">
        <v>28.956521989016299</v>
      </c>
      <c r="BE25" s="345">
        <v>29.253719920759799</v>
      </c>
      <c r="BF25" s="116">
        <v>28.207600398505999</v>
      </c>
      <c r="BG25" s="326" t="s">
        <v>64</v>
      </c>
      <c r="BH25" s="221">
        <v>28.599151902403701</v>
      </c>
      <c r="BI25" s="238" t="s">
        <v>64</v>
      </c>
      <c r="BJ25" s="116">
        <v>28.295192504509799</v>
      </c>
      <c r="BL25" s="255"/>
      <c r="BM25" s="276"/>
      <c r="BN25" s="210"/>
      <c r="BO25" s="211"/>
      <c r="BP25" s="253"/>
      <c r="BQ25" s="276"/>
      <c r="BR25" s="255"/>
      <c r="BS25" s="248"/>
      <c r="BT25" s="253"/>
      <c r="BU25" s="276"/>
      <c r="BV25" s="210"/>
      <c r="BW25" s="211"/>
      <c r="BY25" s="160" t="s">
        <v>111</v>
      </c>
      <c r="BZ25" s="192">
        <v>2</v>
      </c>
      <c r="CA25" s="112">
        <v>1</v>
      </c>
      <c r="CB25" s="188">
        <v>22.6433882319449</v>
      </c>
      <c r="CC25" s="231">
        <v>28.377775322617801</v>
      </c>
    </row>
    <row r="26" spans="2:81" ht="15" thickBot="1">
      <c r="B26" s="468" t="s">
        <v>112</v>
      </c>
      <c r="C26" s="469"/>
      <c r="D26" s="469"/>
      <c r="E26" s="469"/>
      <c r="F26" s="470" t="s">
        <v>62</v>
      </c>
      <c r="G26" s="470"/>
      <c r="H26" s="470"/>
      <c r="I26" s="471"/>
      <c r="J26" s="14"/>
      <c r="K26" s="18" t="s">
        <v>113</v>
      </c>
      <c r="L26" s="316" t="s">
        <v>71</v>
      </c>
      <c r="M26" s="20" t="s">
        <v>83</v>
      </c>
      <c r="N26" s="169" t="s">
        <v>87</v>
      </c>
      <c r="O26" s="169" t="s">
        <v>87</v>
      </c>
      <c r="P26" s="170" t="s">
        <v>87</v>
      </c>
      <c r="Q26" s="171" t="s">
        <v>87</v>
      </c>
      <c r="R26" s="92" t="s">
        <v>87</v>
      </c>
      <c r="S26" s="170" t="s">
        <v>62</v>
      </c>
      <c r="T26" s="171" t="s">
        <v>88</v>
      </c>
      <c r="U26" s="92" t="s">
        <v>62</v>
      </c>
      <c r="V26" s="179" t="s">
        <v>62</v>
      </c>
      <c r="W26" s="92" t="s">
        <v>89</v>
      </c>
      <c r="X26" s="186" t="s">
        <v>89</v>
      </c>
      <c r="Y26" s="82"/>
      <c r="Z26" s="18" t="s">
        <v>113</v>
      </c>
      <c r="AA26" s="201">
        <v>19.430589796419</v>
      </c>
      <c r="AB26" s="100">
        <v>31.7203544459963</v>
      </c>
      <c r="AC26" s="201">
        <v>21.740127063585501</v>
      </c>
      <c r="AD26" s="100">
        <v>30.800011760075801</v>
      </c>
      <c r="AE26" s="4"/>
      <c r="AK26" s="4"/>
      <c r="AM26" s="160" t="s">
        <v>113</v>
      </c>
      <c r="AN26" s="227">
        <v>18.7613994982724</v>
      </c>
      <c r="AO26" s="221">
        <v>29.3510390232559</v>
      </c>
      <c r="AP26" s="227">
        <v>21.832957888823401</v>
      </c>
      <c r="AQ26" s="116">
        <v>28.901002826037999</v>
      </c>
      <c r="AR26" s="282"/>
      <c r="AS26" s="276"/>
      <c r="AT26" s="210"/>
      <c r="AU26" s="211"/>
      <c r="AV26" s="282"/>
      <c r="AW26" s="276"/>
      <c r="AX26" s="210"/>
      <c r="AY26" s="211"/>
      <c r="BA26" s="18" t="s">
        <v>113</v>
      </c>
      <c r="BB26" s="112">
        <v>1</v>
      </c>
      <c r="BC26" s="343">
        <v>18.814090947546099</v>
      </c>
      <c r="BD26" s="221">
        <v>29.388205980335599</v>
      </c>
      <c r="BE26" s="238" t="s">
        <v>64</v>
      </c>
      <c r="BF26" s="116">
        <v>28.367251365152899</v>
      </c>
      <c r="BG26" s="343">
        <v>29.982332171106201</v>
      </c>
      <c r="BH26" s="221">
        <v>28.155000477899399</v>
      </c>
      <c r="BI26" s="238" t="s">
        <v>64</v>
      </c>
      <c r="BJ26" s="116">
        <v>28.1409374146251</v>
      </c>
      <c r="BL26" s="255"/>
      <c r="BM26" s="276"/>
      <c r="BN26" s="210"/>
      <c r="BO26" s="211"/>
      <c r="BP26" s="253"/>
      <c r="BQ26" s="276"/>
      <c r="BR26" s="255"/>
      <c r="BS26" s="248"/>
      <c r="BT26" s="253"/>
      <c r="BU26" s="276"/>
      <c r="BV26" s="210"/>
      <c r="BW26" s="211"/>
      <c r="BY26" s="160" t="s">
        <v>113</v>
      </c>
      <c r="BZ26" s="192">
        <v>1</v>
      </c>
      <c r="CA26" s="112">
        <v>1</v>
      </c>
      <c r="CB26" s="188">
        <v>16.595347529757301</v>
      </c>
      <c r="CC26" s="231">
        <v>31.482828575862499</v>
      </c>
    </row>
    <row r="27" spans="2:81" ht="15" thickBot="1">
      <c r="B27" s="6"/>
      <c r="C27" s="6"/>
      <c r="D27" s="6"/>
      <c r="E27" s="24"/>
      <c r="F27" s="24"/>
      <c r="G27" s="24"/>
      <c r="H27" s="24"/>
      <c r="I27" s="24"/>
      <c r="J27" s="14"/>
      <c r="K27" s="18" t="s">
        <v>114</v>
      </c>
      <c r="L27" s="316" t="s">
        <v>71</v>
      </c>
      <c r="M27" s="20" t="s">
        <v>83</v>
      </c>
      <c r="N27" s="169" t="s">
        <v>87</v>
      </c>
      <c r="O27" s="169" t="s">
        <v>87</v>
      </c>
      <c r="P27" s="170" t="s">
        <v>87</v>
      </c>
      <c r="Q27" s="171" t="s">
        <v>87</v>
      </c>
      <c r="R27" s="92" t="s">
        <v>87</v>
      </c>
      <c r="S27" s="170" t="s">
        <v>62</v>
      </c>
      <c r="T27" s="171" t="s">
        <v>88</v>
      </c>
      <c r="U27" s="92" t="s">
        <v>62</v>
      </c>
      <c r="V27" s="171" t="s">
        <v>62</v>
      </c>
      <c r="W27" s="92" t="s">
        <v>89</v>
      </c>
      <c r="X27" s="186" t="s">
        <v>89</v>
      </c>
      <c r="Y27" s="82"/>
      <c r="Z27" s="18" t="s">
        <v>114</v>
      </c>
      <c r="AA27" s="201">
        <v>16.5266529982853</v>
      </c>
      <c r="AB27" s="100">
        <v>34.1138548549565</v>
      </c>
      <c r="AC27" s="201">
        <v>13.8328344204951</v>
      </c>
      <c r="AD27" s="100" t="s">
        <v>64</v>
      </c>
      <c r="AE27" s="4"/>
      <c r="AK27" s="4"/>
      <c r="AL27" s="15"/>
      <c r="AM27" s="160" t="s">
        <v>114</v>
      </c>
      <c r="AN27" s="227">
        <v>17.1924901641171</v>
      </c>
      <c r="AO27" s="221">
        <v>30.180804424422</v>
      </c>
      <c r="AP27" s="227">
        <v>23.547267738952101</v>
      </c>
      <c r="AQ27" s="116">
        <v>28.939835156911801</v>
      </c>
      <c r="AR27" s="282"/>
      <c r="AS27" s="276"/>
      <c r="AT27" s="210"/>
      <c r="AU27" s="211"/>
      <c r="AV27" s="282"/>
      <c r="AW27" s="276"/>
      <c r="AX27" s="210"/>
      <c r="AY27" s="211"/>
      <c r="BA27" s="18" t="s">
        <v>114</v>
      </c>
      <c r="BB27" s="112">
        <v>1</v>
      </c>
      <c r="BC27" s="343">
        <v>30.558558416921201</v>
      </c>
      <c r="BD27" s="221">
        <v>28.1263237922428</v>
      </c>
      <c r="BE27" s="345">
        <v>30.1425420889883</v>
      </c>
      <c r="BF27" s="116">
        <v>28.240776115022499</v>
      </c>
      <c r="BG27" s="343">
        <v>22.242790612314099</v>
      </c>
      <c r="BH27" s="221">
        <v>28.2655552614657</v>
      </c>
      <c r="BI27" s="345">
        <v>27.736408109599001</v>
      </c>
      <c r="BJ27" s="116">
        <v>28.123074714882499</v>
      </c>
      <c r="BL27" s="255"/>
      <c r="BM27" s="276"/>
      <c r="BN27" s="210"/>
      <c r="BO27" s="211"/>
      <c r="BP27" s="253"/>
      <c r="BQ27" s="276"/>
      <c r="BR27" s="255"/>
      <c r="BS27" s="248"/>
      <c r="BT27" s="253"/>
      <c r="BU27" s="276"/>
      <c r="BV27" s="210"/>
      <c r="BW27" s="211"/>
      <c r="BY27" s="160" t="s">
        <v>114</v>
      </c>
      <c r="BZ27" s="192">
        <v>1</v>
      </c>
      <c r="CA27" s="112">
        <v>1</v>
      </c>
      <c r="CB27" s="188">
        <v>29.098976374208402</v>
      </c>
      <c r="CC27" s="231">
        <v>28.934403072395501</v>
      </c>
    </row>
    <row r="28" spans="2:81" ht="15" thickBot="1">
      <c r="B28" s="473" t="s">
        <v>115</v>
      </c>
      <c r="C28" s="474"/>
      <c r="D28" s="474"/>
      <c r="E28" s="474"/>
      <c r="F28" s="474"/>
      <c r="G28" s="474"/>
      <c r="H28" s="475" t="s">
        <v>106</v>
      </c>
      <c r="I28" s="482"/>
      <c r="J28" s="14"/>
      <c r="K28" s="18" t="s">
        <v>116</v>
      </c>
      <c r="L28" s="316" t="s">
        <v>71</v>
      </c>
      <c r="M28" s="20" t="s">
        <v>83</v>
      </c>
      <c r="N28" s="169" t="s">
        <v>61</v>
      </c>
      <c r="O28" s="169" t="s">
        <v>61</v>
      </c>
      <c r="P28" s="170" t="s">
        <v>61</v>
      </c>
      <c r="Q28" s="171" t="s">
        <v>61</v>
      </c>
      <c r="R28" s="92" t="s">
        <v>61</v>
      </c>
      <c r="S28" s="170" t="s">
        <v>62</v>
      </c>
      <c r="T28" s="171" t="s">
        <v>60</v>
      </c>
      <c r="U28" s="92" t="s">
        <v>61</v>
      </c>
      <c r="V28" s="171" t="s">
        <v>61</v>
      </c>
      <c r="W28" s="92" t="s">
        <v>63</v>
      </c>
      <c r="X28" s="186" t="s">
        <v>63</v>
      </c>
      <c r="Y28" s="82"/>
      <c r="Z28" s="18" t="s">
        <v>116</v>
      </c>
      <c r="AA28" s="98" t="s">
        <v>64</v>
      </c>
      <c r="AB28" s="100">
        <v>30.286663141311401</v>
      </c>
      <c r="AC28" s="98" t="s">
        <v>64</v>
      </c>
      <c r="AD28" s="100">
        <v>30.462731281213699</v>
      </c>
      <c r="AE28" s="4"/>
      <c r="AK28" s="4"/>
      <c r="AL28" s="15"/>
      <c r="AM28" s="160" t="s">
        <v>116</v>
      </c>
      <c r="AN28" s="238" t="s">
        <v>64</v>
      </c>
      <c r="AO28" s="221">
        <v>28.9939753466947</v>
      </c>
      <c r="AP28" s="238" t="s">
        <v>64</v>
      </c>
      <c r="AQ28" s="116">
        <v>28.932050682114301</v>
      </c>
      <c r="AR28" s="326" t="s">
        <v>64</v>
      </c>
      <c r="AS28" s="221">
        <v>29.006467474757301</v>
      </c>
      <c r="AT28" s="238" t="s">
        <v>64</v>
      </c>
      <c r="AU28" s="116">
        <v>28.895223502256499</v>
      </c>
      <c r="AV28" s="326" t="s">
        <v>64</v>
      </c>
      <c r="AW28" s="221">
        <v>28.903376418208801</v>
      </c>
      <c r="AX28" s="238" t="s">
        <v>64</v>
      </c>
      <c r="AY28" s="116">
        <v>28.851012154727002</v>
      </c>
      <c r="BA28" s="18" t="s">
        <v>116</v>
      </c>
      <c r="BB28" s="281"/>
      <c r="BC28" s="334"/>
      <c r="BD28" s="276"/>
      <c r="BE28" s="302"/>
      <c r="BF28" s="211"/>
      <c r="BG28" s="334"/>
      <c r="BH28" s="276"/>
      <c r="BI28" s="302"/>
      <c r="BJ28" s="211"/>
      <c r="BL28" s="255"/>
      <c r="BM28" s="276"/>
      <c r="BN28" s="210"/>
      <c r="BO28" s="211"/>
      <c r="BP28" s="253"/>
      <c r="BQ28" s="276"/>
      <c r="BR28" s="255"/>
      <c r="BS28" s="248"/>
      <c r="BT28" s="253"/>
      <c r="BU28" s="276"/>
      <c r="BV28" s="210"/>
      <c r="BW28" s="211"/>
      <c r="BY28" s="160" t="s">
        <v>116</v>
      </c>
      <c r="BZ28" s="280"/>
      <c r="CA28" s="281"/>
      <c r="CB28" s="233"/>
      <c r="CC28" s="285"/>
    </row>
    <row r="29" spans="2:81" ht="15" thickBot="1">
      <c r="B29" s="477" t="s">
        <v>117</v>
      </c>
      <c r="C29" s="478"/>
      <c r="D29" s="478"/>
      <c r="E29" s="478"/>
      <c r="F29" s="479" t="s">
        <v>62</v>
      </c>
      <c r="G29" s="479"/>
      <c r="H29" s="479"/>
      <c r="I29" s="480"/>
      <c r="J29" s="14"/>
      <c r="K29" s="18" t="s">
        <v>118</v>
      </c>
      <c r="L29" s="316" t="s">
        <v>71</v>
      </c>
      <c r="M29" s="20" t="s">
        <v>83</v>
      </c>
      <c r="N29" s="169" t="s">
        <v>87</v>
      </c>
      <c r="O29" s="169" t="s">
        <v>87</v>
      </c>
      <c r="P29" s="170" t="s">
        <v>87</v>
      </c>
      <c r="Q29" s="171" t="s">
        <v>87</v>
      </c>
      <c r="R29" s="92" t="s">
        <v>87</v>
      </c>
      <c r="S29" s="170" t="s">
        <v>62</v>
      </c>
      <c r="T29" s="171" t="s">
        <v>88</v>
      </c>
      <c r="U29" s="92" t="s">
        <v>62</v>
      </c>
      <c r="V29" s="179" t="s">
        <v>62</v>
      </c>
      <c r="W29" s="92" t="s">
        <v>89</v>
      </c>
      <c r="X29" s="186" t="s">
        <v>89</v>
      </c>
      <c r="Y29" s="82"/>
      <c r="Z29" s="18" t="s">
        <v>118</v>
      </c>
      <c r="AA29" s="201">
        <v>19.732939046159402</v>
      </c>
      <c r="AB29" s="100">
        <v>31.504305572817699</v>
      </c>
      <c r="AC29" s="201">
        <v>16.2830364586552</v>
      </c>
      <c r="AD29" s="100">
        <v>34.265447109432202</v>
      </c>
      <c r="AE29" s="4"/>
      <c r="AF29" s="4"/>
      <c r="AG29" s="28" t="s">
        <v>119</v>
      </c>
      <c r="AK29" s="4"/>
      <c r="AM29" s="160" t="s">
        <v>118</v>
      </c>
      <c r="AN29" s="227">
        <v>17.1225644788402</v>
      </c>
      <c r="AO29" s="221">
        <v>30.1775914282569</v>
      </c>
      <c r="AP29" s="227">
        <v>23.032144611529301</v>
      </c>
      <c r="AQ29" s="116">
        <v>28.9135635448764</v>
      </c>
      <c r="AR29" s="282"/>
      <c r="AS29" s="276"/>
      <c r="AT29" s="210"/>
      <c r="AU29" s="211"/>
      <c r="AV29" s="282"/>
      <c r="AW29" s="276"/>
      <c r="AX29" s="210"/>
      <c r="AY29" s="211"/>
      <c r="BA29" s="18" t="s">
        <v>118</v>
      </c>
      <c r="BB29" s="112">
        <v>1</v>
      </c>
      <c r="BC29" s="326" t="s">
        <v>64</v>
      </c>
      <c r="BD29" s="221">
        <v>28.390231453945201</v>
      </c>
      <c r="BE29" s="345">
        <v>25.500056620952002</v>
      </c>
      <c r="BF29" s="116">
        <v>28.0531026909084</v>
      </c>
      <c r="BG29" s="326" t="s">
        <v>64</v>
      </c>
      <c r="BH29" s="221">
        <v>28.2198332858278</v>
      </c>
      <c r="BI29" s="238" t="s">
        <v>64</v>
      </c>
      <c r="BJ29" s="116">
        <v>28.2048885110996</v>
      </c>
      <c r="BL29" s="255"/>
      <c r="BM29" s="276"/>
      <c r="BN29" s="210"/>
      <c r="BO29" s="211"/>
      <c r="BP29" s="253"/>
      <c r="BQ29" s="276"/>
      <c r="BR29" s="255"/>
      <c r="BS29" s="248"/>
      <c r="BT29" s="253"/>
      <c r="BU29" s="276"/>
      <c r="BV29" s="210"/>
      <c r="BW29" s="211"/>
      <c r="BY29" s="160" t="s">
        <v>118</v>
      </c>
      <c r="BZ29" s="192">
        <v>1</v>
      </c>
      <c r="CA29" s="112">
        <v>2</v>
      </c>
      <c r="CB29" s="188">
        <v>23.730822543852501</v>
      </c>
      <c r="CC29" s="231">
        <v>27.676227879562699</v>
      </c>
    </row>
    <row r="30" spans="2:81">
      <c r="B30" s="459" t="s">
        <v>120</v>
      </c>
      <c r="C30" s="460"/>
      <c r="D30" s="460"/>
      <c r="E30" s="461"/>
      <c r="F30" s="462" t="s">
        <v>62</v>
      </c>
      <c r="G30" s="463"/>
      <c r="H30" s="463"/>
      <c r="I30" s="464"/>
      <c r="J30" s="14"/>
      <c r="K30" s="18" t="s">
        <v>121</v>
      </c>
      <c r="L30" s="316" t="s">
        <v>71</v>
      </c>
      <c r="M30" s="20" t="s">
        <v>83</v>
      </c>
      <c r="N30" s="169" t="s">
        <v>87</v>
      </c>
      <c r="O30" s="169" t="s">
        <v>87</v>
      </c>
      <c r="P30" s="170" t="s">
        <v>87</v>
      </c>
      <c r="Q30" s="171" t="s">
        <v>87</v>
      </c>
      <c r="R30" s="92" t="s">
        <v>87</v>
      </c>
      <c r="S30" s="170" t="s">
        <v>62</v>
      </c>
      <c r="T30" s="171" t="s">
        <v>88</v>
      </c>
      <c r="U30" s="92" t="s">
        <v>62</v>
      </c>
      <c r="V30" s="171" t="s">
        <v>62</v>
      </c>
      <c r="W30" s="92" t="s">
        <v>89</v>
      </c>
      <c r="X30" s="186" t="s">
        <v>89</v>
      </c>
      <c r="Y30" s="82"/>
      <c r="Z30" s="18" t="s">
        <v>121</v>
      </c>
      <c r="AA30" s="201">
        <v>20.296190086483598</v>
      </c>
      <c r="AB30" s="100">
        <v>31.425585979284399</v>
      </c>
      <c r="AC30" s="201">
        <v>19.562573183870999</v>
      </c>
      <c r="AD30" s="100">
        <v>31.432884853429101</v>
      </c>
      <c r="AE30" s="4"/>
      <c r="AG30" s="458" t="s">
        <v>21</v>
      </c>
      <c r="AH30" s="427"/>
      <c r="AI30" s="426" t="s">
        <v>22</v>
      </c>
      <c r="AJ30" s="427"/>
      <c r="AK30" s="4"/>
      <c r="AM30" s="160" t="s">
        <v>121</v>
      </c>
      <c r="AN30" s="227">
        <v>17.607215465038799</v>
      </c>
      <c r="AO30" s="221">
        <v>30.153907994725898</v>
      </c>
      <c r="AP30" s="227">
        <v>26.375397831793599</v>
      </c>
      <c r="AQ30" s="116">
        <v>28.662244107671999</v>
      </c>
      <c r="AR30" s="282"/>
      <c r="AS30" s="276"/>
      <c r="AT30" s="210"/>
      <c r="AU30" s="211"/>
      <c r="AV30" s="282"/>
      <c r="AW30" s="276"/>
      <c r="AX30" s="210"/>
      <c r="AY30" s="211"/>
      <c r="BA30" s="18" t="s">
        <v>121</v>
      </c>
      <c r="BB30" s="112">
        <v>1</v>
      </c>
      <c r="BC30" s="326" t="s">
        <v>64</v>
      </c>
      <c r="BD30" s="221">
        <v>28.239242838395899</v>
      </c>
      <c r="BE30" s="238" t="s">
        <v>64</v>
      </c>
      <c r="BF30" s="116">
        <v>28.357718978854599</v>
      </c>
      <c r="BG30" s="326" t="s">
        <v>64</v>
      </c>
      <c r="BH30" s="221">
        <v>28.266848697408999</v>
      </c>
      <c r="BI30" s="238" t="s">
        <v>64</v>
      </c>
      <c r="BJ30" s="116">
        <v>28.5058778484273</v>
      </c>
      <c r="BL30" s="286">
        <v>18.2156039306868</v>
      </c>
      <c r="BM30" s="350">
        <v>32.125432860796998</v>
      </c>
      <c r="BN30" s="145">
        <v>18.8215055358129</v>
      </c>
      <c r="BO30" s="231">
        <v>31.499998424487401</v>
      </c>
      <c r="BP30" s="323" t="s">
        <v>64</v>
      </c>
      <c r="BQ30" s="350">
        <v>29.5450883188423</v>
      </c>
      <c r="BR30" s="145" t="s">
        <v>64</v>
      </c>
      <c r="BS30" s="231">
        <v>30.071608540473399</v>
      </c>
      <c r="BT30" s="323" t="s">
        <v>64</v>
      </c>
      <c r="BU30" s="350">
        <v>30.073160448506499</v>
      </c>
      <c r="BV30" s="286">
        <v>21.3287574120356</v>
      </c>
      <c r="BW30" s="231">
        <v>31.760321035270898</v>
      </c>
      <c r="BY30" s="160" t="s">
        <v>121</v>
      </c>
      <c r="BZ30" s="192">
        <v>1</v>
      </c>
      <c r="CA30" s="112">
        <v>5</v>
      </c>
      <c r="CB30" s="188">
        <v>15.853067777233999</v>
      </c>
      <c r="CC30" s="231">
        <v>31.900751338098001</v>
      </c>
    </row>
    <row r="31" spans="2:81" ht="15" thickBot="1">
      <c r="B31" s="453" t="s">
        <v>122</v>
      </c>
      <c r="C31" s="454"/>
      <c r="D31" s="454"/>
      <c r="E31" s="454"/>
      <c r="F31" s="456" t="s">
        <v>62</v>
      </c>
      <c r="G31" s="456"/>
      <c r="H31" s="456"/>
      <c r="I31" s="457"/>
      <c r="J31" s="14"/>
      <c r="K31" s="18" t="s">
        <v>123</v>
      </c>
      <c r="L31" s="316" t="s">
        <v>71</v>
      </c>
      <c r="M31" s="20" t="s">
        <v>83</v>
      </c>
      <c r="N31" s="169" t="s">
        <v>87</v>
      </c>
      <c r="O31" s="169" t="s">
        <v>87</v>
      </c>
      <c r="P31" s="170" t="s">
        <v>87</v>
      </c>
      <c r="Q31" s="171" t="s">
        <v>87</v>
      </c>
      <c r="R31" s="92" t="s">
        <v>87</v>
      </c>
      <c r="S31" s="170" t="s">
        <v>62</v>
      </c>
      <c r="T31" s="180" t="s">
        <v>88</v>
      </c>
      <c r="U31" s="92" t="s">
        <v>62</v>
      </c>
      <c r="V31" s="179" t="s">
        <v>62</v>
      </c>
      <c r="W31" s="92" t="s">
        <v>89</v>
      </c>
      <c r="X31" s="186" t="s">
        <v>89</v>
      </c>
      <c r="Y31" s="82"/>
      <c r="Z31" s="18" t="s">
        <v>123</v>
      </c>
      <c r="AA31" s="201">
        <v>20.313385385596099</v>
      </c>
      <c r="AB31" s="100">
        <v>31.5148990039085</v>
      </c>
      <c r="AC31" s="201">
        <v>21.7705614939387</v>
      </c>
      <c r="AD31" s="100">
        <v>32.453293934080001</v>
      </c>
      <c r="AE31" s="4"/>
      <c r="AG31" s="55" t="s">
        <v>55</v>
      </c>
      <c r="AH31" s="56" t="s">
        <v>56</v>
      </c>
      <c r="AI31" s="57" t="s">
        <v>55</v>
      </c>
      <c r="AJ31" s="56" t="s">
        <v>56</v>
      </c>
      <c r="AK31" s="4"/>
      <c r="AM31" s="160" t="s">
        <v>123</v>
      </c>
      <c r="AN31" s="227">
        <v>19.236483670060402</v>
      </c>
      <c r="AO31" s="221">
        <v>29.362357277165799</v>
      </c>
      <c r="AP31" s="227">
        <v>21.945623338310401</v>
      </c>
      <c r="AQ31" s="116">
        <v>28.794094092574799</v>
      </c>
      <c r="AR31" s="282"/>
      <c r="AS31" s="276"/>
      <c r="AT31" s="210"/>
      <c r="AU31" s="211"/>
      <c r="AV31" s="282"/>
      <c r="AW31" s="276"/>
      <c r="AX31" s="210"/>
      <c r="AY31" s="211"/>
      <c r="BA31" s="18" t="s">
        <v>123</v>
      </c>
      <c r="BB31" s="340">
        <v>1</v>
      </c>
      <c r="BC31" s="343">
        <v>18.9411744450721</v>
      </c>
      <c r="BD31" s="221">
        <v>29.671161099806199</v>
      </c>
      <c r="BE31" s="238" t="s">
        <v>64</v>
      </c>
      <c r="BF31" s="116">
        <v>28.332276741571899</v>
      </c>
      <c r="BG31" s="326" t="s">
        <v>64</v>
      </c>
      <c r="BH31" s="221">
        <v>28.247983709194202</v>
      </c>
      <c r="BI31" s="238" t="s">
        <v>64</v>
      </c>
      <c r="BJ31" s="116">
        <v>28.272710608049401</v>
      </c>
      <c r="BL31" s="255"/>
      <c r="BM31" s="276"/>
      <c r="BN31" s="210"/>
      <c r="BO31" s="211"/>
      <c r="BP31" s="253"/>
      <c r="BQ31" s="276"/>
      <c r="BR31" s="255"/>
      <c r="BS31" s="248"/>
      <c r="BT31" s="253"/>
      <c r="BU31" s="276"/>
      <c r="BV31" s="210"/>
      <c r="BW31" s="211"/>
      <c r="BY31" s="160" t="s">
        <v>123</v>
      </c>
      <c r="BZ31" s="192">
        <v>1</v>
      </c>
      <c r="CA31" s="112">
        <v>1</v>
      </c>
      <c r="CB31" s="188">
        <v>16.5301564640286</v>
      </c>
      <c r="CC31" s="231">
        <v>30.945173470754199</v>
      </c>
    </row>
    <row r="32" spans="2:81" ht="15" customHeight="1">
      <c r="B32" s="453" t="s">
        <v>95</v>
      </c>
      <c r="C32" s="454"/>
      <c r="D32" s="454"/>
      <c r="E32" s="454"/>
      <c r="F32" s="456" t="s">
        <v>62</v>
      </c>
      <c r="G32" s="456"/>
      <c r="H32" s="456"/>
      <c r="I32" s="457"/>
      <c r="J32" s="14"/>
      <c r="K32" s="18" t="s">
        <v>124</v>
      </c>
      <c r="L32" s="316" t="s">
        <v>71</v>
      </c>
      <c r="M32" s="20" t="s">
        <v>83</v>
      </c>
      <c r="N32" s="169" t="s">
        <v>87</v>
      </c>
      <c r="O32" s="169" t="s">
        <v>87</v>
      </c>
      <c r="P32" s="170" t="s">
        <v>87</v>
      </c>
      <c r="Q32" s="171" t="s">
        <v>87</v>
      </c>
      <c r="R32" s="92" t="s">
        <v>87</v>
      </c>
      <c r="S32" s="170" t="s">
        <v>62</v>
      </c>
      <c r="T32" s="171" t="s">
        <v>88</v>
      </c>
      <c r="U32" s="92" t="s">
        <v>62</v>
      </c>
      <c r="V32" s="171" t="s">
        <v>62</v>
      </c>
      <c r="W32" s="92" t="s">
        <v>89</v>
      </c>
      <c r="X32" s="186" t="s">
        <v>89</v>
      </c>
      <c r="Z32" s="18" t="s">
        <v>124</v>
      </c>
      <c r="AA32" s="201">
        <v>16.8805819182653</v>
      </c>
      <c r="AB32" s="100">
        <v>34.073052678555797</v>
      </c>
      <c r="AC32" s="201">
        <v>18.126812921848298</v>
      </c>
      <c r="AD32" s="100">
        <v>32.791821382370102</v>
      </c>
      <c r="AE32" s="4"/>
      <c r="AF32" s="39" t="s">
        <v>75</v>
      </c>
      <c r="AG32" s="99">
        <f>AVERAGE(AA14:AA23)</f>
        <v>18.609404836539902</v>
      </c>
      <c r="AH32" s="91">
        <f>AVERAGE(AB14:AB23)</f>
        <v>30.928983399904347</v>
      </c>
      <c r="AI32" s="143">
        <f>AVERAGE(AC14:AC23)</f>
        <v>15.436873679751999</v>
      </c>
      <c r="AJ32" s="91">
        <f>AVERAGE(AD14:AD23)</f>
        <v>31.232237840202075</v>
      </c>
      <c r="AK32" s="4"/>
      <c r="AM32" s="160" t="s">
        <v>124</v>
      </c>
      <c r="AN32" s="227">
        <v>23.848949493118599</v>
      </c>
      <c r="AO32" s="221">
        <v>28.428712308745201</v>
      </c>
      <c r="AP32" s="227">
        <v>26.672822713320201</v>
      </c>
      <c r="AQ32" s="116">
        <v>28.4958752260133</v>
      </c>
      <c r="AR32" s="282"/>
      <c r="AS32" s="276"/>
      <c r="AT32" s="210"/>
      <c r="AU32" s="211"/>
      <c r="AV32" s="282"/>
      <c r="AW32" s="276"/>
      <c r="AX32" s="210"/>
      <c r="AY32" s="211"/>
      <c r="BA32" s="18" t="s">
        <v>124</v>
      </c>
      <c r="BB32" s="112">
        <v>1</v>
      </c>
      <c r="BC32" s="343">
        <v>28.252308935049701</v>
      </c>
      <c r="BD32" s="221">
        <v>28.107161707821099</v>
      </c>
      <c r="BE32" s="345">
        <v>20.5941466572108</v>
      </c>
      <c r="BF32" s="116">
        <v>28.439657207267299</v>
      </c>
      <c r="BG32" s="343">
        <v>22.0779208094567</v>
      </c>
      <c r="BH32" s="221">
        <v>28.234846105967598</v>
      </c>
      <c r="BI32" s="345">
        <v>27.881814727381101</v>
      </c>
      <c r="BJ32" s="116">
        <v>28.208809091790201</v>
      </c>
      <c r="BL32" s="255"/>
      <c r="BM32" s="276"/>
      <c r="BN32" s="210"/>
      <c r="BO32" s="211"/>
      <c r="BP32" s="253"/>
      <c r="BQ32" s="276"/>
      <c r="BR32" s="255"/>
      <c r="BS32" s="211"/>
      <c r="BT32" s="253"/>
      <c r="BU32" s="276"/>
      <c r="BV32" s="210"/>
      <c r="BW32" s="211"/>
      <c r="BY32" s="160" t="s">
        <v>124</v>
      </c>
      <c r="BZ32" s="192">
        <v>1</v>
      </c>
      <c r="CA32" s="115">
        <v>1</v>
      </c>
      <c r="CB32" s="188">
        <v>28.0931773054064</v>
      </c>
      <c r="CC32" s="231">
        <v>28.597053487921201</v>
      </c>
    </row>
    <row r="33" spans="2:81" ht="15.75" customHeight="1" thickBot="1">
      <c r="B33" s="453" t="s">
        <v>125</v>
      </c>
      <c r="C33" s="454"/>
      <c r="D33" s="454"/>
      <c r="E33" s="454"/>
      <c r="F33" s="456" t="s">
        <v>62</v>
      </c>
      <c r="G33" s="456"/>
      <c r="H33" s="456"/>
      <c r="I33" s="457"/>
      <c r="J33" s="14"/>
      <c r="K33" s="21" t="s">
        <v>126</v>
      </c>
      <c r="L33" s="133" t="s">
        <v>71</v>
      </c>
      <c r="M33" s="27" t="s">
        <v>83</v>
      </c>
      <c r="N33" s="172" t="s">
        <v>87</v>
      </c>
      <c r="O33" s="172" t="s">
        <v>87</v>
      </c>
      <c r="P33" s="173" t="s">
        <v>87</v>
      </c>
      <c r="Q33" s="174" t="s">
        <v>87</v>
      </c>
      <c r="R33" s="94" t="s">
        <v>87</v>
      </c>
      <c r="S33" s="173" t="s">
        <v>62</v>
      </c>
      <c r="T33" s="174" t="s">
        <v>88</v>
      </c>
      <c r="U33" s="94" t="s">
        <v>62</v>
      </c>
      <c r="V33" s="174" t="s">
        <v>62</v>
      </c>
      <c r="W33" s="94" t="s">
        <v>89</v>
      </c>
      <c r="X33" s="187" t="s">
        <v>89</v>
      </c>
      <c r="Z33" s="21" t="s">
        <v>126</v>
      </c>
      <c r="AA33" s="204">
        <v>18.349049702004098</v>
      </c>
      <c r="AB33" s="101">
        <v>32.652680443335299</v>
      </c>
      <c r="AC33" s="204">
        <v>16.119714578290701</v>
      </c>
      <c r="AD33" s="95">
        <v>34.3815383455592</v>
      </c>
      <c r="AE33" s="4"/>
      <c r="AF33" s="40" t="s">
        <v>79</v>
      </c>
      <c r="AG33" s="105">
        <f>AVERAGE(AA24:AA33)</f>
        <v>19.500644081728222</v>
      </c>
      <c r="AH33" s="101">
        <f>AVERAGE(AB24:AB33)</f>
        <v>31.914148996800655</v>
      </c>
      <c r="AI33" s="114">
        <f>AVERAGE(AC24:AC33)</f>
        <v>18.678260871600092</v>
      </c>
      <c r="AJ33" s="101">
        <f>AVERAGE(AD24:AD33)</f>
        <v>32.271160105252775</v>
      </c>
      <c r="AK33" s="4"/>
      <c r="AM33" s="40" t="s">
        <v>126</v>
      </c>
      <c r="AN33" s="228">
        <v>24.511401557285399</v>
      </c>
      <c r="AO33" s="223">
        <v>28.485276611838302</v>
      </c>
      <c r="AP33" s="228">
        <v>23.672557125229499</v>
      </c>
      <c r="AQ33" s="226">
        <v>28.545071974635398</v>
      </c>
      <c r="AR33" s="304"/>
      <c r="AS33" s="245"/>
      <c r="AT33" s="121"/>
      <c r="AU33" s="215"/>
      <c r="AV33" s="304"/>
      <c r="AW33" s="245"/>
      <c r="AX33" s="121"/>
      <c r="AY33" s="215"/>
      <c r="BA33" s="22" t="s">
        <v>126</v>
      </c>
      <c r="BB33" s="341">
        <v>1</v>
      </c>
      <c r="BC33" s="336" t="s">
        <v>64</v>
      </c>
      <c r="BD33" s="325">
        <v>28.206000223627299</v>
      </c>
      <c r="BE33" s="337" t="s">
        <v>64</v>
      </c>
      <c r="BF33" s="224">
        <v>28.402223139997599</v>
      </c>
      <c r="BG33" s="347">
        <v>18.345136113633099</v>
      </c>
      <c r="BH33" s="325">
        <v>29.470264018059499</v>
      </c>
      <c r="BI33" s="348">
        <v>28.473437516754501</v>
      </c>
      <c r="BJ33" s="224">
        <v>28.069799661989201</v>
      </c>
      <c r="BL33" s="244"/>
      <c r="BM33" s="245"/>
      <c r="BN33" s="319"/>
      <c r="BO33" s="289"/>
      <c r="BP33" s="246"/>
      <c r="BQ33" s="245"/>
      <c r="BR33" s="244"/>
      <c r="BS33" s="215"/>
      <c r="BT33" s="304"/>
      <c r="BU33" s="245"/>
      <c r="BV33" s="121"/>
      <c r="BW33" s="215"/>
      <c r="BY33" s="40" t="s">
        <v>126</v>
      </c>
      <c r="BZ33" s="197">
        <v>1</v>
      </c>
      <c r="CA33" s="198">
        <v>3</v>
      </c>
      <c r="CB33" s="190">
        <v>16.420578302635199</v>
      </c>
      <c r="CC33" s="232">
        <v>31.013750255129299</v>
      </c>
    </row>
    <row r="34" spans="2:81" ht="15.75" customHeight="1">
      <c r="B34" s="459" t="s">
        <v>127</v>
      </c>
      <c r="C34" s="460"/>
      <c r="D34" s="460"/>
      <c r="E34" s="461"/>
      <c r="F34" s="489" t="s">
        <v>62</v>
      </c>
      <c r="G34" s="490"/>
      <c r="H34" s="490"/>
      <c r="I34" s="491"/>
      <c r="J34" s="14"/>
      <c r="U34" s="26"/>
      <c r="V34" s="26"/>
      <c r="Z34" s="102" t="s">
        <v>128</v>
      </c>
      <c r="AA34" s="99">
        <v>23.6355001133151</v>
      </c>
      <c r="AB34" s="91">
        <v>29.874559522455701</v>
      </c>
      <c r="AC34" s="99">
        <v>22.138572614361799</v>
      </c>
      <c r="AD34" s="91">
        <v>29.843492904443899</v>
      </c>
      <c r="AF34" s="181"/>
      <c r="AG34" s="181"/>
      <c r="AH34" s="181"/>
      <c r="AI34" s="181"/>
      <c r="AJ34" s="181"/>
      <c r="AK34" s="4"/>
      <c r="AL34" s="4"/>
      <c r="AM34" s="102" t="s">
        <v>128</v>
      </c>
      <c r="AN34" s="235">
        <v>19.636047312325601</v>
      </c>
      <c r="AO34" s="219">
        <v>28.616546142336301</v>
      </c>
      <c r="AP34" s="235">
        <v>19.4640783653612</v>
      </c>
      <c r="AQ34" s="220">
        <v>28.119445111122001</v>
      </c>
      <c r="AR34" s="279"/>
      <c r="AS34" s="241"/>
      <c r="AT34" s="216"/>
      <c r="AU34" s="213"/>
      <c r="AV34" s="279"/>
      <c r="AW34" s="241"/>
      <c r="AX34" s="216"/>
      <c r="AY34" s="213"/>
      <c r="BA34" s="136" t="s">
        <v>128</v>
      </c>
      <c r="BB34" s="342" t="s">
        <v>61</v>
      </c>
      <c r="BC34" s="339">
        <v>21.160338340950901</v>
      </c>
      <c r="BD34" s="219">
        <v>27.782496597490699</v>
      </c>
      <c r="BE34" s="216"/>
      <c r="BF34" s="213"/>
      <c r="BG34" s="279"/>
      <c r="BH34" s="241"/>
      <c r="BI34" s="216"/>
      <c r="BJ34" s="213"/>
      <c r="BL34" s="240"/>
      <c r="BM34" s="241"/>
      <c r="BN34" s="212"/>
      <c r="BO34" s="213"/>
      <c r="BP34" s="242"/>
      <c r="BQ34" s="241"/>
      <c r="BR34" s="240"/>
      <c r="BS34" s="243"/>
      <c r="BT34" s="242"/>
      <c r="BU34" s="241"/>
      <c r="BV34" s="212"/>
      <c r="BW34" s="213"/>
      <c r="BY34" s="107" t="s">
        <v>128</v>
      </c>
      <c r="BZ34" s="41" t="s">
        <v>61</v>
      </c>
      <c r="CA34" s="23" t="s">
        <v>61</v>
      </c>
      <c r="CB34" s="283">
        <v>19.162066003582702</v>
      </c>
      <c r="CC34" s="234">
        <v>28.875452480914301</v>
      </c>
    </row>
    <row r="35" spans="2:81" ht="15" thickBot="1">
      <c r="B35" s="483" t="s">
        <v>129</v>
      </c>
      <c r="C35" s="484"/>
      <c r="D35" s="484"/>
      <c r="E35" s="485"/>
      <c r="F35" s="486" t="s">
        <v>62</v>
      </c>
      <c r="G35" s="487"/>
      <c r="H35" s="487"/>
      <c r="I35" s="488"/>
      <c r="U35" s="83"/>
      <c r="V35" s="9"/>
      <c r="W35" s="4"/>
      <c r="Z35" s="103" t="s">
        <v>130</v>
      </c>
      <c r="AA35" s="98" t="s">
        <v>64</v>
      </c>
      <c r="AB35" s="100">
        <v>30.211956080436199</v>
      </c>
      <c r="AC35" s="98" t="s">
        <v>131</v>
      </c>
      <c r="AD35" s="100">
        <v>30.195677828613501</v>
      </c>
      <c r="AF35" s="24"/>
      <c r="AG35" s="24"/>
      <c r="AH35" s="24"/>
      <c r="AI35" s="24"/>
      <c r="AJ35" s="24"/>
      <c r="AK35" s="4"/>
      <c r="AL35" s="4"/>
      <c r="AM35" s="103" t="s">
        <v>130</v>
      </c>
      <c r="AN35" s="238" t="s">
        <v>64</v>
      </c>
      <c r="AO35" s="221">
        <v>29.1066491242896</v>
      </c>
      <c r="AP35" s="238" t="s">
        <v>64</v>
      </c>
      <c r="AQ35" s="116">
        <v>28.744657898503</v>
      </c>
      <c r="AR35" s="282"/>
      <c r="AS35" s="217"/>
      <c r="AT35" s="210"/>
      <c r="AU35" s="218"/>
      <c r="AV35" s="282"/>
      <c r="AW35" s="217"/>
      <c r="AX35" s="210"/>
      <c r="AY35" s="218"/>
      <c r="BA35" s="94" t="s">
        <v>132</v>
      </c>
      <c r="BB35" s="101" t="s">
        <v>61</v>
      </c>
      <c r="BC35" s="338" t="s">
        <v>64</v>
      </c>
      <c r="BD35" s="223">
        <v>29.00298889826</v>
      </c>
      <c r="BE35" s="121"/>
      <c r="BF35" s="137"/>
      <c r="BG35" s="304"/>
      <c r="BH35" s="324"/>
      <c r="BI35" s="121"/>
      <c r="BJ35" s="137"/>
      <c r="BL35" s="244"/>
      <c r="BM35" s="245"/>
      <c r="BN35" s="121"/>
      <c r="BO35" s="215"/>
      <c r="BP35" s="246"/>
      <c r="BQ35" s="245"/>
      <c r="BR35" s="244"/>
      <c r="BS35" s="247"/>
      <c r="BT35" s="246"/>
      <c r="BU35" s="245"/>
      <c r="BV35" s="121"/>
      <c r="BW35" s="215"/>
      <c r="BY35" s="108" t="s">
        <v>130</v>
      </c>
      <c r="BZ35" s="42" t="s">
        <v>61</v>
      </c>
      <c r="CA35" s="20" t="s">
        <v>61</v>
      </c>
      <c r="CB35" s="188" t="s">
        <v>64</v>
      </c>
      <c r="CC35" s="231">
        <v>29.020615369448699</v>
      </c>
    </row>
    <row r="36" spans="2:81" ht="15.95" thickBot="1">
      <c r="K36" s="159"/>
      <c r="U36" s="15"/>
      <c r="V36" s="4"/>
      <c r="W36" s="4"/>
      <c r="Z36" s="103" t="s">
        <v>133</v>
      </c>
      <c r="AA36" s="98" t="s">
        <v>64</v>
      </c>
      <c r="AB36" s="100">
        <v>29.948220509114101</v>
      </c>
      <c r="AC36" s="98" t="s">
        <v>131</v>
      </c>
      <c r="AD36" s="100">
        <v>30.029312066950599</v>
      </c>
      <c r="AK36" s="4"/>
      <c r="AL36" s="4"/>
      <c r="AM36" s="104" t="s">
        <v>132</v>
      </c>
      <c r="AN36" s="239" t="s">
        <v>64</v>
      </c>
      <c r="AO36" s="223">
        <v>29.099617673878399</v>
      </c>
      <c r="AP36" s="239" t="s">
        <v>64</v>
      </c>
      <c r="AQ36" s="226">
        <v>28.786615233002902</v>
      </c>
      <c r="AR36" s="304"/>
      <c r="AS36" s="324"/>
      <c r="AT36" s="121"/>
      <c r="AU36" s="137"/>
      <c r="AV36" s="304"/>
      <c r="AW36" s="324"/>
      <c r="AX36" s="121"/>
      <c r="AY36" s="137"/>
      <c r="BA36" s="4" t="s">
        <v>134</v>
      </c>
      <c r="BL36" s="4" t="s">
        <v>135</v>
      </c>
      <c r="BY36" s="109" t="s">
        <v>132</v>
      </c>
      <c r="BZ36" s="43" t="s">
        <v>61</v>
      </c>
      <c r="CA36" s="27" t="s">
        <v>61</v>
      </c>
      <c r="CB36" s="190" t="s">
        <v>64</v>
      </c>
      <c r="CC36" s="232">
        <v>29.4333250925716</v>
      </c>
    </row>
    <row r="37" spans="2:81" ht="15.75" customHeight="1" thickBot="1">
      <c r="B37" s="53" t="s">
        <v>136</v>
      </c>
      <c r="U37" s="15"/>
      <c r="V37" s="4"/>
      <c r="W37" s="4"/>
      <c r="Z37" s="104" t="s">
        <v>132</v>
      </c>
      <c r="AA37" s="105" t="s">
        <v>64</v>
      </c>
      <c r="AB37" s="101">
        <v>30.149476653862401</v>
      </c>
      <c r="AC37" s="105" t="s">
        <v>131</v>
      </c>
      <c r="AD37" s="101">
        <v>30.0278121402281</v>
      </c>
      <c r="AK37" s="4"/>
      <c r="AL37" s="4"/>
      <c r="AM37" s="26" t="s">
        <v>137</v>
      </c>
      <c r="BY37" s="4" t="s">
        <v>138</v>
      </c>
    </row>
    <row r="38" spans="2:81" ht="15" thickBot="1">
      <c r="B38" s="9" t="s">
        <v>139</v>
      </c>
      <c r="U38" s="15"/>
      <c r="V38" s="4"/>
      <c r="W38" s="4"/>
      <c r="Z38" s="26" t="s">
        <v>140</v>
      </c>
      <c r="AA38" s="4"/>
      <c r="AB38" s="4"/>
      <c r="AC38" s="4"/>
      <c r="AD38" s="4"/>
      <c r="AE38" s="4"/>
      <c r="AM38" s="4" t="s">
        <v>141</v>
      </c>
      <c r="BA38"/>
      <c r="BK38" s="4"/>
    </row>
    <row r="39" spans="2:81" ht="15" thickBot="1">
      <c r="B39" s="4" t="s">
        <v>142</v>
      </c>
      <c r="C39" s="29">
        <v>45757</v>
      </c>
      <c r="K39" s="72" t="s">
        <v>143</v>
      </c>
      <c r="L39" s="151" t="s">
        <v>89</v>
      </c>
      <c r="M39" s="152" t="s">
        <v>63</v>
      </c>
      <c r="N39" s="152" t="s">
        <v>144</v>
      </c>
      <c r="O39" s="153" t="s">
        <v>145</v>
      </c>
      <c r="Q39" s="32" t="s">
        <v>146</v>
      </c>
      <c r="R39" s="155">
        <f>L42/SUM(L42,O42)</f>
        <v>1</v>
      </c>
      <c r="U39" s="15"/>
      <c r="V39" s="26"/>
      <c r="AD39" s="4"/>
      <c r="AE39" s="4"/>
      <c r="AY39" s="77"/>
      <c r="BA39"/>
      <c r="BK39" s="4"/>
    </row>
    <row r="40" spans="2:81" ht="15" customHeight="1">
      <c r="B40" s="4" t="s">
        <v>147</v>
      </c>
      <c r="C40" s="29">
        <v>45758</v>
      </c>
      <c r="K40" s="86" t="s">
        <v>148</v>
      </c>
      <c r="L40" s="16">
        <f>COUNTIF($W$9:$W$13,L39)</f>
        <v>0</v>
      </c>
      <c r="M40" s="132">
        <f>COUNTIF($W$9:$W$13,M39)</f>
        <v>5</v>
      </c>
      <c r="N40" s="132">
        <f>COUNTIF($W$9:$W$13,N39)</f>
        <v>0</v>
      </c>
      <c r="O40" s="23">
        <f>COUNTIF($W$9:$W$13,O39)</f>
        <v>0</v>
      </c>
      <c r="Q40" s="35" t="s">
        <v>149</v>
      </c>
      <c r="R40" s="156">
        <f>M42/SUM(M42,N42)</f>
        <v>1</v>
      </c>
      <c r="V40" s="26"/>
      <c r="AE40" s="4"/>
      <c r="AF40" s="4"/>
      <c r="BA40"/>
      <c r="BK40" s="4"/>
    </row>
    <row r="41" spans="2:81" ht="15" customHeight="1" thickBot="1">
      <c r="B41" s="4" t="s">
        <v>150</v>
      </c>
      <c r="C41" s="15" t="s">
        <v>151</v>
      </c>
      <c r="K41" s="154" t="s">
        <v>152</v>
      </c>
      <c r="L41" s="21">
        <f>COUNTIF($W$14:$W$33,L39)</f>
        <v>13</v>
      </c>
      <c r="M41" s="133">
        <f>COUNTIF($W$14:$W$33,M39)</f>
        <v>7</v>
      </c>
      <c r="N41" s="133">
        <f>COUNTIF($W$14:$W$33,N39)</f>
        <v>0</v>
      </c>
      <c r="O41" s="27">
        <f>COUNTIF($W$14:$W$33,O39)</f>
        <v>0</v>
      </c>
      <c r="Q41" s="35" t="s">
        <v>153</v>
      </c>
      <c r="R41" s="156">
        <f>1-R39</f>
        <v>0</v>
      </c>
      <c r="V41" s="26"/>
      <c r="AJ41" s="414"/>
      <c r="AK41" s="77"/>
      <c r="AL41" s="77"/>
      <c r="AX41" s="5"/>
      <c r="BA41"/>
      <c r="BK41" s="4"/>
    </row>
    <row r="42" spans="2:81" ht="15" thickBot="1">
      <c r="L42" s="5">
        <f>SUM(L40:L41)</f>
        <v>13</v>
      </c>
      <c r="M42" s="5">
        <f>SUM(M40:M41)</f>
        <v>12</v>
      </c>
      <c r="N42" s="5">
        <f>SUM(N40:N41)</f>
        <v>0</v>
      </c>
      <c r="O42" s="5">
        <f>SUM(O40:O41)</f>
        <v>0</v>
      </c>
      <c r="Q42" s="35" t="s">
        <v>154</v>
      </c>
      <c r="R42" s="157">
        <f>1-R40</f>
        <v>0</v>
      </c>
      <c r="Y42" s="77"/>
      <c r="AE42" s="4"/>
      <c r="AF42" s="4"/>
      <c r="AG42" s="4"/>
      <c r="AH42" s="4"/>
      <c r="AI42" s="4"/>
      <c r="AJ42" s="81"/>
      <c r="AK42" s="81"/>
      <c r="AL42" s="81"/>
      <c r="AM42" s="81"/>
      <c r="BA42"/>
      <c r="BK42" s="4"/>
    </row>
    <row r="43" spans="2:81" ht="15.75" customHeight="1" thickBot="1">
      <c r="B43" s="46" t="s">
        <v>155</v>
      </c>
      <c r="C43" s="47" t="s">
        <v>156</v>
      </c>
      <c r="D43" s="48" t="s">
        <v>157</v>
      </c>
      <c r="E43" s="46" t="s">
        <v>158</v>
      </c>
      <c r="L43" s="5"/>
      <c r="M43" s="5"/>
      <c r="N43" s="5"/>
      <c r="O43" s="5"/>
      <c r="Q43" s="36" t="s">
        <v>159</v>
      </c>
      <c r="R43" s="158">
        <f>SUM(L42:M42)/SUM(L42:O42)</f>
        <v>1</v>
      </c>
      <c r="Y43" s="76"/>
      <c r="AE43" s="4"/>
      <c r="AF43" s="4"/>
      <c r="AG43" s="4"/>
      <c r="AH43" s="4"/>
      <c r="AI43" s="4"/>
      <c r="AJ43" s="81"/>
      <c r="AK43" s="81"/>
      <c r="AL43" s="81"/>
      <c r="AM43" s="81"/>
      <c r="BA43"/>
      <c r="BK43" s="4"/>
    </row>
    <row r="44" spans="2:81">
      <c r="B44" s="30">
        <v>1E-4</v>
      </c>
      <c r="C44" s="84" t="s">
        <v>160</v>
      </c>
      <c r="D44" s="85" t="s">
        <v>160</v>
      </c>
      <c r="E44" s="86"/>
      <c r="R44" s="15"/>
      <c r="Y44" s="76"/>
      <c r="AE44" s="4"/>
      <c r="AF44" s="4"/>
      <c r="AG44" s="4"/>
      <c r="AH44" s="4"/>
      <c r="AI44" s="4"/>
      <c r="AJ44" s="81"/>
      <c r="AK44" s="81"/>
      <c r="AL44" s="81"/>
      <c r="AM44" s="81"/>
      <c r="BA44"/>
      <c r="BK44" s="4"/>
    </row>
    <row r="45" spans="2:81" ht="15" thickBot="1">
      <c r="B45" s="37">
        <v>1.0000000000000001E-5</v>
      </c>
      <c r="C45" s="290">
        <v>236</v>
      </c>
      <c r="D45" s="206">
        <v>194</v>
      </c>
      <c r="E45" s="205"/>
      <c r="R45" s="15"/>
      <c r="Y45" s="76"/>
      <c r="AE45" s="4"/>
      <c r="AF45" s="4"/>
      <c r="AG45" s="4"/>
      <c r="AH45" s="4"/>
      <c r="AI45" s="4"/>
      <c r="AJ45" s="81"/>
      <c r="AK45" s="81"/>
      <c r="AL45" s="81"/>
      <c r="AM45" s="81"/>
      <c r="BA45"/>
      <c r="BK45" s="4"/>
    </row>
    <row r="46" spans="2:81" ht="15" thickBot="1">
      <c r="B46" s="305">
        <v>9.9999999999999995E-7</v>
      </c>
      <c r="C46" s="291">
        <v>28</v>
      </c>
      <c r="D46" s="292">
        <v>32</v>
      </c>
      <c r="E46" s="293">
        <f>SUM(C46:D46)/0.2</f>
        <v>300</v>
      </c>
      <c r="F46" s="4" t="s">
        <v>161</v>
      </c>
      <c r="K46" s="72" t="s">
        <v>54</v>
      </c>
      <c r="L46" s="151" t="s">
        <v>89</v>
      </c>
      <c r="M46" s="152" t="s">
        <v>63</v>
      </c>
      <c r="N46" s="152" t="s">
        <v>144</v>
      </c>
      <c r="O46" s="153" t="s">
        <v>145</v>
      </c>
      <c r="Q46" s="32" t="s">
        <v>146</v>
      </c>
      <c r="R46" s="155">
        <f>L49/SUM(L49,O49)</f>
        <v>1</v>
      </c>
      <c r="Y46" s="76"/>
      <c r="AE46" s="4"/>
      <c r="AF46" s="4"/>
      <c r="AG46" s="4"/>
      <c r="AH46" s="4"/>
      <c r="AI46" s="4"/>
      <c r="AJ46" s="81"/>
      <c r="AK46" s="81"/>
      <c r="AL46" s="81"/>
      <c r="AM46" s="81"/>
      <c r="BA46"/>
      <c r="BK46" s="4"/>
    </row>
    <row r="47" spans="2:81">
      <c r="B47" s="4" t="s">
        <v>162</v>
      </c>
      <c r="K47" s="86" t="s">
        <v>148</v>
      </c>
      <c r="L47" s="16">
        <f>COUNTIF($X$9:$X$13,L46)</f>
        <v>0</v>
      </c>
      <c r="M47" s="132">
        <f t="shared" ref="M47:O47" si="0">COUNTIF($X$9:$X$13,M46)</f>
        <v>5</v>
      </c>
      <c r="N47" s="132">
        <f t="shared" si="0"/>
        <v>0</v>
      </c>
      <c r="O47" s="23">
        <f t="shared" si="0"/>
        <v>0</v>
      </c>
      <c r="Q47" s="35" t="s">
        <v>149</v>
      </c>
      <c r="R47" s="156">
        <f>M49/SUM(M49,N49)</f>
        <v>1</v>
      </c>
      <c r="Y47" s="76"/>
      <c r="AE47" s="4"/>
      <c r="AF47" s="4"/>
      <c r="AG47" s="4"/>
      <c r="AH47" s="4"/>
      <c r="AI47" s="4"/>
      <c r="AJ47" s="81"/>
      <c r="AK47" s="81"/>
      <c r="AL47" s="81"/>
      <c r="AM47" s="81"/>
      <c r="BA47"/>
      <c r="BK47" s="4"/>
    </row>
    <row r="48" spans="2:81" ht="15" thickBot="1">
      <c r="K48" s="154" t="s">
        <v>152</v>
      </c>
      <c r="L48" s="21">
        <f>COUNTIF($X$14:$X$33,L46)</f>
        <v>13</v>
      </c>
      <c r="M48" s="133">
        <f t="shared" ref="M48:O48" si="1">COUNTIF($X$14:$X$33,M46)</f>
        <v>7</v>
      </c>
      <c r="N48" s="133">
        <f t="shared" si="1"/>
        <v>0</v>
      </c>
      <c r="O48" s="27">
        <f t="shared" si="1"/>
        <v>0</v>
      </c>
      <c r="Q48" s="35" t="s">
        <v>153</v>
      </c>
      <c r="R48" s="156">
        <f>1-R46</f>
        <v>0</v>
      </c>
      <c r="Y48" s="76"/>
      <c r="AE48" s="4"/>
      <c r="AF48" s="4"/>
      <c r="AG48" s="4"/>
      <c r="AH48" s="4"/>
      <c r="AI48" s="4"/>
      <c r="AJ48" s="81"/>
      <c r="AK48" s="81"/>
      <c r="AL48" s="81"/>
      <c r="AM48" s="81"/>
    </row>
    <row r="49" spans="2:77">
      <c r="B49" s="9"/>
      <c r="L49" s="5">
        <f>SUM(L47:L48)</f>
        <v>13</v>
      </c>
      <c r="M49" s="5">
        <f>SUM(M47:M48)</f>
        <v>12</v>
      </c>
      <c r="N49" s="5">
        <f>SUM(N47:N48)</f>
        <v>0</v>
      </c>
      <c r="O49" s="5">
        <f>SUM(O47:O48)</f>
        <v>0</v>
      </c>
      <c r="Q49" s="35" t="s">
        <v>154</v>
      </c>
      <c r="R49" s="157">
        <f>1-R47</f>
        <v>0</v>
      </c>
      <c r="Y49" s="76"/>
      <c r="AE49" s="4"/>
      <c r="AF49" s="4"/>
      <c r="AG49" s="4"/>
      <c r="AH49" s="4"/>
      <c r="AI49" s="4"/>
      <c r="AJ49" s="81"/>
      <c r="AK49" s="81"/>
      <c r="AL49" s="81"/>
      <c r="AM49" s="81"/>
    </row>
    <row r="50" spans="2:77" ht="15" thickBot="1">
      <c r="C50" s="29"/>
      <c r="Q50" s="36" t="s">
        <v>159</v>
      </c>
      <c r="R50" s="158">
        <f>SUM(L49:M49)/SUM(L49:O49)</f>
        <v>1</v>
      </c>
      <c r="AG50" s="76"/>
      <c r="AH50" s="76"/>
      <c r="AI50" s="76"/>
      <c r="AJ50" s="76"/>
      <c r="AK50" s="4"/>
      <c r="AL50" s="4"/>
    </row>
    <row r="51" spans="2:77">
      <c r="C51" s="29"/>
      <c r="M51" s="73"/>
      <c r="N51" s="74"/>
      <c r="AG51" s="4"/>
      <c r="AH51" s="4"/>
      <c r="AI51" s="4"/>
      <c r="AJ51" s="4"/>
      <c r="AK51" s="4"/>
      <c r="AL51" s="4"/>
    </row>
    <row r="52" spans="2:77">
      <c r="C52" s="15"/>
      <c r="M52" s="75"/>
      <c r="N52" s="15"/>
      <c r="P52" s="75"/>
      <c r="Q52" s="15"/>
      <c r="AG52" s="4"/>
      <c r="AH52" s="4"/>
      <c r="AI52" s="4"/>
      <c r="AJ52" s="4"/>
      <c r="AK52" s="4"/>
      <c r="AL52" s="4"/>
    </row>
    <row r="53" spans="2:77">
      <c r="AK53" s="4"/>
      <c r="AL53" s="4"/>
      <c r="BA53" s="4" t="s">
        <v>163</v>
      </c>
      <c r="BL53" s="4" t="s">
        <v>164</v>
      </c>
      <c r="BY53" s="4" t="s">
        <v>165</v>
      </c>
    </row>
    <row r="54" spans="2:77">
      <c r="AK54" s="4"/>
      <c r="AL54" s="4"/>
    </row>
    <row r="55" spans="2:77">
      <c r="B55" s="53" t="s">
        <v>166</v>
      </c>
      <c r="Z55" s="4" t="s">
        <v>167</v>
      </c>
      <c r="AK55" s="4"/>
      <c r="AL55" s="4"/>
      <c r="AM55" s="4" t="s">
        <v>168</v>
      </c>
    </row>
    <row r="56" spans="2:77" ht="15" thickBot="1">
      <c r="B56" s="9" t="s">
        <v>169</v>
      </c>
      <c r="C56" s="29"/>
      <c r="E56" s="9" t="s">
        <v>170</v>
      </c>
      <c r="AK56" s="4"/>
      <c r="AL56" s="4"/>
    </row>
    <row r="57" spans="2:77">
      <c r="B57" s="4" t="s">
        <v>142</v>
      </c>
      <c r="C57" s="29">
        <v>45758</v>
      </c>
      <c r="E57" s="125">
        <v>1</v>
      </c>
      <c r="F57" s="126">
        <v>3</v>
      </c>
      <c r="G57" s="126">
        <v>4</v>
      </c>
      <c r="H57" s="127">
        <v>0</v>
      </c>
      <c r="I57" s="15" t="s">
        <v>171</v>
      </c>
      <c r="J57" s="33">
        <f>IFERROR(AVERAGE(E57:H61),"-")</f>
        <v>0.8</v>
      </c>
      <c r="K57" s="4" t="s">
        <v>172</v>
      </c>
      <c r="AK57" s="4"/>
      <c r="AL57" s="4"/>
    </row>
    <row r="58" spans="2:77">
      <c r="B58" s="4" t="s">
        <v>147</v>
      </c>
      <c r="C58" s="34">
        <v>45759</v>
      </c>
      <c r="E58" s="128">
        <v>1</v>
      </c>
      <c r="F58" s="129">
        <v>0</v>
      </c>
      <c r="G58" s="129">
        <v>0</v>
      </c>
      <c r="H58" s="130">
        <v>1</v>
      </c>
      <c r="I58" s="15" t="s">
        <v>173</v>
      </c>
      <c r="J58" s="15">
        <f>COUNTIF(E57:H61,"&gt;0")</f>
        <v>11</v>
      </c>
      <c r="K58" s="4" t="str">
        <f>"   &lt;&lt;  "&amp;J58/SUM(J58:J59)*100&amp;"%"</f>
        <v xml:space="preserve">   &lt;&lt;  55%</v>
      </c>
      <c r="AK58" s="4"/>
      <c r="AL58" s="4"/>
    </row>
    <row r="59" spans="2:77">
      <c r="B59" s="4" t="s">
        <v>150</v>
      </c>
      <c r="C59" s="15" t="s">
        <v>151</v>
      </c>
      <c r="E59" s="128">
        <v>0</v>
      </c>
      <c r="F59" s="129">
        <v>0</v>
      </c>
      <c r="G59" s="129">
        <v>0</v>
      </c>
      <c r="H59" s="130">
        <v>0</v>
      </c>
      <c r="I59" s="15" t="s">
        <v>174</v>
      </c>
      <c r="J59" s="15">
        <f>COUNTIF(E57:H61,"=0")</f>
        <v>9</v>
      </c>
      <c r="K59" s="4" t="str">
        <f>"   &lt;&lt;  "&amp;J59/SUM(J58:J59)*100&amp;"%"</f>
        <v xml:space="preserve">   &lt;&lt;  45%</v>
      </c>
      <c r="AK59" s="4"/>
      <c r="AL59" s="4"/>
    </row>
    <row r="60" spans="2:77">
      <c r="E60" s="128">
        <v>0</v>
      </c>
      <c r="F60" s="129">
        <v>1</v>
      </c>
      <c r="G60" s="129">
        <v>1</v>
      </c>
      <c r="H60" s="130">
        <v>1</v>
      </c>
      <c r="I60" s="15"/>
      <c r="J60" s="49"/>
      <c r="AK60" s="4"/>
      <c r="AL60" s="4"/>
    </row>
    <row r="61" spans="2:77" ht="15" thickBot="1">
      <c r="E61" s="161">
        <v>1</v>
      </c>
      <c r="F61" s="131">
        <v>1</v>
      </c>
      <c r="G61" s="131">
        <v>1</v>
      </c>
      <c r="H61" s="162">
        <v>0</v>
      </c>
      <c r="I61" s="15"/>
      <c r="J61" s="15"/>
      <c r="AK61" s="4"/>
      <c r="AL61" s="4"/>
    </row>
    <row r="62" spans="2:77">
      <c r="I62" s="15"/>
      <c r="J62" s="15"/>
      <c r="AK62" s="4"/>
      <c r="AL62" s="4"/>
    </row>
    <row r="63" spans="2:77">
      <c r="AK63" s="4"/>
      <c r="AL63" s="4"/>
    </row>
    <row r="64" spans="2:77">
      <c r="B64" s="53" t="s">
        <v>175</v>
      </c>
      <c r="AK64" s="4"/>
      <c r="AL64" s="4"/>
    </row>
    <row r="65" spans="2:39">
      <c r="B65" s="9" t="s">
        <v>59</v>
      </c>
      <c r="C65" s="29"/>
      <c r="AK65" s="4"/>
      <c r="AL65" s="4"/>
    </row>
    <row r="66" spans="2:39">
      <c r="B66" s="4" t="s">
        <v>176</v>
      </c>
      <c r="C66" s="29">
        <v>45775</v>
      </c>
      <c r="AK66" s="4"/>
      <c r="AL66" s="4"/>
    </row>
    <row r="67" spans="2:39">
      <c r="B67" s="4" t="s">
        <v>147</v>
      </c>
      <c r="C67" s="34">
        <v>45777</v>
      </c>
      <c r="AK67" s="4"/>
      <c r="AL67" s="4"/>
    </row>
    <row r="68" spans="2:39">
      <c r="B68" s="4" t="s">
        <v>150</v>
      </c>
      <c r="C68" s="15" t="s">
        <v>177</v>
      </c>
      <c r="AK68" s="4"/>
      <c r="AL68" s="4"/>
    </row>
    <row r="69" spans="2:39" ht="15" thickBot="1">
      <c r="AK69" s="4"/>
      <c r="AL69" s="4"/>
    </row>
    <row r="70" spans="2:39" ht="15" thickBot="1">
      <c r="B70" s="50" t="s">
        <v>155</v>
      </c>
      <c r="C70" s="183" t="s">
        <v>156</v>
      </c>
      <c r="D70" s="184" t="s">
        <v>157</v>
      </c>
      <c r="E70" s="182" t="s">
        <v>178</v>
      </c>
      <c r="AK70" s="4"/>
      <c r="AL70" s="4"/>
    </row>
    <row r="71" spans="2:39">
      <c r="B71" s="237">
        <v>0.1</v>
      </c>
      <c r="C71" s="89" t="s">
        <v>179</v>
      </c>
      <c r="D71" s="85" t="s">
        <v>179</v>
      </c>
      <c r="E71" s="298"/>
      <c r="AK71" s="4"/>
      <c r="AL71" s="4"/>
    </row>
    <row r="72" spans="2:39">
      <c r="B72" s="78">
        <v>0.01</v>
      </c>
      <c r="C72" s="90" t="s">
        <v>179</v>
      </c>
      <c r="D72" s="206" t="s">
        <v>179</v>
      </c>
      <c r="E72" s="299"/>
      <c r="AK72" s="4"/>
      <c r="AL72" s="4"/>
      <c r="AM72" s="4" t="s">
        <v>180</v>
      </c>
    </row>
    <row r="73" spans="2:39">
      <c r="B73" s="144">
        <v>1E-3</v>
      </c>
      <c r="C73" s="412">
        <v>22</v>
      </c>
      <c r="D73" s="140">
        <v>30</v>
      </c>
      <c r="E73" s="413">
        <f>SUM(C73:D73)/(2*B73)</f>
        <v>26000</v>
      </c>
      <c r="AK73" s="4"/>
      <c r="AL73" s="4"/>
    </row>
    <row r="74" spans="2:39">
      <c r="B74" s="79">
        <v>1E-4</v>
      </c>
      <c r="C74" s="90">
        <v>1</v>
      </c>
      <c r="D74" s="206">
        <v>0</v>
      </c>
      <c r="E74" s="205"/>
    </row>
    <row r="75" spans="2:39">
      <c r="B75" s="78">
        <v>1.0000000000000001E-5</v>
      </c>
      <c r="C75" s="90">
        <v>0</v>
      </c>
      <c r="D75" s="206">
        <v>0</v>
      </c>
      <c r="E75" s="205"/>
      <c r="G75" s="70"/>
    </row>
    <row r="76" spans="2:39">
      <c r="B76" s="78">
        <v>9.9999999999999995E-7</v>
      </c>
      <c r="C76" s="90">
        <v>0</v>
      </c>
      <c r="D76" s="206">
        <v>0</v>
      </c>
      <c r="E76" s="205"/>
    </row>
    <row r="77" spans="2:39" ht="15" thickBot="1">
      <c r="B77" s="80">
        <v>9.9999999999999995E-8</v>
      </c>
      <c r="C77" s="207">
        <v>0</v>
      </c>
      <c r="D77" s="88">
        <v>0</v>
      </c>
      <c r="E77" s="154"/>
    </row>
    <row r="78" spans="2:39">
      <c r="B78" s="4" t="s">
        <v>162</v>
      </c>
    </row>
    <row r="80" spans="2:39">
      <c r="B80" s="9" t="s">
        <v>181</v>
      </c>
      <c r="C80" s="29"/>
    </row>
    <row r="81" spans="2:5">
      <c r="B81" s="4" t="s">
        <v>176</v>
      </c>
      <c r="C81" s="29">
        <v>45775</v>
      </c>
    </row>
    <row r="82" spans="2:5">
      <c r="B82" s="4" t="s">
        <v>147</v>
      </c>
      <c r="C82" s="34">
        <v>45777</v>
      </c>
    </row>
    <row r="83" spans="2:5">
      <c r="B83" s="4" t="s">
        <v>150</v>
      </c>
      <c r="C83" s="15" t="s">
        <v>177</v>
      </c>
    </row>
    <row r="84" spans="2:5" ht="15" thickBot="1"/>
    <row r="85" spans="2:5" ht="15" thickBot="1">
      <c r="B85" s="50" t="s">
        <v>155</v>
      </c>
      <c r="C85" s="51" t="s">
        <v>156</v>
      </c>
      <c r="D85" s="52" t="s">
        <v>157</v>
      </c>
      <c r="E85" s="50" t="s">
        <v>178</v>
      </c>
    </row>
    <row r="86" spans="2:5">
      <c r="B86" s="402">
        <v>0.1</v>
      </c>
      <c r="C86" s="403">
        <v>36</v>
      </c>
      <c r="D86" s="404">
        <v>42</v>
      </c>
      <c r="E86" s="405">
        <f>SUM(C86:D86)/(2*B86)</f>
        <v>390</v>
      </c>
    </row>
    <row r="87" spans="2:5">
      <c r="B87" s="37">
        <v>0.01</v>
      </c>
      <c r="C87" s="90">
        <v>3</v>
      </c>
      <c r="D87" s="206">
        <v>2</v>
      </c>
      <c r="E87" s="208"/>
    </row>
    <row r="88" spans="2:5">
      <c r="B88" s="37">
        <v>1E-3</v>
      </c>
      <c r="C88" s="90">
        <v>0</v>
      </c>
      <c r="D88" s="206">
        <v>0</v>
      </c>
      <c r="E88" s="205"/>
    </row>
    <row r="89" spans="2:5">
      <c r="B89" s="38">
        <v>1E-4</v>
      </c>
      <c r="C89" s="90">
        <v>0</v>
      </c>
      <c r="D89" s="206">
        <v>0</v>
      </c>
      <c r="E89" s="205"/>
    </row>
    <row r="90" spans="2:5">
      <c r="B90" s="37">
        <v>1.0000000000000001E-5</v>
      </c>
      <c r="C90" s="90">
        <v>0</v>
      </c>
      <c r="D90" s="206">
        <v>0</v>
      </c>
      <c r="E90" s="205"/>
    </row>
    <row r="91" spans="2:5">
      <c r="B91" s="37">
        <v>9.9999999999999995E-7</v>
      </c>
      <c r="C91" s="90">
        <v>0</v>
      </c>
      <c r="D91" s="206">
        <v>0</v>
      </c>
      <c r="E91" s="205"/>
    </row>
    <row r="92" spans="2:5" ht="15" thickBot="1">
      <c r="B92" s="31">
        <v>9.9999999999999995E-8</v>
      </c>
      <c r="C92" s="207">
        <v>0</v>
      </c>
      <c r="D92" s="88">
        <v>0</v>
      </c>
      <c r="E92" s="154"/>
    </row>
    <row r="93" spans="2:5">
      <c r="B93" s="4" t="s">
        <v>162</v>
      </c>
    </row>
    <row r="131" spans="2:8">
      <c r="B131"/>
      <c r="H131"/>
    </row>
    <row r="148" spans="2:2">
      <c r="B148"/>
    </row>
  </sheetData>
  <mergeCells count="81">
    <mergeCell ref="B35:E35"/>
    <mergeCell ref="F35:I35"/>
    <mergeCell ref="B32:E32"/>
    <mergeCell ref="F32:I32"/>
    <mergeCell ref="B33:E33"/>
    <mergeCell ref="F33:I33"/>
    <mergeCell ref="B34:E34"/>
    <mergeCell ref="F34:I34"/>
    <mergeCell ref="B30:E30"/>
    <mergeCell ref="F30:I30"/>
    <mergeCell ref="AG30:AH30"/>
    <mergeCell ref="AI30:AJ30"/>
    <mergeCell ref="B31:E31"/>
    <mergeCell ref="F31:I31"/>
    <mergeCell ref="B26:E26"/>
    <mergeCell ref="F26:I26"/>
    <mergeCell ref="B28:G28"/>
    <mergeCell ref="H28:I28"/>
    <mergeCell ref="B29:E29"/>
    <mergeCell ref="F29:I29"/>
    <mergeCell ref="B23:G23"/>
    <mergeCell ref="H23:I23"/>
    <mergeCell ref="B24:E24"/>
    <mergeCell ref="F24:I24"/>
    <mergeCell ref="B25:E25"/>
    <mergeCell ref="F25:I25"/>
    <mergeCell ref="B19:E19"/>
    <mergeCell ref="F19:I19"/>
    <mergeCell ref="B20:E20"/>
    <mergeCell ref="F20:I20"/>
    <mergeCell ref="B21:E21"/>
    <mergeCell ref="F21:I21"/>
    <mergeCell ref="B18:E18"/>
    <mergeCell ref="F18:I18"/>
    <mergeCell ref="B11:E11"/>
    <mergeCell ref="F11:I11"/>
    <mergeCell ref="B12:E12"/>
    <mergeCell ref="F12:I12"/>
    <mergeCell ref="B13:E13"/>
    <mergeCell ref="F13:I13"/>
    <mergeCell ref="B14:E14"/>
    <mergeCell ref="F14:I14"/>
    <mergeCell ref="B16:I16"/>
    <mergeCell ref="B17:E17"/>
    <mergeCell ref="F17:I17"/>
    <mergeCell ref="B9:E9"/>
    <mergeCell ref="F9:I9"/>
    <mergeCell ref="B10:E10"/>
    <mergeCell ref="F10:I10"/>
    <mergeCell ref="AG10:AH10"/>
    <mergeCell ref="AI10:AJ10"/>
    <mergeCell ref="BV7:BW7"/>
    <mergeCell ref="BY7:BY8"/>
    <mergeCell ref="BZ7:BZ8"/>
    <mergeCell ref="CA7:CA8"/>
    <mergeCell ref="AP7:AQ7"/>
    <mergeCell ref="AR7:AS7"/>
    <mergeCell ref="AT7:AU7"/>
    <mergeCell ref="AV7:AW7"/>
    <mergeCell ref="CB7:CC7"/>
    <mergeCell ref="B8:I8"/>
    <mergeCell ref="BI7:BJ7"/>
    <mergeCell ref="BL7:BM7"/>
    <mergeCell ref="BN7:BO7"/>
    <mergeCell ref="BP7:BQ7"/>
    <mergeCell ref="BR7:BS7"/>
    <mergeCell ref="BT7:BU7"/>
    <mergeCell ref="AX7:AY7"/>
    <mergeCell ref="BA7:BA8"/>
    <mergeCell ref="BB7:BB8"/>
    <mergeCell ref="BC7:BD7"/>
    <mergeCell ref="BE7:BF7"/>
    <mergeCell ref="BG7:BH7"/>
    <mergeCell ref="AM7:AM8"/>
    <mergeCell ref="AN7:AO7"/>
    <mergeCell ref="AC7:AD7"/>
    <mergeCell ref="N7:Q7"/>
    <mergeCell ref="U7:V7"/>
    <mergeCell ref="W7:X7"/>
    <mergeCell ref="Z7:Z8"/>
    <mergeCell ref="AA7:AB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862C3-C60D-4C73-8E4E-B0CE40F11D12}">
  <dimension ref="B2:CF148"/>
  <sheetViews>
    <sheetView tabSelected="1" topLeftCell="A120" zoomScale="90" zoomScaleNormal="90" workbookViewId="0">
      <selection activeCell="E36" sqref="E36"/>
    </sheetView>
  </sheetViews>
  <sheetFormatPr defaultColWidth="11.42578125" defaultRowHeight="14.45"/>
  <cols>
    <col min="1" max="1" width="11.42578125" style="4"/>
    <col min="2" max="2" width="20.42578125" style="4" customWidth="1"/>
    <col min="3" max="4" width="12.28515625" style="4" customWidth="1"/>
    <col min="5" max="8" width="11.42578125" style="4"/>
    <col min="9" max="9" width="12.42578125" style="4" customWidth="1"/>
    <col min="10" max="10" width="11.42578125" style="4"/>
    <col min="11" max="11" width="15.28515625" style="4" customWidth="1"/>
    <col min="12" max="12" width="22.85546875" style="4" customWidth="1"/>
    <col min="13" max="13" width="12.5703125" style="4" customWidth="1"/>
    <col min="14" max="15" width="13.5703125" style="4" customWidth="1"/>
    <col min="16" max="17" width="12.42578125" style="4" customWidth="1"/>
    <col min="18" max="19" width="13.42578125" style="4" customWidth="1"/>
    <col min="20" max="20" width="15.140625" style="4" customWidth="1"/>
    <col min="21" max="24" width="17.28515625" style="5" customWidth="1"/>
    <col min="25" max="25" width="11.42578125" style="4"/>
    <col min="26" max="26" width="14.7109375" style="4" customWidth="1"/>
    <col min="27" max="30" width="10.5703125" style="5" customWidth="1"/>
    <col min="31" max="31" width="2.85546875" style="5" customWidth="1"/>
    <col min="32" max="32" width="10.85546875" style="5" customWidth="1"/>
    <col min="33" max="38" width="7.85546875" style="5" customWidth="1"/>
    <col min="39" max="39" width="14.42578125" style="4" customWidth="1"/>
    <col min="40" max="41" width="11.42578125" style="4"/>
    <col min="42" max="43" width="12.42578125" style="4" customWidth="1"/>
    <col min="44" max="52" width="11.42578125" style="4"/>
    <col min="53" max="53" width="14" style="4" hidden="1" customWidth="1"/>
    <col min="54" max="62" width="0" style="4" hidden="1" customWidth="1"/>
    <col min="63" max="63" width="2.140625" hidden="1" customWidth="1"/>
    <col min="64" max="75" width="0" style="4" hidden="1" customWidth="1"/>
    <col min="76" max="76" width="11.42578125" style="4"/>
    <col min="77" max="77" width="14.85546875" style="4" customWidth="1"/>
    <col min="78" max="82" width="11.42578125" style="4"/>
    <col min="83" max="83" width="14.85546875" style="4" customWidth="1"/>
    <col min="84" max="16384" width="11.42578125" style="4"/>
  </cols>
  <sheetData>
    <row r="2" spans="2:81" ht="23.45">
      <c r="B2" s="8" t="s">
        <v>0</v>
      </c>
      <c r="C2" s="124" t="s">
        <v>1</v>
      </c>
    </row>
    <row r="3" spans="2:81" ht="24.75" customHeight="1">
      <c r="B3" s="120" t="s">
        <v>2</v>
      </c>
      <c r="C3" s="58" t="s">
        <v>3</v>
      </c>
      <c r="D3" s="7"/>
      <c r="K3" s="58" t="s">
        <v>4</v>
      </c>
      <c r="Z3" s="124" t="s">
        <v>5</v>
      </c>
      <c r="AM3" s="124" t="s">
        <v>6</v>
      </c>
      <c r="AN3" s="5"/>
      <c r="AO3" s="5"/>
      <c r="BA3" s="58" t="s">
        <v>7</v>
      </c>
      <c r="BY3" s="58" t="s">
        <v>8</v>
      </c>
    </row>
    <row r="4" spans="2:81" ht="24.75" customHeight="1">
      <c r="B4" s="120" t="s">
        <v>9</v>
      </c>
      <c r="C4" s="58" t="s">
        <v>10</v>
      </c>
      <c r="D4" s="7"/>
      <c r="AN4" s="5"/>
      <c r="AO4" s="5"/>
    </row>
    <row r="5" spans="2:81" ht="24.75" customHeight="1">
      <c r="B5" s="120" t="s">
        <v>11</v>
      </c>
      <c r="C5" s="124" t="s">
        <v>182</v>
      </c>
      <c r="D5" s="7"/>
      <c r="AN5" s="5"/>
      <c r="AO5" s="5"/>
    </row>
    <row r="6" spans="2:81" ht="24.75" customHeight="1" thickBot="1">
      <c r="B6" s="120" t="s">
        <v>13</v>
      </c>
      <c r="C6" s="58" t="s">
        <v>183</v>
      </c>
      <c r="D6" s="7"/>
      <c r="AN6" s="5"/>
      <c r="AO6" s="5"/>
      <c r="BA6" s="4" t="s">
        <v>15</v>
      </c>
      <c r="BL6" s="4" t="s">
        <v>16</v>
      </c>
    </row>
    <row r="7" spans="2:81" ht="15" thickBot="1">
      <c r="K7" s="9"/>
      <c r="L7" s="9"/>
      <c r="M7" s="9"/>
      <c r="N7" s="418" t="s">
        <v>17</v>
      </c>
      <c r="O7" s="419"/>
      <c r="P7" s="420"/>
      <c r="Q7" s="421"/>
      <c r="U7" s="422" t="s">
        <v>18</v>
      </c>
      <c r="V7" s="423"/>
      <c r="W7" s="418" t="s">
        <v>19</v>
      </c>
      <c r="X7" s="421"/>
      <c r="Z7" s="424" t="s">
        <v>20</v>
      </c>
      <c r="AA7" s="416" t="s">
        <v>21</v>
      </c>
      <c r="AB7" s="417"/>
      <c r="AC7" s="416" t="s">
        <v>22</v>
      </c>
      <c r="AD7" s="417"/>
      <c r="AE7" s="9"/>
      <c r="AF7" s="9"/>
      <c r="AG7" s="9"/>
      <c r="AH7" s="9"/>
      <c r="AI7" s="9"/>
      <c r="AJ7" s="9"/>
      <c r="AK7" s="9"/>
      <c r="AL7" s="9"/>
      <c r="AM7" s="441" t="s">
        <v>20</v>
      </c>
      <c r="AN7" s="435" t="s">
        <v>23</v>
      </c>
      <c r="AO7" s="436"/>
      <c r="AP7" s="435" t="s">
        <v>184</v>
      </c>
      <c r="AQ7" s="436"/>
      <c r="AR7" s="435" t="s">
        <v>25</v>
      </c>
      <c r="AS7" s="436"/>
      <c r="AT7" s="435" t="s">
        <v>26</v>
      </c>
      <c r="AU7" s="436"/>
      <c r="AV7" s="435" t="s">
        <v>27</v>
      </c>
      <c r="AW7" s="436"/>
      <c r="AX7" s="435" t="s">
        <v>28</v>
      </c>
      <c r="AY7" s="436"/>
      <c r="BA7" s="437" t="s">
        <v>20</v>
      </c>
      <c r="BB7" s="439" t="s">
        <v>29</v>
      </c>
      <c r="BC7" s="431" t="s">
        <v>30</v>
      </c>
      <c r="BD7" s="432"/>
      <c r="BE7" s="434" t="s">
        <v>31</v>
      </c>
      <c r="BF7" s="433"/>
      <c r="BG7" s="431" t="s">
        <v>32</v>
      </c>
      <c r="BH7" s="432"/>
      <c r="BI7" s="434" t="s">
        <v>33</v>
      </c>
      <c r="BJ7" s="432"/>
      <c r="BL7" s="431" t="s">
        <v>34</v>
      </c>
      <c r="BM7" s="433"/>
      <c r="BN7" s="431" t="s">
        <v>35</v>
      </c>
      <c r="BO7" s="432"/>
      <c r="BP7" s="434" t="s">
        <v>36</v>
      </c>
      <c r="BQ7" s="433"/>
      <c r="BR7" s="431" t="s">
        <v>37</v>
      </c>
      <c r="BS7" s="432"/>
      <c r="BT7" s="434" t="s">
        <v>38</v>
      </c>
      <c r="BU7" s="433"/>
      <c r="BV7" s="431" t="s">
        <v>39</v>
      </c>
      <c r="BW7" s="432"/>
      <c r="BY7" s="443" t="s">
        <v>20</v>
      </c>
      <c r="BZ7" s="445" t="s">
        <v>29</v>
      </c>
      <c r="CA7" s="417" t="s">
        <v>40</v>
      </c>
      <c r="CB7" s="426" t="s">
        <v>41</v>
      </c>
      <c r="CC7" s="427"/>
    </row>
    <row r="8" spans="2:81" s="9" customFormat="1" ht="15" thickBot="1">
      <c r="B8" s="428" t="s">
        <v>42</v>
      </c>
      <c r="C8" s="429"/>
      <c r="D8" s="429"/>
      <c r="E8" s="429"/>
      <c r="F8" s="429"/>
      <c r="G8" s="429"/>
      <c r="H8" s="429"/>
      <c r="I8" s="430"/>
      <c r="J8" s="3"/>
      <c r="K8" s="117" t="s">
        <v>20</v>
      </c>
      <c r="L8" s="118" t="s">
        <v>43</v>
      </c>
      <c r="M8" s="119" t="s">
        <v>44</v>
      </c>
      <c r="N8" s="11" t="s">
        <v>45</v>
      </c>
      <c r="O8" s="54" t="s">
        <v>46</v>
      </c>
      <c r="P8" s="12" t="s">
        <v>47</v>
      </c>
      <c r="Q8" s="13" t="s">
        <v>48</v>
      </c>
      <c r="R8" s="1" t="s">
        <v>41</v>
      </c>
      <c r="S8" s="2" t="s">
        <v>49</v>
      </c>
      <c r="T8" s="10" t="s">
        <v>50</v>
      </c>
      <c r="U8" s="1" t="s">
        <v>51</v>
      </c>
      <c r="V8" s="10" t="s">
        <v>52</v>
      </c>
      <c r="W8" s="146" t="s">
        <v>53</v>
      </c>
      <c r="X8" s="147" t="s">
        <v>54</v>
      </c>
      <c r="Z8" s="425"/>
      <c r="AA8" s="44" t="s">
        <v>55</v>
      </c>
      <c r="AB8" s="45" t="s">
        <v>56</v>
      </c>
      <c r="AC8" s="44" t="s">
        <v>55</v>
      </c>
      <c r="AD8" s="45" t="s">
        <v>56</v>
      </c>
      <c r="AE8" s="5"/>
      <c r="AF8" s="5"/>
      <c r="AG8" s="5"/>
      <c r="AH8" s="5"/>
      <c r="AI8" s="5"/>
      <c r="AJ8" s="5"/>
      <c r="AK8" s="4"/>
      <c r="AL8" s="5"/>
      <c r="AM8" s="442"/>
      <c r="AN8" s="59" t="s">
        <v>55</v>
      </c>
      <c r="AO8" s="60" t="s">
        <v>56</v>
      </c>
      <c r="AP8" s="59" t="s">
        <v>55</v>
      </c>
      <c r="AQ8" s="60" t="s">
        <v>56</v>
      </c>
      <c r="AR8" s="59" t="s">
        <v>55</v>
      </c>
      <c r="AS8" s="60" t="s">
        <v>56</v>
      </c>
      <c r="AT8" s="59" t="s">
        <v>55</v>
      </c>
      <c r="AU8" s="60" t="s">
        <v>56</v>
      </c>
      <c r="AV8" s="59" t="s">
        <v>55</v>
      </c>
      <c r="AW8" s="60" t="s">
        <v>56</v>
      </c>
      <c r="AX8" s="59" t="s">
        <v>55</v>
      </c>
      <c r="AY8" s="60" t="s">
        <v>56</v>
      </c>
      <c r="BA8" s="438"/>
      <c r="BB8" s="440"/>
      <c r="BC8" s="63" t="s">
        <v>55</v>
      </c>
      <c r="BD8" s="62" t="s">
        <v>56</v>
      </c>
      <c r="BE8" s="61" t="s">
        <v>55</v>
      </c>
      <c r="BF8" s="64" t="s">
        <v>56</v>
      </c>
      <c r="BG8" s="63" t="s">
        <v>55</v>
      </c>
      <c r="BH8" s="62" t="s">
        <v>56</v>
      </c>
      <c r="BI8" s="61" t="s">
        <v>55</v>
      </c>
      <c r="BJ8" s="62" t="s">
        <v>56</v>
      </c>
      <c r="BL8" s="65" t="s">
        <v>55</v>
      </c>
      <c r="BM8" s="66" t="s">
        <v>56</v>
      </c>
      <c r="BN8" s="63" t="s">
        <v>55</v>
      </c>
      <c r="BO8" s="62" t="s">
        <v>56</v>
      </c>
      <c r="BP8" s="68" t="s">
        <v>55</v>
      </c>
      <c r="BQ8" s="66" t="s">
        <v>56</v>
      </c>
      <c r="BR8" s="65" t="s">
        <v>55</v>
      </c>
      <c r="BS8" s="67" t="s">
        <v>56</v>
      </c>
      <c r="BT8" s="68" t="s">
        <v>55</v>
      </c>
      <c r="BU8" s="66" t="s">
        <v>56</v>
      </c>
      <c r="BV8" s="65" t="s">
        <v>55</v>
      </c>
      <c r="BW8" s="67" t="s">
        <v>56</v>
      </c>
      <c r="BY8" s="444"/>
      <c r="BZ8" s="446"/>
      <c r="CA8" s="447"/>
      <c r="CB8" s="57" t="s">
        <v>55</v>
      </c>
      <c r="CC8" s="56" t="s">
        <v>56</v>
      </c>
    </row>
    <row r="9" spans="2:81" ht="15" thickBot="1">
      <c r="B9" s="448" t="s">
        <v>57</v>
      </c>
      <c r="C9" s="449"/>
      <c r="D9" s="449"/>
      <c r="E9" s="449"/>
      <c r="F9" s="450">
        <v>45772</v>
      </c>
      <c r="G9" s="451"/>
      <c r="H9" s="451"/>
      <c r="I9" s="452"/>
      <c r="J9" s="14"/>
      <c r="K9" s="16" t="s">
        <v>185</v>
      </c>
      <c r="L9" s="132" t="s">
        <v>186</v>
      </c>
      <c r="M9" s="23" t="s">
        <v>60</v>
      </c>
      <c r="N9" s="163" t="s">
        <v>61</v>
      </c>
      <c r="O9" s="163" t="s">
        <v>61</v>
      </c>
      <c r="P9" s="164" t="s">
        <v>62</v>
      </c>
      <c r="Q9" s="165" t="s">
        <v>62</v>
      </c>
      <c r="R9" s="166" t="s">
        <v>62</v>
      </c>
      <c r="S9" s="167" t="s">
        <v>62</v>
      </c>
      <c r="T9" s="168" t="s">
        <v>60</v>
      </c>
      <c r="U9" s="136" t="s">
        <v>62</v>
      </c>
      <c r="V9" s="165" t="s">
        <v>62</v>
      </c>
      <c r="W9" s="136" t="s">
        <v>63</v>
      </c>
      <c r="X9" s="185" t="s">
        <v>63</v>
      </c>
      <c r="Z9" s="16" t="s">
        <v>185</v>
      </c>
      <c r="AA9" s="99" t="s">
        <v>64</v>
      </c>
      <c r="AB9" s="91">
        <v>30.5419450277614</v>
      </c>
      <c r="AC9" s="99" t="s">
        <v>64</v>
      </c>
      <c r="AD9" s="91">
        <v>30.073429586722799</v>
      </c>
      <c r="AE9" s="4"/>
      <c r="AF9" s="4"/>
      <c r="AG9" s="9" t="s">
        <v>65</v>
      </c>
      <c r="AH9" s="4"/>
      <c r="AI9" s="4"/>
      <c r="AK9" s="4"/>
      <c r="AM9" s="39" t="s">
        <v>185</v>
      </c>
      <c r="AN9" s="212"/>
      <c r="AO9" s="301"/>
      <c r="AP9" s="212"/>
      <c r="AQ9" s="301"/>
      <c r="AR9" s="321"/>
      <c r="AS9" s="369"/>
      <c r="AT9" s="212"/>
      <c r="AU9" s="369"/>
      <c r="AV9" s="212"/>
      <c r="AW9" s="369"/>
      <c r="AX9" s="212"/>
      <c r="AY9" s="301"/>
      <c r="BA9" s="16" t="s">
        <v>185</v>
      </c>
      <c r="BB9" s="373"/>
      <c r="BC9" s="251"/>
      <c r="BD9" s="252"/>
      <c r="BE9" s="249"/>
      <c r="BF9" s="250"/>
      <c r="BG9" s="251"/>
      <c r="BH9" s="252"/>
      <c r="BI9" s="249"/>
      <c r="BJ9" s="252"/>
      <c r="BL9" s="260"/>
      <c r="BM9" s="261"/>
      <c r="BN9" s="262"/>
      <c r="BO9" s="263"/>
      <c r="BP9" s="264"/>
      <c r="BQ9" s="265"/>
      <c r="BR9" s="260"/>
      <c r="BS9" s="265"/>
      <c r="BT9" s="260"/>
      <c r="BU9" s="265"/>
      <c r="BV9" s="260"/>
      <c r="BW9" s="265"/>
      <c r="BY9" s="39" t="s">
        <v>185</v>
      </c>
      <c r="BZ9" s="240"/>
      <c r="CA9" s="243"/>
      <c r="CB9" s="249"/>
      <c r="CC9" s="252"/>
    </row>
    <row r="10" spans="2:81">
      <c r="B10" s="453" t="s">
        <v>66</v>
      </c>
      <c r="C10" s="454"/>
      <c r="D10" s="454"/>
      <c r="E10" s="454"/>
      <c r="F10" s="455">
        <v>45789</v>
      </c>
      <c r="G10" s="456"/>
      <c r="H10" s="456"/>
      <c r="I10" s="457"/>
      <c r="J10" s="14"/>
      <c r="K10" s="18" t="s">
        <v>187</v>
      </c>
      <c r="L10" s="316" t="s">
        <v>186</v>
      </c>
      <c r="M10" s="20" t="s">
        <v>60</v>
      </c>
      <c r="N10" s="169" t="s">
        <v>61</v>
      </c>
      <c r="O10" s="169" t="s">
        <v>61</v>
      </c>
      <c r="P10" s="170" t="s">
        <v>62</v>
      </c>
      <c r="Q10" s="171" t="s">
        <v>62</v>
      </c>
      <c r="R10" s="92" t="s">
        <v>62</v>
      </c>
      <c r="S10" s="170" t="s">
        <v>62</v>
      </c>
      <c r="T10" s="168" t="s">
        <v>60</v>
      </c>
      <c r="U10" s="92" t="s">
        <v>62</v>
      </c>
      <c r="V10" s="171" t="s">
        <v>62</v>
      </c>
      <c r="W10" s="92" t="s">
        <v>63</v>
      </c>
      <c r="X10" s="186" t="s">
        <v>63</v>
      </c>
      <c r="Z10" s="18" t="s">
        <v>187</v>
      </c>
      <c r="AA10" s="97" t="s">
        <v>64</v>
      </c>
      <c r="AB10" s="93">
        <v>30.448094139418199</v>
      </c>
      <c r="AC10" s="97" t="s">
        <v>64</v>
      </c>
      <c r="AD10" s="93">
        <v>29.8588360277089</v>
      </c>
      <c r="AE10" s="4"/>
      <c r="AG10" s="458" t="s">
        <v>21</v>
      </c>
      <c r="AH10" s="427"/>
      <c r="AI10" s="426" t="s">
        <v>22</v>
      </c>
      <c r="AJ10" s="427"/>
      <c r="AK10" s="4"/>
      <c r="AM10" s="160" t="s">
        <v>187</v>
      </c>
      <c r="AN10" s="210"/>
      <c r="AO10" s="300"/>
      <c r="AP10" s="210"/>
      <c r="AQ10" s="300"/>
      <c r="AR10" s="282"/>
      <c r="AS10" s="370"/>
      <c r="AT10" s="210"/>
      <c r="AU10" s="370"/>
      <c r="AV10" s="210"/>
      <c r="AW10" s="370"/>
      <c r="AX10" s="210"/>
      <c r="AY10" s="300"/>
      <c r="BA10" s="18" t="s">
        <v>187</v>
      </c>
      <c r="BB10" s="374"/>
      <c r="BC10" s="255"/>
      <c r="BD10" s="248"/>
      <c r="BE10" s="253"/>
      <c r="BF10" s="254"/>
      <c r="BG10" s="255"/>
      <c r="BH10" s="248"/>
      <c r="BI10" s="253"/>
      <c r="BJ10" s="248"/>
      <c r="BL10" s="266"/>
      <c r="BM10" s="267"/>
      <c r="BN10" s="266"/>
      <c r="BO10" s="268"/>
      <c r="BP10" s="269"/>
      <c r="BQ10" s="268"/>
      <c r="BR10" s="266"/>
      <c r="BS10" s="268"/>
      <c r="BT10" s="266"/>
      <c r="BU10" s="268"/>
      <c r="BV10" s="266"/>
      <c r="BW10" s="268"/>
      <c r="BY10" s="160" t="s">
        <v>187</v>
      </c>
      <c r="BZ10" s="255"/>
      <c r="CA10" s="248"/>
      <c r="CB10" s="253"/>
      <c r="CC10" s="248"/>
    </row>
    <row r="11" spans="2:81" ht="15" thickBot="1">
      <c r="B11" s="453" t="s">
        <v>68</v>
      </c>
      <c r="C11" s="454"/>
      <c r="D11" s="454"/>
      <c r="E11" s="454"/>
      <c r="F11" s="456" t="s">
        <v>69</v>
      </c>
      <c r="G11" s="456"/>
      <c r="H11" s="456"/>
      <c r="I11" s="457"/>
      <c r="J11" s="14"/>
      <c r="K11" s="18" t="s">
        <v>188</v>
      </c>
      <c r="L11" s="316" t="s">
        <v>71</v>
      </c>
      <c r="M11" s="20" t="s">
        <v>60</v>
      </c>
      <c r="N11" s="169" t="s">
        <v>61</v>
      </c>
      <c r="O11" s="169" t="s">
        <v>61</v>
      </c>
      <c r="P11" s="170" t="s">
        <v>61</v>
      </c>
      <c r="Q11" s="171" t="s">
        <v>62</v>
      </c>
      <c r="R11" s="92" t="s">
        <v>62</v>
      </c>
      <c r="S11" s="170" t="s">
        <v>62</v>
      </c>
      <c r="T11" s="168" t="s">
        <v>60</v>
      </c>
      <c r="U11" s="92" t="s">
        <v>61</v>
      </c>
      <c r="V11" s="171" t="s">
        <v>61</v>
      </c>
      <c r="W11" s="92" t="s">
        <v>63</v>
      </c>
      <c r="X11" s="186" t="s">
        <v>63</v>
      </c>
      <c r="Z11" s="18" t="s">
        <v>188</v>
      </c>
      <c r="AA11" s="97" t="s">
        <v>64</v>
      </c>
      <c r="AB11" s="93">
        <v>30.5254570119309</v>
      </c>
      <c r="AC11" s="97" t="s">
        <v>64</v>
      </c>
      <c r="AD11" s="93">
        <v>30.4022934083109</v>
      </c>
      <c r="AE11" s="4"/>
      <c r="AG11" s="55" t="s">
        <v>55</v>
      </c>
      <c r="AH11" s="56" t="s">
        <v>56</v>
      </c>
      <c r="AI11" s="57" t="s">
        <v>55</v>
      </c>
      <c r="AJ11" s="56" t="s">
        <v>56</v>
      </c>
      <c r="AK11" s="4"/>
      <c r="AM11" s="160" t="s">
        <v>188</v>
      </c>
      <c r="AN11" s="98" t="s">
        <v>64</v>
      </c>
      <c r="AO11" s="116">
        <v>28.708436366525699</v>
      </c>
      <c r="AP11" s="98" t="s">
        <v>64</v>
      </c>
      <c r="AQ11" s="116">
        <v>28.930137867734899</v>
      </c>
      <c r="AR11" s="113" t="s">
        <v>64</v>
      </c>
      <c r="AS11" s="222">
        <v>29.028600454661198</v>
      </c>
      <c r="AT11" s="98" t="s">
        <v>64</v>
      </c>
      <c r="AU11" s="222">
        <v>28.925296853362401</v>
      </c>
      <c r="AV11" s="98" t="s">
        <v>64</v>
      </c>
      <c r="AW11" s="222">
        <v>29.0655290465014</v>
      </c>
      <c r="AX11" s="98" t="s">
        <v>64</v>
      </c>
      <c r="AY11" s="116">
        <v>29.010939745592999</v>
      </c>
      <c r="BA11" s="18" t="s">
        <v>188</v>
      </c>
      <c r="BB11" s="374"/>
      <c r="BC11" s="255"/>
      <c r="BD11" s="248"/>
      <c r="BE11" s="253"/>
      <c r="BF11" s="254"/>
      <c r="BG11" s="255"/>
      <c r="BH11" s="248"/>
      <c r="BI11" s="253"/>
      <c r="BJ11" s="248"/>
      <c r="BL11" s="266"/>
      <c r="BM11" s="267"/>
      <c r="BN11" s="266"/>
      <c r="BO11" s="268"/>
      <c r="BP11" s="269"/>
      <c r="BQ11" s="268"/>
      <c r="BR11" s="266"/>
      <c r="BS11" s="268"/>
      <c r="BT11" s="266"/>
      <c r="BU11" s="268"/>
      <c r="BV11" s="266"/>
      <c r="BW11" s="268"/>
      <c r="BY11" s="160" t="s">
        <v>188</v>
      </c>
      <c r="BZ11" s="255"/>
      <c r="CA11" s="248"/>
      <c r="CB11" s="253"/>
      <c r="CC11" s="248"/>
    </row>
    <row r="12" spans="2:81">
      <c r="B12" s="459" t="s">
        <v>189</v>
      </c>
      <c r="C12" s="460"/>
      <c r="D12" s="460"/>
      <c r="E12" s="461"/>
      <c r="F12" s="465" t="s">
        <v>190</v>
      </c>
      <c r="G12" s="466"/>
      <c r="H12" s="466"/>
      <c r="I12" s="467"/>
      <c r="J12" s="14"/>
      <c r="K12" s="18" t="s">
        <v>191</v>
      </c>
      <c r="L12" s="316" t="s">
        <v>71</v>
      </c>
      <c r="M12" s="20" t="s">
        <v>60</v>
      </c>
      <c r="N12" s="169" t="s">
        <v>61</v>
      </c>
      <c r="O12" s="169" t="s">
        <v>61</v>
      </c>
      <c r="P12" s="170" t="s">
        <v>61</v>
      </c>
      <c r="Q12" s="171" t="s">
        <v>62</v>
      </c>
      <c r="R12" s="92" t="s">
        <v>62</v>
      </c>
      <c r="S12" s="170" t="s">
        <v>62</v>
      </c>
      <c r="T12" s="168" t="s">
        <v>60</v>
      </c>
      <c r="U12" s="92" t="s">
        <v>61</v>
      </c>
      <c r="V12" s="171" t="s">
        <v>61</v>
      </c>
      <c r="W12" s="92" t="s">
        <v>63</v>
      </c>
      <c r="X12" s="186" t="s">
        <v>63</v>
      </c>
      <c r="Z12" s="18" t="s">
        <v>191</v>
      </c>
      <c r="AA12" s="97" t="s">
        <v>64</v>
      </c>
      <c r="AB12" s="93">
        <v>30.7181491659538</v>
      </c>
      <c r="AC12" s="97" t="s">
        <v>64</v>
      </c>
      <c r="AD12" s="93">
        <v>30.525130081206001</v>
      </c>
      <c r="AE12" s="4"/>
      <c r="AF12" s="39" t="s">
        <v>75</v>
      </c>
      <c r="AG12" s="99" t="s">
        <v>62</v>
      </c>
      <c r="AH12" s="91">
        <f>AVERAGE(AB9:AB11)</f>
        <v>30.505165393036833</v>
      </c>
      <c r="AI12" s="99" t="s">
        <v>62</v>
      </c>
      <c r="AJ12" s="91">
        <f>AVERAGE(AD9:AD11)</f>
        <v>30.111519674247532</v>
      </c>
      <c r="AK12" s="4"/>
      <c r="AM12" s="160" t="s">
        <v>191</v>
      </c>
      <c r="AN12" s="98" t="s">
        <v>64</v>
      </c>
      <c r="AO12" s="116">
        <v>28.904002347917199</v>
      </c>
      <c r="AP12" s="98" t="s">
        <v>64</v>
      </c>
      <c r="AQ12" s="116">
        <v>29.043165080101701</v>
      </c>
      <c r="AR12" s="113" t="s">
        <v>64</v>
      </c>
      <c r="AS12" s="222">
        <v>28.939481515761202</v>
      </c>
      <c r="AT12" s="98" t="s">
        <v>64</v>
      </c>
      <c r="AU12" s="222">
        <v>29.026997672955499</v>
      </c>
      <c r="AV12" s="98" t="s">
        <v>64</v>
      </c>
      <c r="AW12" s="222">
        <v>29.049129812982802</v>
      </c>
      <c r="AX12" s="98" t="s">
        <v>64</v>
      </c>
      <c r="AY12" s="116">
        <v>28.854941886538899</v>
      </c>
      <c r="BA12" s="18" t="s">
        <v>191</v>
      </c>
      <c r="BB12" s="374"/>
      <c r="BC12" s="255"/>
      <c r="BD12" s="248"/>
      <c r="BE12" s="253"/>
      <c r="BF12" s="254"/>
      <c r="BG12" s="255"/>
      <c r="BH12" s="248"/>
      <c r="BI12" s="253"/>
      <c r="BJ12" s="248"/>
      <c r="BL12" s="266"/>
      <c r="BM12" s="267"/>
      <c r="BN12" s="266"/>
      <c r="BO12" s="268"/>
      <c r="BP12" s="269"/>
      <c r="BQ12" s="268"/>
      <c r="BR12" s="266"/>
      <c r="BS12" s="268"/>
      <c r="BT12" s="266"/>
      <c r="BU12" s="268"/>
      <c r="BV12" s="266"/>
      <c r="BW12" s="268"/>
      <c r="BY12" s="160" t="s">
        <v>191</v>
      </c>
      <c r="BZ12" s="255"/>
      <c r="CA12" s="248"/>
      <c r="CB12" s="253"/>
      <c r="CC12" s="248"/>
    </row>
    <row r="13" spans="2:81" ht="15" thickBot="1">
      <c r="B13" s="459" t="s">
        <v>76</v>
      </c>
      <c r="C13" s="460"/>
      <c r="D13" s="460"/>
      <c r="E13" s="461"/>
      <c r="F13" s="456" t="s">
        <v>192</v>
      </c>
      <c r="G13" s="466"/>
      <c r="H13" s="466"/>
      <c r="I13" s="467"/>
      <c r="J13" s="14"/>
      <c r="K13" s="21" t="s">
        <v>193</v>
      </c>
      <c r="L13" s="316" t="s">
        <v>71</v>
      </c>
      <c r="M13" s="27" t="s">
        <v>60</v>
      </c>
      <c r="N13" s="172" t="s">
        <v>61</v>
      </c>
      <c r="O13" s="172" t="s">
        <v>61</v>
      </c>
      <c r="P13" s="173" t="s">
        <v>61</v>
      </c>
      <c r="Q13" s="174" t="s">
        <v>62</v>
      </c>
      <c r="R13" s="175" t="s">
        <v>62</v>
      </c>
      <c r="S13" s="176" t="s">
        <v>62</v>
      </c>
      <c r="T13" s="168" t="s">
        <v>60</v>
      </c>
      <c r="U13" s="94" t="s">
        <v>61</v>
      </c>
      <c r="V13" s="174" t="s">
        <v>61</v>
      </c>
      <c r="W13" s="94" t="s">
        <v>63</v>
      </c>
      <c r="X13" s="187" t="s">
        <v>63</v>
      </c>
      <c r="Z13" s="21" t="s">
        <v>193</v>
      </c>
      <c r="AA13" s="230" t="s">
        <v>64</v>
      </c>
      <c r="AB13" s="95">
        <v>30.5373876554502</v>
      </c>
      <c r="AC13" s="230" t="s">
        <v>64</v>
      </c>
      <c r="AD13" s="95">
        <v>30.735817426036899</v>
      </c>
      <c r="AE13" s="4"/>
      <c r="AF13" s="40" t="s">
        <v>79</v>
      </c>
      <c r="AG13" s="105" t="s">
        <v>62</v>
      </c>
      <c r="AH13" s="101">
        <f>AVERAGE(AB12:AB13)</f>
        <v>30.627768410702</v>
      </c>
      <c r="AI13" s="105" t="s">
        <v>62</v>
      </c>
      <c r="AJ13" s="101">
        <f>AVERAGE(AD12:AD13)</f>
        <v>30.630473753621452</v>
      </c>
      <c r="AK13" s="4"/>
      <c r="AM13" s="40" t="s">
        <v>193</v>
      </c>
      <c r="AN13" s="105" t="s">
        <v>64</v>
      </c>
      <c r="AO13" s="226">
        <v>29.033598210830899</v>
      </c>
      <c r="AP13" s="105" t="s">
        <v>64</v>
      </c>
      <c r="AQ13" s="226">
        <v>28.935315516604501</v>
      </c>
      <c r="AR13" s="114" t="s">
        <v>64</v>
      </c>
      <c r="AS13" s="225">
        <v>28.7290498046507</v>
      </c>
      <c r="AT13" s="105" t="s">
        <v>64</v>
      </c>
      <c r="AU13" s="225">
        <v>29.039996907425401</v>
      </c>
      <c r="AV13" s="105" t="s">
        <v>64</v>
      </c>
      <c r="AW13" s="225">
        <v>28.965203242251899</v>
      </c>
      <c r="AX13" s="105" t="s">
        <v>64</v>
      </c>
      <c r="AY13" s="226">
        <v>29.031652612442802</v>
      </c>
      <c r="BA13" s="22" t="s">
        <v>193</v>
      </c>
      <c r="BB13" s="375"/>
      <c r="BC13" s="258"/>
      <c r="BD13" s="259"/>
      <c r="BE13" s="256"/>
      <c r="BF13" s="257"/>
      <c r="BG13" s="258"/>
      <c r="BH13" s="259"/>
      <c r="BI13" s="256"/>
      <c r="BJ13" s="259"/>
      <c r="BL13" s="270"/>
      <c r="BM13" s="271"/>
      <c r="BN13" s="272"/>
      <c r="BO13" s="273"/>
      <c r="BP13" s="274"/>
      <c r="BQ13" s="275"/>
      <c r="BR13" s="270"/>
      <c r="BS13" s="275"/>
      <c r="BT13" s="270"/>
      <c r="BU13" s="275"/>
      <c r="BV13" s="270"/>
      <c r="BW13" s="275"/>
      <c r="BY13" s="40" t="s">
        <v>193</v>
      </c>
      <c r="BZ13" s="244"/>
      <c r="CA13" s="247"/>
      <c r="CB13" s="256"/>
      <c r="CC13" s="259"/>
    </row>
    <row r="14" spans="2:81" ht="15" thickBot="1">
      <c r="B14" s="468" t="s">
        <v>80</v>
      </c>
      <c r="C14" s="469"/>
      <c r="D14" s="469"/>
      <c r="E14" s="469"/>
      <c r="F14" s="470" t="s">
        <v>81</v>
      </c>
      <c r="G14" s="470"/>
      <c r="H14" s="470"/>
      <c r="I14" s="471"/>
      <c r="J14" s="14"/>
      <c r="K14" s="16" t="s">
        <v>194</v>
      </c>
      <c r="L14" s="132" t="s">
        <v>186</v>
      </c>
      <c r="M14" s="23" t="s">
        <v>195</v>
      </c>
      <c r="N14" s="163" t="s">
        <v>87</v>
      </c>
      <c r="O14" s="163" t="s">
        <v>87</v>
      </c>
      <c r="P14" s="163" t="s">
        <v>87</v>
      </c>
      <c r="Q14" s="165" t="s">
        <v>87</v>
      </c>
      <c r="R14" s="136" t="s">
        <v>87</v>
      </c>
      <c r="S14" s="164" t="s">
        <v>62</v>
      </c>
      <c r="T14" s="165" t="s">
        <v>88</v>
      </c>
      <c r="U14" s="136" t="s">
        <v>62</v>
      </c>
      <c r="V14" s="165" t="s">
        <v>62</v>
      </c>
      <c r="W14" s="136" t="s">
        <v>89</v>
      </c>
      <c r="X14" s="185" t="s">
        <v>89</v>
      </c>
      <c r="Z14" s="16" t="s">
        <v>194</v>
      </c>
      <c r="AA14" s="297">
        <v>17.358938141885201</v>
      </c>
      <c r="AB14" s="142">
        <v>33.847320089268102</v>
      </c>
      <c r="AC14" s="297">
        <v>15.3006247685547</v>
      </c>
      <c r="AD14" s="142" t="s">
        <v>64</v>
      </c>
      <c r="AE14" s="4"/>
      <c r="AG14" s="4"/>
      <c r="AH14" s="4"/>
      <c r="AI14" s="4"/>
      <c r="AJ14" s="4"/>
      <c r="AK14" s="4"/>
      <c r="AM14" s="209" t="s">
        <v>194</v>
      </c>
      <c r="AN14" s="227">
        <v>27.550186076060498</v>
      </c>
      <c r="AO14" s="116">
        <v>29.018686387296199</v>
      </c>
      <c r="AP14" s="227">
        <v>33.429593395599298</v>
      </c>
      <c r="AQ14" s="116">
        <v>28.687707229994999</v>
      </c>
      <c r="AR14" s="371"/>
      <c r="AS14" s="370"/>
      <c r="AT14" s="122"/>
      <c r="AU14" s="370"/>
      <c r="AV14" s="122"/>
      <c r="AW14" s="370"/>
      <c r="AX14" s="122"/>
      <c r="AY14" s="300"/>
      <c r="BA14" s="16" t="s">
        <v>194</v>
      </c>
      <c r="BB14" s="307">
        <v>2</v>
      </c>
      <c r="BC14" s="284">
        <v>19.881867902500598</v>
      </c>
      <c r="BD14" s="234">
        <v>29.920001364009799</v>
      </c>
      <c r="BE14" s="377">
        <v>20.272456910040901</v>
      </c>
      <c r="BF14" s="378">
        <v>29.9009704530928</v>
      </c>
      <c r="BG14" s="284">
        <v>19.0180771307475</v>
      </c>
      <c r="BH14" s="234">
        <v>30.4799726800983</v>
      </c>
      <c r="BI14" s="377">
        <v>19.365273191767798</v>
      </c>
      <c r="BJ14" s="234">
        <v>30.2989059508871</v>
      </c>
      <c r="BL14" s="260"/>
      <c r="BM14" s="261"/>
      <c r="BN14" s="260"/>
      <c r="BO14" s="265"/>
      <c r="BP14" s="264"/>
      <c r="BQ14" s="265"/>
      <c r="BR14" s="260"/>
      <c r="BS14" s="265"/>
      <c r="BT14" s="260"/>
      <c r="BU14" s="265"/>
      <c r="BV14" s="260"/>
      <c r="BW14" s="265"/>
      <c r="BY14" s="39" t="s">
        <v>194</v>
      </c>
      <c r="BZ14" s="191">
        <v>2</v>
      </c>
      <c r="CA14" s="110">
        <v>1</v>
      </c>
      <c r="CB14" s="407">
        <v>18.062097926736701</v>
      </c>
      <c r="CC14" s="91">
        <v>28.770432017750199</v>
      </c>
    </row>
    <row r="15" spans="2:81" ht="15" thickBot="1">
      <c r="B15" s="6"/>
      <c r="C15" s="6"/>
      <c r="D15" s="6"/>
      <c r="E15" s="24"/>
      <c r="F15" s="24"/>
      <c r="G15" s="24"/>
      <c r="H15" s="24"/>
      <c r="I15" s="24"/>
      <c r="J15" s="14"/>
      <c r="K15" s="18" t="s">
        <v>196</v>
      </c>
      <c r="L15" s="316" t="s">
        <v>186</v>
      </c>
      <c r="M15" s="20" t="s">
        <v>195</v>
      </c>
      <c r="N15" s="169" t="s">
        <v>87</v>
      </c>
      <c r="O15" s="169" t="s">
        <v>87</v>
      </c>
      <c r="P15" s="169" t="s">
        <v>87</v>
      </c>
      <c r="Q15" s="171" t="s">
        <v>87</v>
      </c>
      <c r="R15" s="92" t="s">
        <v>87</v>
      </c>
      <c r="S15" s="170" t="s">
        <v>62</v>
      </c>
      <c r="T15" s="171" t="s">
        <v>88</v>
      </c>
      <c r="U15" s="92" t="s">
        <v>62</v>
      </c>
      <c r="V15" s="171" t="s">
        <v>62</v>
      </c>
      <c r="W15" s="92" t="s">
        <v>89</v>
      </c>
      <c r="X15" s="186" t="s">
        <v>89</v>
      </c>
      <c r="Z15" s="18" t="s">
        <v>196</v>
      </c>
      <c r="AA15" s="200">
        <v>17.140435029540399</v>
      </c>
      <c r="AB15" s="93">
        <v>34.073536355055403</v>
      </c>
      <c r="AC15" s="200">
        <v>15.0455609257981</v>
      </c>
      <c r="AD15" s="93" t="s">
        <v>64</v>
      </c>
      <c r="AE15" s="4"/>
      <c r="AG15" s="4"/>
      <c r="AH15" s="4"/>
      <c r="AI15" s="4"/>
      <c r="AJ15" s="4"/>
      <c r="AK15" s="4"/>
      <c r="AM15" s="160" t="s">
        <v>196</v>
      </c>
      <c r="AN15" s="227">
        <v>23.429083902809801</v>
      </c>
      <c r="AO15" s="116">
        <v>28.809559264119599</v>
      </c>
      <c r="AP15" s="227">
        <v>29.822586091774198</v>
      </c>
      <c r="AQ15" s="116">
        <v>28.954848054480699</v>
      </c>
      <c r="AR15" s="282"/>
      <c r="AS15" s="370"/>
      <c r="AT15" s="210"/>
      <c r="AU15" s="370"/>
      <c r="AV15" s="210"/>
      <c r="AW15" s="370"/>
      <c r="AX15" s="210"/>
      <c r="AY15" s="300"/>
      <c r="BA15" s="18" t="s">
        <v>196</v>
      </c>
      <c r="BB15" s="19">
        <v>2</v>
      </c>
      <c r="BC15" s="286">
        <v>19.241007704309901</v>
      </c>
      <c r="BD15" s="231">
        <v>30.384214536475199</v>
      </c>
      <c r="BE15" s="351">
        <v>18.631588750266602</v>
      </c>
      <c r="BF15" s="350">
        <v>30.4585666201666</v>
      </c>
      <c r="BG15" s="286">
        <v>18.6328643479847</v>
      </c>
      <c r="BH15" s="231">
        <v>30.1097201207198</v>
      </c>
      <c r="BI15" s="351">
        <v>20.153923865382001</v>
      </c>
      <c r="BJ15" s="231">
        <v>29.372167150090601</v>
      </c>
      <c r="BL15" s="255"/>
      <c r="BM15" s="254"/>
      <c r="BN15" s="255"/>
      <c r="BO15" s="248"/>
      <c r="BP15" s="253"/>
      <c r="BQ15" s="248"/>
      <c r="BR15" s="255"/>
      <c r="BS15" s="248"/>
      <c r="BT15" s="255"/>
      <c r="BU15" s="248"/>
      <c r="BV15" s="255"/>
      <c r="BW15" s="248"/>
      <c r="BY15" s="160" t="s">
        <v>196</v>
      </c>
      <c r="BZ15" s="192">
        <v>2</v>
      </c>
      <c r="CA15" s="112">
        <v>1</v>
      </c>
      <c r="CB15" s="408">
        <v>16.722855925152501</v>
      </c>
      <c r="CC15" s="100">
        <v>29.4406337880501</v>
      </c>
    </row>
    <row r="16" spans="2:81" ht="15" thickBot="1">
      <c r="B16" s="428" t="s">
        <v>85</v>
      </c>
      <c r="C16" s="429"/>
      <c r="D16" s="429"/>
      <c r="E16" s="429"/>
      <c r="F16" s="429"/>
      <c r="G16" s="429"/>
      <c r="H16" s="429"/>
      <c r="I16" s="430"/>
      <c r="J16" s="14"/>
      <c r="K16" s="18" t="s">
        <v>197</v>
      </c>
      <c r="L16" s="316" t="s">
        <v>186</v>
      </c>
      <c r="M16" s="20" t="s">
        <v>195</v>
      </c>
      <c r="N16" s="169" t="s">
        <v>87</v>
      </c>
      <c r="O16" s="169" t="s">
        <v>87</v>
      </c>
      <c r="P16" s="169" t="s">
        <v>87</v>
      </c>
      <c r="Q16" s="171" t="s">
        <v>87</v>
      </c>
      <c r="R16" s="92" t="s">
        <v>87</v>
      </c>
      <c r="S16" s="170" t="s">
        <v>62</v>
      </c>
      <c r="T16" s="171" t="s">
        <v>88</v>
      </c>
      <c r="U16" s="92" t="s">
        <v>62</v>
      </c>
      <c r="V16" s="171" t="s">
        <v>62</v>
      </c>
      <c r="W16" s="92" t="s">
        <v>89</v>
      </c>
      <c r="X16" s="186" t="s">
        <v>89</v>
      </c>
      <c r="Z16" s="18" t="s">
        <v>197</v>
      </c>
      <c r="AA16" s="200">
        <v>17.537126785193401</v>
      </c>
      <c r="AB16" s="93">
        <v>34.248519384797603</v>
      </c>
      <c r="AC16" s="200">
        <v>17.9362035014939</v>
      </c>
      <c r="AD16" s="93">
        <v>33.1554076961704</v>
      </c>
      <c r="AE16" s="4"/>
      <c r="AK16" s="4"/>
      <c r="AM16" s="160" t="s">
        <v>197</v>
      </c>
      <c r="AN16" s="227">
        <v>28.1110008906636</v>
      </c>
      <c r="AO16" s="116">
        <v>28.600807579112001</v>
      </c>
      <c r="AP16" s="227">
        <v>28.384689761984902</v>
      </c>
      <c r="AQ16" s="116">
        <v>28.806428658794999</v>
      </c>
      <c r="AR16" s="282"/>
      <c r="AS16" s="211"/>
      <c r="AT16" s="210"/>
      <c r="AU16" s="211"/>
      <c r="AV16" s="210"/>
      <c r="AW16" s="211"/>
      <c r="AX16" s="210"/>
      <c r="AY16" s="211"/>
      <c r="BA16" s="18" t="s">
        <v>197</v>
      </c>
      <c r="BB16" s="19">
        <v>2</v>
      </c>
      <c r="BC16" s="286">
        <v>19.538358440287599</v>
      </c>
      <c r="BD16" s="231">
        <v>30.054521245264301</v>
      </c>
      <c r="BE16" s="351">
        <v>19.835583772808899</v>
      </c>
      <c r="BF16" s="350">
        <v>29.650777823514002</v>
      </c>
      <c r="BG16" s="286">
        <v>19.519511790783699</v>
      </c>
      <c r="BH16" s="231">
        <v>29.474174443075999</v>
      </c>
      <c r="BI16" s="351">
        <v>19.250925124505699</v>
      </c>
      <c r="BJ16" s="231">
        <v>29.3312764965643</v>
      </c>
      <c r="BL16" s="255"/>
      <c r="BM16" s="276"/>
      <c r="BN16" s="210"/>
      <c r="BO16" s="211"/>
      <c r="BP16" s="253"/>
      <c r="BQ16" s="211"/>
      <c r="BR16" s="255"/>
      <c r="BS16" s="248"/>
      <c r="BT16" s="255"/>
      <c r="BU16" s="211"/>
      <c r="BV16" s="210"/>
      <c r="BW16" s="211"/>
      <c r="BY16" s="160" t="s">
        <v>197</v>
      </c>
      <c r="BZ16" s="192">
        <v>2</v>
      </c>
      <c r="CA16" s="112">
        <v>1</v>
      </c>
      <c r="CB16" s="408">
        <v>17.041311128232799</v>
      </c>
      <c r="CC16" s="100">
        <v>28.667017285986802</v>
      </c>
    </row>
    <row r="17" spans="2:81">
      <c r="B17" s="448" t="s">
        <v>90</v>
      </c>
      <c r="C17" s="449"/>
      <c r="D17" s="449"/>
      <c r="E17" s="449"/>
      <c r="F17" s="451" t="s">
        <v>91</v>
      </c>
      <c r="G17" s="451"/>
      <c r="H17" s="451"/>
      <c r="I17" s="452"/>
      <c r="J17" s="14"/>
      <c r="K17" s="18" t="s">
        <v>198</v>
      </c>
      <c r="L17" s="316" t="s">
        <v>186</v>
      </c>
      <c r="M17" s="20" t="s">
        <v>195</v>
      </c>
      <c r="N17" s="169" t="s">
        <v>87</v>
      </c>
      <c r="O17" s="169" t="s">
        <v>87</v>
      </c>
      <c r="P17" s="169" t="s">
        <v>87</v>
      </c>
      <c r="Q17" s="171" t="s">
        <v>87</v>
      </c>
      <c r="R17" s="92" t="s">
        <v>87</v>
      </c>
      <c r="S17" s="170" t="s">
        <v>62</v>
      </c>
      <c r="T17" s="171" t="s">
        <v>88</v>
      </c>
      <c r="U17" s="92" t="s">
        <v>62</v>
      </c>
      <c r="V17" s="171" t="s">
        <v>62</v>
      </c>
      <c r="W17" s="92" t="s">
        <v>89</v>
      </c>
      <c r="X17" s="186" t="s">
        <v>89</v>
      </c>
      <c r="Z17" s="18" t="s">
        <v>198</v>
      </c>
      <c r="AA17" s="200">
        <v>17.366146876641601</v>
      </c>
      <c r="AB17" s="93">
        <v>33.560416791106697</v>
      </c>
      <c r="AC17" s="200">
        <v>15.229169325111499</v>
      </c>
      <c r="AD17" s="93" t="s">
        <v>64</v>
      </c>
      <c r="AE17" s="4"/>
      <c r="AK17" s="4"/>
      <c r="AM17" s="160" t="s">
        <v>198</v>
      </c>
      <c r="AN17" s="227">
        <v>26.9784060042901</v>
      </c>
      <c r="AO17" s="116">
        <v>28.847027159589398</v>
      </c>
      <c r="AP17" s="227">
        <v>28.332371200330599</v>
      </c>
      <c r="AQ17" s="116">
        <v>28.812619498781999</v>
      </c>
      <c r="AR17" s="282"/>
      <c r="AS17" s="211"/>
      <c r="AT17" s="210"/>
      <c r="AU17" s="211"/>
      <c r="AV17" s="210"/>
      <c r="AW17" s="211"/>
      <c r="AX17" s="210"/>
      <c r="AY17" s="211"/>
      <c r="BA17" s="18" t="s">
        <v>198</v>
      </c>
      <c r="BB17" s="19">
        <v>2</v>
      </c>
      <c r="BC17" s="286">
        <v>20.091750514855701</v>
      </c>
      <c r="BD17" s="231">
        <v>29.368417176127501</v>
      </c>
      <c r="BE17" s="351">
        <v>20.560255979543399</v>
      </c>
      <c r="BF17" s="350">
        <v>29.157546586516801</v>
      </c>
      <c r="BG17" s="286">
        <v>21.200794782231501</v>
      </c>
      <c r="BH17" s="231">
        <v>29.038710104059</v>
      </c>
      <c r="BI17" s="351">
        <v>22.276702710105099</v>
      </c>
      <c r="BJ17" s="231">
        <v>29.0759765100394</v>
      </c>
      <c r="BL17" s="255"/>
      <c r="BM17" s="276"/>
      <c r="BN17" s="210"/>
      <c r="BO17" s="211"/>
      <c r="BP17" s="253"/>
      <c r="BQ17" s="211"/>
      <c r="BR17" s="255"/>
      <c r="BS17" s="248"/>
      <c r="BT17" s="255"/>
      <c r="BU17" s="211"/>
      <c r="BV17" s="210"/>
      <c r="BW17" s="211"/>
      <c r="BY17" s="160" t="s">
        <v>198</v>
      </c>
      <c r="BZ17" s="192">
        <v>2</v>
      </c>
      <c r="CA17" s="112">
        <v>1</v>
      </c>
      <c r="CB17" s="408">
        <v>18.633567861222801</v>
      </c>
      <c r="CC17" s="100">
        <v>28.054578089339099</v>
      </c>
    </row>
    <row r="18" spans="2:81">
      <c r="B18" s="459" t="s">
        <v>93</v>
      </c>
      <c r="C18" s="460"/>
      <c r="D18" s="460"/>
      <c r="E18" s="461"/>
      <c r="F18" s="462" t="s">
        <v>75</v>
      </c>
      <c r="G18" s="463"/>
      <c r="H18" s="463"/>
      <c r="I18" s="464"/>
      <c r="J18" s="14"/>
      <c r="K18" s="18" t="s">
        <v>199</v>
      </c>
      <c r="L18" s="316" t="s">
        <v>186</v>
      </c>
      <c r="M18" s="20" t="s">
        <v>195</v>
      </c>
      <c r="N18" s="169" t="s">
        <v>87</v>
      </c>
      <c r="O18" s="169" t="s">
        <v>87</v>
      </c>
      <c r="P18" s="169" t="s">
        <v>87</v>
      </c>
      <c r="Q18" s="171" t="s">
        <v>87</v>
      </c>
      <c r="R18" s="92" t="s">
        <v>87</v>
      </c>
      <c r="S18" s="170" t="s">
        <v>62</v>
      </c>
      <c r="T18" s="171" t="s">
        <v>88</v>
      </c>
      <c r="U18" s="92" t="s">
        <v>62</v>
      </c>
      <c r="V18" s="171" t="s">
        <v>62</v>
      </c>
      <c r="W18" s="92" t="s">
        <v>89</v>
      </c>
      <c r="X18" s="186" t="s">
        <v>89</v>
      </c>
      <c r="Z18" s="18" t="s">
        <v>199</v>
      </c>
      <c r="AA18" s="200">
        <v>17.430177613125299</v>
      </c>
      <c r="AB18" s="93">
        <v>33.591046442982602</v>
      </c>
      <c r="AC18" s="200">
        <v>15.3045775112175</v>
      </c>
      <c r="AD18" s="93" t="s">
        <v>64</v>
      </c>
      <c r="AE18" s="4"/>
      <c r="AI18" s="4"/>
      <c r="AJ18" s="4"/>
      <c r="AK18" s="4"/>
      <c r="AM18" s="160" t="s">
        <v>199</v>
      </c>
      <c r="AN18" s="227">
        <v>27.221262545457801</v>
      </c>
      <c r="AO18" s="116">
        <v>28.6894144099637</v>
      </c>
      <c r="AP18" s="227">
        <v>31.176412339702502</v>
      </c>
      <c r="AQ18" s="116">
        <v>28.7540079453304</v>
      </c>
      <c r="AR18" s="282"/>
      <c r="AS18" s="370"/>
      <c r="AT18" s="210"/>
      <c r="AU18" s="370"/>
      <c r="AV18" s="210"/>
      <c r="AW18" s="370"/>
      <c r="AX18" s="210"/>
      <c r="AY18" s="300"/>
      <c r="BA18" s="18" t="s">
        <v>199</v>
      </c>
      <c r="BB18" s="19">
        <v>2</v>
      </c>
      <c r="BC18" s="286">
        <v>19.921356000707799</v>
      </c>
      <c r="BD18" s="231">
        <v>29.4597947933235</v>
      </c>
      <c r="BE18" s="351">
        <v>18.049017312612499</v>
      </c>
      <c r="BF18" s="350">
        <v>30.5473980315859</v>
      </c>
      <c r="BG18" s="286">
        <v>19.183614581434899</v>
      </c>
      <c r="BH18" s="231">
        <v>29.791946822692999</v>
      </c>
      <c r="BI18" s="351">
        <v>21.4259920360625</v>
      </c>
      <c r="BJ18" s="231">
        <v>28.809298126879799</v>
      </c>
      <c r="BL18" s="210"/>
      <c r="BM18" s="276"/>
      <c r="BN18" s="210"/>
      <c r="BO18" s="211"/>
      <c r="BP18" s="253"/>
      <c r="BQ18" s="211"/>
      <c r="BR18" s="255"/>
      <c r="BS18" s="248"/>
      <c r="BT18" s="255"/>
      <c r="BU18" s="211"/>
      <c r="BV18" s="210"/>
      <c r="BW18" s="211"/>
      <c r="BY18" s="160" t="s">
        <v>199</v>
      </c>
      <c r="BZ18" s="192">
        <v>2</v>
      </c>
      <c r="CA18" s="112">
        <v>1</v>
      </c>
      <c r="CB18" s="408">
        <v>17.538465308948702</v>
      </c>
      <c r="CC18" s="100">
        <v>28.447522887823101</v>
      </c>
    </row>
    <row r="19" spans="2:81">
      <c r="B19" s="453" t="s">
        <v>95</v>
      </c>
      <c r="C19" s="454"/>
      <c r="D19" s="454"/>
      <c r="E19" s="454"/>
      <c r="F19" s="456" t="s">
        <v>200</v>
      </c>
      <c r="G19" s="456"/>
      <c r="H19" s="456"/>
      <c r="I19" s="457"/>
      <c r="J19" s="14"/>
      <c r="K19" s="18" t="s">
        <v>201</v>
      </c>
      <c r="L19" s="316" t="s">
        <v>186</v>
      </c>
      <c r="M19" s="20" t="s">
        <v>195</v>
      </c>
      <c r="N19" s="169" t="s">
        <v>87</v>
      </c>
      <c r="O19" s="169" t="s">
        <v>87</v>
      </c>
      <c r="P19" s="169" t="s">
        <v>87</v>
      </c>
      <c r="Q19" s="171" t="s">
        <v>87</v>
      </c>
      <c r="R19" s="92" t="s">
        <v>87</v>
      </c>
      <c r="S19" s="170" t="s">
        <v>62</v>
      </c>
      <c r="T19" s="171" t="s">
        <v>88</v>
      </c>
      <c r="U19" s="92" t="s">
        <v>62</v>
      </c>
      <c r="V19" s="171" t="s">
        <v>62</v>
      </c>
      <c r="W19" s="92" t="s">
        <v>89</v>
      </c>
      <c r="X19" s="186" t="s">
        <v>89</v>
      </c>
      <c r="Z19" s="18" t="s">
        <v>201</v>
      </c>
      <c r="AA19" s="200">
        <v>17.875457497112201</v>
      </c>
      <c r="AB19" s="93">
        <v>32.997124949299597</v>
      </c>
      <c r="AC19" s="200">
        <v>18.381511750698799</v>
      </c>
      <c r="AD19" s="93">
        <v>32.186724364143799</v>
      </c>
      <c r="AE19" s="4"/>
      <c r="AI19" s="4"/>
      <c r="AJ19" s="4"/>
      <c r="AK19" s="4"/>
      <c r="AM19" s="160" t="s">
        <v>201</v>
      </c>
      <c r="AN19" s="227">
        <v>27.363938509907499</v>
      </c>
      <c r="AO19" s="116">
        <v>28.928085320090599</v>
      </c>
      <c r="AP19" s="227">
        <v>27.9933490853949</v>
      </c>
      <c r="AQ19" s="116">
        <v>28.780857985841202</v>
      </c>
      <c r="AR19" s="282"/>
      <c r="AS19" s="370"/>
      <c r="AT19" s="210"/>
      <c r="AU19" s="370"/>
      <c r="AV19" s="210"/>
      <c r="AW19" s="370"/>
      <c r="AX19" s="210"/>
      <c r="AY19" s="300"/>
      <c r="BA19" s="18" t="s">
        <v>201</v>
      </c>
      <c r="BB19" s="19">
        <v>2</v>
      </c>
      <c r="BC19" s="286">
        <v>19.468473262640199</v>
      </c>
      <c r="BD19" s="231">
        <v>29.733337441246999</v>
      </c>
      <c r="BE19" s="351">
        <v>20.4849609102458</v>
      </c>
      <c r="BF19" s="350">
        <v>28.979511895087398</v>
      </c>
      <c r="BG19" s="286">
        <v>23.127311685598698</v>
      </c>
      <c r="BH19" s="231">
        <v>28.646370572255499</v>
      </c>
      <c r="BI19" s="351">
        <v>19.504041061522599</v>
      </c>
      <c r="BJ19" s="231">
        <v>29.483504357426099</v>
      </c>
      <c r="BL19" s="255"/>
      <c r="BM19" s="276"/>
      <c r="BN19" s="210"/>
      <c r="BO19" s="211"/>
      <c r="BP19" s="253"/>
      <c r="BQ19" s="211"/>
      <c r="BR19" s="255"/>
      <c r="BS19" s="248"/>
      <c r="BT19" s="255"/>
      <c r="BU19" s="211"/>
      <c r="BV19" s="210"/>
      <c r="BW19" s="211"/>
      <c r="BY19" s="160" t="s">
        <v>201</v>
      </c>
      <c r="BZ19" s="192">
        <v>2</v>
      </c>
      <c r="CA19" s="112">
        <v>1</v>
      </c>
      <c r="CB19" s="408">
        <v>17.4975597589033</v>
      </c>
      <c r="CC19" s="100">
        <v>28.275980004299502</v>
      </c>
    </row>
    <row r="20" spans="2:81">
      <c r="B20" s="453" t="s">
        <v>98</v>
      </c>
      <c r="C20" s="454"/>
      <c r="D20" s="454"/>
      <c r="E20" s="454"/>
      <c r="F20" s="462" t="s">
        <v>99</v>
      </c>
      <c r="G20" s="463"/>
      <c r="H20" s="463"/>
      <c r="I20" s="464"/>
      <c r="J20" s="14"/>
      <c r="K20" s="18" t="s">
        <v>202</v>
      </c>
      <c r="L20" s="316" t="s">
        <v>186</v>
      </c>
      <c r="M20" s="20" t="s">
        <v>195</v>
      </c>
      <c r="N20" s="169" t="s">
        <v>87</v>
      </c>
      <c r="O20" s="169" t="s">
        <v>87</v>
      </c>
      <c r="P20" s="169" t="s">
        <v>87</v>
      </c>
      <c r="Q20" s="171" t="s">
        <v>87</v>
      </c>
      <c r="R20" s="92" t="s">
        <v>87</v>
      </c>
      <c r="S20" s="170" t="s">
        <v>62</v>
      </c>
      <c r="T20" s="171" t="s">
        <v>88</v>
      </c>
      <c r="U20" s="92" t="s">
        <v>62</v>
      </c>
      <c r="V20" s="171" t="s">
        <v>62</v>
      </c>
      <c r="W20" s="92" t="s">
        <v>89</v>
      </c>
      <c r="X20" s="186" t="s">
        <v>89</v>
      </c>
      <c r="Z20" s="18" t="s">
        <v>202</v>
      </c>
      <c r="AA20" s="200">
        <v>17.187645549062299</v>
      </c>
      <c r="AB20" s="93">
        <v>33.469004611227703</v>
      </c>
      <c r="AC20" s="200">
        <v>15.660916326390399</v>
      </c>
      <c r="AD20" s="93" t="s">
        <v>64</v>
      </c>
      <c r="AE20" s="4"/>
      <c r="AI20" s="4"/>
      <c r="AJ20" s="4"/>
      <c r="AK20" s="4"/>
      <c r="AM20" s="160" t="s">
        <v>202</v>
      </c>
      <c r="AN20" s="227">
        <v>24.1423989250478</v>
      </c>
      <c r="AO20" s="116">
        <v>29.0566168200893</v>
      </c>
      <c r="AP20" s="227">
        <v>28.581055701145299</v>
      </c>
      <c r="AQ20" s="116">
        <v>28.8217975810681</v>
      </c>
      <c r="AR20" s="282"/>
      <c r="AS20" s="370"/>
      <c r="AT20" s="210"/>
      <c r="AU20" s="370"/>
      <c r="AV20" s="210"/>
      <c r="AW20" s="370"/>
      <c r="AX20" s="210"/>
      <c r="AY20" s="300"/>
      <c r="BA20" s="18" t="s">
        <v>202</v>
      </c>
      <c r="BB20" s="19">
        <v>2</v>
      </c>
      <c r="BC20" s="286">
        <v>19.9742259239279</v>
      </c>
      <c r="BD20" s="231">
        <v>29.394814339814801</v>
      </c>
      <c r="BE20" s="351">
        <v>21.573640049391202</v>
      </c>
      <c r="BF20" s="350">
        <v>28.757704321719299</v>
      </c>
      <c r="BG20" s="286">
        <v>23.0497145722703</v>
      </c>
      <c r="BH20" s="231">
        <v>28.527987047378701</v>
      </c>
      <c r="BI20" s="351">
        <v>23.170244423881002</v>
      </c>
      <c r="BJ20" s="231">
        <v>28.679011794314601</v>
      </c>
      <c r="BL20" s="255"/>
      <c r="BM20" s="276"/>
      <c r="BN20" s="210"/>
      <c r="BO20" s="211"/>
      <c r="BP20" s="253"/>
      <c r="BQ20" s="211"/>
      <c r="BR20" s="255"/>
      <c r="BS20" s="248"/>
      <c r="BT20" s="255"/>
      <c r="BU20" s="211"/>
      <c r="BV20" s="210"/>
      <c r="BW20" s="211"/>
      <c r="BY20" s="160" t="s">
        <v>202</v>
      </c>
      <c r="BZ20" s="192">
        <v>2</v>
      </c>
      <c r="CA20" s="112">
        <v>1</v>
      </c>
      <c r="CB20" s="408">
        <v>18.085371852254799</v>
      </c>
      <c r="CC20" s="100">
        <v>28.218891792249</v>
      </c>
    </row>
    <row r="21" spans="2:81" ht="15" thickBot="1">
      <c r="B21" s="468" t="s">
        <v>101</v>
      </c>
      <c r="C21" s="469"/>
      <c r="D21" s="469"/>
      <c r="E21" s="469"/>
      <c r="F21" s="472" t="s">
        <v>102</v>
      </c>
      <c r="G21" s="470"/>
      <c r="H21" s="470"/>
      <c r="I21" s="471"/>
      <c r="J21" s="14"/>
      <c r="K21" s="18" t="s">
        <v>203</v>
      </c>
      <c r="L21" s="316" t="s">
        <v>186</v>
      </c>
      <c r="M21" s="20" t="s">
        <v>195</v>
      </c>
      <c r="N21" s="169" t="s">
        <v>87</v>
      </c>
      <c r="O21" s="169" t="s">
        <v>87</v>
      </c>
      <c r="P21" s="169" t="s">
        <v>87</v>
      </c>
      <c r="Q21" s="171" t="s">
        <v>87</v>
      </c>
      <c r="R21" s="92" t="s">
        <v>87</v>
      </c>
      <c r="S21" s="170" t="s">
        <v>62</v>
      </c>
      <c r="T21" s="171" t="s">
        <v>88</v>
      </c>
      <c r="U21" s="92" t="s">
        <v>62</v>
      </c>
      <c r="V21" s="171" t="s">
        <v>62</v>
      </c>
      <c r="W21" s="92" t="s">
        <v>89</v>
      </c>
      <c r="X21" s="186" t="s">
        <v>89</v>
      </c>
      <c r="Z21" s="18" t="s">
        <v>203</v>
      </c>
      <c r="AA21" s="200">
        <v>17.337687055850701</v>
      </c>
      <c r="AB21" s="93">
        <v>33.173528866326599</v>
      </c>
      <c r="AC21" s="200">
        <v>18.900978491562</v>
      </c>
      <c r="AD21" s="93">
        <v>32.007969994757602</v>
      </c>
      <c r="AE21" s="4"/>
      <c r="AI21" s="4"/>
      <c r="AJ21" s="4"/>
      <c r="AK21" s="4"/>
      <c r="AM21" s="160" t="s">
        <v>203</v>
      </c>
      <c r="AN21" s="227">
        <v>22.378322181062099</v>
      </c>
      <c r="AO21" s="116">
        <v>29.080082309796801</v>
      </c>
      <c r="AP21" s="227">
        <v>28.337363961908999</v>
      </c>
      <c r="AQ21" s="116">
        <v>28.861992955447</v>
      </c>
      <c r="AR21" s="282"/>
      <c r="AS21" s="211"/>
      <c r="AT21" s="210"/>
      <c r="AU21" s="211"/>
      <c r="AV21" s="210"/>
      <c r="AW21" s="211"/>
      <c r="AX21" s="210"/>
      <c r="AY21" s="211"/>
      <c r="BA21" s="18" t="s">
        <v>203</v>
      </c>
      <c r="BB21" s="19">
        <v>2</v>
      </c>
      <c r="BC21" s="286">
        <v>21.538360564686599</v>
      </c>
      <c r="BD21" s="231">
        <v>29.0440807095334</v>
      </c>
      <c r="BE21" s="351">
        <v>21.2569281865105</v>
      </c>
      <c r="BF21" s="350">
        <v>28.824688794852701</v>
      </c>
      <c r="BG21" s="286">
        <v>27.922310124431199</v>
      </c>
      <c r="BH21" s="231">
        <v>28.570314029241398</v>
      </c>
      <c r="BI21" s="351">
        <v>19.6327507841022</v>
      </c>
      <c r="BJ21" s="231">
        <v>29.964459494936602</v>
      </c>
      <c r="BL21" s="255"/>
      <c r="BM21" s="276"/>
      <c r="BN21" s="210"/>
      <c r="BO21" s="211"/>
      <c r="BP21" s="253"/>
      <c r="BQ21" s="211"/>
      <c r="BR21" s="255"/>
      <c r="BS21" s="248"/>
      <c r="BT21" s="255"/>
      <c r="BU21" s="211"/>
      <c r="BV21" s="210"/>
      <c r="BW21" s="211"/>
      <c r="BY21" s="160" t="s">
        <v>203</v>
      </c>
      <c r="BZ21" s="192">
        <v>2</v>
      </c>
      <c r="CA21" s="112">
        <v>1</v>
      </c>
      <c r="CB21" s="408">
        <v>20.1605153647908</v>
      </c>
      <c r="CC21" s="100">
        <v>28.344367623182499</v>
      </c>
    </row>
    <row r="22" spans="2:81" ht="15" thickBot="1">
      <c r="B22" s="25"/>
      <c r="C22" s="25"/>
      <c r="D22" s="25"/>
      <c r="E22" s="25"/>
      <c r="F22" s="69"/>
      <c r="G22" s="25"/>
      <c r="H22" s="24"/>
      <c r="I22" s="6"/>
      <c r="J22" s="14"/>
      <c r="K22" s="18" t="s">
        <v>204</v>
      </c>
      <c r="L22" s="316" t="s">
        <v>186</v>
      </c>
      <c r="M22" s="20" t="s">
        <v>195</v>
      </c>
      <c r="N22" s="169" t="s">
        <v>87</v>
      </c>
      <c r="O22" s="169" t="s">
        <v>87</v>
      </c>
      <c r="P22" s="169" t="s">
        <v>87</v>
      </c>
      <c r="Q22" s="171" t="s">
        <v>87</v>
      </c>
      <c r="R22" s="92" t="s">
        <v>87</v>
      </c>
      <c r="S22" s="170" t="s">
        <v>62</v>
      </c>
      <c r="T22" s="171" t="s">
        <v>88</v>
      </c>
      <c r="U22" s="92" t="s">
        <v>62</v>
      </c>
      <c r="V22" s="171" t="s">
        <v>62</v>
      </c>
      <c r="W22" s="92" t="s">
        <v>89</v>
      </c>
      <c r="X22" s="186" t="s">
        <v>89</v>
      </c>
      <c r="Z22" s="18" t="s">
        <v>204</v>
      </c>
      <c r="AA22" s="201">
        <v>17.72689646672</v>
      </c>
      <c r="AB22" s="93">
        <v>33.261539575315702</v>
      </c>
      <c r="AC22" s="201">
        <v>15.582517064644801</v>
      </c>
      <c r="AD22" s="93" t="s">
        <v>64</v>
      </c>
      <c r="AE22" s="4"/>
      <c r="AK22" s="9"/>
      <c r="AM22" s="160" t="s">
        <v>204</v>
      </c>
      <c r="AN22" s="227">
        <v>27.576483332985202</v>
      </c>
      <c r="AO22" s="116">
        <v>28.696409703904401</v>
      </c>
      <c r="AP22" s="227">
        <v>28.117659024026299</v>
      </c>
      <c r="AQ22" s="116">
        <v>28.6800133969214</v>
      </c>
      <c r="AR22" s="282"/>
      <c r="AS22" s="211"/>
      <c r="AT22" s="210"/>
      <c r="AU22" s="211"/>
      <c r="AV22" s="210"/>
      <c r="AW22" s="211"/>
      <c r="AX22" s="210"/>
      <c r="AY22" s="211"/>
      <c r="BA22" s="18" t="s">
        <v>204</v>
      </c>
      <c r="BB22" s="19">
        <v>2</v>
      </c>
      <c r="BC22" s="286">
        <v>25.951320435455202</v>
      </c>
      <c r="BD22" s="231">
        <v>28.6136521964617</v>
      </c>
      <c r="BE22" s="351">
        <v>23.362687113039801</v>
      </c>
      <c r="BF22" s="350">
        <v>28.7803315686979</v>
      </c>
      <c r="BG22" s="286">
        <v>21.408550555530201</v>
      </c>
      <c r="BH22" s="231">
        <v>29.116688221103601</v>
      </c>
      <c r="BI22" s="351">
        <v>20.689758406197701</v>
      </c>
      <c r="BJ22" s="231">
        <v>28.975812063987298</v>
      </c>
      <c r="BL22" s="255"/>
      <c r="BM22" s="276"/>
      <c r="BN22" s="210"/>
      <c r="BO22" s="211"/>
      <c r="BP22" s="253"/>
      <c r="BQ22" s="211"/>
      <c r="BR22" s="255"/>
      <c r="BS22" s="248"/>
      <c r="BT22" s="255"/>
      <c r="BU22" s="211"/>
      <c r="BV22" s="210"/>
      <c r="BW22" s="211"/>
      <c r="BY22" s="160" t="s">
        <v>204</v>
      </c>
      <c r="BZ22" s="192">
        <v>2</v>
      </c>
      <c r="CA22" s="112">
        <v>1</v>
      </c>
      <c r="CB22" s="408">
        <v>23.4166932628521</v>
      </c>
      <c r="CC22" s="100">
        <v>27.311904369918299</v>
      </c>
    </row>
    <row r="23" spans="2:81" ht="15" thickBot="1">
      <c r="B23" s="473" t="s">
        <v>105</v>
      </c>
      <c r="C23" s="474"/>
      <c r="D23" s="474"/>
      <c r="E23" s="474"/>
      <c r="F23" s="474"/>
      <c r="G23" s="474"/>
      <c r="H23" s="475" t="s">
        <v>106</v>
      </c>
      <c r="I23" s="476"/>
      <c r="J23" s="14"/>
      <c r="K23" s="21" t="s">
        <v>205</v>
      </c>
      <c r="L23" s="133" t="s">
        <v>186</v>
      </c>
      <c r="M23" s="27" t="s">
        <v>195</v>
      </c>
      <c r="N23" s="177" t="s">
        <v>87</v>
      </c>
      <c r="O23" s="177" t="s">
        <v>87</v>
      </c>
      <c r="P23" s="177" t="s">
        <v>87</v>
      </c>
      <c r="Q23" s="178" t="s">
        <v>87</v>
      </c>
      <c r="R23" s="175" t="s">
        <v>87</v>
      </c>
      <c r="S23" s="176" t="s">
        <v>62</v>
      </c>
      <c r="T23" s="178" t="s">
        <v>88</v>
      </c>
      <c r="U23" s="94" t="s">
        <v>62</v>
      </c>
      <c r="V23" s="174" t="s">
        <v>62</v>
      </c>
      <c r="W23" s="94" t="s">
        <v>89</v>
      </c>
      <c r="X23" s="187" t="s">
        <v>89</v>
      </c>
      <c r="Z23" s="21" t="s">
        <v>205</v>
      </c>
      <c r="AA23" s="202">
        <v>19.219496990471701</v>
      </c>
      <c r="AB23" s="135">
        <v>32.153761125723697</v>
      </c>
      <c r="AC23" s="202">
        <v>17.4310534723217</v>
      </c>
      <c r="AD23" s="135">
        <v>33.476695574041301</v>
      </c>
      <c r="AE23" s="4"/>
      <c r="AK23" s="4"/>
      <c r="AM23" s="320" t="s">
        <v>205</v>
      </c>
      <c r="AN23" s="390">
        <v>26.954309617029999</v>
      </c>
      <c r="AO23" s="224">
        <v>28.544068335479199</v>
      </c>
      <c r="AP23" s="390">
        <v>29.063142795988998</v>
      </c>
      <c r="AQ23" s="224">
        <v>28.6976136530206</v>
      </c>
      <c r="AR23" s="288"/>
      <c r="AS23" s="289"/>
      <c r="AT23" s="319"/>
      <c r="AU23" s="289"/>
      <c r="AV23" s="319"/>
      <c r="AW23" s="289"/>
      <c r="AX23" s="319"/>
      <c r="AY23" s="289"/>
      <c r="BA23" s="21" t="s">
        <v>205</v>
      </c>
      <c r="BB23" s="308">
        <v>2</v>
      </c>
      <c r="BC23" s="287">
        <v>18.912877568866801</v>
      </c>
      <c r="BD23" s="232">
        <v>29.731566805380101</v>
      </c>
      <c r="BE23" s="379">
        <v>21.010607875716001</v>
      </c>
      <c r="BF23" s="380">
        <v>28.760657804425598</v>
      </c>
      <c r="BG23" s="287">
        <v>23.768328607509801</v>
      </c>
      <c r="BH23" s="232">
        <v>28.752307444393999</v>
      </c>
      <c r="BI23" s="379">
        <v>20.923601864124802</v>
      </c>
      <c r="BJ23" s="232">
        <v>29.0518873267172</v>
      </c>
      <c r="BL23" s="244"/>
      <c r="BM23" s="245"/>
      <c r="BN23" s="121"/>
      <c r="BO23" s="215"/>
      <c r="BP23" s="246"/>
      <c r="BQ23" s="215"/>
      <c r="BR23" s="244"/>
      <c r="BS23" s="247"/>
      <c r="BT23" s="244"/>
      <c r="BU23" s="215"/>
      <c r="BV23" s="121"/>
      <c r="BW23" s="215"/>
      <c r="BY23" s="40" t="s">
        <v>205</v>
      </c>
      <c r="BZ23" s="193">
        <v>2</v>
      </c>
      <c r="CA23" s="194">
        <v>1</v>
      </c>
      <c r="CB23" s="409">
        <v>17.391868190731401</v>
      </c>
      <c r="CC23" s="101">
        <v>28.571766220651501</v>
      </c>
    </row>
    <row r="24" spans="2:81">
      <c r="B24" s="477" t="s">
        <v>108</v>
      </c>
      <c r="C24" s="478"/>
      <c r="D24" s="478"/>
      <c r="E24" s="478"/>
      <c r="F24" s="479" t="s">
        <v>62</v>
      </c>
      <c r="G24" s="479"/>
      <c r="H24" s="479"/>
      <c r="I24" s="480"/>
      <c r="J24" s="14"/>
      <c r="K24" s="16" t="s">
        <v>206</v>
      </c>
      <c r="L24" s="132" t="s">
        <v>71</v>
      </c>
      <c r="M24" s="23" t="s">
        <v>195</v>
      </c>
      <c r="N24" s="163" t="s">
        <v>87</v>
      </c>
      <c r="O24" s="163" t="s">
        <v>87</v>
      </c>
      <c r="P24" s="164" t="s">
        <v>87</v>
      </c>
      <c r="Q24" s="165" t="s">
        <v>87</v>
      </c>
      <c r="R24" s="136" t="s">
        <v>87</v>
      </c>
      <c r="S24" s="164" t="s">
        <v>62</v>
      </c>
      <c r="T24" s="165" t="s">
        <v>88</v>
      </c>
      <c r="U24" s="136" t="s">
        <v>62</v>
      </c>
      <c r="V24" s="165" t="s">
        <v>62</v>
      </c>
      <c r="W24" s="136" t="s">
        <v>89</v>
      </c>
      <c r="X24" s="185" t="s">
        <v>89</v>
      </c>
      <c r="Z24" s="16" t="s">
        <v>206</v>
      </c>
      <c r="AA24" s="203">
        <v>22.0226170230634</v>
      </c>
      <c r="AB24" s="91">
        <v>31.5653102955336</v>
      </c>
      <c r="AC24" s="203">
        <v>26.394990806749298</v>
      </c>
      <c r="AD24" s="91">
        <v>31.497248332673799</v>
      </c>
      <c r="AE24" s="4"/>
      <c r="AK24" s="4"/>
      <c r="AM24" s="39" t="s">
        <v>206</v>
      </c>
      <c r="AN24" s="235" t="s">
        <v>64</v>
      </c>
      <c r="AO24" s="220">
        <v>28.866176194960001</v>
      </c>
      <c r="AP24" s="327">
        <v>23.362212902277999</v>
      </c>
      <c r="AQ24" s="220">
        <v>28.963441473674699</v>
      </c>
      <c r="AR24" s="321"/>
      <c r="AS24" s="213"/>
      <c r="AT24" s="212"/>
      <c r="AU24" s="213"/>
      <c r="AV24" s="212"/>
      <c r="AW24" s="213"/>
      <c r="AX24" s="212"/>
      <c r="AY24" s="213"/>
      <c r="BA24" s="16" t="s">
        <v>206</v>
      </c>
      <c r="BB24" s="307">
        <v>2</v>
      </c>
      <c r="BC24" s="284">
        <v>20.697420241000401</v>
      </c>
      <c r="BD24" s="234">
        <v>29.130594239440601</v>
      </c>
      <c r="BE24" s="377">
        <v>19.0171641616909</v>
      </c>
      <c r="BF24" s="378">
        <v>29.6934271291179</v>
      </c>
      <c r="BG24" s="283" t="s">
        <v>64</v>
      </c>
      <c r="BH24" s="234">
        <v>28.601169030721199</v>
      </c>
      <c r="BI24" s="377">
        <v>19.870580084016201</v>
      </c>
      <c r="BJ24" s="234">
        <v>29.374088021590001</v>
      </c>
      <c r="BL24" s="251"/>
      <c r="BM24" s="328"/>
      <c r="BN24" s="318"/>
      <c r="BO24" s="123"/>
      <c r="BP24" s="249"/>
      <c r="BQ24" s="123"/>
      <c r="BR24" s="251"/>
      <c r="BS24" s="123"/>
      <c r="BT24" s="251"/>
      <c r="BU24" s="123"/>
      <c r="BV24" s="318"/>
      <c r="BW24" s="123"/>
      <c r="BY24" s="39" t="s">
        <v>206</v>
      </c>
      <c r="BZ24" s="195">
        <v>2</v>
      </c>
      <c r="CA24" s="196">
        <v>1</v>
      </c>
      <c r="CB24" s="410">
        <v>18.578181605390899</v>
      </c>
      <c r="CC24" s="106">
        <v>27.928872233056801</v>
      </c>
    </row>
    <row r="25" spans="2:81">
      <c r="B25" s="453" t="s">
        <v>110</v>
      </c>
      <c r="C25" s="454"/>
      <c r="D25" s="454"/>
      <c r="E25" s="454"/>
      <c r="F25" s="481" t="s">
        <v>62</v>
      </c>
      <c r="G25" s="456"/>
      <c r="H25" s="456"/>
      <c r="I25" s="457"/>
      <c r="J25" s="14"/>
      <c r="K25" s="18" t="s">
        <v>207</v>
      </c>
      <c r="L25" s="316" t="s">
        <v>71</v>
      </c>
      <c r="M25" s="20" t="s">
        <v>195</v>
      </c>
      <c r="N25" s="169" t="s">
        <v>87</v>
      </c>
      <c r="O25" s="169" t="s">
        <v>87</v>
      </c>
      <c r="P25" s="170" t="s">
        <v>87</v>
      </c>
      <c r="Q25" s="171" t="s">
        <v>87</v>
      </c>
      <c r="R25" s="92" t="s">
        <v>87</v>
      </c>
      <c r="S25" s="170" t="s">
        <v>62</v>
      </c>
      <c r="T25" s="171" t="s">
        <v>88</v>
      </c>
      <c r="U25" s="92" t="s">
        <v>62</v>
      </c>
      <c r="V25" s="179" t="s">
        <v>62</v>
      </c>
      <c r="W25" s="92" t="s">
        <v>89</v>
      </c>
      <c r="X25" s="186" t="s">
        <v>89</v>
      </c>
      <c r="Y25" s="82"/>
      <c r="Z25" s="18" t="s">
        <v>207</v>
      </c>
      <c r="AA25" s="201">
        <v>22.888353508666</v>
      </c>
      <c r="AB25" s="222">
        <v>30.968289408431001</v>
      </c>
      <c r="AC25" s="201">
        <v>27.185681728122201</v>
      </c>
      <c r="AD25" s="100">
        <v>30.9527274660635</v>
      </c>
      <c r="AE25" s="4"/>
      <c r="AK25" s="4"/>
      <c r="AM25" s="160" t="s">
        <v>207</v>
      </c>
      <c r="AN25" s="238" t="s">
        <v>64</v>
      </c>
      <c r="AO25" s="116">
        <v>29.056398577407101</v>
      </c>
      <c r="AP25" s="227">
        <v>22.509200834553202</v>
      </c>
      <c r="AQ25" s="116">
        <v>28.726302832782999</v>
      </c>
      <c r="AR25" s="282"/>
      <c r="AS25" s="370"/>
      <c r="AT25" s="210"/>
      <c r="AU25" s="370"/>
      <c r="AV25" s="210"/>
      <c r="AW25" s="370"/>
      <c r="AX25" s="210"/>
      <c r="AY25" s="300"/>
      <c r="BA25" s="18" t="s">
        <v>207</v>
      </c>
      <c r="BB25" s="19">
        <v>2</v>
      </c>
      <c r="BC25" s="286">
        <v>19.0093369116417</v>
      </c>
      <c r="BD25" s="231">
        <v>29.206878075692799</v>
      </c>
      <c r="BE25" s="351">
        <v>22.646228564782</v>
      </c>
      <c r="BF25" s="350">
        <v>29.221474906815299</v>
      </c>
      <c r="BG25" s="286">
        <v>21.047993753832699</v>
      </c>
      <c r="BH25" s="231">
        <v>28.9437707912634</v>
      </c>
      <c r="BI25" s="351">
        <v>21.1042044039933</v>
      </c>
      <c r="BJ25" s="231">
        <v>29.1176019874075</v>
      </c>
      <c r="BL25" s="255"/>
      <c r="BM25" s="276"/>
      <c r="BN25" s="210"/>
      <c r="BO25" s="211"/>
      <c r="BP25" s="253"/>
      <c r="BQ25" s="211"/>
      <c r="BR25" s="255"/>
      <c r="BS25" s="248"/>
      <c r="BT25" s="255"/>
      <c r="BU25" s="211"/>
      <c r="BV25" s="210"/>
      <c r="BW25" s="211"/>
      <c r="BY25" s="160" t="s">
        <v>207</v>
      </c>
      <c r="BZ25" s="192">
        <v>2</v>
      </c>
      <c r="CA25" s="112">
        <v>1</v>
      </c>
      <c r="CB25" s="408">
        <v>17.3111412146805</v>
      </c>
      <c r="CC25" s="100">
        <v>28.851786641585001</v>
      </c>
    </row>
    <row r="26" spans="2:81" ht="15" thickBot="1">
      <c r="B26" s="468" t="s">
        <v>112</v>
      </c>
      <c r="C26" s="469"/>
      <c r="D26" s="469"/>
      <c r="E26" s="469"/>
      <c r="F26" s="470" t="s">
        <v>62</v>
      </c>
      <c r="G26" s="470"/>
      <c r="H26" s="470"/>
      <c r="I26" s="471"/>
      <c r="J26" s="14"/>
      <c r="K26" s="18" t="s">
        <v>208</v>
      </c>
      <c r="L26" s="316" t="s">
        <v>71</v>
      </c>
      <c r="M26" s="20" t="s">
        <v>195</v>
      </c>
      <c r="N26" s="169" t="s">
        <v>87</v>
      </c>
      <c r="O26" s="169" t="s">
        <v>87</v>
      </c>
      <c r="P26" s="170" t="s">
        <v>87</v>
      </c>
      <c r="Q26" s="171" t="s">
        <v>87</v>
      </c>
      <c r="R26" s="92" t="s">
        <v>87</v>
      </c>
      <c r="S26" s="170" t="s">
        <v>62</v>
      </c>
      <c r="T26" s="171" t="s">
        <v>88</v>
      </c>
      <c r="U26" s="92" t="s">
        <v>62</v>
      </c>
      <c r="V26" s="179" t="s">
        <v>62</v>
      </c>
      <c r="W26" s="92" t="s">
        <v>89</v>
      </c>
      <c r="X26" s="186" t="s">
        <v>89</v>
      </c>
      <c r="Y26" s="82"/>
      <c r="Z26" s="18" t="s">
        <v>208</v>
      </c>
      <c r="AA26" s="201">
        <v>23.2744778624978</v>
      </c>
      <c r="AB26" s="222">
        <v>30.780466555654101</v>
      </c>
      <c r="AC26" s="201">
        <v>25.665684463794602</v>
      </c>
      <c r="AD26" s="100">
        <v>30.784050892630699</v>
      </c>
      <c r="AE26" s="4"/>
      <c r="AK26" s="4"/>
      <c r="AM26" s="160" t="s">
        <v>208</v>
      </c>
      <c r="AN26" s="238" t="s">
        <v>64</v>
      </c>
      <c r="AO26" s="116">
        <v>28.782024270547002</v>
      </c>
      <c r="AP26" s="227">
        <v>22.1353540929811</v>
      </c>
      <c r="AQ26" s="116">
        <v>28.829846670445399</v>
      </c>
      <c r="AR26" s="282"/>
      <c r="AS26" s="370"/>
      <c r="AT26" s="210"/>
      <c r="AU26" s="370"/>
      <c r="AV26" s="210"/>
      <c r="AW26" s="370"/>
      <c r="AX26" s="210"/>
      <c r="AY26" s="300"/>
      <c r="BA26" s="18" t="s">
        <v>208</v>
      </c>
      <c r="BB26" s="19">
        <v>2</v>
      </c>
      <c r="BC26" s="286">
        <v>20.8440895458006</v>
      </c>
      <c r="BD26" s="231">
        <v>29.172261930130698</v>
      </c>
      <c r="BE26" s="351">
        <v>23.701511082889802</v>
      </c>
      <c r="BF26" s="350">
        <v>28.611742776240501</v>
      </c>
      <c r="BG26" s="286">
        <v>19.204532222337999</v>
      </c>
      <c r="BH26" s="231">
        <v>29.514973019606199</v>
      </c>
      <c r="BI26" s="199" t="s">
        <v>64</v>
      </c>
      <c r="BJ26" s="231">
        <v>28.390417213160699</v>
      </c>
      <c r="BL26" s="255"/>
      <c r="BM26" s="276"/>
      <c r="BN26" s="210"/>
      <c r="BO26" s="211"/>
      <c r="BP26" s="253"/>
      <c r="BQ26" s="211"/>
      <c r="BR26" s="255"/>
      <c r="BS26" s="248"/>
      <c r="BT26" s="255"/>
      <c r="BU26" s="211"/>
      <c r="BV26" s="210"/>
      <c r="BW26" s="211"/>
      <c r="BY26" s="160" t="s">
        <v>208</v>
      </c>
      <c r="BZ26" s="192">
        <v>2</v>
      </c>
      <c r="CA26" s="112">
        <v>1</v>
      </c>
      <c r="CB26" s="408">
        <v>18.772996304981099</v>
      </c>
      <c r="CC26" s="100">
        <v>27.554155623985</v>
      </c>
    </row>
    <row r="27" spans="2:81" ht="15" thickBot="1">
      <c r="B27" s="6"/>
      <c r="C27" s="6"/>
      <c r="D27" s="6"/>
      <c r="E27" s="24"/>
      <c r="F27" s="24"/>
      <c r="G27" s="24"/>
      <c r="H27" s="24"/>
      <c r="I27" s="24"/>
      <c r="J27" s="14"/>
      <c r="K27" s="18" t="s">
        <v>209</v>
      </c>
      <c r="L27" s="316" t="s">
        <v>71</v>
      </c>
      <c r="M27" s="20" t="s">
        <v>195</v>
      </c>
      <c r="N27" s="169" t="s">
        <v>87</v>
      </c>
      <c r="O27" s="169" t="s">
        <v>87</v>
      </c>
      <c r="P27" s="170" t="s">
        <v>87</v>
      </c>
      <c r="Q27" s="171" t="s">
        <v>87</v>
      </c>
      <c r="R27" s="92" t="s">
        <v>87</v>
      </c>
      <c r="S27" s="170" t="s">
        <v>62</v>
      </c>
      <c r="T27" s="171" t="s">
        <v>88</v>
      </c>
      <c r="U27" s="92" t="s">
        <v>62</v>
      </c>
      <c r="V27" s="171" t="s">
        <v>62</v>
      </c>
      <c r="W27" s="92" t="s">
        <v>89</v>
      </c>
      <c r="X27" s="186" t="s">
        <v>89</v>
      </c>
      <c r="Y27" s="82"/>
      <c r="Z27" s="18" t="s">
        <v>209</v>
      </c>
      <c r="AA27" s="201">
        <v>24.212136796955601</v>
      </c>
      <c r="AB27" s="222">
        <v>30.531155783342999</v>
      </c>
      <c r="AC27" s="201">
        <v>28.485584117273401</v>
      </c>
      <c r="AD27" s="100">
        <v>30.898932828172999</v>
      </c>
      <c r="AE27" s="4"/>
      <c r="AK27" s="4"/>
      <c r="AL27" s="15"/>
      <c r="AM27" s="160" t="s">
        <v>209</v>
      </c>
      <c r="AN27" s="238" t="s">
        <v>64</v>
      </c>
      <c r="AO27" s="116">
        <v>28.7841262128035</v>
      </c>
      <c r="AP27" s="227">
        <v>26.563623057737299</v>
      </c>
      <c r="AQ27" s="116">
        <v>28.520438118550899</v>
      </c>
      <c r="AR27" s="282"/>
      <c r="AS27" s="211"/>
      <c r="AT27" s="210"/>
      <c r="AU27" s="211"/>
      <c r="AV27" s="210"/>
      <c r="AW27" s="211"/>
      <c r="AX27" s="210"/>
      <c r="AY27" s="211"/>
      <c r="BA27" s="18" t="s">
        <v>209</v>
      </c>
      <c r="BB27" s="19">
        <v>2</v>
      </c>
      <c r="BC27" s="286">
        <v>19.255228172620001</v>
      </c>
      <c r="BD27" s="231">
        <v>29.222912183714001</v>
      </c>
      <c r="BE27" s="351">
        <v>21.776862278968299</v>
      </c>
      <c r="BF27" s="350">
        <v>28.883366544680399</v>
      </c>
      <c r="BG27" s="286">
        <v>20.873310712697599</v>
      </c>
      <c r="BH27" s="231">
        <v>28.5717322305076</v>
      </c>
      <c r="BI27" s="351">
        <v>19.185811740862</v>
      </c>
      <c r="BJ27" s="231">
        <v>29.815883377681999</v>
      </c>
      <c r="BL27" s="255"/>
      <c r="BM27" s="276"/>
      <c r="BN27" s="210"/>
      <c r="BO27" s="211"/>
      <c r="BP27" s="253"/>
      <c r="BQ27" s="211"/>
      <c r="BR27" s="255"/>
      <c r="BS27" s="248"/>
      <c r="BT27" s="255"/>
      <c r="BU27" s="211"/>
      <c r="BV27" s="210"/>
      <c r="BW27" s="211"/>
      <c r="BY27" s="160" t="s">
        <v>209</v>
      </c>
      <c r="BZ27" s="192">
        <v>2</v>
      </c>
      <c r="CA27" s="112">
        <v>1</v>
      </c>
      <c r="CB27" s="408">
        <v>17.046369064035201</v>
      </c>
      <c r="CC27" s="100">
        <v>28.303116626929</v>
      </c>
    </row>
    <row r="28" spans="2:81" ht="15" thickBot="1">
      <c r="B28" s="473" t="s">
        <v>115</v>
      </c>
      <c r="C28" s="474"/>
      <c r="D28" s="474"/>
      <c r="E28" s="474"/>
      <c r="F28" s="474"/>
      <c r="G28" s="474"/>
      <c r="H28" s="475" t="s">
        <v>106</v>
      </c>
      <c r="I28" s="482"/>
      <c r="J28" s="14"/>
      <c r="K28" s="18" t="s">
        <v>210</v>
      </c>
      <c r="L28" s="316" t="s">
        <v>71</v>
      </c>
      <c r="M28" s="20" t="s">
        <v>195</v>
      </c>
      <c r="N28" s="169" t="s">
        <v>87</v>
      </c>
      <c r="O28" s="169" t="s">
        <v>87</v>
      </c>
      <c r="P28" s="170" t="s">
        <v>87</v>
      </c>
      <c r="Q28" s="171" t="s">
        <v>87</v>
      </c>
      <c r="R28" s="92" t="s">
        <v>87</v>
      </c>
      <c r="S28" s="170" t="s">
        <v>62</v>
      </c>
      <c r="T28" s="171" t="s">
        <v>88</v>
      </c>
      <c r="U28" s="92" t="s">
        <v>62</v>
      </c>
      <c r="V28" s="171" t="s">
        <v>62</v>
      </c>
      <c r="W28" s="92" t="s">
        <v>89</v>
      </c>
      <c r="X28" s="186" t="s">
        <v>89</v>
      </c>
      <c r="Y28" s="82"/>
      <c r="Z28" s="18" t="s">
        <v>210</v>
      </c>
      <c r="AA28" s="201">
        <v>23.4784633730272</v>
      </c>
      <c r="AB28" s="222">
        <v>30.4259439582911</v>
      </c>
      <c r="AC28" s="201">
        <v>24.854431032808002</v>
      </c>
      <c r="AD28" s="100">
        <v>30.604440333067402</v>
      </c>
      <c r="AE28" s="4"/>
      <c r="AK28" s="4"/>
      <c r="AL28" s="15"/>
      <c r="AM28" s="160" t="s">
        <v>210</v>
      </c>
      <c r="AN28" s="238" t="s">
        <v>64</v>
      </c>
      <c r="AO28" s="116">
        <v>28.837826685799001</v>
      </c>
      <c r="AP28" s="227">
        <v>23.623404501472599</v>
      </c>
      <c r="AQ28" s="116">
        <v>28.731480226904299</v>
      </c>
      <c r="AR28" s="282"/>
      <c r="AS28" s="211"/>
      <c r="AT28" s="210"/>
      <c r="AU28" s="211"/>
      <c r="AV28" s="210"/>
      <c r="AW28" s="211"/>
      <c r="AX28" s="210"/>
      <c r="AY28" s="211"/>
      <c r="BA28" s="18" t="s">
        <v>210</v>
      </c>
      <c r="BB28" s="19">
        <v>2</v>
      </c>
      <c r="BC28" s="286">
        <v>27.152513981499901</v>
      </c>
      <c r="BD28" s="231">
        <v>28.3152724206032</v>
      </c>
      <c r="BE28" s="351">
        <v>20.917426391794098</v>
      </c>
      <c r="BF28" s="350">
        <v>28.7103102846044</v>
      </c>
      <c r="BG28" s="188" t="s">
        <v>64</v>
      </c>
      <c r="BH28" s="231">
        <v>28.602473442959599</v>
      </c>
      <c r="BI28" s="351">
        <v>26.6187766161501</v>
      </c>
      <c r="BJ28" s="231">
        <v>28.270572449294999</v>
      </c>
      <c r="BL28" s="255"/>
      <c r="BM28" s="276"/>
      <c r="BN28" s="210"/>
      <c r="BO28" s="211"/>
      <c r="BP28" s="253"/>
      <c r="BQ28" s="211"/>
      <c r="BR28" s="255"/>
      <c r="BS28" s="248"/>
      <c r="BT28" s="255"/>
      <c r="BU28" s="211"/>
      <c r="BV28" s="210"/>
      <c r="BW28" s="211"/>
      <c r="BY28" s="160" t="s">
        <v>210</v>
      </c>
      <c r="BZ28" s="192">
        <v>2</v>
      </c>
      <c r="CA28" s="112">
        <v>1</v>
      </c>
      <c r="CB28" s="408">
        <v>25.916117384460801</v>
      </c>
      <c r="CC28" s="100">
        <v>28.029551126261602</v>
      </c>
    </row>
    <row r="29" spans="2:81" ht="15" thickBot="1">
      <c r="B29" s="477" t="s">
        <v>117</v>
      </c>
      <c r="C29" s="478"/>
      <c r="D29" s="478"/>
      <c r="E29" s="478"/>
      <c r="F29" s="479" t="s">
        <v>62</v>
      </c>
      <c r="G29" s="479"/>
      <c r="H29" s="479"/>
      <c r="I29" s="480"/>
      <c r="J29" s="14"/>
      <c r="K29" s="18" t="s">
        <v>211</v>
      </c>
      <c r="L29" s="316" t="s">
        <v>71</v>
      </c>
      <c r="M29" s="20" t="s">
        <v>195</v>
      </c>
      <c r="N29" s="169" t="s">
        <v>87</v>
      </c>
      <c r="O29" s="169" t="s">
        <v>87</v>
      </c>
      <c r="P29" s="170" t="s">
        <v>87</v>
      </c>
      <c r="Q29" s="171" t="s">
        <v>87</v>
      </c>
      <c r="R29" s="92" t="s">
        <v>87</v>
      </c>
      <c r="S29" s="170" t="s">
        <v>62</v>
      </c>
      <c r="T29" s="171" t="s">
        <v>88</v>
      </c>
      <c r="U29" s="92" t="s">
        <v>62</v>
      </c>
      <c r="V29" s="179" t="s">
        <v>62</v>
      </c>
      <c r="W29" s="92" t="s">
        <v>89</v>
      </c>
      <c r="X29" s="186" t="s">
        <v>89</v>
      </c>
      <c r="Y29" s="82"/>
      <c r="Z29" s="18" t="s">
        <v>211</v>
      </c>
      <c r="AA29" s="201">
        <v>26.0116964618033</v>
      </c>
      <c r="AB29" s="222">
        <v>30.204535516154198</v>
      </c>
      <c r="AC29" s="201">
        <v>25.0286602352285</v>
      </c>
      <c r="AD29" s="100">
        <v>30.232360105250599</v>
      </c>
      <c r="AE29" s="4"/>
      <c r="AF29" s="4"/>
      <c r="AG29" s="28" t="s">
        <v>119</v>
      </c>
      <c r="AK29" s="4"/>
      <c r="AM29" s="160" t="s">
        <v>211</v>
      </c>
      <c r="AN29" s="238" t="s">
        <v>64</v>
      </c>
      <c r="AO29" s="116">
        <v>29.0456965053978</v>
      </c>
      <c r="AP29" s="227">
        <v>26.6737422638782</v>
      </c>
      <c r="AQ29" s="116">
        <v>28.650209173738101</v>
      </c>
      <c r="AR29" s="282"/>
      <c r="AS29" s="370"/>
      <c r="AT29" s="210"/>
      <c r="AU29" s="370"/>
      <c r="AV29" s="210"/>
      <c r="AW29" s="370"/>
      <c r="AX29" s="210"/>
      <c r="AY29" s="300"/>
      <c r="BA29" s="18" t="s">
        <v>211</v>
      </c>
      <c r="BB29" s="19">
        <v>2</v>
      </c>
      <c r="BC29" s="286">
        <v>23.498801485487999</v>
      </c>
      <c r="BD29" s="231">
        <v>28.418060095676001</v>
      </c>
      <c r="BE29" s="351">
        <v>24.5260053262868</v>
      </c>
      <c r="BF29" s="350">
        <v>28.383089709552401</v>
      </c>
      <c r="BG29" s="188" t="s">
        <v>64</v>
      </c>
      <c r="BH29" s="231">
        <v>28.489971877547902</v>
      </c>
      <c r="BI29" s="351">
        <v>28.266192829864401</v>
      </c>
      <c r="BJ29" s="231">
        <v>28.4533633825198</v>
      </c>
      <c r="BL29" s="255"/>
      <c r="BM29" s="276"/>
      <c r="BN29" s="210"/>
      <c r="BO29" s="211"/>
      <c r="BP29" s="253"/>
      <c r="BQ29" s="211"/>
      <c r="BR29" s="255"/>
      <c r="BS29" s="248"/>
      <c r="BT29" s="255"/>
      <c r="BU29" s="211"/>
      <c r="BV29" s="210"/>
      <c r="BW29" s="211"/>
      <c r="BY29" s="160" t="s">
        <v>211</v>
      </c>
      <c r="BZ29" s="192">
        <v>2</v>
      </c>
      <c r="CA29" s="112">
        <v>2</v>
      </c>
      <c r="CB29" s="408">
        <v>21.9344827119961</v>
      </c>
      <c r="CC29" s="100">
        <v>27.662699609480701</v>
      </c>
    </row>
    <row r="30" spans="2:81">
      <c r="B30" s="459" t="s">
        <v>120</v>
      </c>
      <c r="C30" s="460"/>
      <c r="D30" s="460"/>
      <c r="E30" s="461"/>
      <c r="F30" s="462" t="s">
        <v>62</v>
      </c>
      <c r="G30" s="463"/>
      <c r="H30" s="463"/>
      <c r="I30" s="464"/>
      <c r="J30" s="14"/>
      <c r="K30" s="18" t="s">
        <v>212</v>
      </c>
      <c r="L30" s="316" t="s">
        <v>71</v>
      </c>
      <c r="M30" s="20" t="s">
        <v>195</v>
      </c>
      <c r="N30" s="169" t="s">
        <v>87</v>
      </c>
      <c r="O30" s="169" t="s">
        <v>87</v>
      </c>
      <c r="P30" s="170" t="s">
        <v>87</v>
      </c>
      <c r="Q30" s="171" t="s">
        <v>87</v>
      </c>
      <c r="R30" s="92" t="s">
        <v>87</v>
      </c>
      <c r="S30" s="170" t="s">
        <v>62</v>
      </c>
      <c r="T30" s="171" t="s">
        <v>88</v>
      </c>
      <c r="U30" s="92" t="s">
        <v>62</v>
      </c>
      <c r="V30" s="171" t="s">
        <v>62</v>
      </c>
      <c r="W30" s="92" t="s">
        <v>89</v>
      </c>
      <c r="X30" s="186" t="s">
        <v>89</v>
      </c>
      <c r="Y30" s="82"/>
      <c r="Z30" s="18" t="s">
        <v>212</v>
      </c>
      <c r="AA30" s="201">
        <v>27.360785845411499</v>
      </c>
      <c r="AB30" s="222">
        <v>30.2831387086771</v>
      </c>
      <c r="AC30" s="201">
        <v>24.928562112584601</v>
      </c>
      <c r="AD30" s="100">
        <v>30.491377954339601</v>
      </c>
      <c r="AE30" s="4"/>
      <c r="AG30" s="458" t="s">
        <v>21</v>
      </c>
      <c r="AH30" s="427"/>
      <c r="AI30" s="426" t="s">
        <v>22</v>
      </c>
      <c r="AJ30" s="427"/>
      <c r="AK30" s="4"/>
      <c r="AM30" s="160" t="s">
        <v>212</v>
      </c>
      <c r="AN30" s="238" t="s">
        <v>64</v>
      </c>
      <c r="AO30" s="116">
        <v>28.8328819498855</v>
      </c>
      <c r="AP30" s="227">
        <v>23.138785029734802</v>
      </c>
      <c r="AQ30" s="116">
        <v>28.752924050266799</v>
      </c>
      <c r="AR30" s="282"/>
      <c r="AS30" s="370"/>
      <c r="AT30" s="210"/>
      <c r="AU30" s="370"/>
      <c r="AV30" s="210"/>
      <c r="AW30" s="370"/>
      <c r="AX30" s="210"/>
      <c r="AY30" s="300"/>
      <c r="BA30" s="18" t="s">
        <v>212</v>
      </c>
      <c r="BB30" s="19">
        <v>2</v>
      </c>
      <c r="BC30" s="286">
        <v>19.877333555702901</v>
      </c>
      <c r="BD30" s="231">
        <v>29.192399166040602</v>
      </c>
      <c r="BE30" s="199" t="s">
        <v>64</v>
      </c>
      <c r="BF30" s="350">
        <v>28.696254611545999</v>
      </c>
      <c r="BG30" s="286">
        <v>18.186830454923701</v>
      </c>
      <c r="BH30" s="231">
        <v>30.134503478970601</v>
      </c>
      <c r="BI30" s="351">
        <v>18.8166272567093</v>
      </c>
      <c r="BJ30" s="231">
        <v>29.8582922525719</v>
      </c>
      <c r="BL30" s="255"/>
      <c r="BM30" s="276"/>
      <c r="BN30" s="210"/>
      <c r="BO30" s="211"/>
      <c r="BP30" s="253"/>
      <c r="BQ30" s="211"/>
      <c r="BR30" s="255"/>
      <c r="BS30" s="248"/>
      <c r="BT30" s="255"/>
      <c r="BU30" s="211"/>
      <c r="BV30" s="210"/>
      <c r="BW30" s="211"/>
      <c r="BY30" s="160" t="s">
        <v>212</v>
      </c>
      <c r="BZ30" s="192">
        <v>2</v>
      </c>
      <c r="CA30" s="112">
        <v>1</v>
      </c>
      <c r="CB30" s="408">
        <v>17.381045009040601</v>
      </c>
      <c r="CC30" s="100">
        <v>29.0901217363283</v>
      </c>
    </row>
    <row r="31" spans="2:81" ht="15" thickBot="1">
      <c r="B31" s="453" t="s">
        <v>122</v>
      </c>
      <c r="C31" s="454"/>
      <c r="D31" s="454"/>
      <c r="E31" s="454"/>
      <c r="F31" s="456" t="s">
        <v>62</v>
      </c>
      <c r="G31" s="456"/>
      <c r="H31" s="456"/>
      <c r="I31" s="457"/>
      <c r="J31" s="14"/>
      <c r="K31" s="18" t="s">
        <v>213</v>
      </c>
      <c r="L31" s="316" t="s">
        <v>71</v>
      </c>
      <c r="M31" s="20" t="s">
        <v>195</v>
      </c>
      <c r="N31" s="169" t="s">
        <v>87</v>
      </c>
      <c r="O31" s="169" t="s">
        <v>87</v>
      </c>
      <c r="P31" s="170" t="s">
        <v>87</v>
      </c>
      <c r="Q31" s="171" t="s">
        <v>87</v>
      </c>
      <c r="R31" s="92" t="s">
        <v>87</v>
      </c>
      <c r="S31" s="170" t="s">
        <v>62</v>
      </c>
      <c r="T31" s="180" t="s">
        <v>88</v>
      </c>
      <c r="U31" s="92" t="s">
        <v>62</v>
      </c>
      <c r="V31" s="179" t="s">
        <v>62</v>
      </c>
      <c r="W31" s="92" t="s">
        <v>89</v>
      </c>
      <c r="X31" s="186" t="s">
        <v>89</v>
      </c>
      <c r="Y31" s="82"/>
      <c r="Z31" s="18" t="s">
        <v>213</v>
      </c>
      <c r="AA31" s="201">
        <v>26.847291844589499</v>
      </c>
      <c r="AB31" s="222">
        <v>30.2613664031269</v>
      </c>
      <c r="AC31" s="201">
        <v>23.434750336681802</v>
      </c>
      <c r="AD31" s="100">
        <v>30.825238596102199</v>
      </c>
      <c r="AE31" s="4"/>
      <c r="AG31" s="55" t="s">
        <v>55</v>
      </c>
      <c r="AH31" s="56" t="s">
        <v>56</v>
      </c>
      <c r="AI31" s="57" t="s">
        <v>55</v>
      </c>
      <c r="AJ31" s="56" t="s">
        <v>56</v>
      </c>
      <c r="AK31" s="4"/>
      <c r="AM31" s="160" t="s">
        <v>213</v>
      </c>
      <c r="AN31" s="238" t="s">
        <v>64</v>
      </c>
      <c r="AO31" s="116">
        <v>29.000007773702102</v>
      </c>
      <c r="AP31" s="227">
        <v>24.2209959317535</v>
      </c>
      <c r="AQ31" s="116">
        <v>28.397982451878001</v>
      </c>
      <c r="AR31" s="282"/>
      <c r="AS31" s="211"/>
      <c r="AT31" s="210"/>
      <c r="AU31" s="211"/>
      <c r="AV31" s="210"/>
      <c r="AW31" s="211"/>
      <c r="AX31" s="210"/>
      <c r="AY31" s="211"/>
      <c r="BA31" s="18" t="s">
        <v>213</v>
      </c>
      <c r="BB31" s="376">
        <v>2</v>
      </c>
      <c r="BC31" s="286">
        <v>24.7598875635213</v>
      </c>
      <c r="BD31" s="231">
        <v>28.289495810234602</v>
      </c>
      <c r="BE31" s="351">
        <v>24.072777563548399</v>
      </c>
      <c r="BF31" s="350">
        <v>28.2814521162224</v>
      </c>
      <c r="BG31" s="286">
        <v>21.443067122896501</v>
      </c>
      <c r="BH31" s="231">
        <v>28.623619516153902</v>
      </c>
      <c r="BI31" s="199" t="s">
        <v>64</v>
      </c>
      <c r="BJ31" s="231">
        <v>28.512115364990802</v>
      </c>
      <c r="BL31" s="255"/>
      <c r="BM31" s="276"/>
      <c r="BN31" s="210"/>
      <c r="BO31" s="211"/>
      <c r="BP31" s="253"/>
      <c r="BQ31" s="211"/>
      <c r="BR31" s="255"/>
      <c r="BS31" s="248"/>
      <c r="BT31" s="255"/>
      <c r="BU31" s="211"/>
      <c r="BV31" s="210"/>
      <c r="BW31" s="211"/>
      <c r="BY31" s="160" t="s">
        <v>213</v>
      </c>
      <c r="BZ31" s="192">
        <v>2</v>
      </c>
      <c r="CA31" s="112">
        <v>1</v>
      </c>
      <c r="CB31" s="408">
        <v>26.736372193676999</v>
      </c>
      <c r="CC31" s="100">
        <v>28.143889581440401</v>
      </c>
    </row>
    <row r="32" spans="2:81" ht="15" customHeight="1">
      <c r="B32" s="453" t="s">
        <v>95</v>
      </c>
      <c r="C32" s="454"/>
      <c r="D32" s="454"/>
      <c r="E32" s="454"/>
      <c r="F32" s="456" t="s">
        <v>62</v>
      </c>
      <c r="G32" s="456"/>
      <c r="H32" s="456"/>
      <c r="I32" s="457"/>
      <c r="J32" s="14"/>
      <c r="K32" s="18" t="s">
        <v>214</v>
      </c>
      <c r="L32" s="316" t="s">
        <v>71</v>
      </c>
      <c r="M32" s="20" t="s">
        <v>195</v>
      </c>
      <c r="N32" s="169" t="s">
        <v>87</v>
      </c>
      <c r="O32" s="169" t="s">
        <v>87</v>
      </c>
      <c r="P32" s="170" t="s">
        <v>87</v>
      </c>
      <c r="Q32" s="171" t="s">
        <v>87</v>
      </c>
      <c r="R32" s="92" t="s">
        <v>87</v>
      </c>
      <c r="S32" s="170" t="s">
        <v>62</v>
      </c>
      <c r="T32" s="171" t="s">
        <v>88</v>
      </c>
      <c r="U32" s="92" t="s">
        <v>62</v>
      </c>
      <c r="V32" s="171" t="s">
        <v>62</v>
      </c>
      <c r="W32" s="92" t="s">
        <v>89</v>
      </c>
      <c r="X32" s="186" t="s">
        <v>89</v>
      </c>
      <c r="Z32" s="18" t="s">
        <v>214</v>
      </c>
      <c r="AA32" s="201">
        <v>23.652419977184699</v>
      </c>
      <c r="AB32" s="222">
        <v>30.8597229294319</v>
      </c>
      <c r="AC32" s="201">
        <v>24.123188999418701</v>
      </c>
      <c r="AD32" s="100">
        <v>30.724706669765698</v>
      </c>
      <c r="AE32" s="4"/>
      <c r="AF32" s="39" t="s">
        <v>75</v>
      </c>
      <c r="AG32" s="99">
        <f>AVERAGE(AA14:AA23)</f>
        <v>17.618000800560278</v>
      </c>
      <c r="AH32" s="91">
        <f>AVERAGE(AB14:AB23)</f>
        <v>33.437579819110368</v>
      </c>
      <c r="AI32" s="143">
        <f>AVERAGE(AC14:AC23)</f>
        <v>16.477311313779342</v>
      </c>
      <c r="AJ32" s="91">
        <f>AVERAGE(AD14:AD23)</f>
        <v>32.706699407278279</v>
      </c>
      <c r="AK32" s="4"/>
      <c r="AM32" s="160" t="s">
        <v>214</v>
      </c>
      <c r="AN32" s="227">
        <v>20.814260068423899</v>
      </c>
      <c r="AO32" s="116">
        <v>29.065386755222999</v>
      </c>
      <c r="AP32" s="227">
        <v>23.210992275075899</v>
      </c>
      <c r="AQ32" s="116">
        <v>28.9121628210236</v>
      </c>
      <c r="AR32" s="282"/>
      <c r="AS32" s="370"/>
      <c r="AT32" s="210"/>
      <c r="AU32" s="370"/>
      <c r="AV32" s="210"/>
      <c r="AW32" s="370"/>
      <c r="AX32" s="210"/>
      <c r="AY32" s="300"/>
      <c r="BA32" s="18" t="s">
        <v>214</v>
      </c>
      <c r="BB32" s="19">
        <v>2</v>
      </c>
      <c r="BC32" s="188" t="s">
        <v>64</v>
      </c>
      <c r="BD32" s="231">
        <v>28.636819536123902</v>
      </c>
      <c r="BE32" s="351">
        <v>25.372987988060501</v>
      </c>
      <c r="BF32" s="350">
        <v>28.6244471383838</v>
      </c>
      <c r="BG32" s="188" t="s">
        <v>64</v>
      </c>
      <c r="BH32" s="231">
        <v>28.603927593343499</v>
      </c>
      <c r="BI32" s="351">
        <v>23.623995209908699</v>
      </c>
      <c r="BJ32" s="231">
        <v>28.252500774093999</v>
      </c>
      <c r="BL32" s="255"/>
      <c r="BM32" s="276"/>
      <c r="BN32" s="210"/>
      <c r="BO32" s="211"/>
      <c r="BP32" s="253"/>
      <c r="BQ32" s="211"/>
      <c r="BR32" s="255"/>
      <c r="BS32" s="211"/>
      <c r="BT32" s="255"/>
      <c r="BU32" s="211"/>
      <c r="BV32" s="210"/>
      <c r="BW32" s="211"/>
      <c r="BY32" s="160" t="s">
        <v>214</v>
      </c>
      <c r="BZ32" s="192">
        <v>2</v>
      </c>
      <c r="CA32" s="115">
        <v>2</v>
      </c>
      <c r="CB32" s="408">
        <v>23.4456782628646</v>
      </c>
      <c r="CC32" s="116">
        <v>27.388458749142501</v>
      </c>
    </row>
    <row r="33" spans="2:84" ht="15.75" customHeight="1" thickBot="1">
      <c r="B33" s="453" t="s">
        <v>125</v>
      </c>
      <c r="C33" s="454"/>
      <c r="D33" s="454"/>
      <c r="E33" s="454"/>
      <c r="F33" s="456" t="s">
        <v>62</v>
      </c>
      <c r="G33" s="456"/>
      <c r="H33" s="456"/>
      <c r="I33" s="457"/>
      <c r="J33" s="14"/>
      <c r="K33" s="21" t="s">
        <v>215</v>
      </c>
      <c r="L33" s="133" t="s">
        <v>71</v>
      </c>
      <c r="M33" s="27" t="s">
        <v>195</v>
      </c>
      <c r="N33" s="172" t="s">
        <v>87</v>
      </c>
      <c r="O33" s="172" t="s">
        <v>87</v>
      </c>
      <c r="P33" s="173" t="s">
        <v>87</v>
      </c>
      <c r="Q33" s="174" t="s">
        <v>87</v>
      </c>
      <c r="R33" s="94" t="s">
        <v>87</v>
      </c>
      <c r="S33" s="173" t="s">
        <v>62</v>
      </c>
      <c r="T33" s="174" t="s">
        <v>88</v>
      </c>
      <c r="U33" s="94" t="s">
        <v>62</v>
      </c>
      <c r="V33" s="174" t="s">
        <v>62</v>
      </c>
      <c r="W33" s="94" t="s">
        <v>89</v>
      </c>
      <c r="X33" s="187" t="s">
        <v>89</v>
      </c>
      <c r="Z33" s="21" t="s">
        <v>215</v>
      </c>
      <c r="AA33" s="204">
        <v>30.016356260769101</v>
      </c>
      <c r="AB33" s="101">
        <v>29.792482846595899</v>
      </c>
      <c r="AC33" s="204">
        <v>25.441317537508201</v>
      </c>
      <c r="AD33" s="95">
        <v>31.0112803757115</v>
      </c>
      <c r="AE33" s="4"/>
      <c r="AF33" s="40" t="s">
        <v>79</v>
      </c>
      <c r="AG33" s="105">
        <f>AVERAGE(AA24:AA33)</f>
        <v>24.976459895396811</v>
      </c>
      <c r="AH33" s="101">
        <f>AVERAGE(AB24:AB33)</f>
        <v>30.567241240523874</v>
      </c>
      <c r="AI33" s="114">
        <f>AVERAGE(AC24:AC33)</f>
        <v>25.554285137016933</v>
      </c>
      <c r="AJ33" s="101">
        <f>AVERAGE(AD24:AD33)</f>
        <v>30.802236355377801</v>
      </c>
      <c r="AK33" s="4"/>
      <c r="AM33" s="40" t="s">
        <v>215</v>
      </c>
      <c r="AN33" s="228">
        <v>22.427605408435898</v>
      </c>
      <c r="AO33" s="226">
        <v>28.952348609755401</v>
      </c>
      <c r="AP33" s="228">
        <v>24.8376016668484</v>
      </c>
      <c r="AQ33" s="226">
        <v>29.0350492779124</v>
      </c>
      <c r="AR33" s="303"/>
      <c r="AS33" s="215"/>
      <c r="AT33" s="214"/>
      <c r="AU33" s="215"/>
      <c r="AV33" s="214"/>
      <c r="AW33" s="215"/>
      <c r="AX33" s="214"/>
      <c r="AY33" s="215"/>
      <c r="BA33" s="21" t="s">
        <v>215</v>
      </c>
      <c r="BB33" s="308">
        <v>2</v>
      </c>
      <c r="BC33" s="287">
        <v>26.170078900157101</v>
      </c>
      <c r="BD33" s="232">
        <v>28.4543323267253</v>
      </c>
      <c r="BE33" s="381" t="s">
        <v>64</v>
      </c>
      <c r="BF33" s="380">
        <v>28.598971176607101</v>
      </c>
      <c r="BG33" s="287">
        <v>27.889182212670502</v>
      </c>
      <c r="BH33" s="232">
        <v>28.623340533773501</v>
      </c>
      <c r="BI33" s="381" t="s">
        <v>64</v>
      </c>
      <c r="BJ33" s="232">
        <v>28.771911894357999</v>
      </c>
      <c r="BL33" s="244"/>
      <c r="BM33" s="245"/>
      <c r="BN33" s="319"/>
      <c r="BO33" s="289"/>
      <c r="BP33" s="246"/>
      <c r="BQ33" s="215"/>
      <c r="BR33" s="244"/>
      <c r="BS33" s="215"/>
      <c r="BT33" s="121"/>
      <c r="BU33" s="215"/>
      <c r="BV33" s="121"/>
      <c r="BW33" s="215"/>
      <c r="BY33" s="40" t="s">
        <v>215</v>
      </c>
      <c r="BZ33" s="197">
        <v>2</v>
      </c>
      <c r="CA33" s="198">
        <v>1</v>
      </c>
      <c r="CB33" s="411">
        <v>25.999498632715898</v>
      </c>
      <c r="CC33" s="116">
        <v>28.060190574260702</v>
      </c>
    </row>
    <row r="34" spans="2:84" ht="15.75" customHeight="1">
      <c r="B34" s="459" t="s">
        <v>127</v>
      </c>
      <c r="C34" s="460"/>
      <c r="D34" s="460"/>
      <c r="E34" s="461"/>
      <c r="F34" s="489" t="s">
        <v>62</v>
      </c>
      <c r="G34" s="490"/>
      <c r="H34" s="490"/>
      <c r="I34" s="491"/>
      <c r="J34" s="14"/>
      <c r="U34" s="26"/>
      <c r="V34" s="26"/>
      <c r="Z34" s="102" t="s">
        <v>128</v>
      </c>
      <c r="AA34" s="99">
        <v>25.8534682154907</v>
      </c>
      <c r="AB34" s="91">
        <v>29.894289895146901</v>
      </c>
      <c r="AC34" s="99">
        <v>20.178644530706102</v>
      </c>
      <c r="AD34" s="91">
        <v>29.980471571578502</v>
      </c>
      <c r="AF34" s="181"/>
      <c r="AG34" s="181"/>
      <c r="AH34" s="181"/>
      <c r="AI34" s="181"/>
      <c r="AJ34" s="181"/>
      <c r="AK34" s="4"/>
      <c r="AL34" s="4"/>
      <c r="AM34" s="372" t="s">
        <v>128</v>
      </c>
      <c r="AN34" s="238">
        <v>16.5457528663086</v>
      </c>
      <c r="AO34" s="116">
        <v>29.128901393876401</v>
      </c>
      <c r="AP34" s="238">
        <v>19.239197820388501</v>
      </c>
      <c r="AQ34" s="116">
        <v>28.378372301486198</v>
      </c>
      <c r="AR34" s="371"/>
      <c r="AS34" s="123"/>
      <c r="AT34" s="122"/>
      <c r="AU34" s="123"/>
      <c r="AV34" s="122"/>
      <c r="AW34" s="123"/>
      <c r="AX34" s="122"/>
      <c r="AY34" s="123"/>
      <c r="BA34" s="136" t="s">
        <v>128</v>
      </c>
      <c r="BB34" s="307" t="s">
        <v>61</v>
      </c>
      <c r="BC34" s="283">
        <v>19.307014755252101</v>
      </c>
      <c r="BD34" s="234">
        <v>28.5038202036929</v>
      </c>
      <c r="BE34" s="382"/>
      <c r="BF34" s="383"/>
      <c r="BG34" s="384"/>
      <c r="BH34" s="385"/>
      <c r="BI34" s="382"/>
      <c r="BJ34" s="385"/>
      <c r="BL34" s="240"/>
      <c r="BM34" s="241"/>
      <c r="BN34" s="212"/>
      <c r="BO34" s="213"/>
      <c r="BP34" s="242"/>
      <c r="BQ34" s="213"/>
      <c r="BR34" s="240"/>
      <c r="BS34" s="243"/>
      <c r="BT34" s="240"/>
      <c r="BU34" s="213"/>
      <c r="BV34" s="212"/>
      <c r="BW34" s="213"/>
      <c r="BY34" s="107" t="s">
        <v>128</v>
      </c>
      <c r="BZ34" s="41" t="s">
        <v>61</v>
      </c>
      <c r="CA34" s="23" t="s">
        <v>61</v>
      </c>
      <c r="CB34" s="111">
        <v>16.659642509824302</v>
      </c>
      <c r="CC34" s="91">
        <v>28.695578912536899</v>
      </c>
    </row>
    <row r="35" spans="2:84" ht="15" thickBot="1">
      <c r="B35" s="483" t="s">
        <v>129</v>
      </c>
      <c r="C35" s="484"/>
      <c r="D35" s="484"/>
      <c r="E35" s="485"/>
      <c r="F35" s="486" t="s">
        <v>62</v>
      </c>
      <c r="G35" s="487"/>
      <c r="H35" s="487"/>
      <c r="I35" s="488"/>
      <c r="U35" s="83"/>
      <c r="V35" s="9"/>
      <c r="W35" s="4"/>
      <c r="Z35" s="103" t="s">
        <v>130</v>
      </c>
      <c r="AA35" s="98" t="s">
        <v>64</v>
      </c>
      <c r="AB35" s="100">
        <v>30.070493431024399</v>
      </c>
      <c r="AC35" s="98" t="s">
        <v>64</v>
      </c>
      <c r="AD35" s="100">
        <v>30.621251697498401</v>
      </c>
      <c r="AF35" s="24"/>
      <c r="AG35" s="24"/>
      <c r="AH35" s="24"/>
      <c r="AI35" s="24"/>
      <c r="AJ35" s="24"/>
      <c r="AK35" s="4"/>
      <c r="AL35" s="4"/>
      <c r="AM35" s="103" t="s">
        <v>130</v>
      </c>
      <c r="AN35" s="98" t="s">
        <v>64</v>
      </c>
      <c r="AO35" s="116">
        <v>28.755871290847999</v>
      </c>
      <c r="AP35" s="98" t="s">
        <v>64</v>
      </c>
      <c r="AQ35" s="116">
        <v>28.8631305233902</v>
      </c>
      <c r="AR35" s="282"/>
      <c r="AS35" s="217"/>
      <c r="AT35" s="210"/>
      <c r="AU35" s="217"/>
      <c r="AV35" s="210"/>
      <c r="AW35" s="217"/>
      <c r="AX35" s="210"/>
      <c r="AY35" s="218"/>
      <c r="BA35" s="94" t="s">
        <v>132</v>
      </c>
      <c r="BB35" s="308" t="s">
        <v>61</v>
      </c>
      <c r="BC35" s="190" t="s">
        <v>64</v>
      </c>
      <c r="BD35" s="232">
        <v>29.1980849490919</v>
      </c>
      <c r="BE35" s="386"/>
      <c r="BF35" s="387"/>
      <c r="BG35" s="388"/>
      <c r="BH35" s="389"/>
      <c r="BI35" s="386"/>
      <c r="BJ35" s="389"/>
      <c r="BL35" s="244"/>
      <c r="BM35" s="245"/>
      <c r="BN35" s="121"/>
      <c r="BO35" s="215"/>
      <c r="BP35" s="246"/>
      <c r="BQ35" s="215"/>
      <c r="BR35" s="244"/>
      <c r="BS35" s="247"/>
      <c r="BT35" s="244"/>
      <c r="BU35" s="215"/>
      <c r="BV35" s="121"/>
      <c r="BW35" s="215"/>
      <c r="BY35" s="108" t="s">
        <v>130</v>
      </c>
      <c r="BZ35" s="42" t="s">
        <v>61</v>
      </c>
      <c r="CA35" s="20" t="s">
        <v>61</v>
      </c>
      <c r="CB35" s="113" t="s">
        <v>64</v>
      </c>
      <c r="CC35" s="93">
        <v>28.517254982302699</v>
      </c>
    </row>
    <row r="36" spans="2:84" ht="15.95" thickBot="1">
      <c r="K36" s="159"/>
      <c r="U36" s="15"/>
      <c r="V36" s="4"/>
      <c r="W36" s="4"/>
      <c r="Z36" s="103" t="s">
        <v>133</v>
      </c>
      <c r="AA36" s="98" t="s">
        <v>64</v>
      </c>
      <c r="AB36" s="100">
        <v>29.887291118269001</v>
      </c>
      <c r="AC36" s="98" t="s">
        <v>64</v>
      </c>
      <c r="AD36" s="100">
        <v>29.648941897324502</v>
      </c>
      <c r="AK36" s="4"/>
      <c r="AL36" s="4"/>
      <c r="AM36" s="104" t="s">
        <v>132</v>
      </c>
      <c r="AN36" s="105" t="s">
        <v>64</v>
      </c>
      <c r="AO36" s="226">
        <v>29.249572562427399</v>
      </c>
      <c r="AP36" s="105" t="s">
        <v>64</v>
      </c>
      <c r="AQ36" s="226">
        <v>29.438707256666898</v>
      </c>
      <c r="AR36" s="304"/>
      <c r="AS36" s="137"/>
      <c r="AT36" s="121"/>
      <c r="AU36" s="137"/>
      <c r="AV36" s="121"/>
      <c r="AW36" s="137"/>
      <c r="AX36" s="121"/>
      <c r="AY36" s="137"/>
      <c r="BA36" s="4" t="s">
        <v>216</v>
      </c>
      <c r="BY36" s="109" t="s">
        <v>132</v>
      </c>
      <c r="BZ36" s="43" t="s">
        <v>61</v>
      </c>
      <c r="CA36" s="27" t="s">
        <v>61</v>
      </c>
      <c r="CB36" s="114" t="s">
        <v>64</v>
      </c>
      <c r="CC36" s="95">
        <v>28.381792641741601</v>
      </c>
    </row>
    <row r="37" spans="2:84" ht="15.75" customHeight="1" thickBot="1">
      <c r="B37" s="53" t="s">
        <v>136</v>
      </c>
      <c r="U37" s="15"/>
      <c r="V37" s="4"/>
      <c r="W37" s="4"/>
      <c r="Z37" s="104" t="s">
        <v>132</v>
      </c>
      <c r="AA37" s="105" t="s">
        <v>64</v>
      </c>
      <c r="AB37" s="101">
        <v>30.5254570119309</v>
      </c>
      <c r="AC37" s="105" t="s">
        <v>64</v>
      </c>
      <c r="AD37" s="101">
        <v>29.530251753927502</v>
      </c>
      <c r="AK37" s="4"/>
      <c r="AL37" s="4"/>
      <c r="AM37" s="26" t="s">
        <v>217</v>
      </c>
      <c r="BJ37"/>
      <c r="BK37" s="4"/>
      <c r="BY37" s="4" t="s">
        <v>218</v>
      </c>
      <c r="BZ37" s="401"/>
    </row>
    <row r="38" spans="2:84" ht="15" thickBot="1">
      <c r="B38" s="9" t="s">
        <v>139</v>
      </c>
      <c r="U38" s="15"/>
      <c r="V38" s="4"/>
      <c r="W38" s="4"/>
      <c r="Z38" s="26" t="s">
        <v>219</v>
      </c>
      <c r="AA38" s="4"/>
      <c r="AB38" s="4"/>
      <c r="AC38" s="4"/>
      <c r="AD38" s="4"/>
      <c r="AE38" s="4"/>
      <c r="BJ38"/>
      <c r="BK38" s="4"/>
      <c r="BZ38" s="401"/>
      <c r="CA38" s="401"/>
      <c r="CB38" s="401"/>
      <c r="CC38" s="401"/>
      <c r="CD38" s="401"/>
      <c r="CE38" s="401"/>
      <c r="CF38" s="401"/>
    </row>
    <row r="39" spans="2:84" ht="15" thickBot="1">
      <c r="B39" s="4" t="s">
        <v>142</v>
      </c>
      <c r="C39" s="29">
        <v>45771</v>
      </c>
      <c r="K39" s="72" t="s">
        <v>143</v>
      </c>
      <c r="L39" s="151" t="s">
        <v>89</v>
      </c>
      <c r="M39" s="152" t="s">
        <v>63</v>
      </c>
      <c r="N39" s="152" t="s">
        <v>144</v>
      </c>
      <c r="O39" s="153" t="s">
        <v>145</v>
      </c>
      <c r="Q39" s="32" t="s">
        <v>146</v>
      </c>
      <c r="R39" s="155">
        <f>L42/SUM(L42,O42)</f>
        <v>1</v>
      </c>
      <c r="U39" s="15"/>
      <c r="V39" s="26"/>
      <c r="AD39" s="4"/>
      <c r="AE39" s="4"/>
      <c r="AP39" s="76"/>
      <c r="AS39" s="76"/>
      <c r="AV39" s="76"/>
      <c r="AY39" s="77"/>
      <c r="BJ39"/>
      <c r="BK39" s="4"/>
      <c r="BZ39" s="401"/>
      <c r="CA39" s="401"/>
      <c r="CB39" s="401"/>
      <c r="CC39" s="401"/>
      <c r="CD39" s="401"/>
      <c r="CE39" s="401"/>
      <c r="CF39" s="401"/>
    </row>
    <row r="40" spans="2:84" ht="15" customHeight="1">
      <c r="B40" s="4" t="s">
        <v>147</v>
      </c>
      <c r="C40" s="29">
        <v>45772</v>
      </c>
      <c r="K40" s="86" t="s">
        <v>148</v>
      </c>
      <c r="L40" s="16">
        <f>COUNTIF($W$9:$W$13,L39)</f>
        <v>0</v>
      </c>
      <c r="M40" s="132">
        <f>COUNTIF($W$9:$W$13,M39)</f>
        <v>5</v>
      </c>
      <c r="N40" s="132">
        <f>COUNTIF($W$9:$W$13,N39)</f>
        <v>0</v>
      </c>
      <c r="O40" s="23">
        <f>COUNTIF($W$9:$W$13,O39)</f>
        <v>0</v>
      </c>
      <c r="Q40" s="35" t="s">
        <v>149</v>
      </c>
      <c r="R40" s="156">
        <f>M42/SUM(M42,N42)</f>
        <v>1</v>
      </c>
      <c r="V40" s="26"/>
      <c r="AE40" s="4"/>
      <c r="AF40" s="4"/>
      <c r="AP40" s="76"/>
      <c r="AS40" s="76"/>
      <c r="AV40" s="76"/>
      <c r="BJ40"/>
      <c r="BK40" s="4"/>
      <c r="BZ40" s="401"/>
      <c r="CA40" s="401"/>
      <c r="CB40" s="401"/>
      <c r="CC40" s="401"/>
      <c r="CD40" s="401"/>
      <c r="CE40" s="401"/>
      <c r="CF40" s="401"/>
    </row>
    <row r="41" spans="2:84" ht="15" customHeight="1" thickBot="1">
      <c r="B41" s="4" t="s">
        <v>150</v>
      </c>
      <c r="C41" s="15" t="s">
        <v>151</v>
      </c>
      <c r="K41" s="154" t="s">
        <v>152</v>
      </c>
      <c r="L41" s="21">
        <f>COUNTIF($W$14:$W$33,L39)</f>
        <v>20</v>
      </c>
      <c r="M41" s="133">
        <f>COUNTIF($W$14:$W$33,M39)</f>
        <v>0</v>
      </c>
      <c r="N41" s="133">
        <f>COUNTIF($W$14:$W$33,N39)</f>
        <v>0</v>
      </c>
      <c r="O41" s="27">
        <f>COUNTIF($W$14:$W$33,O39)</f>
        <v>0</v>
      </c>
      <c r="Q41" s="35" t="s">
        <v>153</v>
      </c>
      <c r="R41" s="156">
        <f>1-R39</f>
        <v>0</v>
      </c>
      <c r="V41" s="26"/>
      <c r="AJ41" s="414"/>
      <c r="AK41" s="77"/>
      <c r="AL41" s="77"/>
      <c r="AP41" s="76"/>
      <c r="AS41" s="76"/>
      <c r="AV41" s="76"/>
      <c r="BJ41"/>
      <c r="BK41" s="4"/>
      <c r="BZ41" s="401"/>
      <c r="CA41" s="401"/>
      <c r="CB41" s="401"/>
      <c r="CC41" s="401"/>
      <c r="CD41" s="401"/>
      <c r="CE41" s="401"/>
      <c r="CF41" s="401"/>
    </row>
    <row r="42" spans="2:84" ht="15" thickBot="1">
      <c r="L42" s="5">
        <f>SUM(L40:L41)</f>
        <v>20</v>
      </c>
      <c r="M42" s="5">
        <f>SUM(M40:M41)</f>
        <v>5</v>
      </c>
      <c r="N42" s="5">
        <f>SUM(N40:N41)</f>
        <v>0</v>
      </c>
      <c r="O42" s="5">
        <f>SUM(O40:O41)</f>
        <v>0</v>
      </c>
      <c r="Q42" s="35" t="s">
        <v>154</v>
      </c>
      <c r="R42" s="157">
        <f>1-R40</f>
        <v>0</v>
      </c>
      <c r="Y42" s="77"/>
      <c r="Z42" s="415"/>
      <c r="AE42" s="4"/>
      <c r="AF42" s="4"/>
      <c r="AG42" s="4"/>
      <c r="AH42" s="4"/>
      <c r="AI42" s="4"/>
      <c r="AJ42" s="81"/>
      <c r="AK42" s="81"/>
      <c r="AL42" s="81"/>
      <c r="AM42" s="81"/>
      <c r="AP42" s="76"/>
      <c r="AS42" s="76"/>
      <c r="AV42" s="76"/>
      <c r="BJ42"/>
      <c r="BK42" s="4"/>
      <c r="BZ42" s="401"/>
      <c r="CA42" s="401"/>
      <c r="CB42" s="401"/>
      <c r="CC42" s="401"/>
      <c r="CD42" s="401"/>
      <c r="CE42" s="401"/>
      <c r="CF42" s="401"/>
    </row>
    <row r="43" spans="2:84" ht="15.75" customHeight="1" thickBot="1">
      <c r="B43" s="46" t="s">
        <v>155</v>
      </c>
      <c r="C43" s="47" t="s">
        <v>156</v>
      </c>
      <c r="D43" s="48" t="s">
        <v>157</v>
      </c>
      <c r="E43" s="46" t="s">
        <v>158</v>
      </c>
      <c r="L43" s="5"/>
      <c r="M43" s="5"/>
      <c r="N43" s="5"/>
      <c r="O43" s="5"/>
      <c r="Q43" s="36" t="s">
        <v>159</v>
      </c>
      <c r="R43" s="158">
        <f>SUM(L42:M42)/SUM(L42:O42)</f>
        <v>1</v>
      </c>
      <c r="Y43" s="76"/>
      <c r="Z43" s="415"/>
      <c r="AE43" s="4"/>
      <c r="AF43" s="4"/>
      <c r="AG43" s="4"/>
      <c r="AH43" s="4"/>
      <c r="AI43" s="4"/>
      <c r="AJ43" s="81"/>
      <c r="AK43" s="81"/>
      <c r="AL43" s="81"/>
      <c r="AM43" s="81"/>
      <c r="AP43" s="76"/>
      <c r="AS43" s="76"/>
      <c r="AV43" s="76"/>
      <c r="BJ43"/>
      <c r="BK43" s="4"/>
      <c r="BZ43" s="401"/>
      <c r="CA43" s="401"/>
      <c r="CB43" s="401"/>
      <c r="CC43" s="401"/>
      <c r="CD43" s="401"/>
      <c r="CE43" s="401"/>
      <c r="CF43" s="401"/>
    </row>
    <row r="44" spans="2:84">
      <c r="B44" s="30">
        <v>1E-4</v>
      </c>
      <c r="C44" s="84" t="s">
        <v>220</v>
      </c>
      <c r="D44" s="85" t="s">
        <v>220</v>
      </c>
      <c r="E44" s="86"/>
      <c r="R44" s="15"/>
      <c r="Y44" s="76"/>
      <c r="Z44" s="415"/>
      <c r="AE44" s="4"/>
      <c r="AF44" s="4"/>
      <c r="AG44" s="4"/>
      <c r="AH44" s="4"/>
      <c r="AI44" s="4"/>
      <c r="AJ44" s="81"/>
      <c r="AK44" s="81"/>
      <c r="AL44" s="81"/>
      <c r="AM44" s="81"/>
      <c r="AP44" s="76"/>
      <c r="AS44" s="76"/>
      <c r="AV44" s="76"/>
      <c r="BJ44"/>
      <c r="BK44" s="4"/>
      <c r="BZ44" s="401"/>
      <c r="CA44" s="401"/>
      <c r="CB44" s="401"/>
      <c r="CC44" s="401"/>
      <c r="CD44" s="401"/>
      <c r="CE44" s="401"/>
      <c r="CF44" s="401"/>
    </row>
    <row r="45" spans="2:84" ht="15" thickBot="1">
      <c r="B45" s="71">
        <v>1.0000000000000001E-5</v>
      </c>
      <c r="C45" s="139">
        <v>128</v>
      </c>
      <c r="D45" s="140">
        <v>167</v>
      </c>
      <c r="E45" s="141">
        <f>SUM(C45:D45)/0.2</f>
        <v>1475</v>
      </c>
      <c r="F45" s="4" t="s">
        <v>221</v>
      </c>
      <c r="R45" s="15"/>
      <c r="Y45" s="76"/>
      <c r="Z45" s="415"/>
      <c r="AE45" s="4"/>
      <c r="AF45" s="4"/>
      <c r="AG45" s="4"/>
      <c r="AH45" s="4"/>
      <c r="AI45" s="4"/>
      <c r="AJ45" s="81"/>
      <c r="AK45" s="81"/>
      <c r="AL45" s="81"/>
      <c r="AM45" s="81"/>
      <c r="AP45" s="76"/>
      <c r="AS45" s="76"/>
      <c r="AV45" s="76"/>
      <c r="BJ45"/>
      <c r="BK45" s="4"/>
      <c r="BZ45" s="401"/>
      <c r="CA45" s="401"/>
      <c r="CB45" s="401"/>
      <c r="CC45" s="401"/>
      <c r="CD45" s="401"/>
      <c r="CE45" s="401"/>
      <c r="CF45" s="401"/>
    </row>
    <row r="46" spans="2:84" ht="15" thickBot="1">
      <c r="B46" s="31">
        <v>9.9999999999999995E-7</v>
      </c>
      <c r="C46" s="87">
        <v>24</v>
      </c>
      <c r="D46" s="88">
        <v>19</v>
      </c>
      <c r="E46" s="138"/>
      <c r="K46" s="72" t="s">
        <v>54</v>
      </c>
      <c r="L46" s="151" t="s">
        <v>89</v>
      </c>
      <c r="M46" s="152" t="s">
        <v>63</v>
      </c>
      <c r="N46" s="152" t="s">
        <v>144</v>
      </c>
      <c r="O46" s="153" t="s">
        <v>145</v>
      </c>
      <c r="Q46" s="32" t="s">
        <v>146</v>
      </c>
      <c r="R46" s="155">
        <f>L49/SUM(L49,O49)</f>
        <v>1</v>
      </c>
      <c r="Y46" s="76"/>
      <c r="Z46" s="415"/>
      <c r="AE46" s="4"/>
      <c r="AF46" s="4"/>
      <c r="AG46" s="4"/>
      <c r="AH46" s="4"/>
      <c r="AI46" s="4"/>
      <c r="AJ46" s="81"/>
      <c r="AK46" s="81"/>
      <c r="AL46" s="81"/>
      <c r="AM46" s="81"/>
      <c r="AP46" s="76"/>
      <c r="AS46" s="76"/>
      <c r="AV46" s="76"/>
    </row>
    <row r="47" spans="2:84">
      <c r="B47" s="4" t="s">
        <v>162</v>
      </c>
      <c r="K47" s="86" t="s">
        <v>148</v>
      </c>
      <c r="L47" s="16">
        <f>COUNTIF($X$9:$X$13,L46)</f>
        <v>0</v>
      </c>
      <c r="M47" s="132">
        <f t="shared" ref="M47:O47" si="0">COUNTIF($X$9:$X$13,M46)</f>
        <v>5</v>
      </c>
      <c r="N47" s="132">
        <f t="shared" si="0"/>
        <v>0</v>
      </c>
      <c r="O47" s="23">
        <f t="shared" si="0"/>
        <v>0</v>
      </c>
      <c r="Q47" s="35" t="s">
        <v>149</v>
      </c>
      <c r="R47" s="156">
        <f>M49/SUM(M49,N49)</f>
        <v>1</v>
      </c>
      <c r="Y47" s="76"/>
      <c r="Z47" s="415"/>
      <c r="AE47" s="4"/>
      <c r="AF47" s="4"/>
      <c r="AG47" s="4"/>
      <c r="AH47" s="4"/>
      <c r="AI47" s="4"/>
      <c r="AJ47" s="81"/>
      <c r="AK47" s="81"/>
      <c r="AL47" s="81"/>
      <c r="AM47" s="81"/>
    </row>
    <row r="48" spans="2:84" ht="15" thickBot="1">
      <c r="K48" s="154" t="s">
        <v>152</v>
      </c>
      <c r="L48" s="21">
        <f>COUNTIF($X$14:$X$33,L46)</f>
        <v>20</v>
      </c>
      <c r="M48" s="133">
        <f t="shared" ref="M48:O48" si="1">COUNTIF($X$14:$X$33,M46)</f>
        <v>0</v>
      </c>
      <c r="N48" s="133">
        <f t="shared" si="1"/>
        <v>0</v>
      </c>
      <c r="O48" s="27">
        <f t="shared" si="1"/>
        <v>0</v>
      </c>
      <c r="Q48" s="35" t="s">
        <v>153</v>
      </c>
      <c r="R48" s="156">
        <f>1-R46</f>
        <v>0</v>
      </c>
      <c r="Y48" s="76"/>
      <c r="Z48" s="415"/>
      <c r="AF48" s="4"/>
      <c r="AG48" s="4"/>
      <c r="AH48" s="4"/>
      <c r="AI48" s="4"/>
      <c r="AJ48" s="81"/>
      <c r="AK48" s="81"/>
      <c r="AL48" s="81"/>
      <c r="AM48" s="81"/>
    </row>
    <row r="49" spans="2:77">
      <c r="B49" s="9"/>
      <c r="L49" s="5">
        <f>SUM(L47:L48)</f>
        <v>20</v>
      </c>
      <c r="M49" s="5">
        <f>SUM(M47:M48)</f>
        <v>5</v>
      </c>
      <c r="N49" s="5">
        <f>SUM(N47:N48)</f>
        <v>0</v>
      </c>
      <c r="O49" s="5">
        <f>SUM(O47:O48)</f>
        <v>0</v>
      </c>
      <c r="Q49" s="35" t="s">
        <v>154</v>
      </c>
      <c r="R49" s="157">
        <f>1-R47</f>
        <v>0</v>
      </c>
      <c r="Y49" s="76"/>
      <c r="Z49" s="415"/>
      <c r="AF49" s="4"/>
      <c r="AG49" s="4"/>
      <c r="AH49" s="4"/>
      <c r="AI49" s="4"/>
      <c r="AJ49" s="81"/>
      <c r="AK49" s="81"/>
      <c r="AL49" s="81"/>
      <c r="AM49" s="81"/>
    </row>
    <row r="50" spans="2:77" ht="15" thickBot="1">
      <c r="C50" s="29"/>
      <c r="Q50" s="36" t="s">
        <v>159</v>
      </c>
      <c r="R50" s="158">
        <f>SUM(L49:M49)/SUM(L49:O49)</f>
        <v>1</v>
      </c>
      <c r="AG50" s="76"/>
      <c r="AH50" s="76"/>
      <c r="AI50" s="76"/>
      <c r="AJ50" s="76"/>
      <c r="AK50" s="4"/>
      <c r="AL50" s="4"/>
    </row>
    <row r="51" spans="2:77">
      <c r="C51" s="29"/>
      <c r="M51" s="73"/>
      <c r="N51" s="74"/>
      <c r="AG51" s="4"/>
      <c r="AH51" s="4"/>
      <c r="AI51" s="4"/>
      <c r="AJ51" s="4"/>
      <c r="AK51" s="4"/>
      <c r="AL51" s="4"/>
    </row>
    <row r="52" spans="2:77">
      <c r="C52" s="15"/>
      <c r="M52" s="75"/>
      <c r="N52" s="15"/>
      <c r="P52" s="75"/>
      <c r="Q52" s="15"/>
      <c r="AG52" s="4"/>
      <c r="AH52" s="4"/>
      <c r="AI52" s="4"/>
      <c r="AJ52" s="4"/>
      <c r="AK52" s="4"/>
      <c r="AL52" s="4"/>
    </row>
    <row r="53" spans="2:77">
      <c r="AK53" s="4"/>
      <c r="AL53" s="4"/>
    </row>
    <row r="54" spans="2:77">
      <c r="AK54" s="4"/>
      <c r="AL54" s="4"/>
      <c r="AM54" s="4" t="s">
        <v>222</v>
      </c>
      <c r="BA54" s="4" t="s">
        <v>223</v>
      </c>
      <c r="BY54" s="4" t="s">
        <v>224</v>
      </c>
    </row>
    <row r="55" spans="2:77">
      <c r="B55" s="53" t="s">
        <v>166</v>
      </c>
      <c r="Z55" s="4" t="s">
        <v>225</v>
      </c>
      <c r="AK55" s="4"/>
      <c r="AL55" s="4"/>
    </row>
    <row r="56" spans="2:77" ht="15" thickBot="1">
      <c r="B56" s="9" t="s">
        <v>169</v>
      </c>
      <c r="C56" s="29"/>
      <c r="E56" s="9" t="s">
        <v>170</v>
      </c>
      <c r="AK56" s="4"/>
      <c r="AL56" s="4"/>
    </row>
    <row r="57" spans="2:77">
      <c r="B57" s="4" t="s">
        <v>142</v>
      </c>
      <c r="C57" s="29">
        <v>45772</v>
      </c>
      <c r="E57" s="125">
        <v>10</v>
      </c>
      <c r="F57" s="126">
        <v>16</v>
      </c>
      <c r="G57" s="126">
        <v>7</v>
      </c>
      <c r="H57" s="127">
        <v>8</v>
      </c>
      <c r="I57" s="15" t="s">
        <v>171</v>
      </c>
      <c r="J57" s="33">
        <f>IFERROR(AVERAGE(E57:H61),"-")</f>
        <v>9.3000000000000007</v>
      </c>
      <c r="K57" s="4" t="s">
        <v>172</v>
      </c>
      <c r="AK57" s="4"/>
      <c r="AL57" s="4"/>
    </row>
    <row r="58" spans="2:77">
      <c r="B58" s="4" t="s">
        <v>147</v>
      </c>
      <c r="C58" s="34">
        <v>45773</v>
      </c>
      <c r="E58" s="128">
        <v>12</v>
      </c>
      <c r="F58" s="129">
        <v>11</v>
      </c>
      <c r="G58" s="129">
        <v>11</v>
      </c>
      <c r="H58" s="130">
        <v>8</v>
      </c>
      <c r="I58" s="15" t="s">
        <v>173</v>
      </c>
      <c r="J58" s="15">
        <f>COUNTIF(E57:H61,"&gt;0")</f>
        <v>20</v>
      </c>
      <c r="K58" s="4" t="str">
        <f>"   &lt;&lt;  "&amp;J58/SUM(J58:J59)*100&amp;"%"</f>
        <v xml:space="preserve">   &lt;&lt;  100%</v>
      </c>
      <c r="AK58" s="4"/>
      <c r="AL58" s="4"/>
    </row>
    <row r="59" spans="2:77">
      <c r="B59" s="4" t="s">
        <v>150</v>
      </c>
      <c r="C59" s="15" t="s">
        <v>151</v>
      </c>
      <c r="E59" s="128">
        <v>6</v>
      </c>
      <c r="F59" s="129">
        <v>4</v>
      </c>
      <c r="G59" s="129">
        <v>6</v>
      </c>
      <c r="H59" s="130">
        <v>9</v>
      </c>
      <c r="I59" s="15" t="s">
        <v>174</v>
      </c>
      <c r="J59" s="15">
        <f>COUNTIF(E57:H61,"=0")</f>
        <v>0</v>
      </c>
      <c r="K59" s="4" t="str">
        <f>"   &lt;&lt;  "&amp;J59/SUM(J58:J59)*100&amp;"%"</f>
        <v xml:space="preserve">   &lt;&lt;  0%</v>
      </c>
      <c r="AK59" s="4"/>
      <c r="AL59" s="4"/>
    </row>
    <row r="60" spans="2:77">
      <c r="E60" s="128">
        <v>8</v>
      </c>
      <c r="F60" s="129">
        <v>8</v>
      </c>
      <c r="G60" s="129">
        <v>8</v>
      </c>
      <c r="H60" s="130">
        <v>12</v>
      </c>
      <c r="I60" s="15"/>
      <c r="J60" s="49"/>
      <c r="AK60" s="4"/>
      <c r="AL60" s="4"/>
    </row>
    <row r="61" spans="2:77" ht="15" thickBot="1">
      <c r="E61" s="161">
        <v>6</v>
      </c>
      <c r="F61" s="131">
        <v>11</v>
      </c>
      <c r="G61" s="131">
        <v>8</v>
      </c>
      <c r="H61" s="162">
        <v>17</v>
      </c>
      <c r="I61" s="15"/>
      <c r="J61" s="15"/>
      <c r="AK61" s="4"/>
      <c r="AL61" s="4"/>
    </row>
    <row r="62" spans="2:77">
      <c r="I62" s="15"/>
      <c r="J62" s="15"/>
      <c r="AK62" s="4"/>
      <c r="AL62" s="4"/>
    </row>
    <row r="63" spans="2:77">
      <c r="AK63" s="4"/>
      <c r="AL63" s="4"/>
    </row>
    <row r="64" spans="2:77">
      <c r="B64" s="53" t="s">
        <v>175</v>
      </c>
      <c r="AK64" s="4"/>
      <c r="AL64" s="4"/>
    </row>
    <row r="65" spans="2:38">
      <c r="B65" s="9" t="s">
        <v>186</v>
      </c>
      <c r="C65" s="29"/>
      <c r="AK65" s="4"/>
      <c r="AL65" s="4"/>
    </row>
    <row r="66" spans="2:38">
      <c r="B66" s="4" t="s">
        <v>176</v>
      </c>
      <c r="C66" s="29"/>
      <c r="AK66" s="4"/>
      <c r="AL66" s="4"/>
    </row>
    <row r="67" spans="2:38">
      <c r="B67" s="4" t="s">
        <v>147</v>
      </c>
      <c r="C67" s="34"/>
      <c r="AK67" s="4"/>
      <c r="AL67" s="4"/>
    </row>
    <row r="68" spans="2:38">
      <c r="B68" s="4" t="s">
        <v>150</v>
      </c>
      <c r="C68" s="15" t="s">
        <v>177</v>
      </c>
      <c r="AK68" s="4"/>
      <c r="AL68" s="4"/>
    </row>
    <row r="69" spans="2:38" ht="15" thickBot="1">
      <c r="AK69" s="4"/>
      <c r="AL69" s="4"/>
    </row>
    <row r="70" spans="2:38" ht="15" thickBot="1">
      <c r="B70" s="50" t="s">
        <v>155</v>
      </c>
      <c r="C70" s="183" t="s">
        <v>156</v>
      </c>
      <c r="D70" s="184" t="s">
        <v>157</v>
      </c>
      <c r="E70" s="182" t="s">
        <v>178</v>
      </c>
      <c r="AK70" s="4"/>
      <c r="AL70" s="4"/>
    </row>
    <row r="71" spans="2:38">
      <c r="B71" s="236">
        <v>0.1</v>
      </c>
      <c r="C71" s="403">
        <v>0</v>
      </c>
      <c r="D71" s="404">
        <v>0</v>
      </c>
      <c r="E71" s="406" t="str">
        <f>"&lt; "&amp;1/(2*B71)</f>
        <v>&lt; 5</v>
      </c>
      <c r="AK71" s="4"/>
      <c r="AL71" s="4"/>
    </row>
    <row r="72" spans="2:38">
      <c r="B72" s="78">
        <v>0.01</v>
      </c>
      <c r="C72" s="90">
        <v>0</v>
      </c>
      <c r="D72" s="206">
        <v>0</v>
      </c>
      <c r="E72" s="208"/>
      <c r="AK72" s="4"/>
      <c r="AL72" s="4"/>
    </row>
    <row r="73" spans="2:38">
      <c r="B73" s="78">
        <v>1E-3</v>
      </c>
      <c r="C73" s="90">
        <v>0</v>
      </c>
      <c r="D73" s="206">
        <v>0</v>
      </c>
      <c r="E73" s="208"/>
      <c r="AK73" s="4"/>
      <c r="AL73" s="4"/>
    </row>
    <row r="74" spans="2:38">
      <c r="B74" s="79">
        <v>1E-4</v>
      </c>
      <c r="C74" s="90">
        <v>0</v>
      </c>
      <c r="D74" s="206">
        <v>0</v>
      </c>
      <c r="E74" s="205"/>
    </row>
    <row r="75" spans="2:38">
      <c r="B75" s="78">
        <v>1.0000000000000001E-5</v>
      </c>
      <c r="C75" s="90">
        <v>0</v>
      </c>
      <c r="D75" s="206">
        <v>0</v>
      </c>
      <c r="E75" s="205"/>
      <c r="G75" s="70"/>
    </row>
    <row r="76" spans="2:38">
      <c r="B76" s="78">
        <v>9.9999999999999995E-7</v>
      </c>
      <c r="C76" s="90">
        <v>0</v>
      </c>
      <c r="D76" s="206">
        <v>0</v>
      </c>
      <c r="E76" s="205"/>
    </row>
    <row r="77" spans="2:38" ht="15" thickBot="1">
      <c r="B77" s="80">
        <v>9.9999999999999995E-8</v>
      </c>
      <c r="C77" s="207">
        <v>0</v>
      </c>
      <c r="D77" s="88">
        <v>0</v>
      </c>
      <c r="E77" s="154"/>
    </row>
    <row r="78" spans="2:38">
      <c r="B78" s="4" t="s">
        <v>162</v>
      </c>
    </row>
    <row r="80" spans="2:38">
      <c r="B80" s="9" t="s">
        <v>181</v>
      </c>
      <c r="C80" s="29"/>
    </row>
    <row r="81" spans="2:5">
      <c r="B81" s="4" t="s">
        <v>176</v>
      </c>
      <c r="C81" s="29"/>
    </row>
    <row r="82" spans="2:5">
      <c r="B82" s="4" t="s">
        <v>147</v>
      </c>
      <c r="C82" s="34"/>
    </row>
    <row r="83" spans="2:5">
      <c r="B83" s="4" t="s">
        <v>150</v>
      </c>
      <c r="C83" s="15" t="s">
        <v>177</v>
      </c>
    </row>
    <row r="84" spans="2:5" ht="15" thickBot="1"/>
    <row r="85" spans="2:5" ht="15" thickBot="1">
      <c r="B85" s="50" t="s">
        <v>155</v>
      </c>
      <c r="C85" s="51" t="s">
        <v>156</v>
      </c>
      <c r="D85" s="52" t="s">
        <v>157</v>
      </c>
      <c r="E85" s="50" t="s">
        <v>178</v>
      </c>
    </row>
    <row r="86" spans="2:5">
      <c r="B86" s="402">
        <v>0.1</v>
      </c>
      <c r="C86" s="403">
        <v>7</v>
      </c>
      <c r="D86" s="404">
        <v>15</v>
      </c>
      <c r="E86" s="405">
        <f>SUM(C86:D86)/(2*B86)</f>
        <v>110</v>
      </c>
    </row>
    <row r="87" spans="2:5">
      <c r="B87" s="37">
        <v>0.01</v>
      </c>
      <c r="C87" s="90">
        <v>2</v>
      </c>
      <c r="D87" s="206">
        <v>0</v>
      </c>
      <c r="E87" s="208"/>
    </row>
    <row r="88" spans="2:5">
      <c r="B88" s="37">
        <v>1E-3</v>
      </c>
      <c r="C88" s="90">
        <v>0</v>
      </c>
      <c r="D88" s="206">
        <v>0</v>
      </c>
      <c r="E88" s="205"/>
    </row>
    <row r="89" spans="2:5">
      <c r="B89" s="38">
        <v>1E-4</v>
      </c>
      <c r="C89" s="90">
        <v>0</v>
      </c>
      <c r="D89" s="206">
        <v>0</v>
      </c>
      <c r="E89" s="205"/>
    </row>
    <row r="90" spans="2:5">
      <c r="B90" s="37">
        <v>1.0000000000000001E-5</v>
      </c>
      <c r="C90" s="90">
        <v>0</v>
      </c>
      <c r="D90" s="206">
        <v>0</v>
      </c>
      <c r="E90" s="205"/>
    </row>
    <row r="91" spans="2:5">
      <c r="B91" s="37">
        <v>9.9999999999999995E-7</v>
      </c>
      <c r="C91" s="90">
        <v>0</v>
      </c>
      <c r="D91" s="206">
        <v>0</v>
      </c>
      <c r="E91" s="205"/>
    </row>
    <row r="92" spans="2:5" ht="15" thickBot="1">
      <c r="B92" s="31">
        <v>9.9999999999999995E-8</v>
      </c>
      <c r="C92" s="207">
        <v>0</v>
      </c>
      <c r="D92" s="88">
        <v>0</v>
      </c>
      <c r="E92" s="154"/>
    </row>
    <row r="93" spans="2:5">
      <c r="B93" s="4" t="s">
        <v>162</v>
      </c>
    </row>
    <row r="131" spans="2:8">
      <c r="B131"/>
      <c r="H131"/>
    </row>
    <row r="148" spans="2:2">
      <c r="B148"/>
    </row>
  </sheetData>
  <mergeCells count="81">
    <mergeCell ref="B35:E35"/>
    <mergeCell ref="F35:I35"/>
    <mergeCell ref="B32:E32"/>
    <mergeCell ref="F32:I32"/>
    <mergeCell ref="B33:E33"/>
    <mergeCell ref="F33:I33"/>
    <mergeCell ref="B34:E34"/>
    <mergeCell ref="F34:I34"/>
    <mergeCell ref="B30:E30"/>
    <mergeCell ref="F30:I30"/>
    <mergeCell ref="AG30:AH30"/>
    <mergeCell ref="AI30:AJ30"/>
    <mergeCell ref="B31:E31"/>
    <mergeCell ref="F31:I31"/>
    <mergeCell ref="B26:E26"/>
    <mergeCell ref="F26:I26"/>
    <mergeCell ref="B28:G28"/>
    <mergeCell ref="H28:I28"/>
    <mergeCell ref="B29:E29"/>
    <mergeCell ref="F29:I29"/>
    <mergeCell ref="B23:G23"/>
    <mergeCell ref="H23:I23"/>
    <mergeCell ref="B24:E24"/>
    <mergeCell ref="F24:I24"/>
    <mergeCell ref="B25:E25"/>
    <mergeCell ref="F25:I25"/>
    <mergeCell ref="B19:E19"/>
    <mergeCell ref="F19:I19"/>
    <mergeCell ref="B20:E20"/>
    <mergeCell ref="F20:I20"/>
    <mergeCell ref="B21:E21"/>
    <mergeCell ref="F21:I21"/>
    <mergeCell ref="B18:E18"/>
    <mergeCell ref="F18:I18"/>
    <mergeCell ref="B11:E11"/>
    <mergeCell ref="F11:I11"/>
    <mergeCell ref="B12:E12"/>
    <mergeCell ref="F12:I12"/>
    <mergeCell ref="B13:E13"/>
    <mergeCell ref="F13:I13"/>
    <mergeCell ref="B14:E14"/>
    <mergeCell ref="F14:I14"/>
    <mergeCell ref="B16:I16"/>
    <mergeCell ref="B17:E17"/>
    <mergeCell ref="F17:I17"/>
    <mergeCell ref="B9:E9"/>
    <mergeCell ref="F9:I9"/>
    <mergeCell ref="B10:E10"/>
    <mergeCell ref="F10:I10"/>
    <mergeCell ref="AG10:AH10"/>
    <mergeCell ref="AI10:AJ10"/>
    <mergeCell ref="BV7:BW7"/>
    <mergeCell ref="BY7:BY8"/>
    <mergeCell ref="BZ7:BZ8"/>
    <mergeCell ref="CA7:CA8"/>
    <mergeCell ref="AP7:AQ7"/>
    <mergeCell ref="AR7:AS7"/>
    <mergeCell ref="AT7:AU7"/>
    <mergeCell ref="AV7:AW7"/>
    <mergeCell ref="CB7:CC7"/>
    <mergeCell ref="B8:I8"/>
    <mergeCell ref="BI7:BJ7"/>
    <mergeCell ref="BL7:BM7"/>
    <mergeCell ref="BN7:BO7"/>
    <mergeCell ref="BP7:BQ7"/>
    <mergeCell ref="BR7:BS7"/>
    <mergeCell ref="BT7:BU7"/>
    <mergeCell ref="AX7:AY7"/>
    <mergeCell ref="BA7:BA8"/>
    <mergeCell ref="BB7:BB8"/>
    <mergeCell ref="BC7:BD7"/>
    <mergeCell ref="BE7:BF7"/>
    <mergeCell ref="BG7:BH7"/>
    <mergeCell ref="AM7:AM8"/>
    <mergeCell ref="AN7:AO7"/>
    <mergeCell ref="AC7:AD7"/>
    <mergeCell ref="N7:Q7"/>
    <mergeCell ref="U7:V7"/>
    <mergeCell ref="W7:X7"/>
    <mergeCell ref="Z7:Z8"/>
    <mergeCell ref="AA7:AB7"/>
  </mergeCells>
  <phoneticPr fontId="4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78DEE-1E19-4894-A8EF-252CD724BC37}">
  <dimension ref="C3:G51"/>
  <sheetViews>
    <sheetView topLeftCell="A12" workbookViewId="0"/>
  </sheetViews>
  <sheetFormatPr defaultColWidth="10.85546875" defaultRowHeight="14.45"/>
  <cols>
    <col min="4" max="7" width="11.42578125" style="349"/>
  </cols>
  <sheetData>
    <row r="3" spans="3:7" ht="23.45">
      <c r="C3" s="229" t="s">
        <v>226</v>
      </c>
    </row>
    <row r="4" spans="3:7" ht="15" thickBot="1"/>
    <row r="5" spans="3:7">
      <c r="C5" s="437" t="s">
        <v>20</v>
      </c>
      <c r="D5" s="492" t="s">
        <v>227</v>
      </c>
      <c r="E5" s="492"/>
      <c r="F5" s="492" t="s">
        <v>228</v>
      </c>
      <c r="G5" s="493"/>
    </row>
    <row r="6" spans="3:7" ht="15" thickBot="1">
      <c r="C6" s="438"/>
      <c r="D6" s="367" t="s">
        <v>55</v>
      </c>
      <c r="E6" s="367" t="s">
        <v>56</v>
      </c>
      <c r="F6" s="367" t="s">
        <v>55</v>
      </c>
      <c r="G6" s="368" t="s">
        <v>56</v>
      </c>
    </row>
    <row r="7" spans="3:7">
      <c r="C7" s="16" t="s">
        <v>58</v>
      </c>
      <c r="D7" s="359" t="s">
        <v>64</v>
      </c>
      <c r="E7" s="353">
        <v>30.104017883819299</v>
      </c>
      <c r="F7" s="359" t="s">
        <v>64</v>
      </c>
      <c r="G7" s="354">
        <v>30.062734736390301</v>
      </c>
    </row>
    <row r="8" spans="3:7">
      <c r="C8" s="18" t="s">
        <v>67</v>
      </c>
      <c r="D8" s="360" t="s">
        <v>64</v>
      </c>
      <c r="E8" s="352">
        <v>30.075853050980999</v>
      </c>
      <c r="F8" s="360" t="s">
        <v>64</v>
      </c>
      <c r="G8" s="355">
        <v>29.587229405208099</v>
      </c>
    </row>
    <row r="9" spans="3:7">
      <c r="C9" s="18" t="s">
        <v>70</v>
      </c>
      <c r="D9" s="360" t="s">
        <v>64</v>
      </c>
      <c r="E9" s="352">
        <v>30.832552108174301</v>
      </c>
      <c r="F9" s="360" t="s">
        <v>64</v>
      </c>
      <c r="G9" s="355">
        <v>30.7957678876428</v>
      </c>
    </row>
    <row r="10" spans="3:7">
      <c r="C10" s="18" t="s">
        <v>74</v>
      </c>
      <c r="D10" s="360" t="s">
        <v>64</v>
      </c>
      <c r="E10" s="352">
        <v>30.176536533958298</v>
      </c>
      <c r="F10" s="360" t="s">
        <v>64</v>
      </c>
      <c r="G10" s="355">
        <v>30.370810026038399</v>
      </c>
    </row>
    <row r="11" spans="3:7" ht="15" thickBot="1">
      <c r="C11" s="21" t="s">
        <v>78</v>
      </c>
      <c r="D11" s="358" t="s">
        <v>64</v>
      </c>
      <c r="E11" s="356">
        <v>30.136550748847501</v>
      </c>
      <c r="F11" s="358" t="s">
        <v>64</v>
      </c>
      <c r="G11" s="357">
        <v>30.889356713740501</v>
      </c>
    </row>
    <row r="12" spans="3:7">
      <c r="C12" s="16" t="s">
        <v>82</v>
      </c>
      <c r="D12" s="359" t="s">
        <v>64</v>
      </c>
      <c r="E12" s="353">
        <v>30.7865373201134</v>
      </c>
      <c r="F12" s="359" t="s">
        <v>64</v>
      </c>
      <c r="G12" s="354">
        <v>30.104346488167099</v>
      </c>
    </row>
    <row r="13" spans="3:7">
      <c r="C13" s="18" t="s">
        <v>84</v>
      </c>
      <c r="D13" s="360" t="s">
        <v>64</v>
      </c>
      <c r="E13" s="352">
        <v>29.904971187603898</v>
      </c>
      <c r="F13" s="360" t="s">
        <v>64</v>
      </c>
      <c r="G13" s="355">
        <v>29.745555655588401</v>
      </c>
    </row>
    <row r="14" spans="3:7">
      <c r="C14" s="18" t="s">
        <v>86</v>
      </c>
      <c r="D14" s="361"/>
      <c r="E14" s="361"/>
      <c r="F14" s="361"/>
      <c r="G14" s="362"/>
    </row>
    <row r="15" spans="3:7">
      <c r="C15" s="18" t="s">
        <v>92</v>
      </c>
      <c r="D15" s="360" t="s">
        <v>64</v>
      </c>
      <c r="E15" s="352">
        <v>30.036847166676299</v>
      </c>
      <c r="F15" s="360" t="s">
        <v>64</v>
      </c>
      <c r="G15" s="355">
        <v>30.058437965056399</v>
      </c>
    </row>
    <row r="16" spans="3:7">
      <c r="C16" s="18" t="s">
        <v>94</v>
      </c>
      <c r="D16" s="361"/>
      <c r="E16" s="361"/>
      <c r="F16" s="361"/>
      <c r="G16" s="362"/>
    </row>
    <row r="17" spans="3:7">
      <c r="C17" s="18" t="s">
        <v>97</v>
      </c>
      <c r="D17" s="360" t="s">
        <v>64</v>
      </c>
      <c r="E17" s="352">
        <v>30.0907732030856</v>
      </c>
      <c r="F17" s="360" t="s">
        <v>64</v>
      </c>
      <c r="G17" s="355">
        <v>30.5103861173375</v>
      </c>
    </row>
    <row r="18" spans="3:7">
      <c r="C18" s="18" t="s">
        <v>100</v>
      </c>
      <c r="D18" s="360" t="s">
        <v>64</v>
      </c>
      <c r="E18" s="352">
        <v>30.105379388945899</v>
      </c>
      <c r="F18" s="360" t="s">
        <v>64</v>
      </c>
      <c r="G18" s="355">
        <v>30.253933456071799</v>
      </c>
    </row>
    <row r="19" spans="3:7">
      <c r="C19" s="18" t="s">
        <v>103</v>
      </c>
      <c r="D19" s="361"/>
      <c r="E19" s="361"/>
      <c r="F19" s="361"/>
      <c r="G19" s="362"/>
    </row>
    <row r="20" spans="3:7">
      <c r="C20" s="18" t="s">
        <v>104</v>
      </c>
      <c r="D20" s="360" t="s">
        <v>64</v>
      </c>
      <c r="E20" s="352">
        <v>30.073051681857201</v>
      </c>
      <c r="F20" s="360" t="s">
        <v>64</v>
      </c>
      <c r="G20" s="355">
        <v>30.0978702647208</v>
      </c>
    </row>
    <row r="21" spans="3:7" ht="15" thickBot="1">
      <c r="C21" s="21" t="s">
        <v>107</v>
      </c>
      <c r="D21" s="363"/>
      <c r="E21" s="363"/>
      <c r="F21" s="363"/>
      <c r="G21" s="364"/>
    </row>
    <row r="22" spans="3:7">
      <c r="C22" s="16" t="s">
        <v>109</v>
      </c>
      <c r="D22" s="365"/>
      <c r="E22" s="365"/>
      <c r="F22" s="365"/>
      <c r="G22" s="366"/>
    </row>
    <row r="23" spans="3:7">
      <c r="C23" s="18" t="s">
        <v>111</v>
      </c>
      <c r="D23" s="361"/>
      <c r="E23" s="361"/>
      <c r="F23" s="361"/>
      <c r="G23" s="362"/>
    </row>
    <row r="24" spans="3:7">
      <c r="C24" s="18" t="s">
        <v>113</v>
      </c>
      <c r="D24" s="361"/>
      <c r="E24" s="361"/>
      <c r="F24" s="361"/>
      <c r="G24" s="362"/>
    </row>
    <row r="25" spans="3:7">
      <c r="C25" s="18" t="s">
        <v>114</v>
      </c>
      <c r="D25" s="361"/>
      <c r="E25" s="361"/>
      <c r="F25" s="361"/>
      <c r="G25" s="362"/>
    </row>
    <row r="26" spans="3:7">
      <c r="C26" s="18" t="s">
        <v>116</v>
      </c>
      <c r="D26" s="360" t="s">
        <v>64</v>
      </c>
      <c r="E26" s="352">
        <v>30.048140360872399</v>
      </c>
      <c r="F26" s="360" t="s">
        <v>64</v>
      </c>
      <c r="G26" s="355">
        <v>30.144243265482501</v>
      </c>
    </row>
    <row r="27" spans="3:7">
      <c r="C27" s="18" t="s">
        <v>118</v>
      </c>
      <c r="D27" s="361"/>
      <c r="E27" s="361"/>
      <c r="F27" s="361"/>
      <c r="G27" s="362"/>
    </row>
    <row r="28" spans="3:7">
      <c r="C28" s="18" t="s">
        <v>121</v>
      </c>
      <c r="D28" s="361"/>
      <c r="E28" s="361"/>
      <c r="F28" s="361"/>
      <c r="G28" s="362"/>
    </row>
    <row r="29" spans="3:7">
      <c r="C29" s="18" t="s">
        <v>123</v>
      </c>
      <c r="D29" s="361"/>
      <c r="E29" s="361"/>
      <c r="F29" s="361"/>
      <c r="G29" s="362"/>
    </row>
    <row r="30" spans="3:7">
      <c r="C30" s="18" t="s">
        <v>124</v>
      </c>
      <c r="D30" s="361"/>
      <c r="E30" s="361"/>
      <c r="F30" s="361"/>
      <c r="G30" s="362"/>
    </row>
    <row r="31" spans="3:7" ht="15" thickBot="1">
      <c r="C31" s="21" t="s">
        <v>126</v>
      </c>
      <c r="D31" s="363"/>
      <c r="E31" s="363"/>
      <c r="F31" s="363"/>
      <c r="G31" s="364"/>
    </row>
    <row r="32" spans="3:7">
      <c r="C32" s="136" t="s">
        <v>128</v>
      </c>
      <c r="D32" s="295">
        <v>21.165036240018701</v>
      </c>
      <c r="E32" s="353">
        <v>29.991438108123301</v>
      </c>
      <c r="F32" s="295">
        <v>22.768824918085301</v>
      </c>
      <c r="G32" s="354">
        <v>31.159067461733802</v>
      </c>
    </row>
    <row r="33" spans="3:7" ht="15" thickBot="1">
      <c r="C33" s="94" t="s">
        <v>132</v>
      </c>
      <c r="D33" s="296" t="s">
        <v>64</v>
      </c>
      <c r="E33" s="356">
        <v>30.530211806220901</v>
      </c>
      <c r="F33" s="296" t="s">
        <v>64</v>
      </c>
      <c r="G33" s="357">
        <v>30.681532534459699</v>
      </c>
    </row>
    <row r="34" spans="3:7">
      <c r="C34" t="s">
        <v>229</v>
      </c>
    </row>
    <row r="51" spans="3:3">
      <c r="C51" t="s">
        <v>230</v>
      </c>
    </row>
  </sheetData>
  <mergeCells count="3">
    <mergeCell ref="C5:C6"/>
    <mergeCell ref="F5:G5"/>
    <mergeCell ref="D5:E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9327C-8AED-4A25-877E-600CB392A75D}">
  <dimension ref="C3:G51"/>
  <sheetViews>
    <sheetView workbookViewId="0">
      <selection activeCell="H26" sqref="H26"/>
    </sheetView>
  </sheetViews>
  <sheetFormatPr defaultColWidth="10.85546875" defaultRowHeight="14.45"/>
  <cols>
    <col min="4" max="7" width="11.42578125" style="349"/>
  </cols>
  <sheetData>
    <row r="3" spans="3:7" ht="23.45">
      <c r="C3" s="229" t="s">
        <v>226</v>
      </c>
    </row>
    <row r="4" spans="3:7" ht="15" thickBot="1"/>
    <row r="5" spans="3:7">
      <c r="C5" s="437" t="s">
        <v>20</v>
      </c>
      <c r="D5" s="492" t="s">
        <v>227</v>
      </c>
      <c r="E5" s="492"/>
      <c r="F5" s="492" t="s">
        <v>228</v>
      </c>
      <c r="G5" s="493"/>
    </row>
    <row r="6" spans="3:7" ht="15" thickBot="1">
      <c r="C6" s="438"/>
      <c r="D6" s="367" t="s">
        <v>55</v>
      </c>
      <c r="E6" s="367" t="s">
        <v>56</v>
      </c>
      <c r="F6" s="367" t="s">
        <v>55</v>
      </c>
      <c r="G6" s="368" t="s">
        <v>56</v>
      </c>
    </row>
    <row r="7" spans="3:7">
      <c r="C7" s="16" t="s">
        <v>185</v>
      </c>
      <c r="D7" s="365"/>
      <c r="E7" s="391"/>
      <c r="F7" s="365"/>
      <c r="G7" s="392"/>
    </row>
    <row r="8" spans="3:7">
      <c r="C8" s="18" t="s">
        <v>187</v>
      </c>
      <c r="D8" s="361"/>
      <c r="E8" s="393"/>
      <c r="F8" s="361"/>
      <c r="G8" s="394"/>
    </row>
    <row r="9" spans="3:7">
      <c r="C9" s="18" t="s">
        <v>188</v>
      </c>
      <c r="D9" s="360" t="s">
        <v>64</v>
      </c>
      <c r="E9" s="189">
        <v>30.892768514191602</v>
      </c>
      <c r="F9" s="360" t="s">
        <v>64</v>
      </c>
      <c r="G9" s="231">
        <v>30.749842630761702</v>
      </c>
    </row>
    <row r="10" spans="3:7">
      <c r="C10" s="18" t="s">
        <v>191</v>
      </c>
      <c r="D10" s="360" t="s">
        <v>64</v>
      </c>
      <c r="E10" s="189">
        <v>30.653656779686099</v>
      </c>
      <c r="F10" s="360" t="s">
        <v>64</v>
      </c>
      <c r="G10" s="231">
        <v>30.789847714173099</v>
      </c>
    </row>
    <row r="11" spans="3:7" ht="15" thickBot="1">
      <c r="C11" s="21" t="s">
        <v>193</v>
      </c>
      <c r="D11" s="358" t="s">
        <v>64</v>
      </c>
      <c r="E11" s="189">
        <v>30.769341977027601</v>
      </c>
      <c r="F11" s="358" t="s">
        <v>64</v>
      </c>
      <c r="G11" s="231">
        <v>30.887257266067198</v>
      </c>
    </row>
    <row r="12" spans="3:7">
      <c r="C12" s="16" t="s">
        <v>194</v>
      </c>
      <c r="D12" s="365"/>
      <c r="E12" s="391"/>
      <c r="F12" s="365"/>
      <c r="G12" s="392"/>
    </row>
    <row r="13" spans="3:7">
      <c r="C13" s="18" t="s">
        <v>196</v>
      </c>
      <c r="D13" s="361"/>
      <c r="E13" s="393"/>
      <c r="F13" s="361"/>
      <c r="G13" s="394"/>
    </row>
    <row r="14" spans="3:7">
      <c r="C14" s="18" t="s">
        <v>197</v>
      </c>
      <c r="D14" s="361"/>
      <c r="E14" s="361"/>
      <c r="F14" s="361"/>
      <c r="G14" s="362"/>
    </row>
    <row r="15" spans="3:7">
      <c r="C15" s="18" t="s">
        <v>198</v>
      </c>
      <c r="D15" s="361"/>
      <c r="E15" s="393"/>
      <c r="F15" s="361"/>
      <c r="G15" s="394"/>
    </row>
    <row r="16" spans="3:7">
      <c r="C16" s="18" t="s">
        <v>199</v>
      </c>
      <c r="D16" s="361"/>
      <c r="E16" s="361"/>
      <c r="F16" s="361"/>
      <c r="G16" s="362"/>
    </row>
    <row r="17" spans="3:7">
      <c r="C17" s="18" t="s">
        <v>201</v>
      </c>
      <c r="D17" s="361"/>
      <c r="E17" s="393"/>
      <c r="F17" s="361"/>
      <c r="G17" s="394"/>
    </row>
    <row r="18" spans="3:7">
      <c r="C18" s="18" t="s">
        <v>202</v>
      </c>
      <c r="D18" s="361"/>
      <c r="E18" s="393"/>
      <c r="F18" s="361"/>
      <c r="G18" s="394"/>
    </row>
    <row r="19" spans="3:7">
      <c r="C19" s="18" t="s">
        <v>203</v>
      </c>
      <c r="D19" s="361"/>
      <c r="E19" s="361"/>
      <c r="F19" s="361"/>
      <c r="G19" s="362"/>
    </row>
    <row r="20" spans="3:7">
      <c r="C20" s="18" t="s">
        <v>204</v>
      </c>
      <c r="D20" s="361"/>
      <c r="E20" s="393"/>
      <c r="F20" s="361"/>
      <c r="G20" s="394"/>
    </row>
    <row r="21" spans="3:7" ht="15" thickBot="1">
      <c r="C21" s="21" t="s">
        <v>205</v>
      </c>
      <c r="D21" s="363"/>
      <c r="E21" s="363"/>
      <c r="F21" s="363"/>
      <c r="G21" s="364"/>
    </row>
    <row r="22" spans="3:7">
      <c r="C22" s="16" t="s">
        <v>206</v>
      </c>
      <c r="D22" s="365"/>
      <c r="E22" s="365"/>
      <c r="F22" s="365"/>
      <c r="G22" s="366"/>
    </row>
    <row r="23" spans="3:7">
      <c r="C23" s="18" t="s">
        <v>207</v>
      </c>
      <c r="D23" s="361"/>
      <c r="E23" s="361"/>
      <c r="F23" s="361"/>
      <c r="G23" s="362"/>
    </row>
    <row r="24" spans="3:7">
      <c r="C24" s="18" t="s">
        <v>208</v>
      </c>
      <c r="D24" s="361"/>
      <c r="E24" s="361"/>
      <c r="F24" s="361"/>
      <c r="G24" s="362"/>
    </row>
    <row r="25" spans="3:7">
      <c r="C25" s="18" t="s">
        <v>209</v>
      </c>
      <c r="D25" s="361"/>
      <c r="E25" s="361"/>
      <c r="F25" s="361"/>
      <c r="G25" s="362"/>
    </row>
    <row r="26" spans="3:7">
      <c r="C26" s="18" t="s">
        <v>210</v>
      </c>
      <c r="D26" s="361"/>
      <c r="E26" s="393"/>
      <c r="F26" s="361"/>
      <c r="G26" s="394"/>
    </row>
    <row r="27" spans="3:7">
      <c r="C27" s="18" t="s">
        <v>211</v>
      </c>
      <c r="D27" s="361"/>
      <c r="E27" s="361"/>
      <c r="F27" s="361"/>
      <c r="G27" s="362"/>
    </row>
    <row r="28" spans="3:7">
      <c r="C28" s="18" t="s">
        <v>212</v>
      </c>
      <c r="D28" s="361"/>
      <c r="E28" s="361"/>
      <c r="F28" s="361"/>
      <c r="G28" s="362"/>
    </row>
    <row r="29" spans="3:7">
      <c r="C29" s="18" t="s">
        <v>213</v>
      </c>
      <c r="D29" s="361"/>
      <c r="E29" s="361"/>
      <c r="F29" s="361"/>
      <c r="G29" s="362"/>
    </row>
    <row r="30" spans="3:7">
      <c r="C30" s="18" t="s">
        <v>214</v>
      </c>
      <c r="D30" s="361"/>
      <c r="E30" s="361"/>
      <c r="F30" s="361"/>
      <c r="G30" s="362"/>
    </row>
    <row r="31" spans="3:7" ht="15" thickBot="1">
      <c r="C31" s="22" t="s">
        <v>215</v>
      </c>
      <c r="D31" s="395"/>
      <c r="E31" s="395"/>
      <c r="F31" s="395"/>
      <c r="G31" s="396"/>
    </row>
    <row r="32" spans="3:7">
      <c r="C32" s="136" t="s">
        <v>128</v>
      </c>
      <c r="D32" s="353">
        <v>19.16</v>
      </c>
      <c r="E32" s="353">
        <v>30.127879398951698</v>
      </c>
      <c r="F32" s="399"/>
      <c r="G32" s="392"/>
    </row>
    <row r="33" spans="3:7">
      <c r="C33" s="92" t="s">
        <v>130</v>
      </c>
      <c r="D33" s="294" t="s">
        <v>64</v>
      </c>
      <c r="E33" s="352">
        <v>30.042469930299902</v>
      </c>
      <c r="F33" s="400"/>
      <c r="G33" s="394"/>
    </row>
    <row r="34" spans="3:7">
      <c r="C34" s="397" t="s">
        <v>133</v>
      </c>
      <c r="D34" s="360" t="s">
        <v>64</v>
      </c>
      <c r="E34" s="352">
        <v>29.595859714662701</v>
      </c>
      <c r="F34" s="361"/>
      <c r="G34" s="362"/>
    </row>
    <row r="35" spans="3:7" ht="15" thickBot="1">
      <c r="C35" s="398" t="s">
        <v>132</v>
      </c>
      <c r="D35" s="358" t="s">
        <v>64</v>
      </c>
      <c r="E35" s="356">
        <v>30.3577085931793</v>
      </c>
      <c r="F35" s="363"/>
      <c r="G35" s="364"/>
    </row>
    <row r="36" spans="3:7">
      <c r="C36" t="s">
        <v>231</v>
      </c>
    </row>
    <row r="51" spans="3:3">
      <c r="C51" t="s">
        <v>230</v>
      </c>
    </row>
  </sheetData>
  <mergeCells count="3">
    <mergeCell ref="C5:C6"/>
    <mergeCell ref="D5:E5"/>
    <mergeCell ref="F5:G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54690-58A3-453E-9FE9-3CFAF395BBDA}">
  <dimension ref="B2:W67"/>
  <sheetViews>
    <sheetView workbookViewId="0"/>
  </sheetViews>
  <sheetFormatPr defaultColWidth="10.85546875" defaultRowHeight="14.45"/>
  <cols>
    <col min="20" max="20" width="28.85546875" customWidth="1"/>
  </cols>
  <sheetData>
    <row r="2" spans="2:23" ht="23.45">
      <c r="B2" s="229" t="s">
        <v>232</v>
      </c>
    </row>
    <row r="3" spans="2:23" ht="15.75" customHeight="1"/>
    <row r="4" spans="2:23" ht="15.75" customHeight="1">
      <c r="B4" s="310" t="s">
        <v>233</v>
      </c>
    </row>
    <row r="5" spans="2:23" ht="15.75" customHeight="1">
      <c r="B5" s="309" t="s">
        <v>234</v>
      </c>
      <c r="G5" s="311">
        <v>45718</v>
      </c>
    </row>
    <row r="6" spans="2:23" ht="15.75" customHeight="1">
      <c r="B6" s="309" t="s">
        <v>235</v>
      </c>
      <c r="G6" s="311">
        <v>45718</v>
      </c>
    </row>
    <row r="7" spans="2:23" ht="15.75" customHeight="1">
      <c r="B7" s="309" t="s">
        <v>236</v>
      </c>
      <c r="G7" s="311">
        <v>45719</v>
      </c>
    </row>
    <row r="8" spans="2:23">
      <c r="B8" s="309" t="s">
        <v>237</v>
      </c>
      <c r="G8" s="311">
        <v>45719</v>
      </c>
    </row>
    <row r="9" spans="2:23">
      <c r="B9" s="309"/>
      <c r="G9" s="311"/>
    </row>
    <row r="10" spans="2:23">
      <c r="B10" s="309"/>
      <c r="G10" s="311"/>
    </row>
    <row r="11" spans="2:23" ht="15" thickBot="1">
      <c r="B11" t="s">
        <v>238</v>
      </c>
    </row>
    <row r="12" spans="2:23" ht="15" thickBot="1">
      <c r="S12" s="9"/>
      <c r="T12" s="9"/>
      <c r="U12" s="9"/>
      <c r="V12" s="418" t="s">
        <v>17</v>
      </c>
      <c r="W12" s="421"/>
    </row>
    <row r="13" spans="2:23" ht="15" thickBot="1">
      <c r="S13" s="117" t="s">
        <v>239</v>
      </c>
      <c r="T13" s="118" t="s">
        <v>43</v>
      </c>
      <c r="U13" s="119" t="s">
        <v>44</v>
      </c>
      <c r="V13" s="1" t="s">
        <v>55</v>
      </c>
      <c r="W13" s="306" t="s">
        <v>56</v>
      </c>
    </row>
    <row r="14" spans="2:23">
      <c r="S14" s="16">
        <v>1</v>
      </c>
      <c r="T14" s="149" t="s">
        <v>71</v>
      </c>
      <c r="U14" s="307" t="s">
        <v>60</v>
      </c>
      <c r="V14" s="166" t="s">
        <v>64</v>
      </c>
      <c r="W14" s="312">
        <v>31.115980942835101</v>
      </c>
    </row>
    <row r="15" spans="2:23">
      <c r="S15" s="18">
        <v>2</v>
      </c>
      <c r="T15" s="148" t="s">
        <v>71</v>
      </c>
      <c r="U15" s="19" t="s">
        <v>60</v>
      </c>
      <c r="V15" s="92" t="s">
        <v>64</v>
      </c>
      <c r="W15" s="93">
        <v>30.8483137597682</v>
      </c>
    </row>
    <row r="16" spans="2:23">
      <c r="S16" s="18">
        <v>3</v>
      </c>
      <c r="T16" s="148" t="s">
        <v>71</v>
      </c>
      <c r="U16" s="19" t="s">
        <v>60</v>
      </c>
      <c r="V16" s="92" t="s">
        <v>64</v>
      </c>
      <c r="W16" s="93">
        <v>30.850265243492402</v>
      </c>
    </row>
    <row r="17" spans="19:23">
      <c r="S17" s="18">
        <v>4</v>
      </c>
      <c r="T17" s="148" t="s">
        <v>71</v>
      </c>
      <c r="U17" s="19" t="s">
        <v>60</v>
      </c>
      <c r="V17" s="92" t="s">
        <v>64</v>
      </c>
      <c r="W17" s="93">
        <v>30.433609180287601</v>
      </c>
    </row>
    <row r="18" spans="19:23" ht="15" thickBot="1">
      <c r="S18" s="21">
        <v>5</v>
      </c>
      <c r="T18" s="150" t="s">
        <v>71</v>
      </c>
      <c r="U18" s="308" t="s">
        <v>60</v>
      </c>
      <c r="V18" s="94" t="s">
        <v>64</v>
      </c>
      <c r="W18" s="95">
        <v>30.7519246748748</v>
      </c>
    </row>
    <row r="19" spans="19:23">
      <c r="S19" t="s">
        <v>240</v>
      </c>
    </row>
    <row r="21" spans="19:23">
      <c r="S21" s="310" t="s">
        <v>241</v>
      </c>
    </row>
    <row r="22" spans="19:23">
      <c r="S22" s="310" t="s">
        <v>242</v>
      </c>
    </row>
    <row r="24" spans="19:23" ht="15" thickBot="1"/>
    <row r="25" spans="19:23" ht="15" thickBot="1">
      <c r="S25" s="9"/>
      <c r="T25" s="9"/>
      <c r="U25" s="9"/>
      <c r="V25" s="418" t="s">
        <v>17</v>
      </c>
      <c r="W25" s="421"/>
    </row>
    <row r="26" spans="19:23" ht="15" thickBot="1">
      <c r="S26" s="117" t="s">
        <v>239</v>
      </c>
      <c r="T26" s="118" t="s">
        <v>43</v>
      </c>
      <c r="U26" s="119" t="s">
        <v>44</v>
      </c>
      <c r="V26" s="1" t="s">
        <v>55</v>
      </c>
      <c r="W26" s="306" t="s">
        <v>56</v>
      </c>
    </row>
    <row r="27" spans="19:23">
      <c r="S27" s="16">
        <v>6</v>
      </c>
      <c r="T27" s="149" t="s">
        <v>59</v>
      </c>
      <c r="U27" s="307" t="s">
        <v>60</v>
      </c>
      <c r="V27" s="92" t="s">
        <v>64</v>
      </c>
      <c r="W27" s="93">
        <v>30.591320582137001</v>
      </c>
    </row>
    <row r="28" spans="19:23">
      <c r="S28" s="18">
        <v>7</v>
      </c>
      <c r="T28" s="148" t="s">
        <v>59</v>
      </c>
      <c r="U28" s="19" t="s">
        <v>60</v>
      </c>
      <c r="V28" s="92" t="s">
        <v>64</v>
      </c>
      <c r="W28" s="93">
        <v>30.701779766993599</v>
      </c>
    </row>
    <row r="29" spans="19:23">
      <c r="S29" s="18">
        <v>8</v>
      </c>
      <c r="T29" s="148" t="s">
        <v>59</v>
      </c>
      <c r="U29" s="19" t="s">
        <v>60</v>
      </c>
      <c r="V29" s="92" t="s">
        <v>64</v>
      </c>
      <c r="W29" s="93">
        <v>30.845956347645199</v>
      </c>
    </row>
    <row r="30" spans="19:23">
      <c r="S30" s="18">
        <v>9</v>
      </c>
      <c r="T30" s="148" t="s">
        <v>59</v>
      </c>
      <c r="U30" s="19" t="s">
        <v>60</v>
      </c>
      <c r="V30" s="92" t="s">
        <v>64</v>
      </c>
      <c r="W30" s="93">
        <v>30.811863575882299</v>
      </c>
    </row>
    <row r="31" spans="19:23" ht="15" thickBot="1">
      <c r="S31" s="21">
        <v>10</v>
      </c>
      <c r="T31" s="150" t="s">
        <v>59</v>
      </c>
      <c r="U31" s="308" t="s">
        <v>60</v>
      </c>
      <c r="V31" s="94" t="s">
        <v>64</v>
      </c>
      <c r="W31" s="95">
        <v>30.739067612000898</v>
      </c>
    </row>
    <row r="32" spans="19:23">
      <c r="S32" t="s">
        <v>240</v>
      </c>
    </row>
    <row r="34" spans="2:23">
      <c r="S34" s="310" t="s">
        <v>241</v>
      </c>
    </row>
    <row r="35" spans="2:23">
      <c r="S35" s="310" t="s">
        <v>242</v>
      </c>
    </row>
    <row r="37" spans="2:23" ht="15" thickBot="1">
      <c r="B37" t="s">
        <v>243</v>
      </c>
    </row>
    <row r="38" spans="2:23" ht="15" thickBot="1">
      <c r="S38" s="9"/>
      <c r="T38" s="9"/>
      <c r="U38" s="9"/>
      <c r="V38" s="418" t="s">
        <v>17</v>
      </c>
      <c r="W38" s="421"/>
    </row>
    <row r="39" spans="2:23" ht="15" thickBot="1">
      <c r="S39" s="117" t="s">
        <v>239</v>
      </c>
      <c r="T39" s="118" t="s">
        <v>43</v>
      </c>
      <c r="U39" s="119" t="s">
        <v>44</v>
      </c>
      <c r="V39" s="1" t="s">
        <v>55</v>
      </c>
      <c r="W39" s="306" t="s">
        <v>56</v>
      </c>
    </row>
    <row r="40" spans="2:23">
      <c r="S40" s="16">
        <v>11</v>
      </c>
      <c r="T40" s="149" t="s">
        <v>244</v>
      </c>
      <c r="U40" s="307" t="s">
        <v>60</v>
      </c>
      <c r="V40" s="92" t="s">
        <v>64</v>
      </c>
      <c r="W40" s="93">
        <v>30.696367297722698</v>
      </c>
    </row>
    <row r="41" spans="2:23">
      <c r="S41" s="18">
        <v>12</v>
      </c>
      <c r="T41" s="148" t="s">
        <v>244</v>
      </c>
      <c r="U41" s="19" t="s">
        <v>60</v>
      </c>
      <c r="V41" s="92" t="s">
        <v>64</v>
      </c>
      <c r="W41" s="93">
        <v>30.723347354892301</v>
      </c>
    </row>
    <row r="42" spans="2:23">
      <c r="S42" s="18">
        <v>13</v>
      </c>
      <c r="T42" s="148" t="s">
        <v>244</v>
      </c>
      <c r="U42" s="19" t="s">
        <v>60</v>
      </c>
      <c r="V42" s="92" t="s">
        <v>64</v>
      </c>
      <c r="W42" s="93">
        <v>30.583180732335698</v>
      </c>
    </row>
    <row r="43" spans="2:23">
      <c r="S43" s="18">
        <v>14</v>
      </c>
      <c r="T43" s="148" t="s">
        <v>244</v>
      </c>
      <c r="U43" s="19" t="s">
        <v>60</v>
      </c>
      <c r="V43" s="92" t="s">
        <v>64</v>
      </c>
      <c r="W43" s="93">
        <v>30.775255595635102</v>
      </c>
    </row>
    <row r="44" spans="2:23" ht="15" thickBot="1">
      <c r="S44" s="21">
        <v>15</v>
      </c>
      <c r="T44" s="150" t="s">
        <v>244</v>
      </c>
      <c r="U44" s="308" t="s">
        <v>60</v>
      </c>
      <c r="V44" s="94" t="s">
        <v>64</v>
      </c>
      <c r="W44" s="95">
        <v>30.784199075349399</v>
      </c>
    </row>
    <row r="45" spans="2:23">
      <c r="S45" t="s">
        <v>240</v>
      </c>
    </row>
    <row r="47" spans="2:23">
      <c r="S47" s="310" t="s">
        <v>241</v>
      </c>
    </row>
    <row r="48" spans="2:23">
      <c r="S48" s="310" t="s">
        <v>245</v>
      </c>
    </row>
    <row r="63" spans="2:2">
      <c r="B63" t="s">
        <v>246</v>
      </c>
    </row>
    <row r="67" spans="19:19">
      <c r="S67" t="s">
        <v>240</v>
      </c>
    </row>
  </sheetData>
  <mergeCells count="3">
    <mergeCell ref="V12:W12"/>
    <mergeCell ref="V25:W25"/>
    <mergeCell ref="V38:W3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9AFBE-F9EC-420C-9F8C-C83ED3EA10EE}">
  <dimension ref="B2:W19"/>
  <sheetViews>
    <sheetView workbookViewId="0"/>
  </sheetViews>
  <sheetFormatPr defaultColWidth="10.85546875" defaultRowHeight="14.45"/>
  <cols>
    <col min="20" max="20" width="28.85546875" customWidth="1"/>
  </cols>
  <sheetData>
    <row r="2" spans="2:23" ht="23.45">
      <c r="B2" s="229" t="s">
        <v>232</v>
      </c>
    </row>
    <row r="3" spans="2:23" ht="15.75" customHeight="1"/>
    <row r="4" spans="2:23" ht="15.75" customHeight="1">
      <c r="B4" s="310" t="s">
        <v>233</v>
      </c>
    </row>
    <row r="5" spans="2:23" ht="15.75" customHeight="1">
      <c r="B5" s="309" t="s">
        <v>234</v>
      </c>
      <c r="G5" s="311">
        <v>45763</v>
      </c>
    </row>
    <row r="6" spans="2:23" ht="15.75" customHeight="1">
      <c r="B6" s="309" t="s">
        <v>235</v>
      </c>
      <c r="G6" s="311">
        <v>45763</v>
      </c>
    </row>
    <row r="7" spans="2:23" ht="15.75" customHeight="1">
      <c r="B7" s="309" t="s">
        <v>236</v>
      </c>
      <c r="G7" s="311">
        <v>45764</v>
      </c>
    </row>
    <row r="8" spans="2:23">
      <c r="B8" s="309" t="s">
        <v>237</v>
      </c>
      <c r="G8" s="311">
        <v>45764</v>
      </c>
    </row>
    <row r="9" spans="2:23">
      <c r="B9" s="309"/>
      <c r="G9" s="311"/>
    </row>
    <row r="10" spans="2:23">
      <c r="B10" s="309"/>
      <c r="G10" s="311"/>
    </row>
    <row r="11" spans="2:23" ht="15" thickBot="1">
      <c r="B11" t="s">
        <v>238</v>
      </c>
    </row>
    <row r="12" spans="2:23" ht="15" thickBot="1">
      <c r="S12" s="9"/>
      <c r="T12" s="9"/>
      <c r="U12" s="9"/>
      <c r="V12" s="418" t="s">
        <v>17</v>
      </c>
      <c r="W12" s="421"/>
    </row>
    <row r="13" spans="2:23" ht="15" thickBot="1">
      <c r="S13" s="117" t="s">
        <v>239</v>
      </c>
      <c r="T13" s="118" t="s">
        <v>43</v>
      </c>
      <c r="U13" s="119" t="s">
        <v>44</v>
      </c>
      <c r="V13" s="1" t="s">
        <v>55</v>
      </c>
      <c r="W13" s="306" t="s">
        <v>56</v>
      </c>
    </row>
    <row r="14" spans="2:23">
      <c r="S14" s="16">
        <v>1</v>
      </c>
      <c r="T14" s="149" t="s">
        <v>71</v>
      </c>
      <c r="U14" s="307" t="s">
        <v>60</v>
      </c>
      <c r="V14" s="166" t="s">
        <v>64</v>
      </c>
      <c r="W14" s="313">
        <v>30.694273615422802</v>
      </c>
    </row>
    <row r="15" spans="2:23">
      <c r="S15" s="18">
        <v>2</v>
      </c>
      <c r="T15" s="148" t="s">
        <v>71</v>
      </c>
      <c r="U15" s="19" t="s">
        <v>60</v>
      </c>
      <c r="V15" s="92" t="s">
        <v>64</v>
      </c>
      <c r="W15" s="314">
        <v>30.386340634895799</v>
      </c>
    </row>
    <row r="16" spans="2:23">
      <c r="S16" s="18">
        <v>3</v>
      </c>
      <c r="T16" s="148" t="s">
        <v>71</v>
      </c>
      <c r="U16" s="19" t="s">
        <v>60</v>
      </c>
      <c r="V16" s="92" t="s">
        <v>64</v>
      </c>
      <c r="W16" s="314">
        <v>30.4859343129359</v>
      </c>
    </row>
    <row r="17" spans="19:23">
      <c r="S17" s="18">
        <v>4</v>
      </c>
      <c r="T17" s="148" t="s">
        <v>71</v>
      </c>
      <c r="U17" s="19" t="s">
        <v>60</v>
      </c>
      <c r="V17" s="92" t="s">
        <v>64</v>
      </c>
      <c r="W17" s="314">
        <v>30.627853872817202</v>
      </c>
    </row>
    <row r="18" spans="19:23" ht="15" thickBot="1">
      <c r="S18" s="21">
        <v>5</v>
      </c>
      <c r="T18" s="150" t="s">
        <v>71</v>
      </c>
      <c r="U18" s="308" t="s">
        <v>60</v>
      </c>
      <c r="V18" s="94" t="s">
        <v>64</v>
      </c>
      <c r="W18" s="315">
        <v>30.265539249905</v>
      </c>
    </row>
    <row r="19" spans="19:23">
      <c r="S19" t="s">
        <v>247</v>
      </c>
      <c r="T19" t="s">
        <v>248</v>
      </c>
    </row>
  </sheetData>
  <mergeCells count="1">
    <mergeCell ref="V12:W1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befe4ba-026d-4305-8526-cf07e7b24d59" xsi:nil="true"/>
    <lcf76f155ced4ddcb4097134ff3c332f xmlns="07a96523-afd4-4dc9-b721-06301efa46c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1589C1FC759D4AA60564C8F3842147" ma:contentTypeVersion="12" ma:contentTypeDescription="Create a new document." ma:contentTypeScope="" ma:versionID="8253c8b5495d494f1b941cc2bde57da6">
  <xsd:schema xmlns:xsd="http://www.w3.org/2001/XMLSchema" xmlns:xs="http://www.w3.org/2001/XMLSchema" xmlns:p="http://schemas.microsoft.com/office/2006/metadata/properties" xmlns:ns2="07a96523-afd4-4dc9-b721-06301efa46cb" xmlns:ns3="fbefe4ba-026d-4305-8526-cf07e7b24d59" targetNamespace="http://schemas.microsoft.com/office/2006/metadata/properties" ma:root="true" ma:fieldsID="182432e4b5421372b619cfa125a18839" ns2:_="" ns3:_="">
    <xsd:import namespace="07a96523-afd4-4dc9-b721-06301efa46cb"/>
    <xsd:import namespace="fbefe4ba-026d-4305-8526-cf07e7b24d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a96523-afd4-4dc9-b721-06301efa46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38d4629-38ad-4148-bc9e-acd04a442d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efe4ba-026d-4305-8526-cf07e7b24d5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dde4222b-b476-4838-9e72-b32a4cf4d825}" ma:internalName="TaxCatchAll" ma:showField="CatchAllData" ma:web="fbefe4ba-026d-4305-8526-cf07e7b24d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92E4D6-6D68-4515-B08A-7F0FF2AA2C53}"/>
</file>

<file path=customXml/itemProps2.xml><?xml version="1.0" encoding="utf-8"?>
<ds:datastoreItem xmlns:ds="http://schemas.openxmlformats.org/officeDocument/2006/customXml" ds:itemID="{5B47E982-928B-4215-84BE-CDA0A283CC8A}"/>
</file>

<file path=customXml/itemProps3.xml><?xml version="1.0" encoding="utf-8"?>
<ds:datastoreItem xmlns:ds="http://schemas.openxmlformats.org/officeDocument/2006/customXml" ds:itemID="{63ECB135-91C9-45CB-A13A-763C925D84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HC-PHAC - SC-ASPC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Plante, Daniel (HC/SC)</dc:creator>
  <cp:keywords/>
  <dc:description/>
  <cp:lastModifiedBy>Gill, Alex (HC/SC)</cp:lastModifiedBy>
  <cp:revision/>
  <dcterms:created xsi:type="dcterms:W3CDTF">2024-01-24T19:00:31Z</dcterms:created>
  <dcterms:modified xsi:type="dcterms:W3CDTF">2025-10-28T16:15:18Z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rchival">
    <vt:lpwstr/>
  </property>
  <property fmtid="{D5CDD505-2E9C-101B-9397-08002B2CF9AE}" pid="3" name="Fiscal_x0020_Year">
    <vt:lpwstr/>
  </property>
  <property fmtid="{D5CDD505-2E9C-101B-9397-08002B2CF9AE}" pid="4" name="MediaServiceImageTags">
    <vt:lpwstr/>
  </property>
  <property fmtid="{D5CDD505-2E9C-101B-9397-08002B2CF9AE}" pid="5" name="Accountability">
    <vt:lpwstr>3;#Laboratories|ecf3c7b8-7787-40a2-ac5b-c0435af29266</vt:lpwstr>
  </property>
  <property fmtid="{D5CDD505-2E9C-101B-9397-08002B2CF9AE}" pid="6" name="ContentTypeId">
    <vt:lpwstr>0x010100761589C1FC759D4AA60564C8F3842147</vt:lpwstr>
  </property>
  <property fmtid="{D5CDD505-2E9C-101B-9397-08002B2CF9AE}" pid="7" name="Fiscal Year">
    <vt:lpwstr/>
  </property>
  <property fmtid="{D5CDD505-2E9C-101B-9397-08002B2CF9AE}" pid="8" name="_dlc_DocIdItemGuid">
    <vt:lpwstr>0b97c297-d7e4-4b05-8a84-274e64d78cd7</vt:lpwstr>
  </property>
  <property fmtid="{D5CDD505-2E9C-101B-9397-08002B2CF9AE}" pid="9" name="Program">
    <vt:lpwstr>2;#Laboratory science leadership and services|374f136d-90b0-4bc2-af38-50de5dc5d5ad</vt:lpwstr>
  </property>
  <property fmtid="{D5CDD505-2E9C-101B-9397-08002B2CF9AE}" pid="10" name="Document-Status">
    <vt:lpwstr>1;#Active|b3c4d83a-10bd-4776-b251-f379e1cb284c</vt:lpwstr>
  </property>
  <property fmtid="{D5CDD505-2E9C-101B-9397-08002B2CF9AE}" pid="11" name="Security_x0020_Level">
    <vt:lpwstr/>
  </property>
  <property fmtid="{D5CDD505-2E9C-101B-9397-08002B2CF9AE}" pid="12" name="Security Level">
    <vt:lpwstr/>
  </property>
  <property fmtid="{D5CDD505-2E9C-101B-9397-08002B2CF9AE}" pid="13" name="lcf76f155ced4ddcb4097134ff3c332f">
    <vt:lpwstr/>
  </property>
  <property fmtid="{D5CDD505-2E9C-101B-9397-08002B2CF9AE}" pid="14" name="MSIP_Label_05d8ed60-cd71-485b-a85b-277aaf32f506_Enabled">
    <vt:lpwstr>true</vt:lpwstr>
  </property>
  <property fmtid="{D5CDD505-2E9C-101B-9397-08002B2CF9AE}" pid="15" name="MSIP_Label_05d8ed60-cd71-485b-a85b-277aaf32f506_SetDate">
    <vt:lpwstr>2024-12-04T15:42:35Z</vt:lpwstr>
  </property>
  <property fmtid="{D5CDD505-2E9C-101B-9397-08002B2CF9AE}" pid="16" name="MSIP_Label_05d8ed60-cd71-485b-a85b-277aaf32f506_Method">
    <vt:lpwstr>Standard</vt:lpwstr>
  </property>
  <property fmtid="{D5CDD505-2E9C-101B-9397-08002B2CF9AE}" pid="17" name="MSIP_Label_05d8ed60-cd71-485b-a85b-277aaf32f506_Name">
    <vt:lpwstr>Unclassified</vt:lpwstr>
  </property>
  <property fmtid="{D5CDD505-2E9C-101B-9397-08002B2CF9AE}" pid="18" name="MSIP_Label_05d8ed60-cd71-485b-a85b-277aaf32f506_SiteId">
    <vt:lpwstr>42fd9015-de4d-4223-a368-baeacab48927</vt:lpwstr>
  </property>
  <property fmtid="{D5CDD505-2E9C-101B-9397-08002B2CF9AE}" pid="19" name="MSIP_Label_05d8ed60-cd71-485b-a85b-277aaf32f506_ActionId">
    <vt:lpwstr>a08d7ebd-e713-4fc7-be36-6bb983a4a45e</vt:lpwstr>
  </property>
  <property fmtid="{D5CDD505-2E9C-101B-9397-08002B2CF9AE}" pid="20" name="MSIP_Label_05d8ed60-cd71-485b-a85b-277aaf32f506_ContentBits">
    <vt:lpwstr>1</vt:lpwstr>
  </property>
  <property fmtid="{D5CDD505-2E9C-101B-9397-08002B2CF9AE}" pid="21" name="Document_x002d_Status">
    <vt:lpwstr>1;#Active|b3c4d83a-10bd-4776-b251-f379e1cb284c</vt:lpwstr>
  </property>
</Properties>
</file>