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2950" documentId="8_{5DC8A7CB-7AB0-413E-9FB2-4D4C0DE91788}" xr6:coauthVersionLast="47" xr6:coauthVersionMax="47" xr10:uidLastSave="{58135A24-5159-4577-BF10-B99D5F5A05DC}"/>
  <bookViews>
    <workbookView xWindow="-120" yWindow="-16320" windowWidth="29040" windowHeight="15720" xr2:uid="{F53D3DDD-931A-45A2-9DCD-4A747DEFB0A4}"/>
  </bookViews>
  <sheets>
    <sheet name="Run #1" sheetId="2" r:id="rId1"/>
    <sheet name="Investigation Run #1" sheetId="8" r:id="rId2"/>
    <sheet name="Run #1, Pools 2024-11-20" sheetId="6" r:id="rId3"/>
    <sheet name="Run #1, Pools 2024-11-21" sheetId="7" r:id="rId4"/>
    <sheet name="Run #1, Pools 2024-11-25" sheetId="5" r:id="rId5"/>
    <sheet name="Run #2" sheetId="9" r:id="rId6"/>
    <sheet name="Investigation Run #2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9" l="1"/>
  <c r="E73" i="9"/>
  <c r="G46" i="9"/>
  <c r="G45" i="9" s="1"/>
  <c r="G44" i="9" s="1"/>
  <c r="J59" i="9"/>
  <c r="J58" i="9"/>
  <c r="J57" i="9"/>
  <c r="O48" i="9"/>
  <c r="N48" i="9"/>
  <c r="M48" i="9"/>
  <c r="L48" i="9"/>
  <c r="O47" i="9"/>
  <c r="N47" i="9"/>
  <c r="M47" i="9"/>
  <c r="L47" i="9"/>
  <c r="O41" i="9"/>
  <c r="N41" i="9"/>
  <c r="M41" i="9"/>
  <c r="L41" i="9"/>
  <c r="O40" i="9"/>
  <c r="N40" i="9"/>
  <c r="M40" i="9"/>
  <c r="L40" i="9"/>
  <c r="AJ33" i="9"/>
  <c r="AI33" i="9"/>
  <c r="AH33" i="9"/>
  <c r="AG33" i="9"/>
  <c r="AJ32" i="9"/>
  <c r="AI32" i="9"/>
  <c r="AH32" i="9"/>
  <c r="AG32" i="9"/>
  <c r="AJ13" i="9"/>
  <c r="AH13" i="9"/>
  <c r="AJ12" i="9"/>
  <c r="AH12" i="9"/>
  <c r="L42" i="9" l="1"/>
  <c r="M42" i="9"/>
  <c r="N42" i="9"/>
  <c r="N49" i="9"/>
  <c r="O49" i="9"/>
  <c r="O42" i="9"/>
  <c r="L49" i="9"/>
  <c r="K58" i="9"/>
  <c r="K59" i="9"/>
  <c r="M49" i="9"/>
  <c r="R47" i="9" l="1"/>
  <c r="R49" i="9" s="1"/>
  <c r="R39" i="9"/>
  <c r="R41" i="9" s="1"/>
  <c r="R46" i="9"/>
  <c r="R48" i="9" s="1"/>
  <c r="R43" i="9"/>
  <c r="R40" i="9"/>
  <c r="R42" i="9" s="1"/>
  <c r="R50" i="9"/>
  <c r="E94" i="2"/>
  <c r="E73" i="2"/>
  <c r="J59" i="2"/>
  <c r="J58" i="2"/>
  <c r="J57" i="2"/>
  <c r="O48" i="2"/>
  <c r="N48" i="2"/>
  <c r="M48" i="2"/>
  <c r="L48" i="2"/>
  <c r="O47" i="2"/>
  <c r="N47" i="2"/>
  <c r="M47" i="2"/>
  <c r="L47" i="2"/>
  <c r="E45" i="2"/>
  <c r="E44" i="2" s="1"/>
  <c r="O41" i="2"/>
  <c r="N41" i="2"/>
  <c r="M41" i="2"/>
  <c r="L41" i="2"/>
  <c r="O40" i="2"/>
  <c r="N40" i="2"/>
  <c r="M40" i="2"/>
  <c r="L40" i="2"/>
  <c r="AJ33" i="2"/>
  <c r="AI33" i="2"/>
  <c r="AH33" i="2"/>
  <c r="AG33" i="2"/>
  <c r="AJ32" i="2"/>
  <c r="AI32" i="2"/>
  <c r="AH32" i="2"/>
  <c r="AG32" i="2"/>
  <c r="AJ13" i="2"/>
  <c r="AH13" i="2"/>
  <c r="AJ12" i="2"/>
  <c r="AH12" i="2"/>
  <c r="O42" i="2" l="1"/>
  <c r="L42" i="2"/>
  <c r="M42" i="2"/>
  <c r="N42" i="2"/>
  <c r="M49" i="2"/>
  <c r="N49" i="2"/>
  <c r="K58" i="2"/>
  <c r="K59" i="2"/>
  <c r="O49" i="2"/>
  <c r="L49" i="2"/>
  <c r="E46" i="2"/>
  <c r="R46" i="2" l="1"/>
  <c r="R48" i="2" s="1"/>
  <c r="R43" i="2"/>
  <c r="R47" i="2"/>
  <c r="R49" i="2" s="1"/>
  <c r="R39" i="2"/>
  <c r="R41" i="2" s="1"/>
  <c r="R40" i="2"/>
  <c r="R42" i="2" s="1"/>
  <c r="R50" i="2"/>
</calcChain>
</file>

<file path=xl/sharedStrings.xml><?xml version="1.0" encoding="utf-8"?>
<sst xmlns="http://schemas.openxmlformats.org/spreadsheetml/2006/main" count="2433" uniqueCount="269">
  <si>
    <t>Status :</t>
  </si>
  <si>
    <t>Approved</t>
  </si>
  <si>
    <t>Category :</t>
  </si>
  <si>
    <t>Dairy</t>
  </si>
  <si>
    <t>Results summary</t>
  </si>
  <si>
    <t>Broth screening qPCR results</t>
  </si>
  <si>
    <t>Pool screening results</t>
  </si>
  <si>
    <t>Colony screening result - VT</t>
  </si>
  <si>
    <t>CF qPCR result</t>
  </si>
  <si>
    <t>VITEK</t>
  </si>
  <si>
    <t>Type :</t>
  </si>
  <si>
    <t>Heat processed</t>
  </si>
  <si>
    <t xml:space="preserve">Food items : </t>
  </si>
  <si>
    <t>Québon homogenized milk, 2% M.F.; St-Guillaume Le P'tit Frais cheese curds</t>
  </si>
  <si>
    <t>Incub. Time :</t>
  </si>
  <si>
    <t>Run #1</t>
  </si>
  <si>
    <t>Run #2</t>
  </si>
  <si>
    <t>vt qPCR</t>
  </si>
  <si>
    <t>Confirmation of neg. Samples</t>
  </si>
  <si>
    <t>Sample Status</t>
  </si>
  <si>
    <t>SGIL</t>
  </si>
  <si>
    <t>Instagene (1)</t>
  </si>
  <si>
    <t>PureGene (2)</t>
  </si>
  <si>
    <t>Pool #1</t>
  </si>
  <si>
    <t>Pool #2</t>
  </si>
  <si>
    <t>Pool #3</t>
  </si>
  <si>
    <t>Pool #4</t>
  </si>
  <si>
    <t>Pool #5</t>
  </si>
  <si>
    <t>Pool #6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</si>
  <si>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</si>
  <si>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</si>
  <si>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</si>
  <si>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</si>
  <si>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</si>
  <si>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</si>
  <si>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</si>
  <si>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</si>
  <si>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</si>
  <si>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</si>
  <si>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</si>
  <si>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</si>
  <si>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</si>
  <si>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Identification</t>
  </si>
  <si>
    <t>Sample Details</t>
  </si>
  <si>
    <t>Matrix</t>
  </si>
  <si>
    <t>Level</t>
  </si>
  <si>
    <t>Broth - Insta</t>
  </si>
  <si>
    <t>Broth - Pgene</t>
  </si>
  <si>
    <t>Pools</t>
  </si>
  <si>
    <t>Colonies</t>
  </si>
  <si>
    <t>Method result</t>
  </si>
  <si>
    <t>Rainb. plate sweep</t>
  </si>
  <si>
    <t xml:space="preserve">MAC-T investig. </t>
  </si>
  <si>
    <t>Broth screening</t>
  </si>
  <si>
    <t>Isolation</t>
  </si>
  <si>
    <t>FAM</t>
  </si>
  <si>
    <t>HEX</t>
  </si>
  <si>
    <t>Date of spiking</t>
  </si>
  <si>
    <t>2024-03729</t>
  </si>
  <si>
    <t>2% milk</t>
  </si>
  <si>
    <t>Negative</t>
  </si>
  <si>
    <t>-</t>
  </si>
  <si>
    <t>n/a</t>
  </si>
  <si>
    <t>Neg</t>
  </si>
  <si>
    <t>No colonies</t>
  </si>
  <si>
    <t>TN</t>
  </si>
  <si>
    <t>No Ct</t>
  </si>
  <si>
    <t>Mean Ct - Unspiked</t>
  </si>
  <si>
    <t>Analysis start date</t>
  </si>
  <si>
    <t>2024-03730</t>
  </si>
  <si>
    <t>Instagene</t>
  </si>
  <si>
    <t>PureGene</t>
  </si>
  <si>
    <t>Sample Size</t>
  </si>
  <si>
    <t>25 g</t>
  </si>
  <si>
    <t>2024-03731</t>
  </si>
  <si>
    <t>Homogenized milk, 2%</t>
  </si>
  <si>
    <t>4.1E+01 CFU/g</t>
  </si>
  <si>
    <t>2024-03732</t>
  </si>
  <si>
    <t>Cheese curds</t>
  </si>
  <si>
    <t>4.7E+08 CFU/g</t>
  </si>
  <si>
    <t>2024-03733</t>
  </si>
  <si>
    <t>C. curds</t>
  </si>
  <si>
    <t>Method used to determine sample background microflora</t>
  </si>
  <si>
    <t>MFHPB-18 : PCA,  35°C, 48h</t>
  </si>
  <si>
    <t>2024-03734</t>
  </si>
  <si>
    <t>0.8 CFU/25 g</t>
  </si>
  <si>
    <t>+</t>
  </si>
  <si>
    <t>Positive</t>
  </si>
  <si>
    <t>TP</t>
  </si>
  <si>
    <t>2024-03735</t>
  </si>
  <si>
    <t>Inoculum Details</t>
  </si>
  <si>
    <t>2024-03736</t>
  </si>
  <si>
    <t>Strain ID</t>
  </si>
  <si>
    <t>BMH-13-0001, O157:H7, vtx1, stx2, eae</t>
  </si>
  <si>
    <t>2024-03737</t>
  </si>
  <si>
    <t>Strain source (time of isolation, source commodity, geographic region of origin)</t>
  </si>
  <si>
    <t>Raw milk cheesse</t>
  </si>
  <si>
    <t>2024-03738</t>
  </si>
  <si>
    <t>Concentration of inoculum, volume used to spike:</t>
  </si>
  <si>
    <t>Target = 1 CFU/100 µl; Actual = 0.8 CFU/100 µL</t>
  </si>
  <si>
    <t>2024-03739</t>
  </si>
  <si>
    <t>Method used to determine spiking concentration:</t>
  </si>
  <si>
    <t>Plating onto TSA, 20 replicates, 35 °C, 18-24 h</t>
  </si>
  <si>
    <t>2024-03740</t>
  </si>
  <si>
    <t>Equilibration conditions:</t>
  </si>
  <si>
    <t>2-8 °C, 3 days</t>
  </si>
  <si>
    <t>2024-03741</t>
  </si>
  <si>
    <t>2024-03742</t>
  </si>
  <si>
    <t>Was the inoculum stressed?</t>
  </si>
  <si>
    <t>No</t>
  </si>
  <si>
    <t>2024-03743</t>
  </si>
  <si>
    <t>Stressing Conditions:</t>
  </si>
  <si>
    <t>2024-03744</t>
  </si>
  <si>
    <t>Stress level:</t>
  </si>
  <si>
    <t>2024-03745</t>
  </si>
  <si>
    <t>How was the stress level determined?
(Please include counts and agar choices)</t>
  </si>
  <si>
    <t>2024-03746</t>
  </si>
  <si>
    <t>2024-03747</t>
  </si>
  <si>
    <t>Was a Co-Inoculum Used?</t>
  </si>
  <si>
    <t>2024-03748</t>
  </si>
  <si>
    <t>Strain ID of co-inoculum:</t>
  </si>
  <si>
    <t>2024-03749</t>
  </si>
  <si>
    <t>FN</t>
  </si>
  <si>
    <t>Mean Ct - High level</t>
  </si>
  <si>
    <t>Strain source</t>
  </si>
  <si>
    <t>2024-03750</t>
  </si>
  <si>
    <t>Where all spiked samples co-inoculated?</t>
  </si>
  <si>
    <t>2024-03751</t>
  </si>
  <si>
    <t>2024-03752</t>
  </si>
  <si>
    <t>Stressing conditions (if applicable):</t>
  </si>
  <si>
    <t>2024-03753</t>
  </si>
  <si>
    <t>Stress level (if applicable):</t>
  </si>
  <si>
    <t>CP</t>
  </si>
  <si>
    <t>How was the stress level determined?
(Please include counts and agar choices)
(if applicable)</t>
  </si>
  <si>
    <t>CN</t>
  </si>
  <si>
    <t>CS</t>
  </si>
  <si>
    <t>NTC</t>
  </si>
  <si>
    <t>PREPARATION OF INOCULUM</t>
  </si>
  <si>
    <t>Blank</t>
  </si>
  <si>
    <t>Raw data file : 20241125_153456_CT036336_VT et CF.pcrd</t>
  </si>
  <si>
    <t>Raw data file : 20241122_115933_CT036336_VT et CF.pcrd</t>
  </si>
  <si>
    <t>Raw data file : 20241126_161136_CT036336_VT et CF.pcrd</t>
  </si>
  <si>
    <r>
      <t xml:space="preserve">VTEC </t>
    </r>
    <r>
      <rPr>
        <b/>
        <i/>
        <sz val="11"/>
        <color theme="1"/>
        <rFont val="Calibri"/>
        <family val="2"/>
      </rPr>
      <t xml:space="preserve">E. coli </t>
    </r>
    <r>
      <rPr>
        <b/>
        <sz val="11"/>
        <color theme="1"/>
        <rFont val="Calibri"/>
        <family val="2"/>
      </rPr>
      <t>BMH-13-0001</t>
    </r>
  </si>
  <si>
    <t>Raw data file : 20241119_123540_CT036336_VT_et_CF.pcrd</t>
  </si>
  <si>
    <t>NOTE : see investigation for sample 03747, individual colonies from pool #1</t>
  </si>
  <si>
    <t>Plating (TSA) :</t>
  </si>
  <si>
    <t>Screening</t>
  </si>
  <si>
    <t>FP</t>
  </si>
  <si>
    <t>Sensitivity</t>
  </si>
  <si>
    <t>Raw data file : 20241125_153456_CT036336_VT et CF.pcrd (03747/Instagene, see investigation)</t>
  </si>
  <si>
    <t xml:space="preserve">Reading : </t>
  </si>
  <si>
    <t>Unspiked</t>
  </si>
  <si>
    <t>Specificity</t>
  </si>
  <si>
    <t xml:space="preserve">Volume / plate : </t>
  </si>
  <si>
    <t>100 µL</t>
  </si>
  <si>
    <t>Spiked</t>
  </si>
  <si>
    <t>FN rate</t>
  </si>
  <si>
    <t>FP rate</t>
  </si>
  <si>
    <t>Dilution</t>
  </si>
  <si>
    <t>Rep 1</t>
  </si>
  <si>
    <t>Rep 2</t>
  </si>
  <si>
    <t>CFU/mL</t>
  </si>
  <si>
    <t>Agreement</t>
  </si>
  <si>
    <t>&gt;300</t>
  </si>
  <si>
    <t xml:space="preserve">  &gt;&gt;  0.143 mL + 9.9 mL H2Op = 1 CFU/100 µL</t>
  </si>
  <si>
    <t>Dilution in bold used for calculations</t>
  </si>
  <si>
    <t>20241125_153456_CT036336_VT et CF.pcrd</t>
  </si>
  <si>
    <t>20241126_161136_CT036336_VT et CF.pcrd</t>
  </si>
  <si>
    <t>VERIFICATION OF FINAL INOCULUM</t>
  </si>
  <si>
    <t>CFU/plate</t>
  </si>
  <si>
    <t>20241119_123540_CT036336_VT_et_CF.pcrd</t>
  </si>
  <si>
    <t xml:space="preserve">Mean : </t>
  </si>
  <si>
    <t xml:space="preserve">   &lt;&lt; Actual spiking level (target)</t>
  </si>
  <si>
    <t>20241122_115933_CT036336_VT et CF.pcrd</t>
  </si>
  <si>
    <t xml:space="preserve">POS : </t>
  </si>
  <si>
    <t xml:space="preserve">NEG : </t>
  </si>
  <si>
    <t>BACKGROUND MICROFLORA (MFHPB-18)</t>
  </si>
  <si>
    <t>2% Milk</t>
  </si>
  <si>
    <t>Plating (PCA) :</t>
  </si>
  <si>
    <t>1 mL</t>
  </si>
  <si>
    <t>CFU/g</t>
  </si>
  <si>
    <t>TNTC</t>
  </si>
  <si>
    <t>VT PCR investigations</t>
  </si>
  <si>
    <t>CF PCR investigations</t>
  </si>
  <si>
    <t>Raw data file : A</t>
  </si>
  <si>
    <t>Raw data file : B</t>
  </si>
  <si>
    <t>Raw data file : C</t>
  </si>
  <si>
    <r>
      <t>Rainbow 10</t>
    </r>
    <r>
      <rPr>
        <vertAlign val="superscript"/>
        <sz val="11"/>
        <color theme="1"/>
        <rFont val="Calibri"/>
        <family val="2"/>
      </rPr>
      <t>-4</t>
    </r>
    <r>
      <rPr>
        <sz val="11"/>
        <color theme="1"/>
        <rFont val="Calibri"/>
        <family val="2"/>
      </rPr>
      <t xml:space="preserve"> sweeps</t>
    </r>
  </si>
  <si>
    <r>
      <t>MAC-T 10</t>
    </r>
    <r>
      <rPr>
        <vertAlign val="superscript"/>
        <sz val="11"/>
        <color theme="1"/>
        <rFont val="Calibri"/>
        <family val="2"/>
      </rPr>
      <t>-4</t>
    </r>
    <r>
      <rPr>
        <sz val="11"/>
        <color theme="1"/>
        <rFont val="Calibri"/>
        <family val="2"/>
      </rPr>
      <t xml:space="preserve"> (1 colony)</t>
    </r>
  </si>
  <si>
    <r>
      <t>MAC-T 10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sweeps</t>
    </r>
  </si>
  <si>
    <t>Sample 2024-03747, pool #1, colonies 1-10</t>
  </si>
  <si>
    <t>Raw data file A : 20241128_163529_CT036336_VT et CF.pcrd (VT)</t>
  </si>
  <si>
    <t>Raw data file C : 20241202_151916_CT036336_VT et CF.pcrd (CF)</t>
  </si>
  <si>
    <t>Raw data file B : 20241129_114552_CT036336_VT et CF.pcrd (VT)</t>
  </si>
  <si>
    <t>VT</t>
  </si>
  <si>
    <t>CF</t>
  </si>
  <si>
    <t xml:space="preserve">20241128_163529_CT036336_VT et CF </t>
  </si>
  <si>
    <t>20241202_151916_CT036336_VT et CF.pcrd</t>
  </si>
  <si>
    <t>20241129_114552_CT036336_VT et CF (that plate also contains samples from Nuts and Nut Meats, low level)</t>
  </si>
  <si>
    <t>VT Pool screening results - initial run where cross-contamination was suspected</t>
  </si>
  <si>
    <t>x</t>
  </si>
  <si>
    <t>Raw data file : 20241120_161219_CT036336_VT_et_CF.pcrd</t>
  </si>
  <si>
    <t>Note : 5 pools yielded a positive VT pool result desite the broth being negative. This is a lot, suggestive of cross-contamination</t>
  </si>
  <si>
    <t>Note : all these potential false-positives are much later (Ct 22-32) than positives matching positive broths (Ct 14-19)</t>
  </si>
  <si>
    <t>Note : also, several false negative IPC reactions; this is very unusual</t>
  </si>
  <si>
    <t>Note : this run was done by an analyst not used to this project; it will be repeated</t>
  </si>
  <si>
    <t>VT Pool screening results - first restest, all looks good except one pool</t>
  </si>
  <si>
    <t>Raw data file : 20241121_133701_CT036336_VT_ET_CF.pcrd</t>
  </si>
  <si>
    <t>NOTE : this run is much better; no more false negatives in IPC reactions, only one potential false positive remains (03747)</t>
  </si>
  <si>
    <t>VT Pool screening results - second retest, all still looks good except the same pool (again)</t>
  </si>
  <si>
    <t xml:space="preserve">That pool (03747) was also reconstructed from colonies on TSA and tested negative on 3 replicates. </t>
  </si>
  <si>
    <t>Additional and reconstructed pools</t>
  </si>
  <si>
    <t>3747 pool #7</t>
  </si>
  <si>
    <t>3747 (#)</t>
  </si>
  <si>
    <t xml:space="preserve">  &lt;&lt;   Data in bold kept as final result</t>
  </si>
  <si>
    <t>NOTE : Sample 2024-03747, pool #1 has been tested 3 times and has been positive everytime, but the broth is negative</t>
  </si>
  <si>
    <t>NOTE : We have constructed a fresh pool from colonies on Rainbow (3747 pool #7) and also reconstructed pool #1 from the isolated colonies on TSA (3747#)</t>
  </si>
  <si>
    <t xml:space="preserve">NOTE : Each of these two new pools has been tested in triplicate and are negative. </t>
  </si>
  <si>
    <t>NOTE : were are confident that the pool is truly negative, but  colonies from pool #1 have been tested individually to make really sure (see tab "Investigation Run #1")</t>
  </si>
  <si>
    <t>NOTE : after testing of individual colonies from 3747 pool #1, all of them are indeed negative as expected</t>
  </si>
  <si>
    <t>NOTE : the initial result for VT screen of pool #1, sample 2024-03747 was therefore a false positive, likely due to cross-contamination</t>
  </si>
  <si>
    <t>NOTE : in view of the above, VT PCR results from the reconstructed 3747 pool #1 will be conserved for final results</t>
  </si>
  <si>
    <t>2024-04041</t>
  </si>
  <si>
    <t>2024-04042</t>
  </si>
  <si>
    <t>2024-04043</t>
  </si>
  <si>
    <t>6.0E+01 CFU/g</t>
  </si>
  <si>
    <t>2024-04044</t>
  </si>
  <si>
    <t>6.7E+06 CFU/g</t>
  </si>
  <si>
    <t>2024-04045</t>
  </si>
  <si>
    <t>2024-04046</t>
  </si>
  <si>
    <t>8.4 CFU/25 g</t>
  </si>
  <si>
    <t>2024-04047</t>
  </si>
  <si>
    <t>2024-04048</t>
  </si>
  <si>
    <t>2024-04049</t>
  </si>
  <si>
    <t>2024-04050</t>
  </si>
  <si>
    <t>Target = 10 CFU/100 µl; Actual = 8.4 CFU/100 µL</t>
  </si>
  <si>
    <t>2024-04051</t>
  </si>
  <si>
    <t>2024-04052</t>
  </si>
  <si>
    <t>2024-04053</t>
  </si>
  <si>
    <t>2024-04054</t>
  </si>
  <si>
    <t>2024-04055</t>
  </si>
  <si>
    <t>2024-04056</t>
  </si>
  <si>
    <t>2024-04057</t>
  </si>
  <si>
    <t>2024-04058</t>
  </si>
  <si>
    <t>2024-04059</t>
  </si>
  <si>
    <t>2024-04060</t>
  </si>
  <si>
    <t>2024-04061</t>
  </si>
  <si>
    <t>2024-04062</t>
  </si>
  <si>
    <t>2024-04063</t>
  </si>
  <si>
    <t>2024-04064</t>
  </si>
  <si>
    <t>2024-04065</t>
  </si>
  <si>
    <t>Raw data : 20241211_134953_CT036336_VT et CF.pcrd</t>
  </si>
  <si>
    <t>Raw data : 20241212_100932_CT036336_VT et CF.pcrd</t>
  </si>
  <si>
    <t>Raw data : 20241213_150225_CT036336_VT et CF.pcrd</t>
  </si>
  <si>
    <t>Raw data : 20241217_093401_CT036336_VT et CF.pcrd</t>
  </si>
  <si>
    <t>Raw data : 20241210_131907_CT036336_VT et CF.pcrd</t>
  </si>
  <si>
    <t>Raw data : 20241212_100932_CT036336_VT et CF.pcrd (2024-04059, pools 3-6)</t>
  </si>
  <si>
    <t>Raw data : 20241213_150225_CT036336_VT et CF.pcrd (04057, colonies 4-5; 0459 colonies 1-5)</t>
  </si>
  <si>
    <t>Rep 3</t>
  </si>
  <si>
    <t>Rep 4</t>
  </si>
  <si>
    <t>&gt; 300</t>
  </si>
  <si>
    <t xml:space="preserve">  &gt;&gt; 1.3 mL + 8.7 mL H2Op</t>
  </si>
  <si>
    <t>20241210_131907_CT036336_VT et CF.pcrd</t>
  </si>
  <si>
    <t>20241211_134953_CT036336_VT et CF.pcrd</t>
  </si>
  <si>
    <t>20241212_100932_CT036336_VT et CF.pcrd</t>
  </si>
  <si>
    <t>20241213_150225_CT036336_VT et CF.pcrd</t>
  </si>
  <si>
    <t>20241217_093401_CT036336_VT et CF.pcrd</t>
  </si>
  <si>
    <t>Raw data : 20241217_110448_CT036336_VT et CF.pcrd</t>
  </si>
  <si>
    <t>20241217_110448_CT036336_VT et CF.pcrd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</si>
</sst>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#0.00;\-###0.00"/>
    <numFmt numFmtId="166" formatCode="###0.0;\-###0.0"/>
    <numFmt numFmtId="167" formatCode="0.0E+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color theme="6" tint="-0.499984740745262"/>
      <name val="Calibri"/>
      <family val="2"/>
    </font>
    <font>
      <b/>
      <i/>
      <sz val="11"/>
      <color theme="1"/>
      <name val="Calibri"/>
      <family val="2"/>
    </font>
    <font>
      <b/>
      <sz val="16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8"/>
      <name val="Aptos Narrow"/>
      <family val="2"/>
      <scheme val="minor"/>
    </font>
    <font>
      <b/>
      <sz val="8.25"/>
      <name val="Microsoft Sans Serif"/>
      <family val="2"/>
    </font>
    <font>
      <vertAlign val="superscript"/>
      <sz val="11"/>
      <color theme="1"/>
      <name val="Calibri"/>
      <family val="2"/>
    </font>
    <font>
      <sz val="11"/>
      <color rgb="FF00B050"/>
      <name val="Calibri"/>
      <family val="2"/>
    </font>
    <font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3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4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" fillId="0" borderId="0" xfId="0" quotePrefix="1" applyFont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49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9" fontId="3" fillId="0" borderId="9" xfId="1" applyFont="1" applyBorder="1" applyAlignment="1">
      <alignment horizontal="right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9" fontId="3" fillId="0" borderId="39" xfId="1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46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9" fontId="3" fillId="0" borderId="39" xfId="1" quotePrefix="1" applyFont="1" applyBorder="1" applyAlignment="1">
      <alignment horizontal="right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9" fontId="3" fillId="0" borderId="26" xfId="1" applyFont="1" applyBorder="1" applyAlignment="1">
      <alignment horizontal="right" vertical="center"/>
    </xf>
    <xf numFmtId="167" fontId="3" fillId="0" borderId="13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1" fontId="3" fillId="0" borderId="43" xfId="0" applyNumberFormat="1" applyFont="1" applyBorder="1" applyAlignment="1">
      <alignment vertical="center"/>
    </xf>
    <xf numFmtId="167" fontId="3" fillId="0" borderId="30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" fontId="3" fillId="0" borderId="30" xfId="0" applyNumberFormat="1" applyFont="1" applyBorder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9" fontId="3" fillId="0" borderId="0" xfId="1" applyFont="1" applyFill="1" applyAlignment="1">
      <alignment horizontal="right" vertical="center"/>
    </xf>
    <xf numFmtId="0" fontId="3" fillId="0" borderId="46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167" fontId="3" fillId="0" borderId="7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167" fontId="3" fillId="0" borderId="44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1" fontId="3" fillId="0" borderId="42" xfId="0" applyNumberFormat="1" applyFont="1" applyBorder="1" applyAlignment="1">
      <alignment vertical="center"/>
    </xf>
    <xf numFmtId="167" fontId="3" fillId="0" borderId="44" xfId="0" quotePrefix="1" applyNumberFormat="1" applyFont="1" applyBorder="1" applyAlignment="1">
      <alignment horizontal="center" vertical="center"/>
    </xf>
    <xf numFmtId="167" fontId="3" fillId="0" borderId="42" xfId="0" applyNumberFormat="1" applyFont="1" applyBorder="1" applyAlignment="1">
      <alignment vertical="center"/>
    </xf>
    <xf numFmtId="11" fontId="3" fillId="0" borderId="0" xfId="0" applyNumberFormat="1" applyFont="1" applyAlignment="1">
      <alignment vertical="center"/>
    </xf>
    <xf numFmtId="167" fontId="3" fillId="0" borderId="49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1" fontId="3" fillId="0" borderId="48" xfId="0" applyNumberFormat="1" applyFont="1" applyBorder="1" applyAlignment="1">
      <alignment vertical="center"/>
    </xf>
    <xf numFmtId="167" fontId="3" fillId="0" borderId="43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167" fontId="3" fillId="0" borderId="43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64" fontId="3" fillId="0" borderId="24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7" fontId="3" fillId="0" borderId="43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164" fontId="3" fillId="8" borderId="37" xfId="0" applyNumberFormat="1" applyFont="1" applyFill="1" applyBorder="1" applyAlignment="1">
      <alignment horizontal="center" vertical="center"/>
    </xf>
    <xf numFmtId="164" fontId="3" fillId="8" borderId="39" xfId="0" applyNumberFormat="1" applyFont="1" applyFill="1" applyBorder="1" applyAlignment="1">
      <alignment horizontal="center" vertical="center"/>
    </xf>
    <xf numFmtId="164" fontId="3" fillId="8" borderId="26" xfId="0" applyNumberFormat="1" applyFont="1" applyFill="1" applyBorder="1" applyAlignment="1">
      <alignment horizontal="center" vertical="center"/>
    </xf>
    <xf numFmtId="164" fontId="3" fillId="8" borderId="24" xfId="0" applyNumberFormat="1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166" fontId="5" fillId="8" borderId="8" xfId="0" applyNumberFormat="1" applyFont="1" applyFill="1" applyBorder="1" applyAlignment="1">
      <alignment horizontal="center" vertical="center"/>
    </xf>
    <xf numFmtId="166" fontId="3" fillId="8" borderId="9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8" borderId="37" xfId="0" applyFont="1" applyFill="1" applyBorder="1" applyAlignment="1">
      <alignment vertical="center"/>
    </xf>
    <xf numFmtId="0" fontId="3" fillId="8" borderId="39" xfId="0" applyFont="1" applyFill="1" applyBorder="1" applyAlignment="1">
      <alignment vertical="center"/>
    </xf>
    <xf numFmtId="0" fontId="3" fillId="8" borderId="24" xfId="0" applyFont="1" applyFill="1" applyBorder="1" applyAlignment="1">
      <alignment vertical="center"/>
    </xf>
    <xf numFmtId="0" fontId="3" fillId="8" borderId="26" xfId="0" applyFont="1" applyFill="1" applyBorder="1" applyAlignment="1">
      <alignment vertical="center"/>
    </xf>
    <xf numFmtId="164" fontId="3" fillId="8" borderId="37" xfId="0" applyNumberFormat="1" applyFont="1" applyFill="1" applyBorder="1" applyAlignment="1">
      <alignment vertical="center"/>
    </xf>
    <xf numFmtId="164" fontId="3" fillId="8" borderId="39" xfId="0" applyNumberFormat="1" applyFont="1" applyFill="1" applyBorder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167" fontId="3" fillId="0" borderId="13" xfId="0" applyNumberFormat="1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right" vertical="center"/>
    </xf>
    <xf numFmtId="0" fontId="3" fillId="0" borderId="40" xfId="0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164" fontId="3" fillId="0" borderId="39" xfId="0" applyNumberFormat="1" applyFont="1" applyBorder="1" applyAlignment="1">
      <alignment horizontal="center" vertical="center"/>
    </xf>
    <xf numFmtId="166" fontId="5" fillId="0" borderId="39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5" fillId="0" borderId="5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167" fontId="4" fillId="0" borderId="19" xfId="0" applyNumberFormat="1" applyFont="1" applyBorder="1" applyAlignment="1">
      <alignment vertical="center"/>
    </xf>
    <xf numFmtId="0" fontId="4" fillId="0" borderId="27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167" fontId="4" fillId="0" borderId="30" xfId="0" applyNumberFormat="1" applyFont="1" applyBorder="1" applyAlignment="1">
      <alignment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37" xfId="0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5" fillId="0" borderId="3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5" fontId="2" fillId="8" borderId="37" xfId="0" applyNumberFormat="1" applyFont="1" applyFill="1" applyBorder="1" applyAlignment="1">
      <alignment horizontal="center" vertical="center"/>
    </xf>
    <xf numFmtId="165" fontId="2" fillId="8" borderId="39" xfId="0" applyNumberFormat="1" applyFont="1" applyFill="1" applyBorder="1" applyAlignment="1">
      <alignment horizontal="center" vertical="center"/>
    </xf>
    <xf numFmtId="165" fontId="2" fillId="8" borderId="24" xfId="0" applyNumberFormat="1" applyFont="1" applyFill="1" applyBorder="1" applyAlignment="1">
      <alignment horizontal="center" vertical="center"/>
    </xf>
    <xf numFmtId="165" fontId="2" fillId="8" borderId="26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8" borderId="5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166" fontId="5" fillId="8" borderId="37" xfId="0" applyNumberFormat="1" applyFont="1" applyFill="1" applyBorder="1" applyAlignment="1">
      <alignment horizontal="center" vertical="center"/>
    </xf>
    <xf numFmtId="166" fontId="3" fillId="8" borderId="39" xfId="0" applyNumberFormat="1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166" fontId="5" fillId="8" borderId="24" xfId="0" applyNumberFormat="1" applyFont="1" applyFill="1" applyBorder="1" applyAlignment="1">
      <alignment horizontal="center" vertical="center"/>
    </xf>
    <xf numFmtId="166" fontId="3" fillId="8" borderId="26" xfId="0" applyNumberFormat="1" applyFont="1" applyFill="1" applyBorder="1" applyAlignment="1">
      <alignment horizontal="center" vertical="center"/>
    </xf>
    <xf numFmtId="166" fontId="3" fillId="8" borderId="37" xfId="0" applyNumberFormat="1" applyFont="1" applyFill="1" applyBorder="1" applyAlignment="1">
      <alignment horizontal="center" vertical="center"/>
    </xf>
    <xf numFmtId="165" fontId="5" fillId="0" borderId="37" xfId="0" applyNumberFormat="1" applyFont="1" applyBorder="1" applyAlignment="1">
      <alignment horizontal="center" vertical="center"/>
    </xf>
    <xf numFmtId="165" fontId="5" fillId="8" borderId="8" xfId="0" applyNumberFormat="1" applyFont="1" applyFill="1" applyBorder="1" applyAlignment="1">
      <alignment horizontal="center" vertical="center"/>
    </xf>
    <xf numFmtId="165" fontId="5" fillId="8" borderId="9" xfId="0" applyNumberFormat="1" applyFont="1" applyFill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5" borderId="8" xfId="0" applyNumberFormat="1" applyFont="1" applyFill="1" applyBorder="1" applyAlignment="1">
      <alignment horizontal="center" vertical="center"/>
    </xf>
    <xf numFmtId="166" fontId="5" fillId="5" borderId="37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1" fontId="3" fillId="8" borderId="41" xfId="0" applyNumberFormat="1" applyFont="1" applyFill="1" applyBorder="1" applyAlignment="1">
      <alignment horizontal="center" vertical="center"/>
    </xf>
    <xf numFmtId="1" fontId="3" fillId="8" borderId="39" xfId="0" applyNumberFormat="1" applyFont="1" applyFill="1" applyBorder="1" applyAlignment="1">
      <alignment horizontal="center" vertical="center"/>
    </xf>
    <xf numFmtId="1" fontId="3" fillId="8" borderId="27" xfId="0" applyNumberFormat="1" applyFont="1" applyFill="1" applyBorder="1" applyAlignment="1">
      <alignment horizontal="center" vertical="center"/>
    </xf>
    <xf numFmtId="1" fontId="3" fillId="8" borderId="26" xfId="0" applyNumberFormat="1" applyFont="1" applyFill="1" applyBorder="1" applyAlignment="1">
      <alignment horizontal="center" vertical="center"/>
    </xf>
    <xf numFmtId="1" fontId="3" fillId="8" borderId="36" xfId="0" applyNumberFormat="1" applyFont="1" applyFill="1" applyBorder="1" applyAlignment="1">
      <alignment horizontal="center" vertical="center"/>
    </xf>
    <xf numFmtId="1" fontId="3" fillId="8" borderId="35" xfId="0" applyNumberFormat="1" applyFont="1" applyFill="1" applyBorder="1" applyAlignment="1">
      <alignment horizontal="center" vertical="center"/>
    </xf>
    <xf numFmtId="164" fontId="3" fillId="8" borderId="35" xfId="0" applyNumberFormat="1" applyFont="1" applyFill="1" applyBorder="1" applyAlignment="1">
      <alignment horizontal="center" vertical="center"/>
    </xf>
    <xf numFmtId="1" fontId="5" fillId="8" borderId="28" xfId="0" applyNumberFormat="1" applyFont="1" applyFill="1" applyBorder="1" applyAlignment="1">
      <alignment horizontal="center" vertical="center"/>
    </xf>
    <xf numFmtId="1" fontId="5" fillId="8" borderId="56" xfId="0" applyNumberFormat="1" applyFont="1" applyFill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166" fontId="5" fillId="0" borderId="26" xfId="0" applyNumberFormat="1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164" fontId="5" fillId="9" borderId="37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164" fontId="5" fillId="4" borderId="37" xfId="0" applyNumberFormat="1" applyFont="1" applyFill="1" applyBorder="1" applyAlignment="1">
      <alignment horizontal="center" vertical="center"/>
    </xf>
    <xf numFmtId="164" fontId="3" fillId="8" borderId="8" xfId="0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center" vertical="center"/>
    </xf>
    <xf numFmtId="164" fontId="5" fillId="8" borderId="9" xfId="0" applyNumberFormat="1" applyFont="1" applyFill="1" applyBorder="1" applyAlignment="1">
      <alignment horizontal="center" vertical="center"/>
    </xf>
    <xf numFmtId="164" fontId="5" fillId="8" borderId="37" xfId="0" applyNumberFormat="1" applyFont="1" applyFill="1" applyBorder="1" applyAlignment="1">
      <alignment horizontal="center" vertical="center"/>
    </xf>
    <xf numFmtId="164" fontId="5" fillId="8" borderId="39" xfId="0" applyNumberFormat="1" applyFont="1" applyFill="1" applyBorder="1" applyAlignment="1">
      <alignment horizontal="center" vertical="center"/>
    </xf>
    <xf numFmtId="164" fontId="5" fillId="8" borderId="24" xfId="0" applyNumberFormat="1" applyFont="1" applyFill="1" applyBorder="1" applyAlignment="1">
      <alignment horizontal="center" vertical="center"/>
    </xf>
    <xf numFmtId="164" fontId="5" fillId="8" borderId="26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9" borderId="37" xfId="0" applyNumberFormat="1" applyFont="1" applyFill="1" applyBorder="1" applyAlignment="1">
      <alignment horizontal="center" vertical="center"/>
    </xf>
    <xf numFmtId="164" fontId="5" fillId="9" borderId="2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3" fillId="0" borderId="37" xfId="0" applyNumberFormat="1" applyFont="1" applyBorder="1"/>
    <xf numFmtId="164" fontId="3" fillId="0" borderId="39" xfId="0" applyNumberFormat="1" applyFont="1" applyBorder="1"/>
    <xf numFmtId="0" fontId="3" fillId="8" borderId="11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8" borderId="40" xfId="0" applyNumberFormat="1" applyFont="1" applyFill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8" borderId="2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57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1" fontId="5" fillId="8" borderId="36" xfId="0" applyNumberFormat="1" applyFont="1" applyFill="1" applyBorder="1" applyAlignment="1">
      <alignment horizontal="center" vertical="center"/>
    </xf>
    <xf numFmtId="1" fontId="5" fillId="8" borderId="51" xfId="0" applyNumberFormat="1" applyFont="1" applyFill="1" applyBorder="1" applyAlignment="1">
      <alignment horizontal="center" vertical="center"/>
    </xf>
    <xf numFmtId="1" fontId="5" fillId="8" borderId="27" xfId="0" applyNumberFormat="1" applyFont="1" applyFill="1" applyBorder="1" applyAlignment="1">
      <alignment horizontal="center" vertical="center"/>
    </xf>
    <xf numFmtId="1" fontId="5" fillId="8" borderId="59" xfId="0" applyNumberFormat="1" applyFont="1" applyFill="1" applyBorder="1" applyAlignment="1">
      <alignment horizontal="center" vertical="center"/>
    </xf>
    <xf numFmtId="166" fontId="3" fillId="8" borderId="8" xfId="0" applyNumberFormat="1" applyFont="1" applyFill="1" applyBorder="1" applyAlignment="1">
      <alignment horizontal="center" vertical="center"/>
    </xf>
    <xf numFmtId="166" fontId="3" fillId="8" borderId="24" xfId="0" applyNumberFormat="1" applyFont="1" applyFill="1" applyBorder="1" applyAlignment="1">
      <alignment horizontal="center" vertical="center"/>
    </xf>
    <xf numFmtId="166" fontId="5" fillId="0" borderId="64" xfId="0" applyNumberFormat="1" applyFont="1" applyBorder="1" applyAlignment="1">
      <alignment horizontal="center" vertical="center"/>
    </xf>
    <xf numFmtId="166" fontId="5" fillId="0" borderId="65" xfId="0" applyNumberFormat="1" applyFont="1" applyBorder="1" applyAlignment="1">
      <alignment horizontal="center" vertical="center"/>
    </xf>
    <xf numFmtId="166" fontId="5" fillId="0" borderId="66" xfId="0" applyNumberFormat="1" applyFont="1" applyBorder="1" applyAlignment="1">
      <alignment horizontal="center" vertical="center"/>
    </xf>
    <xf numFmtId="166" fontId="5" fillId="0" borderId="51" xfId="0" applyNumberFormat="1" applyFont="1" applyBorder="1" applyAlignment="1">
      <alignment horizontal="center" vertical="center"/>
    </xf>
    <xf numFmtId="166" fontId="5" fillId="8" borderId="59" xfId="0" applyNumberFormat="1" applyFont="1" applyFill="1" applyBorder="1" applyAlignment="1">
      <alignment horizontal="center" vertical="center"/>
    </xf>
    <xf numFmtId="166" fontId="5" fillId="0" borderId="67" xfId="0" applyNumberFormat="1" applyFont="1" applyBorder="1" applyAlignment="1">
      <alignment horizontal="center" vertical="center"/>
    </xf>
    <xf numFmtId="166" fontId="5" fillId="0" borderId="59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8" borderId="32" xfId="0" applyNumberFormat="1" applyFont="1" applyFill="1" applyBorder="1" applyAlignment="1">
      <alignment horizontal="center" vertical="center"/>
    </xf>
    <xf numFmtId="164" fontId="5" fillId="8" borderId="35" xfId="0" applyNumberFormat="1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164" fontId="5" fillId="5" borderId="3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3" fillId="0" borderId="39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3" fillId="0" borderId="2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3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24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5" fillId="0" borderId="56" xfId="0" applyNumberFormat="1" applyFont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3" fillId="5" borderId="46" xfId="0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4" fillId="0" borderId="0" xfId="0" applyFont="1"/>
    <xf numFmtId="0" fontId="3" fillId="0" borderId="9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2" borderId="69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2" borderId="71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5" fillId="4" borderId="1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166" fontId="5" fillId="4" borderId="9" xfId="0" applyNumberFormat="1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/>
    </xf>
    <xf numFmtId="166" fontId="2" fillId="4" borderId="26" xfId="0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166" fontId="5" fillId="4" borderId="26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4" fillId="0" borderId="46" xfId="0" applyFont="1" applyBorder="1" applyAlignment="1">
      <alignment horizontal="right" vertical="center"/>
    </xf>
    <xf numFmtId="1" fontId="4" fillId="0" borderId="30" xfId="0" applyNumberFormat="1" applyFont="1" applyBorder="1" applyAlignment="1">
      <alignment vertical="center"/>
    </xf>
    <xf numFmtId="164" fontId="5" fillId="3" borderId="21" xfId="0" applyNumberFormat="1" applyFont="1" applyFill="1" applyBorder="1" applyAlignment="1">
      <alignment horizontal="center" vertical="center"/>
    </xf>
    <xf numFmtId="164" fontId="5" fillId="3" borderId="24" xfId="0" applyNumberFormat="1" applyFont="1" applyFill="1" applyBorder="1" applyAlignment="1">
      <alignment horizontal="center" vertical="center"/>
    </xf>
    <xf numFmtId="164" fontId="5" fillId="3" borderId="46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right" vertical="center"/>
    </xf>
    <xf numFmtId="0" fontId="4" fillId="0" borderId="39" xfId="0" applyFont="1" applyBorder="1" applyAlignment="1">
      <alignment horizontal="right" vertical="center"/>
    </xf>
    <xf numFmtId="167" fontId="4" fillId="0" borderId="43" xfId="0" applyNumberFormat="1" applyFont="1" applyBorder="1" applyAlignment="1">
      <alignment vertical="center"/>
    </xf>
    <xf numFmtId="167" fontId="11" fillId="0" borderId="0" xfId="0" applyNumberFormat="1" applyFont="1" applyAlignment="1">
      <alignment vertical="center"/>
    </xf>
    <xf numFmtId="165" fontId="5" fillId="0" borderId="72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3" fillId="4" borderId="37" xfId="0" applyNumberFormat="1" applyFont="1" applyFill="1" applyBorder="1" applyAlignment="1">
      <alignment horizontal="center" vertical="center"/>
    </xf>
    <xf numFmtId="164" fontId="3" fillId="4" borderId="24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5" fillId="4" borderId="32" xfId="0" applyNumberFormat="1" applyFont="1" applyFill="1" applyBorder="1" applyAlignment="1">
      <alignment horizontal="center" vertical="center"/>
    </xf>
    <xf numFmtId="165" fontId="5" fillId="0" borderId="51" xfId="0" applyNumberFormat="1" applyFont="1" applyBorder="1" applyAlignment="1">
      <alignment horizontal="center" vertical="center"/>
    </xf>
    <xf numFmtId="165" fontId="5" fillId="0" borderId="73" xfId="0" applyNumberFormat="1" applyFont="1" applyBorder="1" applyAlignment="1">
      <alignment horizontal="center" vertical="center"/>
    </xf>
    <xf numFmtId="165" fontId="5" fillId="0" borderId="59" xfId="0" applyNumberFormat="1" applyFont="1" applyBorder="1" applyAlignment="1">
      <alignment horizontal="center" vertical="center"/>
    </xf>
    <xf numFmtId="166" fontId="5" fillId="8" borderId="39" xfId="0" applyNumberFormat="1" applyFont="1" applyFill="1" applyBorder="1" applyAlignment="1">
      <alignment horizontal="center" vertical="center"/>
    </xf>
    <xf numFmtId="166" fontId="5" fillId="8" borderId="9" xfId="0" applyNumberFormat="1" applyFont="1" applyFill="1" applyBorder="1" applyAlignment="1">
      <alignment horizontal="center" vertical="center"/>
    </xf>
    <xf numFmtId="164" fontId="5" fillId="0" borderId="72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165" fontId="5" fillId="8" borderId="37" xfId="0" applyNumberFormat="1" applyFont="1" applyFill="1" applyBorder="1" applyAlignment="1">
      <alignment horizontal="center" vertical="center"/>
    </xf>
    <xf numFmtId="165" fontId="5" fillId="8" borderId="39" xfId="0" applyNumberFormat="1" applyFont="1" applyFill="1" applyBorder="1" applyAlignment="1">
      <alignment horizontal="center" vertical="center"/>
    </xf>
    <xf numFmtId="165" fontId="5" fillId="8" borderId="24" xfId="0" applyNumberFormat="1" applyFont="1" applyFill="1" applyBorder="1" applyAlignment="1">
      <alignment horizontal="center" vertical="center"/>
    </xf>
    <xf numFmtId="165" fontId="5" fillId="8" borderId="26" xfId="0" applyNumberFormat="1" applyFont="1" applyFill="1" applyBorder="1" applyAlignment="1">
      <alignment horizontal="center" vertical="center"/>
    </xf>
    <xf numFmtId="166" fontId="5" fillId="8" borderId="12" xfId="0" applyNumberFormat="1" applyFont="1" applyFill="1" applyBorder="1" applyAlignment="1">
      <alignment horizontal="center" vertical="center"/>
    </xf>
    <xf numFmtId="166" fontId="5" fillId="8" borderId="41" xfId="0" applyNumberFormat="1" applyFont="1" applyFill="1" applyBorder="1" applyAlignment="1">
      <alignment horizontal="center" vertical="center"/>
    </xf>
    <xf numFmtId="166" fontId="5" fillId="8" borderId="27" xfId="0" applyNumberFormat="1" applyFont="1" applyFill="1" applyBorder="1" applyAlignment="1">
      <alignment horizontal="center" vertical="center"/>
    </xf>
    <xf numFmtId="166" fontId="3" fillId="0" borderId="41" xfId="0" applyNumberFormat="1" applyFont="1" applyBorder="1" applyAlignment="1">
      <alignment horizontal="center" vertical="center"/>
    </xf>
    <xf numFmtId="166" fontId="3" fillId="8" borderId="41" xfId="0" applyNumberFormat="1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6" fontId="5" fillId="5" borderId="12" xfId="0" applyNumberFormat="1" applyFont="1" applyFill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166" fontId="5" fillId="5" borderId="41" xfId="0" applyNumberFormat="1" applyFont="1" applyFill="1" applyBorder="1" applyAlignment="1">
      <alignment horizontal="center" vertical="center"/>
    </xf>
    <xf numFmtId="166" fontId="5" fillId="0" borderId="40" xfId="0" applyNumberFormat="1" applyFont="1" applyBorder="1" applyAlignment="1">
      <alignment horizontal="center" vertical="center"/>
    </xf>
    <xf numFmtId="166" fontId="5" fillId="5" borderId="24" xfId="0" applyNumberFormat="1" applyFont="1" applyFill="1" applyBorder="1" applyAlignment="1">
      <alignment horizontal="center" vertical="center"/>
    </xf>
    <xf numFmtId="166" fontId="5" fillId="8" borderId="36" xfId="0" applyNumberFormat="1" applyFont="1" applyFill="1" applyBorder="1" applyAlignment="1">
      <alignment horizontal="center" vertical="center"/>
    </xf>
    <xf numFmtId="166" fontId="5" fillId="8" borderId="35" xfId="0" applyNumberFormat="1" applyFont="1" applyFill="1" applyBorder="1" applyAlignment="1">
      <alignment horizontal="center" vertical="center"/>
    </xf>
    <xf numFmtId="166" fontId="5" fillId="8" borderId="32" xfId="0" applyNumberFormat="1" applyFont="1" applyFill="1" applyBorder="1" applyAlignment="1">
      <alignment horizontal="center" vertical="center"/>
    </xf>
    <xf numFmtId="166" fontId="5" fillId="8" borderId="26" xfId="0" applyNumberFormat="1" applyFont="1" applyFill="1" applyBorder="1" applyAlignment="1">
      <alignment horizontal="center" vertical="center"/>
    </xf>
    <xf numFmtId="165" fontId="5" fillId="8" borderId="32" xfId="0" applyNumberFormat="1" applyFont="1" applyFill="1" applyBorder="1" applyAlignment="1">
      <alignment horizontal="center" vertical="center"/>
    </xf>
    <xf numFmtId="165" fontId="5" fillId="8" borderId="35" xfId="0" applyNumberFormat="1" applyFont="1" applyFill="1" applyBorder="1" applyAlignment="1">
      <alignment horizontal="center" vertical="center"/>
    </xf>
    <xf numFmtId="164" fontId="3" fillId="8" borderId="11" xfId="0" applyNumberFormat="1" applyFont="1" applyFill="1" applyBorder="1" applyAlignment="1">
      <alignment horizontal="center" vertical="center"/>
    </xf>
    <xf numFmtId="164" fontId="3" fillId="8" borderId="40" xfId="0" applyNumberFormat="1" applyFont="1" applyFill="1" applyBorder="1" applyAlignment="1">
      <alignment horizontal="center" vertical="center"/>
    </xf>
    <xf numFmtId="164" fontId="3" fillId="8" borderId="25" xfId="0" applyNumberFormat="1" applyFont="1" applyFill="1" applyBorder="1" applyAlignment="1">
      <alignment horizontal="center" vertical="center"/>
    </xf>
    <xf numFmtId="164" fontId="3" fillId="8" borderId="12" xfId="0" applyNumberFormat="1" applyFont="1" applyFill="1" applyBorder="1" applyAlignment="1">
      <alignment horizontal="center" vertical="center"/>
    </xf>
    <xf numFmtId="164" fontId="3" fillId="8" borderId="41" xfId="0" applyNumberFormat="1" applyFont="1" applyFill="1" applyBorder="1" applyAlignment="1">
      <alignment horizontal="center" vertical="center"/>
    </xf>
    <xf numFmtId="164" fontId="3" fillId="8" borderId="27" xfId="0" applyNumberFormat="1" applyFont="1" applyFill="1" applyBorder="1" applyAlignment="1">
      <alignment horizontal="center" vertical="center"/>
    </xf>
    <xf numFmtId="165" fontId="5" fillId="0" borderId="74" xfId="0" applyNumberFormat="1" applyFont="1" applyBorder="1" applyAlignment="1">
      <alignment horizontal="center" vertical="center"/>
    </xf>
    <xf numFmtId="165" fontId="5" fillId="0" borderId="66" xfId="0" applyNumberFormat="1" applyFont="1" applyBorder="1" applyAlignment="1">
      <alignment horizontal="center" vertical="center"/>
    </xf>
    <xf numFmtId="165" fontId="5" fillId="0" borderId="75" xfId="0" applyNumberFormat="1" applyFont="1" applyBorder="1" applyAlignment="1">
      <alignment horizontal="center" vertical="center"/>
    </xf>
    <xf numFmtId="165" fontId="5" fillId="5" borderId="66" xfId="0" applyNumberFormat="1" applyFont="1" applyFill="1" applyBorder="1" applyAlignment="1">
      <alignment horizontal="center" vertical="center"/>
    </xf>
    <xf numFmtId="165" fontId="5" fillId="5" borderId="75" xfId="0" applyNumberFormat="1" applyFont="1" applyFill="1" applyBorder="1" applyAlignment="1">
      <alignment horizontal="center" vertical="center"/>
    </xf>
    <xf numFmtId="166" fontId="5" fillId="5" borderId="28" xfId="0" applyNumberFormat="1" applyFont="1" applyFill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166" fontId="5" fillId="5" borderId="21" xfId="0" applyNumberFormat="1" applyFont="1" applyFill="1" applyBorder="1" applyAlignment="1">
      <alignment horizontal="center" vertical="center"/>
    </xf>
    <xf numFmtId="166" fontId="5" fillId="0" borderId="22" xfId="0" applyNumberFormat="1" applyFont="1" applyBorder="1" applyAlignment="1">
      <alignment horizontal="center" vertical="center"/>
    </xf>
    <xf numFmtId="166" fontId="5" fillId="0" borderId="32" xfId="0" applyNumberFormat="1" applyFont="1" applyBorder="1" applyAlignment="1">
      <alignment horizontal="center" vertical="center"/>
    </xf>
    <xf numFmtId="166" fontId="5" fillId="0" borderId="35" xfId="0" applyNumberFormat="1" applyFont="1" applyBorder="1" applyAlignment="1">
      <alignment horizontal="center" vertical="center"/>
    </xf>
    <xf numFmtId="165" fontId="5" fillId="5" borderId="37" xfId="0" applyNumberFormat="1" applyFont="1" applyFill="1" applyBorder="1" applyAlignment="1">
      <alignment horizontal="center" vertical="center"/>
    </xf>
    <xf numFmtId="165" fontId="5" fillId="0" borderId="39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39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0" fontId="3" fillId="8" borderId="8" xfId="0" applyFont="1" applyFill="1" applyBorder="1"/>
    <xf numFmtId="0" fontId="3" fillId="8" borderId="9" xfId="0" applyFont="1" applyFill="1" applyBorder="1"/>
    <xf numFmtId="0" fontId="3" fillId="8" borderId="37" xfId="0" applyFont="1" applyFill="1" applyBorder="1"/>
    <xf numFmtId="0" fontId="3" fillId="8" borderId="39" xfId="0" applyFont="1" applyFill="1" applyBorder="1"/>
    <xf numFmtId="0" fontId="3" fillId="8" borderId="24" xfId="0" applyFont="1" applyFill="1" applyBorder="1"/>
    <xf numFmtId="0" fontId="3" fillId="8" borderId="26" xfId="0" applyFont="1" applyFill="1" applyBorder="1"/>
    <xf numFmtId="0" fontId="3" fillId="0" borderId="76" xfId="0" applyFont="1" applyBorder="1" applyAlignment="1">
      <alignment horizontal="left" vertical="center"/>
    </xf>
    <xf numFmtId="2" fontId="5" fillId="9" borderId="3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7" borderId="37" xfId="0" applyFont="1" applyFill="1" applyBorder="1" applyAlignment="1">
      <alignment horizontal="left" vertical="center" wrapText="1"/>
    </xf>
    <xf numFmtId="0" fontId="3" fillId="7" borderId="38" xfId="0" applyFont="1" applyFill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7" borderId="44" xfId="0" applyFont="1" applyFill="1" applyBorder="1" applyAlignment="1">
      <alignment horizontal="left" vertical="center" wrapText="1"/>
    </xf>
    <xf numFmtId="0" fontId="3" fillId="7" borderId="45" xfId="0" applyFont="1" applyFill="1" applyBorder="1" applyAlignment="1">
      <alignment horizontal="left" vertical="center" wrapText="1"/>
    </xf>
    <xf numFmtId="0" fontId="3" fillId="7" borderId="41" xfId="0" applyFont="1" applyFill="1" applyBorder="1" applyAlignment="1">
      <alignment horizontal="left" vertical="center" wrapText="1"/>
    </xf>
    <xf numFmtId="9" fontId="5" fillId="0" borderId="40" xfId="0" applyNumberFormat="1" applyFont="1" applyBorder="1" applyAlignment="1">
      <alignment horizontal="left" vertical="center" wrapText="1"/>
    </xf>
    <xf numFmtId="9" fontId="5" fillId="0" borderId="45" xfId="0" applyNumberFormat="1" applyFont="1" applyBorder="1" applyAlignment="1">
      <alignment horizontal="left" vertical="center" wrapText="1"/>
    </xf>
    <xf numFmtId="9" fontId="5" fillId="0" borderId="42" xfId="0" applyNumberFormat="1" applyFont="1" applyBorder="1" applyAlignment="1">
      <alignment horizontal="left" vertical="center" wrapText="1"/>
    </xf>
    <xf numFmtId="0" fontId="3" fillId="7" borderId="49" xfId="0" applyFont="1" applyFill="1" applyBorder="1" applyAlignment="1">
      <alignment horizontal="left" vertical="center" wrapText="1"/>
    </xf>
    <xf numFmtId="0" fontId="3" fillId="7" borderId="52" xfId="0" applyFont="1" applyFill="1" applyBorder="1" applyAlignment="1">
      <alignment horizontal="left" vertical="center" wrapText="1"/>
    </xf>
    <xf numFmtId="0" fontId="3" fillId="7" borderId="27" xfId="0" applyFont="1" applyFill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52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left" vertical="center" wrapText="1"/>
    </xf>
    <xf numFmtId="0" fontId="3" fillId="7" borderId="33" xfId="0" applyFont="1" applyFill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9" fontId="5" fillId="0" borderId="38" xfId="0" applyNumberFormat="1" applyFont="1" applyBorder="1" applyAlignment="1">
      <alignment horizontal="left" vertical="center" wrapText="1"/>
    </xf>
    <xf numFmtId="0" fontId="3" fillId="7" borderId="24" xfId="0" applyFont="1" applyFill="1" applyBorder="1" applyAlignment="1">
      <alignment horizontal="left" vertical="center" wrapText="1"/>
    </xf>
    <xf numFmtId="0" fontId="3" fillId="7" borderId="46" xfId="0" applyFont="1" applyFill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11" fontId="5" fillId="0" borderId="38" xfId="0" applyNumberFormat="1" applyFont="1" applyBorder="1" applyAlignment="1">
      <alignment horizontal="left" vertical="center" wrapText="1"/>
    </xf>
    <xf numFmtId="11" fontId="6" fillId="0" borderId="38" xfId="0" applyNumberFormat="1" applyFont="1" applyBorder="1" applyAlignment="1">
      <alignment horizontal="left" vertical="center" wrapText="1"/>
    </xf>
    <xf numFmtId="11" fontId="6" fillId="0" borderId="39" xfId="0" applyNumberFormat="1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31" xfId="0" applyFont="1" applyFill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4" fontId="5" fillId="0" borderId="38" xfId="0" applyNumberFormat="1" applyFont="1" applyBorder="1" applyAlignment="1">
      <alignment horizontal="left" vertical="center" wrapText="1"/>
    </xf>
    <xf numFmtId="0" fontId="5" fillId="8" borderId="12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14" fontId="5" fillId="0" borderId="31" xfId="0" applyNumberFormat="1" applyFont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7E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3" Type="http://schemas.openxmlformats.org/officeDocument/2006/relationships/image" Target="../media/image14.jpeg"/><Relationship Id="rId7" Type="http://schemas.openxmlformats.org/officeDocument/2006/relationships/image" Target="../media/image18.jpg"/><Relationship Id="rId2" Type="http://schemas.openxmlformats.org/officeDocument/2006/relationships/image" Target="../media/image13.jpe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5" Type="http://schemas.openxmlformats.org/officeDocument/2006/relationships/image" Target="../media/image16.jpeg"/><Relationship Id="rId4" Type="http://schemas.openxmlformats.org/officeDocument/2006/relationships/image" Target="../media/image15.jpeg"/><Relationship Id="rId9" Type="http://schemas.openxmlformats.org/officeDocument/2006/relationships/image" Target="../media/image20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1004262</xdr:colOff>
      <xdr:row>136</xdr:row>
      <xdr:rowOff>169334</xdr:rowOff>
    </xdr:from>
    <xdr:ext cx="1393523" cy="43678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3C714D17-CC2B-4D79-8E44-F16BF418E306}"/>
            </a:ext>
          </a:extLst>
        </xdr:cNvPr>
        <xdr:cNvSpPr txBox="1"/>
      </xdr:nvSpPr>
      <xdr:spPr>
        <a:xfrm>
          <a:off x="1766262" y="27001259"/>
          <a:ext cx="139352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Tasting notes :</a:t>
          </a:r>
        </a:p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Probably poisonous</a:t>
          </a:r>
        </a:p>
      </xdr:txBody>
    </xdr:sp>
    <xdr:clientData/>
  </xdr:oneCellAnchor>
  <xdr:oneCellAnchor>
    <xdr:from>
      <xdr:col>5</xdr:col>
      <xdr:colOff>254004</xdr:colOff>
      <xdr:row>136</xdr:row>
      <xdr:rowOff>169334</xdr:rowOff>
    </xdr:from>
    <xdr:ext cx="1062727" cy="43678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BACA08D5-DD6F-48FC-98AC-FD102652669E}"/>
            </a:ext>
          </a:extLst>
        </xdr:cNvPr>
        <xdr:cNvSpPr txBox="1"/>
      </xdr:nvSpPr>
      <xdr:spPr>
        <a:xfrm>
          <a:off x="4559304" y="27001259"/>
          <a:ext cx="106272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Tasting notes :</a:t>
          </a:r>
        </a:p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Delicious</a:t>
          </a:r>
        </a:p>
      </xdr:txBody>
    </xdr:sp>
    <xdr:clientData/>
  </xdr:oneCellAnchor>
  <xdr:twoCellAnchor>
    <xdr:from>
      <xdr:col>1</xdr:col>
      <xdr:colOff>10583</xdr:colOff>
      <xdr:row>99</xdr:row>
      <xdr:rowOff>10583</xdr:rowOff>
    </xdr:from>
    <xdr:to>
      <xdr:col>6</xdr:col>
      <xdr:colOff>277283</xdr:colOff>
      <xdr:row>131</xdr:row>
      <xdr:rowOff>10583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CC5F6D3-C1DB-1249-0F58-217BC08C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583" y="19843750"/>
          <a:ext cx="4563533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349246</xdr:colOff>
      <xdr:row>99</xdr:row>
      <xdr:rowOff>10583</xdr:rowOff>
    </xdr:from>
    <xdr:to>
      <xdr:col>11</xdr:col>
      <xdr:colOff>787396</xdr:colOff>
      <xdr:row>131</xdr:row>
      <xdr:rowOff>10583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0F4D723-DD03-2063-D531-04B0B4F4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079" y="19843750"/>
          <a:ext cx="456565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10583</xdr:colOff>
      <xdr:row>131</xdr:row>
      <xdr:rowOff>84669</xdr:rowOff>
    </xdr:from>
    <xdr:to>
      <xdr:col>6</xdr:col>
      <xdr:colOff>277283</xdr:colOff>
      <xdr:row>163</xdr:row>
      <xdr:rowOff>84669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45ABA41-1748-430D-E28A-6ABE4184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583" y="26013836"/>
          <a:ext cx="4563533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349252</xdr:colOff>
      <xdr:row>131</xdr:row>
      <xdr:rowOff>84667</xdr:rowOff>
    </xdr:from>
    <xdr:to>
      <xdr:col>11</xdr:col>
      <xdr:colOff>787402</xdr:colOff>
      <xdr:row>163</xdr:row>
      <xdr:rowOff>84667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D4AAD7D-2C16-025C-C0C6-A92D717F5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085" y="26013834"/>
          <a:ext cx="456565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22412</xdr:colOff>
      <xdr:row>40</xdr:row>
      <xdr:rowOff>11206</xdr:rowOff>
    </xdr:from>
    <xdr:to>
      <xdr:col>34</xdr:col>
      <xdr:colOff>25494</xdr:colOff>
      <xdr:row>55</xdr:row>
      <xdr:rowOff>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CB7E0FE-A33A-F512-2DC4-A7896913A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8941" y="8460441"/>
          <a:ext cx="5771030" cy="2913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52</xdr:col>
      <xdr:colOff>11206</xdr:colOff>
      <xdr:row>41</xdr:row>
      <xdr:rowOff>22410</xdr:rowOff>
    </xdr:from>
    <xdr:to>
      <xdr:col>60</xdr:col>
      <xdr:colOff>195542</xdr:colOff>
      <xdr:row>56</xdr:row>
      <xdr:rowOff>1679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88C5CD8-DBAF-C84D-0A3D-22F60F76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76382" y="8662145"/>
          <a:ext cx="6448425" cy="2913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38</xdr:col>
      <xdr:colOff>0</xdr:colOff>
      <xdr:row>38</xdr:row>
      <xdr:rowOff>0</xdr:rowOff>
    </xdr:from>
    <xdr:to>
      <xdr:col>45</xdr:col>
      <xdr:colOff>761999</xdr:colOff>
      <xdr:row>53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10FFA143-BCB5-D49C-EB30-B63B8DBFB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95471" y="8057029"/>
          <a:ext cx="6297705" cy="29359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76</xdr:col>
      <xdr:colOff>11206</xdr:colOff>
      <xdr:row>38</xdr:row>
      <xdr:rowOff>11206</xdr:rowOff>
    </xdr:from>
    <xdr:to>
      <xdr:col>84</xdr:col>
      <xdr:colOff>0</xdr:colOff>
      <xdr:row>53</xdr:row>
      <xdr:rowOff>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B88E6BC8-00CC-F515-5A9D-B53FD640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16147" y="8068235"/>
          <a:ext cx="6533029" cy="29247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37</xdr:row>
      <xdr:rowOff>9525</xdr:rowOff>
    </xdr:from>
    <xdr:to>
      <xdr:col>8</xdr:col>
      <xdr:colOff>761999</xdr:colOff>
      <xdr:row>52</xdr:row>
      <xdr:rowOff>9525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6597923-6F87-58A8-9151-507DC150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6" y="7143750"/>
          <a:ext cx="6086473" cy="2857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9526</xdr:colOff>
      <xdr:row>37</xdr:row>
      <xdr:rowOff>9525</xdr:rowOff>
    </xdr:from>
    <xdr:to>
      <xdr:col>23</xdr:col>
      <xdr:colOff>0</xdr:colOff>
      <xdr:row>52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92D5528-6E2E-A84C-D09F-FABDFF06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6" y="7143750"/>
          <a:ext cx="6086474" cy="2847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9525</xdr:colOff>
      <xdr:row>54</xdr:row>
      <xdr:rowOff>9525</xdr:rowOff>
    </xdr:from>
    <xdr:to>
      <xdr:col>9</xdr:col>
      <xdr:colOff>0</xdr:colOff>
      <xdr:row>69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3AF7E16-2AAE-F6E9-5398-C889F191A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0391775"/>
          <a:ext cx="6086475" cy="2847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9</xdr:col>
      <xdr:colOff>6350</xdr:colOff>
      <xdr:row>24</xdr:row>
      <xdr:rowOff>25400</xdr:rowOff>
    </xdr:from>
    <xdr:ext cx="4262449" cy="147014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0447C55-1CC7-43A0-A813-2AC307085A9A}"/>
            </a:ext>
          </a:extLst>
        </xdr:cNvPr>
        <xdr:cNvSpPr txBox="1"/>
      </xdr:nvSpPr>
      <xdr:spPr>
        <a:xfrm>
          <a:off x="7207250" y="4454525"/>
          <a:ext cx="4262449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kern="1200"/>
            <a:t>The MAC-T (-4) colony was tiny and</a:t>
          </a:r>
          <a:r>
            <a:rPr lang="fr-CA" sz="1100" kern="1200" baseline="0"/>
            <a:t> found at the time of sweeping,</a:t>
          </a:r>
        </a:p>
        <a:p>
          <a:r>
            <a:rPr lang="fr-CA" sz="1100" kern="1200" baseline="0"/>
            <a:t>approximately 1 week after plating. The worksheet says that the plate</a:t>
          </a:r>
        </a:p>
        <a:p>
          <a:r>
            <a:rPr lang="fr-CA" sz="1100" kern="1200" baseline="0"/>
            <a:t>was negative at the time of pooling. Either the colony was present (very </a:t>
          </a:r>
        </a:p>
        <a:p>
          <a:r>
            <a:rPr lang="fr-CA" sz="1100" kern="1200" baseline="0"/>
            <a:t>tiny) at time of pooling and missed, or else it grew it the week after. </a:t>
          </a:r>
        </a:p>
        <a:p>
          <a:r>
            <a:rPr lang="fr-CA" sz="1100" kern="1200" baseline="0"/>
            <a:t>In any case, the PCR for that sample was negative, so the overall result</a:t>
          </a:r>
        </a:p>
        <a:p>
          <a:r>
            <a:rPr lang="fr-CA" sz="1100" kern="1200" baseline="0"/>
            <a:t>for that sample is false negative irrespective of the situation of that plate. </a:t>
          </a:r>
        </a:p>
        <a:p>
          <a:r>
            <a:rPr lang="fr-CA" sz="1100" kern="1200" baseline="0"/>
            <a:t>The same sample was found positive on two other plates during </a:t>
          </a:r>
        </a:p>
        <a:p>
          <a:r>
            <a:rPr lang="fr-CA" sz="1100" kern="1200" baseline="0"/>
            <a:t>investigation (Rainbow -4 and MAC-T -1).  </a:t>
          </a:r>
          <a:endParaRPr lang="fr-CA" sz="1100" kern="1200"/>
        </a:p>
      </xdr:txBody>
    </xdr:sp>
    <xdr:clientData/>
  </xdr:oneCellAnchor>
  <xdr:twoCellAnchor>
    <xdr:from>
      <xdr:col>8</xdr:col>
      <xdr:colOff>57150</xdr:colOff>
      <xdr:row>27</xdr:row>
      <xdr:rowOff>104775</xdr:rowOff>
    </xdr:from>
    <xdr:to>
      <xdr:col>9</xdr:col>
      <xdr:colOff>9525</xdr:colOff>
      <xdr:row>27</xdr:row>
      <xdr:rowOff>104775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8E0C0BF1-B807-F048-2231-5BA97268B1DE}"/>
            </a:ext>
          </a:extLst>
        </xdr:cNvPr>
        <xdr:cNvCxnSpPr/>
      </xdr:nvCxnSpPr>
      <xdr:spPr>
        <a:xfrm>
          <a:off x="6153150" y="5334000"/>
          <a:ext cx="714375" cy="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1004262</xdr:colOff>
      <xdr:row>136</xdr:row>
      <xdr:rowOff>169334</xdr:rowOff>
    </xdr:from>
    <xdr:ext cx="1393523" cy="43678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19D65D7-03E8-4BE6-87E9-A1A1935FC477}"/>
            </a:ext>
          </a:extLst>
        </xdr:cNvPr>
        <xdr:cNvSpPr txBox="1"/>
      </xdr:nvSpPr>
      <xdr:spPr>
        <a:xfrm>
          <a:off x="1766262" y="27001259"/>
          <a:ext cx="139352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Tasting notes :</a:t>
          </a:r>
        </a:p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Probably poisonous</a:t>
          </a:r>
        </a:p>
      </xdr:txBody>
    </xdr:sp>
    <xdr:clientData/>
  </xdr:oneCellAnchor>
  <xdr:oneCellAnchor>
    <xdr:from>
      <xdr:col>5</xdr:col>
      <xdr:colOff>254004</xdr:colOff>
      <xdr:row>136</xdr:row>
      <xdr:rowOff>169334</xdr:rowOff>
    </xdr:from>
    <xdr:ext cx="1062727" cy="436786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5B4B9E3-48F8-4577-BC77-F06F95F98293}"/>
            </a:ext>
          </a:extLst>
        </xdr:cNvPr>
        <xdr:cNvSpPr txBox="1"/>
      </xdr:nvSpPr>
      <xdr:spPr>
        <a:xfrm>
          <a:off x="4559304" y="27001259"/>
          <a:ext cx="106272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Tasting notes :</a:t>
          </a:r>
        </a:p>
        <a:p>
          <a:pPr algn="ctr"/>
          <a:r>
            <a:rPr lang="fr-CA" sz="1100">
              <a:solidFill>
                <a:schemeClr val="bg1"/>
              </a:solidFill>
              <a:latin typeface="Aptos" panose="020B0004020202020204" pitchFamily="34" charset="0"/>
            </a:rPr>
            <a:t>Delicious</a:t>
          </a:r>
        </a:p>
      </xdr:txBody>
    </xdr:sp>
    <xdr:clientData/>
  </xdr:oneCellAnchor>
  <xdr:twoCellAnchor editAs="oneCell">
    <xdr:from>
      <xdr:col>25</xdr:col>
      <xdr:colOff>9525</xdr:colOff>
      <xdr:row>39</xdr:row>
      <xdr:rowOff>9524</xdr:rowOff>
    </xdr:from>
    <xdr:to>
      <xdr:col>33</xdr:col>
      <xdr:colOff>0</xdr:colOff>
      <xdr:row>53</xdr:row>
      <xdr:rowOff>180974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59FC61E-4BC3-E8A7-4B07-A0688E13D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07650" y="8229599"/>
          <a:ext cx="5229225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6</xdr:col>
      <xdr:colOff>276225</xdr:colOff>
      <xdr:row>130</xdr:row>
      <xdr:rowOff>9525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38C0E5A-6E02-773A-932D-15F417A26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96024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342900</xdr:colOff>
      <xdr:row>98</xdr:row>
      <xdr:rowOff>9525</xdr:rowOff>
    </xdr:from>
    <xdr:to>
      <xdr:col>11</xdr:col>
      <xdr:colOff>781050</xdr:colOff>
      <xdr:row>130</xdr:row>
      <xdr:rowOff>9525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2D0C39D-74BD-0FB0-DDF2-E61A58BD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196024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130</xdr:row>
      <xdr:rowOff>76200</xdr:rowOff>
    </xdr:from>
    <xdr:to>
      <xdr:col>8</xdr:col>
      <xdr:colOff>276225</xdr:colOff>
      <xdr:row>154</xdr:row>
      <xdr:rowOff>76200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04E50BB-A4D9-2A00-6BEC-16F25CF79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5765125"/>
          <a:ext cx="6096000" cy="457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342900</xdr:colOff>
      <xdr:row>130</xdr:row>
      <xdr:rowOff>76200</xdr:rowOff>
    </xdr:from>
    <xdr:to>
      <xdr:col>14</xdr:col>
      <xdr:colOff>828675</xdr:colOff>
      <xdr:row>154</xdr:row>
      <xdr:rowOff>76200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23613F4D-F322-5C58-0566-06C77747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5765125"/>
          <a:ext cx="6096000" cy="457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33</xdr:col>
      <xdr:colOff>104930</xdr:colOff>
      <xdr:row>35</xdr:row>
      <xdr:rowOff>0</xdr:rowOff>
    </xdr:from>
    <xdr:ext cx="1749645" cy="609013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318ED344-EBFC-A1F1-AA3B-7A196CA876FB}"/>
            </a:ext>
          </a:extLst>
        </xdr:cNvPr>
        <xdr:cNvSpPr txBox="1"/>
      </xdr:nvSpPr>
      <xdr:spPr>
        <a:xfrm>
          <a:off x="28441805" y="7419975"/>
          <a:ext cx="174964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A" sz="1100"/>
            <a:t>The curves</a:t>
          </a:r>
          <a:r>
            <a:rPr lang="fr-CA" sz="1100" baseline="0"/>
            <a:t> are very nice</a:t>
          </a:r>
        </a:p>
        <a:p>
          <a:pPr algn="ctr"/>
          <a:r>
            <a:rPr lang="fr-CA" sz="1100" baseline="0"/>
            <a:t>but much delayed, possibly</a:t>
          </a:r>
        </a:p>
        <a:p>
          <a:pPr algn="ctr"/>
          <a:r>
            <a:rPr lang="fr-CA" sz="1100" baseline="0"/>
            <a:t>due to  early Ct value in FAM</a:t>
          </a:r>
        </a:p>
      </xdr:txBody>
    </xdr:sp>
    <xdr:clientData/>
  </xdr:oneCellAnchor>
  <xdr:twoCellAnchor>
    <xdr:from>
      <xdr:col>35</xdr:col>
      <xdr:colOff>238125</xdr:colOff>
      <xdr:row>31</xdr:row>
      <xdr:rowOff>104775</xdr:rowOff>
    </xdr:from>
    <xdr:to>
      <xdr:col>36</xdr:col>
      <xdr:colOff>466726</xdr:colOff>
      <xdr:row>35</xdr:row>
      <xdr:rowOff>161924</xdr:rowOff>
    </xdr:to>
    <xdr:sp macro="" textlink="">
      <xdr:nvSpPr>
        <xdr:cNvPr id="12" name="Arc 11">
          <a:extLst>
            <a:ext uri="{FF2B5EF4-FFF2-40B4-BE49-F238E27FC236}">
              <a16:creationId xmlns:a16="http://schemas.microsoft.com/office/drawing/2014/main" id="{6EF79F57-FD5E-4371-7B15-647A06DB3788}"/>
            </a:ext>
          </a:extLst>
        </xdr:cNvPr>
        <xdr:cNvSpPr/>
      </xdr:nvSpPr>
      <xdr:spPr>
        <a:xfrm>
          <a:off x="29622750" y="6734175"/>
          <a:ext cx="752476" cy="847724"/>
        </a:xfrm>
        <a:prstGeom prst="arc">
          <a:avLst>
            <a:gd name="adj1" fmla="val 15908128"/>
            <a:gd name="adj2" fmla="val 4704573"/>
          </a:avLst>
        </a:prstGeom>
        <a:ln w="6350"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 editAs="oneCell">
    <xdr:from>
      <xdr:col>38</xdr:col>
      <xdr:colOff>9526</xdr:colOff>
      <xdr:row>39</xdr:row>
      <xdr:rowOff>9524</xdr:rowOff>
    </xdr:from>
    <xdr:to>
      <xdr:col>46</xdr:col>
      <xdr:colOff>0</xdr:colOff>
      <xdr:row>53</xdr:row>
      <xdr:rowOff>180974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A03DA8C0-40FD-9EB6-9C25-87361277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65776" y="8229599"/>
          <a:ext cx="6286499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52</xdr:col>
      <xdr:colOff>9525</xdr:colOff>
      <xdr:row>39</xdr:row>
      <xdr:rowOff>9524</xdr:rowOff>
    </xdr:from>
    <xdr:to>
      <xdr:col>60</xdr:col>
      <xdr:colOff>0</xdr:colOff>
      <xdr:row>53</xdr:row>
      <xdr:rowOff>180974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0F3733B-AA0F-662B-2B3B-1B93080D0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33800" y="8229599"/>
          <a:ext cx="6257925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65</xdr:col>
      <xdr:colOff>10584</xdr:colOff>
      <xdr:row>39</xdr:row>
      <xdr:rowOff>10582</xdr:rowOff>
    </xdr:from>
    <xdr:to>
      <xdr:col>73</xdr:col>
      <xdr:colOff>0</xdr:colOff>
      <xdr:row>53</xdr:row>
      <xdr:rowOff>180974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91ECC9D0-CADD-FB46-34F8-0B1FE6D68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1" y="8265582"/>
          <a:ext cx="6085416" cy="29104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76</xdr:col>
      <xdr:colOff>10584</xdr:colOff>
      <xdr:row>39</xdr:row>
      <xdr:rowOff>10582</xdr:rowOff>
    </xdr:from>
    <xdr:to>
      <xdr:col>83</xdr:col>
      <xdr:colOff>0</xdr:colOff>
      <xdr:row>53</xdr:row>
      <xdr:rowOff>180974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1D1BBE67-6ABC-7608-5ABE-7A35C2586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1" y="8265582"/>
          <a:ext cx="5789082" cy="29104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36</xdr:row>
      <xdr:rowOff>9525</xdr:rowOff>
    </xdr:from>
    <xdr:to>
      <xdr:col>8</xdr:col>
      <xdr:colOff>0</xdr:colOff>
      <xdr:row>50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0E69522-31C9-A6A4-DA4B-987A29A4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6953250"/>
          <a:ext cx="5324475" cy="2657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719F-38F5-4AB4-BD40-CECEF429B3A0}">
  <sheetPr codeName="Feuil1">
    <pageSetUpPr fitToPage="1"/>
  </sheetPr>
  <dimension ref="B2:CH150"/>
  <sheetViews>
    <sheetView tabSelected="1" topLeftCell="A3" zoomScaleNormal="100" zoomScaleSheetLayoutView="70" workbookViewId="0">
      <selection activeCell="K29" sqref="K29"/>
    </sheetView>
  </sheetViews>
  <sheetFormatPr defaultColWidth="11.42578125" defaultRowHeight="14.45"/>
  <cols>
    <col min="1" max="1" width="11.42578125" style="1"/>
    <col min="2" max="2" width="17.140625" style="1" customWidth="1"/>
    <col min="3" max="3" width="14" style="1" customWidth="1"/>
    <col min="4" max="4" width="12.28515625" style="1" customWidth="1"/>
    <col min="5" max="8" width="11.42578125" style="1"/>
    <col min="9" max="9" width="12.42578125" style="1" customWidth="1"/>
    <col min="10" max="10" width="11.42578125" style="1"/>
    <col min="11" max="11" width="15.28515625" style="1" customWidth="1"/>
    <col min="12" max="12" width="18.85546875" style="1" customWidth="1"/>
    <col min="13" max="13" width="12.5703125" style="1" customWidth="1"/>
    <col min="14" max="15" width="13.5703125" style="1" customWidth="1"/>
    <col min="16" max="17" width="12.42578125" style="1" customWidth="1"/>
    <col min="18" max="19" width="13.42578125" style="1" customWidth="1"/>
    <col min="20" max="20" width="15.140625" style="1" customWidth="1"/>
    <col min="21" max="21" width="19.7109375" style="2" customWidth="1"/>
    <col min="22" max="24" width="17.28515625" style="2" customWidth="1"/>
    <col min="25" max="25" width="11.42578125" style="1" customWidth="1"/>
    <col min="26" max="26" width="14.7109375" style="1" customWidth="1"/>
    <col min="27" max="30" width="10.5703125" style="2" customWidth="1"/>
    <col min="31" max="31" width="2.85546875" style="2" customWidth="1"/>
    <col min="32" max="32" width="10.85546875" style="2" customWidth="1"/>
    <col min="33" max="38" width="7.85546875" style="2" customWidth="1"/>
    <col min="39" max="39" width="14.42578125" style="1" customWidth="1"/>
    <col min="40" max="52" width="11.42578125" style="1"/>
    <col min="53" max="53" width="14" style="1" customWidth="1"/>
    <col min="54" max="64" width="11.42578125" style="1"/>
    <col min="65" max="65" width="2.140625" style="3" customWidth="1"/>
    <col min="66" max="75" width="11.42578125" style="1" customWidth="1"/>
    <col min="76" max="76" width="11.42578125" style="1"/>
    <col min="77" max="77" width="14.85546875" style="1" customWidth="1"/>
    <col min="78" max="82" width="11.42578125" style="1"/>
    <col min="83" max="83" width="14.85546875" style="1" customWidth="1"/>
    <col min="84" max="85" width="11.42578125" style="1"/>
    <col min="86" max="86" width="18.7109375" style="1" customWidth="1"/>
    <col min="87" max="16384" width="11.42578125" style="1"/>
  </cols>
  <sheetData>
    <row r="2" spans="2:86" ht="21">
      <c r="B2" s="151" t="s">
        <v>0</v>
      </c>
      <c r="C2" s="445" t="s">
        <v>1</v>
      </c>
      <c r="D2" s="153"/>
      <c r="H2" s="143"/>
    </row>
    <row r="3" spans="2:86" s="153" customFormat="1" ht="24.75" customHeight="1">
      <c r="B3" s="154" t="s">
        <v>2</v>
      </c>
      <c r="C3" s="153" t="s">
        <v>3</v>
      </c>
      <c r="K3" s="153" t="s">
        <v>4</v>
      </c>
      <c r="U3" s="159"/>
      <c r="V3" s="159"/>
      <c r="W3" s="159"/>
      <c r="X3" s="159"/>
      <c r="Z3" s="151" t="s">
        <v>5</v>
      </c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1" t="s">
        <v>6</v>
      </c>
      <c r="AN3" s="159"/>
      <c r="AO3" s="159"/>
      <c r="BA3" s="154" t="s">
        <v>7</v>
      </c>
      <c r="BM3" s="160"/>
      <c r="BY3" s="154" t="s">
        <v>8</v>
      </c>
      <c r="CE3" s="151" t="s">
        <v>9</v>
      </c>
    </row>
    <row r="4" spans="2:86" ht="24.75" customHeight="1">
      <c r="B4" s="154" t="s">
        <v>10</v>
      </c>
      <c r="C4" s="153" t="s">
        <v>11</v>
      </c>
      <c r="D4" s="153"/>
      <c r="AN4" s="2"/>
      <c r="AO4" s="2"/>
    </row>
    <row r="5" spans="2:86" ht="24.75" customHeight="1">
      <c r="B5" s="154" t="s">
        <v>12</v>
      </c>
      <c r="C5" s="153" t="s">
        <v>13</v>
      </c>
      <c r="D5" s="153"/>
      <c r="AN5" s="2"/>
      <c r="AO5" s="2"/>
    </row>
    <row r="6" spans="2:86" ht="24.75" customHeight="1" thickBot="1">
      <c r="B6" s="154" t="s">
        <v>14</v>
      </c>
      <c r="C6" s="152"/>
      <c r="D6" s="153"/>
      <c r="AN6" s="2"/>
      <c r="AO6" s="2"/>
      <c r="BA6" s="1" t="s">
        <v>15</v>
      </c>
      <c r="BN6" s="1" t="s">
        <v>16</v>
      </c>
    </row>
    <row r="7" spans="2:86" ht="15" thickBot="1">
      <c r="K7" s="4"/>
      <c r="L7" s="4"/>
      <c r="M7" s="4"/>
      <c r="N7" s="520" t="s">
        <v>17</v>
      </c>
      <c r="O7" s="521"/>
      <c r="P7" s="522"/>
      <c r="Q7" s="523"/>
      <c r="U7" s="524" t="s">
        <v>18</v>
      </c>
      <c r="V7" s="525"/>
      <c r="W7" s="524" t="s">
        <v>19</v>
      </c>
      <c r="X7" s="525"/>
      <c r="Z7" s="526" t="s">
        <v>20</v>
      </c>
      <c r="AA7" s="528" t="s">
        <v>21</v>
      </c>
      <c r="AB7" s="508"/>
      <c r="AC7" s="528" t="s">
        <v>22</v>
      </c>
      <c r="AD7" s="508"/>
      <c r="AE7" s="4"/>
      <c r="AF7" s="4"/>
      <c r="AG7" s="4"/>
      <c r="AH7" s="4"/>
      <c r="AI7" s="4"/>
      <c r="AJ7" s="4"/>
      <c r="AK7" s="4"/>
      <c r="AL7" s="4"/>
      <c r="AM7" s="529" t="s">
        <v>20</v>
      </c>
      <c r="AN7" s="514" t="s">
        <v>23</v>
      </c>
      <c r="AO7" s="515"/>
      <c r="AP7" s="514" t="s">
        <v>24</v>
      </c>
      <c r="AQ7" s="515"/>
      <c r="AR7" s="514" t="s">
        <v>25</v>
      </c>
      <c r="AS7" s="515"/>
      <c r="AT7" s="514" t="s">
        <v>26</v>
      </c>
      <c r="AU7" s="515"/>
      <c r="AV7" s="514" t="s">
        <v>27</v>
      </c>
      <c r="AW7" s="515"/>
      <c r="AX7" s="514" t="s">
        <v>28</v>
      </c>
      <c r="AY7" s="515"/>
      <c r="BA7" s="516" t="s">
        <v>20</v>
      </c>
      <c r="BB7" s="518" t="s">
        <v>29</v>
      </c>
      <c r="BC7" s="502" t="s">
        <v>30</v>
      </c>
      <c r="BD7" s="513"/>
      <c r="BE7" s="502" t="s">
        <v>31</v>
      </c>
      <c r="BF7" s="503"/>
      <c r="BG7" s="512" t="s">
        <v>32</v>
      </c>
      <c r="BH7" s="513"/>
      <c r="BI7" s="502" t="s">
        <v>33</v>
      </c>
      <c r="BJ7" s="503"/>
      <c r="BK7" s="502" t="s">
        <v>34</v>
      </c>
      <c r="BL7" s="503"/>
      <c r="BN7" s="502" t="s">
        <v>35</v>
      </c>
      <c r="BO7" s="503"/>
      <c r="BP7" s="512" t="s">
        <v>36</v>
      </c>
      <c r="BQ7" s="513"/>
      <c r="BR7" s="502" t="s">
        <v>37</v>
      </c>
      <c r="BS7" s="503"/>
      <c r="BT7" s="512" t="s">
        <v>38</v>
      </c>
      <c r="BU7" s="513"/>
      <c r="BV7" s="502" t="s">
        <v>39</v>
      </c>
      <c r="BW7" s="503"/>
      <c r="BY7" s="504" t="s">
        <v>20</v>
      </c>
      <c r="BZ7" s="506" t="s">
        <v>29</v>
      </c>
      <c r="CA7" s="508" t="s">
        <v>40</v>
      </c>
      <c r="CB7" s="464" t="s">
        <v>41</v>
      </c>
      <c r="CC7" s="463"/>
      <c r="CE7" s="510" t="s">
        <v>20</v>
      </c>
      <c r="CF7" s="495" t="s">
        <v>29</v>
      </c>
      <c r="CG7" s="497" t="s">
        <v>40</v>
      </c>
      <c r="CH7" s="499" t="s">
        <v>42</v>
      </c>
    </row>
    <row r="8" spans="2:86" s="4" customFormat="1" ht="15" thickBot="1">
      <c r="B8" s="487" t="s">
        <v>43</v>
      </c>
      <c r="C8" s="488"/>
      <c r="D8" s="488"/>
      <c r="E8" s="488"/>
      <c r="F8" s="488"/>
      <c r="G8" s="488"/>
      <c r="H8" s="488"/>
      <c r="I8" s="489"/>
      <c r="J8" s="8"/>
      <c r="K8" s="5" t="s">
        <v>20</v>
      </c>
      <c r="L8" s="6" t="s">
        <v>44</v>
      </c>
      <c r="M8" s="9" t="s">
        <v>45</v>
      </c>
      <c r="N8" s="10" t="s">
        <v>46</v>
      </c>
      <c r="O8" s="11" t="s">
        <v>47</v>
      </c>
      <c r="P8" s="12" t="s">
        <v>48</v>
      </c>
      <c r="Q8" s="344" t="s">
        <v>49</v>
      </c>
      <c r="R8" s="313" t="s">
        <v>41</v>
      </c>
      <c r="S8" s="6" t="s">
        <v>9</v>
      </c>
      <c r="T8" s="9" t="s">
        <v>50</v>
      </c>
      <c r="U8" s="5" t="s">
        <v>51</v>
      </c>
      <c r="V8" s="7" t="s">
        <v>52</v>
      </c>
      <c r="W8" s="187" t="s">
        <v>53</v>
      </c>
      <c r="X8" s="13" t="s">
        <v>54</v>
      </c>
      <c r="Z8" s="527"/>
      <c r="AA8" s="14" t="s">
        <v>55</v>
      </c>
      <c r="AB8" s="15" t="s">
        <v>56</v>
      </c>
      <c r="AC8" s="14" t="s">
        <v>55</v>
      </c>
      <c r="AD8" s="15" t="s">
        <v>56</v>
      </c>
      <c r="AE8" s="2"/>
      <c r="AF8" s="2"/>
      <c r="AG8" s="2"/>
      <c r="AH8" s="2"/>
      <c r="AI8" s="2"/>
      <c r="AJ8" s="2"/>
      <c r="AK8" s="1"/>
      <c r="AL8" s="1"/>
      <c r="AM8" s="530"/>
      <c r="AN8" s="16" t="s">
        <v>55</v>
      </c>
      <c r="AO8" s="17" t="s">
        <v>56</v>
      </c>
      <c r="AP8" s="16" t="s">
        <v>55</v>
      </c>
      <c r="AQ8" s="17" t="s">
        <v>56</v>
      </c>
      <c r="AR8" s="16" t="s">
        <v>55</v>
      </c>
      <c r="AS8" s="17" t="s">
        <v>56</v>
      </c>
      <c r="AT8" s="16" t="s">
        <v>55</v>
      </c>
      <c r="AU8" s="17" t="s">
        <v>56</v>
      </c>
      <c r="AV8" s="16" t="s">
        <v>55</v>
      </c>
      <c r="AW8" s="17" t="s">
        <v>56</v>
      </c>
      <c r="AX8" s="16" t="s">
        <v>55</v>
      </c>
      <c r="AY8" s="17" t="s">
        <v>56</v>
      </c>
      <c r="BA8" s="517"/>
      <c r="BB8" s="519"/>
      <c r="BC8" s="22" t="s">
        <v>55</v>
      </c>
      <c r="BD8" s="25" t="s">
        <v>56</v>
      </c>
      <c r="BE8" s="18" t="s">
        <v>55</v>
      </c>
      <c r="BF8" s="20" t="s">
        <v>56</v>
      </c>
      <c r="BG8" s="21" t="s">
        <v>55</v>
      </c>
      <c r="BH8" s="19" t="s">
        <v>56</v>
      </c>
      <c r="BI8" s="18" t="s">
        <v>55</v>
      </c>
      <c r="BJ8" s="20" t="s">
        <v>56</v>
      </c>
      <c r="BK8" s="18" t="s">
        <v>55</v>
      </c>
      <c r="BL8" s="20" t="s">
        <v>56</v>
      </c>
      <c r="BN8" s="22" t="s">
        <v>55</v>
      </c>
      <c r="BO8" s="23" t="s">
        <v>56</v>
      </c>
      <c r="BP8" s="24" t="s">
        <v>55</v>
      </c>
      <c r="BQ8" s="25" t="s">
        <v>56</v>
      </c>
      <c r="BR8" s="22" t="s">
        <v>55</v>
      </c>
      <c r="BS8" s="23" t="s">
        <v>56</v>
      </c>
      <c r="BT8" s="24" t="s">
        <v>55</v>
      </c>
      <c r="BU8" s="25" t="s">
        <v>56</v>
      </c>
      <c r="BV8" s="22" t="s">
        <v>55</v>
      </c>
      <c r="BW8" s="23" t="s">
        <v>56</v>
      </c>
      <c r="BY8" s="505"/>
      <c r="BZ8" s="507"/>
      <c r="CA8" s="509"/>
      <c r="CB8" s="287" t="s">
        <v>55</v>
      </c>
      <c r="CC8" s="288" t="s">
        <v>56</v>
      </c>
      <c r="CE8" s="511"/>
      <c r="CF8" s="496"/>
      <c r="CG8" s="498"/>
      <c r="CH8" s="500"/>
    </row>
    <row r="9" spans="2:86" ht="15" thickBot="1">
      <c r="B9" s="490" t="s">
        <v>57</v>
      </c>
      <c r="C9" s="491"/>
      <c r="D9" s="491"/>
      <c r="E9" s="491"/>
      <c r="F9" s="501">
        <v>45611</v>
      </c>
      <c r="G9" s="492"/>
      <c r="H9" s="492"/>
      <c r="I9" s="493"/>
      <c r="J9" s="28"/>
      <c r="K9" s="29" t="s">
        <v>58</v>
      </c>
      <c r="L9" s="30" t="s">
        <v>59</v>
      </c>
      <c r="M9" s="31" t="s">
        <v>60</v>
      </c>
      <c r="N9" s="32" t="s">
        <v>61</v>
      </c>
      <c r="O9" s="33" t="s">
        <v>61</v>
      </c>
      <c r="P9" s="33" t="s">
        <v>62</v>
      </c>
      <c r="Q9" s="155" t="s">
        <v>62</v>
      </c>
      <c r="R9" s="33" t="s">
        <v>62</v>
      </c>
      <c r="S9" s="36" t="s">
        <v>62</v>
      </c>
      <c r="T9" s="37" t="s">
        <v>63</v>
      </c>
      <c r="U9" s="32" t="s">
        <v>64</v>
      </c>
      <c r="V9" s="38" t="s">
        <v>64</v>
      </c>
      <c r="W9" s="32" t="s">
        <v>65</v>
      </c>
      <c r="X9" s="155" t="s">
        <v>65</v>
      </c>
      <c r="Z9" s="29" t="s">
        <v>58</v>
      </c>
      <c r="AA9" s="32" t="s">
        <v>66</v>
      </c>
      <c r="AB9" s="190">
        <v>31.315293239875199</v>
      </c>
      <c r="AC9" s="32" t="s">
        <v>66</v>
      </c>
      <c r="AD9" s="190">
        <v>30.692795813899501</v>
      </c>
      <c r="AE9" s="1"/>
      <c r="AF9" s="1"/>
      <c r="AG9" s="4" t="s">
        <v>67</v>
      </c>
      <c r="AH9" s="1"/>
      <c r="AI9" s="1"/>
      <c r="AK9" s="1"/>
      <c r="AL9" s="1"/>
      <c r="AM9" s="29" t="s">
        <v>58</v>
      </c>
      <c r="AN9" s="262"/>
      <c r="AO9" s="263"/>
      <c r="AP9" s="262"/>
      <c r="AQ9" s="263"/>
      <c r="AR9" s="262"/>
      <c r="AS9" s="263"/>
      <c r="AT9" s="262"/>
      <c r="AU9" s="263"/>
      <c r="AV9" s="262"/>
      <c r="AW9" s="263"/>
      <c r="AX9" s="262"/>
      <c r="AY9" s="263"/>
      <c r="BA9" s="50" t="s">
        <v>58</v>
      </c>
      <c r="BB9" s="223" t="s">
        <v>61</v>
      </c>
      <c r="BC9" s="224"/>
      <c r="BD9" s="225"/>
      <c r="BE9" s="224"/>
      <c r="BF9" s="225"/>
      <c r="BG9" s="224"/>
      <c r="BH9" s="225"/>
      <c r="BI9" s="224"/>
      <c r="BJ9" s="225"/>
      <c r="BK9" s="224"/>
      <c r="BL9" s="225"/>
      <c r="BN9" s="177"/>
      <c r="BO9" s="178"/>
      <c r="BP9" s="177"/>
      <c r="BQ9" s="178"/>
      <c r="BR9" s="177"/>
      <c r="BS9" s="178"/>
      <c r="BT9" s="177"/>
      <c r="BU9" s="178"/>
      <c r="BV9" s="177"/>
      <c r="BW9" s="178"/>
      <c r="BY9" s="222" t="s">
        <v>58</v>
      </c>
      <c r="BZ9" s="243"/>
      <c r="CA9" s="277"/>
      <c r="CB9" s="297"/>
      <c r="CC9" s="176"/>
      <c r="CE9" s="289" t="s">
        <v>58</v>
      </c>
      <c r="CF9" s="243" t="s">
        <v>62</v>
      </c>
      <c r="CG9" s="225" t="s">
        <v>62</v>
      </c>
      <c r="CH9" s="290" t="s">
        <v>62</v>
      </c>
    </row>
    <row r="10" spans="2:86">
      <c r="B10" s="446" t="s">
        <v>68</v>
      </c>
      <c r="C10" s="447"/>
      <c r="D10" s="447"/>
      <c r="E10" s="447"/>
      <c r="F10" s="494">
        <v>45614</v>
      </c>
      <c r="G10" s="448"/>
      <c r="H10" s="448"/>
      <c r="I10" s="449"/>
      <c r="J10" s="28"/>
      <c r="K10" s="41" t="s">
        <v>69</v>
      </c>
      <c r="L10" s="42" t="s">
        <v>59</v>
      </c>
      <c r="M10" s="43" t="s">
        <v>60</v>
      </c>
      <c r="N10" s="44" t="s">
        <v>61</v>
      </c>
      <c r="O10" s="45" t="s">
        <v>61</v>
      </c>
      <c r="P10" s="45" t="s">
        <v>62</v>
      </c>
      <c r="Q10" s="156" t="s">
        <v>62</v>
      </c>
      <c r="R10" s="45" t="s">
        <v>62</v>
      </c>
      <c r="S10" s="46" t="s">
        <v>62</v>
      </c>
      <c r="T10" s="37" t="s">
        <v>63</v>
      </c>
      <c r="U10" s="44" t="s">
        <v>64</v>
      </c>
      <c r="V10" s="48" t="s">
        <v>64</v>
      </c>
      <c r="W10" s="44" t="s">
        <v>65</v>
      </c>
      <c r="X10" s="156" t="s">
        <v>65</v>
      </c>
      <c r="Z10" s="41" t="s">
        <v>69</v>
      </c>
      <c r="AA10" s="44" t="s">
        <v>66</v>
      </c>
      <c r="AB10" s="165">
        <v>30.871559016153999</v>
      </c>
      <c r="AC10" s="44" t="s">
        <v>66</v>
      </c>
      <c r="AD10" s="165">
        <v>30.570093811021302</v>
      </c>
      <c r="AE10" s="1"/>
      <c r="AG10" s="462" t="s">
        <v>70</v>
      </c>
      <c r="AH10" s="463"/>
      <c r="AI10" s="464" t="s">
        <v>71</v>
      </c>
      <c r="AJ10" s="463"/>
      <c r="AK10" s="1"/>
      <c r="AL10" s="1"/>
      <c r="AM10" s="41" t="s">
        <v>69</v>
      </c>
      <c r="AN10" s="167"/>
      <c r="AO10" s="168"/>
      <c r="AP10" s="167"/>
      <c r="AQ10" s="168"/>
      <c r="AR10" s="167"/>
      <c r="AS10" s="168"/>
      <c r="AT10" s="167"/>
      <c r="AU10" s="168"/>
      <c r="AV10" s="167"/>
      <c r="AW10" s="168"/>
      <c r="AX10" s="167"/>
      <c r="AY10" s="168"/>
      <c r="BA10" s="220" t="s">
        <v>69</v>
      </c>
      <c r="BB10" s="226" t="s">
        <v>61</v>
      </c>
      <c r="BC10" s="171"/>
      <c r="BD10" s="227"/>
      <c r="BE10" s="171"/>
      <c r="BF10" s="227"/>
      <c r="BG10" s="171"/>
      <c r="BH10" s="227"/>
      <c r="BI10" s="171"/>
      <c r="BJ10" s="227"/>
      <c r="BK10" s="171"/>
      <c r="BL10" s="227"/>
      <c r="BN10" s="179"/>
      <c r="BO10" s="180"/>
      <c r="BP10" s="179"/>
      <c r="BQ10" s="180"/>
      <c r="BR10" s="179"/>
      <c r="BS10" s="180"/>
      <c r="BT10" s="179"/>
      <c r="BU10" s="180"/>
      <c r="BV10" s="179"/>
      <c r="BW10" s="180"/>
      <c r="BY10" s="172" t="s">
        <v>69</v>
      </c>
      <c r="BZ10" s="244"/>
      <c r="CA10" s="278"/>
      <c r="CB10" s="235"/>
      <c r="CC10" s="231"/>
      <c r="CE10" s="226" t="s">
        <v>69</v>
      </c>
      <c r="CF10" s="244" t="s">
        <v>62</v>
      </c>
      <c r="CG10" s="227" t="s">
        <v>62</v>
      </c>
      <c r="CH10" s="290" t="s">
        <v>62</v>
      </c>
    </row>
    <row r="11" spans="2:86" ht="15" thickBot="1">
      <c r="B11" s="446" t="s">
        <v>72</v>
      </c>
      <c r="C11" s="447"/>
      <c r="D11" s="447"/>
      <c r="E11" s="447"/>
      <c r="F11" s="448" t="s">
        <v>73</v>
      </c>
      <c r="G11" s="448"/>
      <c r="H11" s="448"/>
      <c r="I11" s="449"/>
      <c r="J11" s="28"/>
      <c r="K11" s="41" t="s">
        <v>74</v>
      </c>
      <c r="L11" s="42" t="s">
        <v>59</v>
      </c>
      <c r="M11" s="43" t="s">
        <v>60</v>
      </c>
      <c r="N11" s="44" t="s">
        <v>61</v>
      </c>
      <c r="O11" s="45" t="s">
        <v>61</v>
      </c>
      <c r="P11" s="45" t="s">
        <v>62</v>
      </c>
      <c r="Q11" s="156" t="s">
        <v>62</v>
      </c>
      <c r="R11" s="45" t="s">
        <v>62</v>
      </c>
      <c r="S11" s="46" t="s">
        <v>62</v>
      </c>
      <c r="T11" s="37" t="s">
        <v>63</v>
      </c>
      <c r="U11" s="44" t="s">
        <v>64</v>
      </c>
      <c r="V11" s="48" t="s">
        <v>64</v>
      </c>
      <c r="W11" s="44" t="s">
        <v>65</v>
      </c>
      <c r="X11" s="156" t="s">
        <v>65</v>
      </c>
      <c r="Z11" s="41" t="s">
        <v>74</v>
      </c>
      <c r="AA11" s="44" t="s">
        <v>66</v>
      </c>
      <c r="AB11" s="165">
        <v>31.159974475142</v>
      </c>
      <c r="AC11" s="44" t="s">
        <v>66</v>
      </c>
      <c r="AD11" s="165">
        <v>30.503226874678699</v>
      </c>
      <c r="AE11" s="1"/>
      <c r="AG11" s="49" t="s">
        <v>55</v>
      </c>
      <c r="AH11" s="27" t="s">
        <v>56</v>
      </c>
      <c r="AI11" s="26" t="s">
        <v>55</v>
      </c>
      <c r="AJ11" s="27" t="s">
        <v>56</v>
      </c>
      <c r="AK11" s="1"/>
      <c r="AL11" s="1"/>
      <c r="AM11" s="41" t="s">
        <v>74</v>
      </c>
      <c r="AN11" s="167"/>
      <c r="AO11" s="168"/>
      <c r="AP11" s="167"/>
      <c r="AQ11" s="168"/>
      <c r="AR11" s="167"/>
      <c r="AS11" s="168"/>
      <c r="AT11" s="167"/>
      <c r="AU11" s="168"/>
      <c r="AV11" s="167"/>
      <c r="AW11" s="168"/>
      <c r="AX11" s="167"/>
      <c r="AY11" s="168"/>
      <c r="BA11" s="220" t="s">
        <v>74</v>
      </c>
      <c r="BB11" s="226" t="s">
        <v>61</v>
      </c>
      <c r="BC11" s="171"/>
      <c r="BD11" s="227"/>
      <c r="BE11" s="171"/>
      <c r="BF11" s="227"/>
      <c r="BG11" s="171"/>
      <c r="BH11" s="227"/>
      <c r="BI11" s="171"/>
      <c r="BJ11" s="227"/>
      <c r="BK11" s="171"/>
      <c r="BL11" s="227"/>
      <c r="BN11" s="179"/>
      <c r="BO11" s="180"/>
      <c r="BP11" s="179"/>
      <c r="BQ11" s="180"/>
      <c r="BR11" s="179"/>
      <c r="BS11" s="180"/>
      <c r="BT11" s="179"/>
      <c r="BU11" s="180"/>
      <c r="BV11" s="179"/>
      <c r="BW11" s="180"/>
      <c r="BY11" s="172" t="s">
        <v>74</v>
      </c>
      <c r="BZ11" s="244"/>
      <c r="CA11" s="278"/>
      <c r="CB11" s="235"/>
      <c r="CC11" s="231"/>
      <c r="CE11" s="226" t="s">
        <v>74</v>
      </c>
      <c r="CF11" s="244" t="s">
        <v>62</v>
      </c>
      <c r="CG11" s="227" t="s">
        <v>62</v>
      </c>
      <c r="CH11" s="291" t="s">
        <v>62</v>
      </c>
    </row>
    <row r="12" spans="2:86">
      <c r="B12" s="450" t="s">
        <v>75</v>
      </c>
      <c r="C12" s="451"/>
      <c r="D12" s="451"/>
      <c r="E12" s="452"/>
      <c r="F12" s="482" t="s">
        <v>76</v>
      </c>
      <c r="G12" s="483"/>
      <c r="H12" s="483"/>
      <c r="I12" s="484"/>
      <c r="J12" s="28"/>
      <c r="K12" s="41" t="s">
        <v>77</v>
      </c>
      <c r="L12" s="42" t="s">
        <v>78</v>
      </c>
      <c r="M12" s="43" t="s">
        <v>60</v>
      </c>
      <c r="N12" s="44" t="s">
        <v>61</v>
      </c>
      <c r="O12" s="45" t="s">
        <v>61</v>
      </c>
      <c r="P12" s="45" t="s">
        <v>61</v>
      </c>
      <c r="Q12" s="156" t="s">
        <v>61</v>
      </c>
      <c r="R12" s="45" t="s">
        <v>62</v>
      </c>
      <c r="S12" s="46" t="s">
        <v>62</v>
      </c>
      <c r="T12" s="37" t="s">
        <v>63</v>
      </c>
      <c r="U12" s="44" t="s">
        <v>61</v>
      </c>
      <c r="V12" s="48" t="s">
        <v>61</v>
      </c>
      <c r="W12" s="44" t="s">
        <v>65</v>
      </c>
      <c r="X12" s="156" t="s">
        <v>65</v>
      </c>
      <c r="Z12" s="41" t="s">
        <v>77</v>
      </c>
      <c r="AA12" s="44" t="s">
        <v>66</v>
      </c>
      <c r="AB12" s="165">
        <v>30.3697755997907</v>
      </c>
      <c r="AC12" s="44" t="s">
        <v>66</v>
      </c>
      <c r="AD12" s="165">
        <v>30.395499161610299</v>
      </c>
      <c r="AE12" s="1"/>
      <c r="AF12" s="50" t="s">
        <v>59</v>
      </c>
      <c r="AG12" s="39" t="s">
        <v>62</v>
      </c>
      <c r="AH12" s="40">
        <f>AVERAGE(AB9:AB11)</f>
        <v>31.115608910390403</v>
      </c>
      <c r="AI12" s="164" t="s">
        <v>62</v>
      </c>
      <c r="AJ12" s="40">
        <f>AVERAGE(AD9:AD11)</f>
        <v>30.588705499866503</v>
      </c>
      <c r="AK12" s="1"/>
      <c r="AL12" s="1"/>
      <c r="AM12" s="41" t="s">
        <v>77</v>
      </c>
      <c r="AN12" s="258" t="s">
        <v>66</v>
      </c>
      <c r="AO12" s="197">
        <v>30.240671792361798</v>
      </c>
      <c r="AP12" s="258" t="s">
        <v>66</v>
      </c>
      <c r="AQ12" s="197">
        <v>30.268449419874099</v>
      </c>
      <c r="AR12" s="258" t="s">
        <v>66</v>
      </c>
      <c r="AS12" s="197">
        <v>29.9055117584263</v>
      </c>
      <c r="AT12" s="258" t="s">
        <v>66</v>
      </c>
      <c r="AU12" s="197">
        <v>30.151412160881801</v>
      </c>
      <c r="AV12" s="258" t="s">
        <v>66</v>
      </c>
      <c r="AW12" s="197">
        <v>30.107292147167701</v>
      </c>
      <c r="AX12" s="258" t="s">
        <v>66</v>
      </c>
      <c r="AY12" s="197">
        <v>30.0552826593897</v>
      </c>
      <c r="BA12" s="220" t="s">
        <v>77</v>
      </c>
      <c r="BB12" s="226" t="s">
        <v>61</v>
      </c>
      <c r="BC12" s="171"/>
      <c r="BD12" s="227"/>
      <c r="BE12" s="171"/>
      <c r="BF12" s="227"/>
      <c r="BG12" s="171"/>
      <c r="BH12" s="227"/>
      <c r="BI12" s="171"/>
      <c r="BJ12" s="227"/>
      <c r="BK12" s="171"/>
      <c r="BL12" s="227"/>
      <c r="BN12" s="179"/>
      <c r="BO12" s="180"/>
      <c r="BP12" s="179"/>
      <c r="BQ12" s="180"/>
      <c r="BR12" s="179"/>
      <c r="BS12" s="180"/>
      <c r="BT12" s="179"/>
      <c r="BU12" s="180"/>
      <c r="BV12" s="179"/>
      <c r="BW12" s="180"/>
      <c r="BY12" s="172" t="s">
        <v>77</v>
      </c>
      <c r="BZ12" s="244"/>
      <c r="CA12" s="278"/>
      <c r="CB12" s="235"/>
      <c r="CC12" s="231"/>
      <c r="CE12" s="226" t="s">
        <v>77</v>
      </c>
      <c r="CF12" s="244" t="s">
        <v>62</v>
      </c>
      <c r="CG12" s="227" t="s">
        <v>62</v>
      </c>
      <c r="CH12" s="291" t="s">
        <v>62</v>
      </c>
    </row>
    <row r="13" spans="2:86" ht="15.75" customHeight="1" thickBot="1">
      <c r="B13" s="450" t="s">
        <v>78</v>
      </c>
      <c r="C13" s="451"/>
      <c r="D13" s="451"/>
      <c r="E13" s="452"/>
      <c r="F13" s="448" t="s">
        <v>79</v>
      </c>
      <c r="G13" s="485"/>
      <c r="H13" s="485"/>
      <c r="I13" s="486"/>
      <c r="J13" s="28"/>
      <c r="K13" s="51" t="s">
        <v>80</v>
      </c>
      <c r="L13" s="52" t="s">
        <v>78</v>
      </c>
      <c r="M13" s="53" t="s">
        <v>60</v>
      </c>
      <c r="N13" s="54" t="s">
        <v>61</v>
      </c>
      <c r="O13" s="55" t="s">
        <v>61</v>
      </c>
      <c r="P13" s="55" t="s">
        <v>61</v>
      </c>
      <c r="Q13" s="157" t="s">
        <v>61</v>
      </c>
      <c r="R13" s="55" t="s">
        <v>62</v>
      </c>
      <c r="S13" s="59" t="s">
        <v>62</v>
      </c>
      <c r="T13" s="37" t="s">
        <v>63</v>
      </c>
      <c r="U13" s="54" t="s">
        <v>61</v>
      </c>
      <c r="V13" s="60" t="s">
        <v>61</v>
      </c>
      <c r="W13" s="54" t="s">
        <v>65</v>
      </c>
      <c r="X13" s="157" t="s">
        <v>65</v>
      </c>
      <c r="Z13" s="51" t="s">
        <v>80</v>
      </c>
      <c r="AA13" s="54" t="s">
        <v>66</v>
      </c>
      <c r="AB13" s="166">
        <v>30.515374581471502</v>
      </c>
      <c r="AC13" s="54" t="s">
        <v>66</v>
      </c>
      <c r="AD13" s="166">
        <v>30.459859560236598</v>
      </c>
      <c r="AE13" s="1"/>
      <c r="AF13" s="61" t="s">
        <v>81</v>
      </c>
      <c r="AG13" s="161" t="s">
        <v>62</v>
      </c>
      <c r="AH13" s="62">
        <f>AVERAGE(AB12:AB13)</f>
        <v>30.442575090631102</v>
      </c>
      <c r="AI13" s="162" t="s">
        <v>62</v>
      </c>
      <c r="AJ13" s="62">
        <f>AVERAGE(AD12:AD13)</f>
        <v>30.427679360923449</v>
      </c>
      <c r="AK13" s="1"/>
      <c r="AL13" s="1"/>
      <c r="AM13" s="51" t="s">
        <v>80</v>
      </c>
      <c r="AN13" s="161" t="s">
        <v>66</v>
      </c>
      <c r="AO13" s="166">
        <v>29.939869058598202</v>
      </c>
      <c r="AP13" s="161" t="s">
        <v>66</v>
      </c>
      <c r="AQ13" s="166">
        <v>30.180869642923199</v>
      </c>
      <c r="AR13" s="161" t="s">
        <v>66</v>
      </c>
      <c r="AS13" s="166">
        <v>29.912710961014199</v>
      </c>
      <c r="AT13" s="161" t="s">
        <v>66</v>
      </c>
      <c r="AU13" s="166">
        <v>29.933626415385501</v>
      </c>
      <c r="AV13" s="161" t="s">
        <v>66</v>
      </c>
      <c r="AW13" s="166">
        <v>29.901692390120701</v>
      </c>
      <c r="AX13" s="161" t="s">
        <v>66</v>
      </c>
      <c r="AY13" s="166">
        <v>30.0511409396671</v>
      </c>
      <c r="BA13" s="61" t="s">
        <v>80</v>
      </c>
      <c r="BB13" s="228" t="s">
        <v>61</v>
      </c>
      <c r="BC13" s="185"/>
      <c r="BD13" s="229"/>
      <c r="BE13" s="185"/>
      <c r="BF13" s="229"/>
      <c r="BG13" s="185"/>
      <c r="BH13" s="229"/>
      <c r="BI13" s="185"/>
      <c r="BJ13" s="229"/>
      <c r="BK13" s="185"/>
      <c r="BL13" s="229"/>
      <c r="BN13" s="181"/>
      <c r="BO13" s="182"/>
      <c r="BP13" s="181"/>
      <c r="BQ13" s="182"/>
      <c r="BR13" s="181"/>
      <c r="BS13" s="182"/>
      <c r="BT13" s="181"/>
      <c r="BU13" s="182"/>
      <c r="BV13" s="181"/>
      <c r="BW13" s="182"/>
      <c r="BY13" s="173" t="s">
        <v>80</v>
      </c>
      <c r="BZ13" s="245"/>
      <c r="CA13" s="279"/>
      <c r="CB13" s="298"/>
      <c r="CC13" s="234"/>
      <c r="CE13" s="232" t="s">
        <v>80</v>
      </c>
      <c r="CF13" s="245" t="s">
        <v>62</v>
      </c>
      <c r="CG13" s="229" t="s">
        <v>62</v>
      </c>
      <c r="CH13" s="292" t="s">
        <v>62</v>
      </c>
    </row>
    <row r="14" spans="2:86" ht="15" thickBot="1">
      <c r="B14" s="477" t="s">
        <v>82</v>
      </c>
      <c r="C14" s="478"/>
      <c r="D14" s="478"/>
      <c r="E14" s="478"/>
      <c r="F14" s="479" t="s">
        <v>83</v>
      </c>
      <c r="G14" s="479"/>
      <c r="H14" s="479"/>
      <c r="I14" s="480"/>
      <c r="J14" s="28"/>
      <c r="K14" s="29" t="s">
        <v>84</v>
      </c>
      <c r="L14" s="30" t="s">
        <v>59</v>
      </c>
      <c r="M14" s="31" t="s">
        <v>85</v>
      </c>
      <c r="N14" s="32" t="s">
        <v>86</v>
      </c>
      <c r="O14" s="33" t="s">
        <v>86</v>
      </c>
      <c r="P14" s="33" t="s">
        <v>86</v>
      </c>
      <c r="Q14" s="155" t="s">
        <v>86</v>
      </c>
      <c r="R14" s="33" t="s">
        <v>86</v>
      </c>
      <c r="S14" s="34" t="s">
        <v>62</v>
      </c>
      <c r="T14" s="35" t="s">
        <v>87</v>
      </c>
      <c r="U14" s="32" t="s">
        <v>62</v>
      </c>
      <c r="V14" s="38" t="s">
        <v>62</v>
      </c>
      <c r="W14" s="32" t="s">
        <v>88</v>
      </c>
      <c r="X14" s="155" t="s">
        <v>88</v>
      </c>
      <c r="Z14" s="29" t="s">
        <v>84</v>
      </c>
      <c r="AA14" s="211">
        <v>18.728966502457901</v>
      </c>
      <c r="AB14" s="190">
        <v>32.236424410363703</v>
      </c>
      <c r="AC14" s="211">
        <v>17.418411582146199</v>
      </c>
      <c r="AD14" s="190">
        <v>34.181358010554597</v>
      </c>
      <c r="AE14" s="1"/>
      <c r="AG14" s="1"/>
      <c r="AH14" s="1"/>
      <c r="AI14" s="1"/>
      <c r="AJ14" s="1"/>
      <c r="AK14" s="1"/>
      <c r="AL14" s="1"/>
      <c r="AM14" s="29" t="s">
        <v>84</v>
      </c>
      <c r="AN14" s="260">
        <v>16.882813419961899</v>
      </c>
      <c r="AO14" s="190">
        <v>31.331141450902098</v>
      </c>
      <c r="AP14" s="260">
        <v>21.826988125564199</v>
      </c>
      <c r="AQ14" s="190">
        <v>29.700656664197599</v>
      </c>
      <c r="AR14" s="264"/>
      <c r="AS14" s="265"/>
      <c r="AT14" s="264"/>
      <c r="AU14" s="265"/>
      <c r="AV14" s="264"/>
      <c r="AW14" s="265"/>
      <c r="AX14" s="264"/>
      <c r="AY14" s="265"/>
      <c r="BA14" s="50" t="s">
        <v>84</v>
      </c>
      <c r="BB14" s="222">
        <v>1</v>
      </c>
      <c r="BC14" s="240">
        <v>17.674253234800101</v>
      </c>
      <c r="BD14" s="239">
        <v>28.771015107313101</v>
      </c>
      <c r="BE14" s="240">
        <v>17.161099233342998</v>
      </c>
      <c r="BF14" s="239">
        <v>29.016021158849501</v>
      </c>
      <c r="BG14" s="240">
        <v>18.4719572547944</v>
      </c>
      <c r="BH14" s="239">
        <v>28.888494892260798</v>
      </c>
      <c r="BI14" s="240">
        <v>17.9210702799875</v>
      </c>
      <c r="BJ14" s="239">
        <v>28.732055845566599</v>
      </c>
      <c r="BK14" s="240">
        <v>17.350074020426099</v>
      </c>
      <c r="BL14" s="239">
        <v>29.644574396333301</v>
      </c>
      <c r="BN14" s="177"/>
      <c r="BO14" s="178"/>
      <c r="BP14" s="177"/>
      <c r="BQ14" s="178"/>
      <c r="BR14" s="177"/>
      <c r="BS14" s="178"/>
      <c r="BT14" s="177"/>
      <c r="BU14" s="178"/>
      <c r="BV14" s="177"/>
      <c r="BW14" s="178"/>
      <c r="BY14" s="222" t="s">
        <v>84</v>
      </c>
      <c r="BZ14" s="201">
        <v>1</v>
      </c>
      <c r="CA14" s="280">
        <v>1</v>
      </c>
      <c r="CB14" s="299">
        <v>17.1779659998044</v>
      </c>
      <c r="CC14" s="300">
        <v>31.671477602066499</v>
      </c>
      <c r="CE14" s="289" t="s">
        <v>84</v>
      </c>
      <c r="CF14" s="293" t="s">
        <v>62</v>
      </c>
      <c r="CG14" s="251" t="s">
        <v>62</v>
      </c>
      <c r="CH14" s="263" t="s">
        <v>62</v>
      </c>
    </row>
    <row r="15" spans="2:86" ht="15" thickBot="1">
      <c r="B15" s="64"/>
      <c r="C15" s="64"/>
      <c r="D15" s="64"/>
      <c r="E15" s="65"/>
      <c r="F15" s="65"/>
      <c r="G15" s="65"/>
      <c r="H15" s="65"/>
      <c r="I15" s="65"/>
      <c r="J15" s="28"/>
      <c r="K15" s="41" t="s">
        <v>89</v>
      </c>
      <c r="L15" s="42" t="s">
        <v>59</v>
      </c>
      <c r="M15" s="43" t="s">
        <v>85</v>
      </c>
      <c r="N15" s="44" t="s">
        <v>61</v>
      </c>
      <c r="O15" s="45" t="s">
        <v>61</v>
      </c>
      <c r="P15" s="45" t="s">
        <v>62</v>
      </c>
      <c r="Q15" s="156" t="s">
        <v>62</v>
      </c>
      <c r="R15" s="45" t="s">
        <v>62</v>
      </c>
      <c r="S15" s="46" t="s">
        <v>62</v>
      </c>
      <c r="T15" s="37" t="s">
        <v>63</v>
      </c>
      <c r="U15" s="44" t="s">
        <v>64</v>
      </c>
      <c r="V15" s="48" t="s">
        <v>64</v>
      </c>
      <c r="W15" s="44" t="s">
        <v>65</v>
      </c>
      <c r="X15" s="156" t="s">
        <v>65</v>
      </c>
      <c r="Z15" s="41" t="s">
        <v>89</v>
      </c>
      <c r="AA15" s="192" t="s">
        <v>66</v>
      </c>
      <c r="AB15" s="165">
        <v>31.1519984192199</v>
      </c>
      <c r="AC15" s="192" t="s">
        <v>66</v>
      </c>
      <c r="AD15" s="165">
        <v>30.667697609473599</v>
      </c>
      <c r="AE15" s="1"/>
      <c r="AG15" s="1"/>
      <c r="AH15" s="1"/>
      <c r="AI15" s="1"/>
      <c r="AJ15" s="1"/>
      <c r="AK15" s="1"/>
      <c r="AL15" s="1"/>
      <c r="AM15" s="41" t="s">
        <v>89</v>
      </c>
      <c r="AN15" s="167"/>
      <c r="AO15" s="168"/>
      <c r="AP15" s="167"/>
      <c r="AQ15" s="168"/>
      <c r="AR15" s="167"/>
      <c r="AS15" s="168"/>
      <c r="AT15" s="167"/>
      <c r="AU15" s="168"/>
      <c r="AV15" s="167"/>
      <c r="AW15" s="168"/>
      <c r="AX15" s="167"/>
      <c r="AY15" s="168"/>
      <c r="BA15" s="220" t="s">
        <v>89</v>
      </c>
      <c r="BB15" s="226" t="s">
        <v>61</v>
      </c>
      <c r="BC15" s="230"/>
      <c r="BD15" s="231"/>
      <c r="BE15" s="230"/>
      <c r="BF15" s="231"/>
      <c r="BG15" s="230"/>
      <c r="BH15" s="231"/>
      <c r="BI15" s="230"/>
      <c r="BJ15" s="231"/>
      <c r="BK15" s="230"/>
      <c r="BL15" s="231"/>
      <c r="BN15" s="179"/>
      <c r="BO15" s="180"/>
      <c r="BP15" s="179"/>
      <c r="BQ15" s="180"/>
      <c r="BR15" s="179"/>
      <c r="BS15" s="180"/>
      <c r="BT15" s="179"/>
      <c r="BU15" s="180"/>
      <c r="BV15" s="179"/>
      <c r="BW15" s="180"/>
      <c r="BY15" s="172" t="s">
        <v>89</v>
      </c>
      <c r="BZ15" s="246"/>
      <c r="CA15" s="281"/>
      <c r="CB15" s="235"/>
      <c r="CC15" s="231"/>
      <c r="CE15" s="226" t="s">
        <v>89</v>
      </c>
      <c r="CF15" s="246" t="s">
        <v>62</v>
      </c>
      <c r="CG15" s="247" t="s">
        <v>62</v>
      </c>
      <c r="CH15" s="168" t="s">
        <v>62</v>
      </c>
    </row>
    <row r="16" spans="2:86" ht="15" thickBot="1">
      <c r="B16" s="487" t="s">
        <v>90</v>
      </c>
      <c r="C16" s="488"/>
      <c r="D16" s="488"/>
      <c r="E16" s="488"/>
      <c r="F16" s="488"/>
      <c r="G16" s="488"/>
      <c r="H16" s="488"/>
      <c r="I16" s="489"/>
      <c r="J16" s="28"/>
      <c r="K16" s="41" t="s">
        <v>91</v>
      </c>
      <c r="L16" s="42" t="s">
        <v>59</v>
      </c>
      <c r="M16" s="43" t="s">
        <v>85</v>
      </c>
      <c r="N16" s="44" t="s">
        <v>61</v>
      </c>
      <c r="O16" s="45" t="s">
        <v>61</v>
      </c>
      <c r="P16" s="45" t="s">
        <v>62</v>
      </c>
      <c r="Q16" s="156" t="s">
        <v>62</v>
      </c>
      <c r="R16" s="45" t="s">
        <v>62</v>
      </c>
      <c r="S16" s="46" t="s">
        <v>62</v>
      </c>
      <c r="T16" s="37" t="s">
        <v>63</v>
      </c>
      <c r="U16" s="44" t="s">
        <v>64</v>
      </c>
      <c r="V16" s="48" t="s">
        <v>64</v>
      </c>
      <c r="W16" s="44" t="s">
        <v>65</v>
      </c>
      <c r="X16" s="156" t="s">
        <v>65</v>
      </c>
      <c r="Z16" s="41" t="s">
        <v>91</v>
      </c>
      <c r="AA16" s="192" t="s">
        <v>66</v>
      </c>
      <c r="AB16" s="165">
        <v>31.244980529337099</v>
      </c>
      <c r="AC16" s="192" t="s">
        <v>66</v>
      </c>
      <c r="AD16" s="165">
        <v>30.487842112481498</v>
      </c>
      <c r="AE16" s="1"/>
      <c r="AK16" s="1"/>
      <c r="AL16" s="1"/>
      <c r="AM16" s="41" t="s">
        <v>91</v>
      </c>
      <c r="AN16" s="167"/>
      <c r="AO16" s="168"/>
      <c r="AP16" s="167"/>
      <c r="AQ16" s="168"/>
      <c r="AR16" s="167"/>
      <c r="AS16" s="168"/>
      <c r="AT16" s="167"/>
      <c r="AU16" s="168"/>
      <c r="AV16" s="167"/>
      <c r="AW16" s="168"/>
      <c r="AX16" s="167"/>
      <c r="AY16" s="168"/>
      <c r="BA16" s="220" t="s">
        <v>91</v>
      </c>
      <c r="BB16" s="226" t="s">
        <v>61</v>
      </c>
      <c r="BC16" s="230"/>
      <c r="BD16" s="231"/>
      <c r="BE16" s="230"/>
      <c r="BF16" s="231"/>
      <c r="BG16" s="230"/>
      <c r="BH16" s="231"/>
      <c r="BI16" s="230"/>
      <c r="BJ16" s="231"/>
      <c r="BK16" s="230"/>
      <c r="BL16" s="231"/>
      <c r="BN16" s="179"/>
      <c r="BO16" s="180"/>
      <c r="BP16" s="179"/>
      <c r="BQ16" s="180"/>
      <c r="BR16" s="179"/>
      <c r="BS16" s="180"/>
      <c r="BT16" s="179"/>
      <c r="BU16" s="180"/>
      <c r="BV16" s="179"/>
      <c r="BW16" s="180"/>
      <c r="BY16" s="172" t="s">
        <v>91</v>
      </c>
      <c r="BZ16" s="246"/>
      <c r="CA16" s="281"/>
      <c r="CB16" s="235"/>
      <c r="CC16" s="231"/>
      <c r="CE16" s="226" t="s">
        <v>91</v>
      </c>
      <c r="CF16" s="246" t="s">
        <v>62</v>
      </c>
      <c r="CG16" s="247" t="s">
        <v>62</v>
      </c>
      <c r="CH16" s="168" t="s">
        <v>62</v>
      </c>
    </row>
    <row r="17" spans="2:86">
      <c r="B17" s="490" t="s">
        <v>92</v>
      </c>
      <c r="C17" s="491"/>
      <c r="D17" s="491"/>
      <c r="E17" s="491"/>
      <c r="F17" s="492" t="s">
        <v>93</v>
      </c>
      <c r="G17" s="492"/>
      <c r="H17" s="492"/>
      <c r="I17" s="493"/>
      <c r="J17" s="28"/>
      <c r="K17" s="41" t="s">
        <v>94</v>
      </c>
      <c r="L17" s="42" t="s">
        <v>59</v>
      </c>
      <c r="M17" s="43" t="s">
        <v>85</v>
      </c>
      <c r="N17" s="44" t="s">
        <v>86</v>
      </c>
      <c r="O17" s="45" t="s">
        <v>86</v>
      </c>
      <c r="P17" s="45" t="s">
        <v>86</v>
      </c>
      <c r="Q17" s="156" t="s">
        <v>86</v>
      </c>
      <c r="R17" s="45" t="s">
        <v>86</v>
      </c>
      <c r="S17" s="46" t="s">
        <v>62</v>
      </c>
      <c r="T17" s="47" t="s">
        <v>87</v>
      </c>
      <c r="U17" s="44" t="s">
        <v>62</v>
      </c>
      <c r="V17" s="48" t="s">
        <v>62</v>
      </c>
      <c r="W17" s="44" t="s">
        <v>88</v>
      </c>
      <c r="X17" s="156" t="s">
        <v>88</v>
      </c>
      <c r="Z17" s="41" t="s">
        <v>94</v>
      </c>
      <c r="AA17" s="212">
        <v>19.114884830464302</v>
      </c>
      <c r="AB17" s="165">
        <v>32.592671401908802</v>
      </c>
      <c r="AC17" s="212">
        <v>20.482773583791801</v>
      </c>
      <c r="AD17" s="165">
        <v>31.6510191822682</v>
      </c>
      <c r="AE17" s="1"/>
      <c r="AK17" s="1"/>
      <c r="AL17" s="1"/>
      <c r="AM17" s="41" t="s">
        <v>94</v>
      </c>
      <c r="AN17" s="261">
        <v>16.727159269631201</v>
      </c>
      <c r="AO17" s="165">
        <v>31.399636475962701</v>
      </c>
      <c r="AP17" s="261">
        <v>23.1384483988593</v>
      </c>
      <c r="AQ17" s="165">
        <v>29.8250957456568</v>
      </c>
      <c r="AR17" s="266"/>
      <c r="AS17" s="267"/>
      <c r="AT17" s="266"/>
      <c r="AU17" s="267"/>
      <c r="AV17" s="266"/>
      <c r="AW17" s="267"/>
      <c r="AX17" s="266"/>
      <c r="AY17" s="267"/>
      <c r="BA17" s="220" t="s">
        <v>94</v>
      </c>
      <c r="BB17" s="172">
        <v>1</v>
      </c>
      <c r="BC17" s="241">
        <v>17.057150254867601</v>
      </c>
      <c r="BD17" s="198">
        <v>28.794343144041299</v>
      </c>
      <c r="BE17" s="241">
        <v>17.4717781480159</v>
      </c>
      <c r="BF17" s="198">
        <v>28.3721889556844</v>
      </c>
      <c r="BG17" s="241">
        <v>18.375942450518099</v>
      </c>
      <c r="BH17" s="198">
        <v>28.247950239887601</v>
      </c>
      <c r="BI17" s="241">
        <v>17.058898094998401</v>
      </c>
      <c r="BJ17" s="198">
        <v>27.8930311849338</v>
      </c>
      <c r="BK17" s="241">
        <v>16.570819986541299</v>
      </c>
      <c r="BL17" s="198">
        <v>28.516545450792101</v>
      </c>
      <c r="BN17" s="179"/>
      <c r="BO17" s="180"/>
      <c r="BP17" s="179"/>
      <c r="BQ17" s="180"/>
      <c r="BR17" s="179"/>
      <c r="BS17" s="180"/>
      <c r="BT17" s="179"/>
      <c r="BU17" s="180"/>
      <c r="BV17" s="179"/>
      <c r="BW17" s="180"/>
      <c r="BY17" s="172" t="s">
        <v>94</v>
      </c>
      <c r="BZ17" s="202">
        <v>1</v>
      </c>
      <c r="CA17" s="282">
        <v>1</v>
      </c>
      <c r="CB17" s="301">
        <v>16.139632023778098</v>
      </c>
      <c r="CC17" s="302">
        <v>33.117643004647903</v>
      </c>
      <c r="CE17" s="226" t="s">
        <v>94</v>
      </c>
      <c r="CF17" s="246" t="s">
        <v>62</v>
      </c>
      <c r="CG17" s="247" t="s">
        <v>62</v>
      </c>
      <c r="CH17" s="168" t="s">
        <v>62</v>
      </c>
    </row>
    <row r="18" spans="2:86">
      <c r="B18" s="450" t="s">
        <v>95</v>
      </c>
      <c r="C18" s="451"/>
      <c r="D18" s="451"/>
      <c r="E18" s="452"/>
      <c r="F18" s="473" t="s">
        <v>96</v>
      </c>
      <c r="G18" s="474"/>
      <c r="H18" s="474"/>
      <c r="I18" s="475"/>
      <c r="J18" s="28"/>
      <c r="K18" s="41" t="s">
        <v>97</v>
      </c>
      <c r="L18" s="42" t="s">
        <v>59</v>
      </c>
      <c r="M18" s="43" t="s">
        <v>85</v>
      </c>
      <c r="N18" s="44" t="s">
        <v>86</v>
      </c>
      <c r="O18" s="45" t="s">
        <v>86</v>
      </c>
      <c r="P18" s="45" t="s">
        <v>86</v>
      </c>
      <c r="Q18" s="156" t="s">
        <v>86</v>
      </c>
      <c r="R18" s="45" t="s">
        <v>86</v>
      </c>
      <c r="S18" s="46" t="s">
        <v>62</v>
      </c>
      <c r="T18" s="37" t="s">
        <v>87</v>
      </c>
      <c r="U18" s="44" t="s">
        <v>62</v>
      </c>
      <c r="V18" s="48" t="s">
        <v>62</v>
      </c>
      <c r="W18" s="44" t="s">
        <v>88</v>
      </c>
      <c r="X18" s="156" t="s">
        <v>88</v>
      </c>
      <c r="Z18" s="41" t="s">
        <v>97</v>
      </c>
      <c r="AA18" s="212">
        <v>18.912246865947299</v>
      </c>
      <c r="AB18" s="165">
        <v>32.362094281993201</v>
      </c>
      <c r="AC18" s="212">
        <v>16.941448759816701</v>
      </c>
      <c r="AD18" s="165">
        <v>34.549068052336999</v>
      </c>
      <c r="AE18" s="1"/>
      <c r="AI18" s="1"/>
      <c r="AJ18" s="1"/>
      <c r="AK18" s="1"/>
      <c r="AL18" s="1"/>
      <c r="AM18" s="41" t="s">
        <v>97</v>
      </c>
      <c r="AN18" s="261">
        <v>16.5196963852473</v>
      </c>
      <c r="AO18" s="165">
        <v>31.747752015047901</v>
      </c>
      <c r="AP18" s="261">
        <v>20.781138782103</v>
      </c>
      <c r="AQ18" s="165">
        <v>29.986508064797</v>
      </c>
      <c r="AR18" s="266"/>
      <c r="AS18" s="267"/>
      <c r="AT18" s="266"/>
      <c r="AU18" s="267"/>
      <c r="AV18" s="266"/>
      <c r="AW18" s="267"/>
      <c r="AX18" s="266"/>
      <c r="AY18" s="267"/>
      <c r="BA18" s="220" t="s">
        <v>97</v>
      </c>
      <c r="BB18" s="172">
        <v>1</v>
      </c>
      <c r="BC18" s="241">
        <v>18.019925003084101</v>
      </c>
      <c r="BD18" s="198">
        <v>28.307828291875399</v>
      </c>
      <c r="BE18" s="241">
        <v>17.366125600352898</v>
      </c>
      <c r="BF18" s="198">
        <v>27.045745962650798</v>
      </c>
      <c r="BG18" s="241">
        <v>17.219659320706199</v>
      </c>
      <c r="BH18" s="198">
        <v>28.5693076762152</v>
      </c>
      <c r="BI18" s="241">
        <v>16.525723717830601</v>
      </c>
      <c r="BJ18" s="198">
        <v>29.707010489877199</v>
      </c>
      <c r="BK18" s="241">
        <v>17.1005736703524</v>
      </c>
      <c r="BL18" s="198">
        <v>27.701366452261102</v>
      </c>
      <c r="BN18" s="179"/>
      <c r="BO18" s="180"/>
      <c r="BP18" s="179"/>
      <c r="BQ18" s="180"/>
      <c r="BR18" s="179"/>
      <c r="BS18" s="180"/>
      <c r="BT18" s="179"/>
      <c r="BU18" s="180"/>
      <c r="BV18" s="179"/>
      <c r="BW18" s="180"/>
      <c r="BY18" s="172" t="s">
        <v>97</v>
      </c>
      <c r="BZ18" s="202">
        <v>1</v>
      </c>
      <c r="CA18" s="282">
        <v>1</v>
      </c>
      <c r="CB18" s="301">
        <v>17.485033798235602</v>
      </c>
      <c r="CC18" s="302">
        <v>31.7818760741152</v>
      </c>
      <c r="CE18" s="226" t="s">
        <v>97</v>
      </c>
      <c r="CF18" s="246" t="s">
        <v>62</v>
      </c>
      <c r="CG18" s="247" t="s">
        <v>62</v>
      </c>
      <c r="CH18" s="168" t="s">
        <v>62</v>
      </c>
    </row>
    <row r="19" spans="2:86">
      <c r="B19" s="446" t="s">
        <v>98</v>
      </c>
      <c r="C19" s="447"/>
      <c r="D19" s="447"/>
      <c r="E19" s="447"/>
      <c r="F19" s="448" t="s">
        <v>99</v>
      </c>
      <c r="G19" s="448"/>
      <c r="H19" s="448"/>
      <c r="I19" s="449"/>
      <c r="J19" s="28"/>
      <c r="K19" s="66" t="s">
        <v>100</v>
      </c>
      <c r="L19" s="42" t="s">
        <v>59</v>
      </c>
      <c r="M19" s="43" t="s">
        <v>85</v>
      </c>
      <c r="N19" s="44" t="s">
        <v>61</v>
      </c>
      <c r="O19" s="45" t="s">
        <v>61</v>
      </c>
      <c r="P19" s="45" t="s">
        <v>62</v>
      </c>
      <c r="Q19" s="156" t="s">
        <v>62</v>
      </c>
      <c r="R19" s="45" t="s">
        <v>62</v>
      </c>
      <c r="S19" s="46" t="s">
        <v>62</v>
      </c>
      <c r="T19" s="37" t="s">
        <v>63</v>
      </c>
      <c r="U19" s="44" t="s">
        <v>64</v>
      </c>
      <c r="V19" s="48" t="s">
        <v>64</v>
      </c>
      <c r="W19" s="44" t="s">
        <v>65</v>
      </c>
      <c r="X19" s="156" t="s">
        <v>65</v>
      </c>
      <c r="Z19" s="66" t="s">
        <v>100</v>
      </c>
      <c r="AA19" s="192" t="s">
        <v>66</v>
      </c>
      <c r="AB19" s="165">
        <v>31.251228257994299</v>
      </c>
      <c r="AC19" s="192" t="s">
        <v>66</v>
      </c>
      <c r="AD19" s="165">
        <v>30.538762516499599</v>
      </c>
      <c r="AE19" s="1"/>
      <c r="AI19" s="1"/>
      <c r="AJ19" s="1"/>
      <c r="AK19" s="1"/>
      <c r="AL19" s="1"/>
      <c r="AM19" s="66" t="s">
        <v>100</v>
      </c>
      <c r="AN19" s="167"/>
      <c r="AO19" s="168"/>
      <c r="AP19" s="167"/>
      <c r="AQ19" s="168"/>
      <c r="AR19" s="167"/>
      <c r="AS19" s="168"/>
      <c r="AT19" s="167"/>
      <c r="AU19" s="168"/>
      <c r="AV19" s="167"/>
      <c r="AW19" s="168"/>
      <c r="AX19" s="167"/>
      <c r="AY19" s="168"/>
      <c r="BA19" s="221" t="s">
        <v>100</v>
      </c>
      <c r="BB19" s="226" t="s">
        <v>61</v>
      </c>
      <c r="BC19" s="230"/>
      <c r="BD19" s="231"/>
      <c r="BE19" s="230"/>
      <c r="BF19" s="231"/>
      <c r="BG19" s="230"/>
      <c r="BH19" s="231"/>
      <c r="BI19" s="230"/>
      <c r="BJ19" s="231"/>
      <c r="BK19" s="230"/>
      <c r="BL19" s="231"/>
      <c r="BN19" s="179"/>
      <c r="BO19" s="180"/>
      <c r="BP19" s="179"/>
      <c r="BQ19" s="180"/>
      <c r="BR19" s="179"/>
      <c r="BS19" s="180"/>
      <c r="BT19" s="179"/>
      <c r="BU19" s="180"/>
      <c r="BV19" s="179"/>
      <c r="BW19" s="180"/>
      <c r="BY19" s="174" t="s">
        <v>100</v>
      </c>
      <c r="BZ19" s="246"/>
      <c r="CA19" s="281"/>
      <c r="CB19" s="235"/>
      <c r="CC19" s="231"/>
      <c r="CE19" s="223" t="s">
        <v>100</v>
      </c>
      <c r="CF19" s="246" t="s">
        <v>62</v>
      </c>
      <c r="CG19" s="247" t="s">
        <v>62</v>
      </c>
      <c r="CH19" s="168" t="s">
        <v>62</v>
      </c>
    </row>
    <row r="20" spans="2:86">
      <c r="B20" s="446" t="s">
        <v>101</v>
      </c>
      <c r="C20" s="447"/>
      <c r="D20" s="447"/>
      <c r="E20" s="447"/>
      <c r="F20" s="473" t="s">
        <v>102</v>
      </c>
      <c r="G20" s="474"/>
      <c r="H20" s="474"/>
      <c r="I20" s="475"/>
      <c r="J20" s="28"/>
      <c r="K20" s="41" t="s">
        <v>103</v>
      </c>
      <c r="L20" s="42" t="s">
        <v>59</v>
      </c>
      <c r="M20" s="43" t="s">
        <v>85</v>
      </c>
      <c r="N20" s="44" t="s">
        <v>61</v>
      </c>
      <c r="O20" s="45" t="s">
        <v>61</v>
      </c>
      <c r="P20" s="45" t="s">
        <v>62</v>
      </c>
      <c r="Q20" s="156" t="s">
        <v>62</v>
      </c>
      <c r="R20" s="45" t="s">
        <v>62</v>
      </c>
      <c r="S20" s="46" t="s">
        <v>62</v>
      </c>
      <c r="T20" s="47" t="s">
        <v>63</v>
      </c>
      <c r="U20" s="44" t="s">
        <v>64</v>
      </c>
      <c r="V20" s="48" t="s">
        <v>64</v>
      </c>
      <c r="W20" s="44" t="s">
        <v>65</v>
      </c>
      <c r="X20" s="156" t="s">
        <v>65</v>
      </c>
      <c r="Z20" s="41" t="s">
        <v>103</v>
      </c>
      <c r="AA20" s="192" t="s">
        <v>66</v>
      </c>
      <c r="AB20" s="165">
        <v>31.162398714371601</v>
      </c>
      <c r="AC20" s="192" t="s">
        <v>66</v>
      </c>
      <c r="AD20" s="165">
        <v>30.515949328940501</v>
      </c>
      <c r="AE20" s="1"/>
      <c r="AI20" s="1"/>
      <c r="AJ20" s="1"/>
      <c r="AK20" s="1"/>
      <c r="AL20" s="1"/>
      <c r="AM20" s="41" t="s">
        <v>103</v>
      </c>
      <c r="AN20" s="167"/>
      <c r="AO20" s="168"/>
      <c r="AP20" s="167"/>
      <c r="AQ20" s="168"/>
      <c r="AR20" s="167"/>
      <c r="AS20" s="168"/>
      <c r="AT20" s="167"/>
      <c r="AU20" s="168"/>
      <c r="AV20" s="167"/>
      <c r="AW20" s="168"/>
      <c r="AX20" s="167"/>
      <c r="AY20" s="168"/>
      <c r="BA20" s="220" t="s">
        <v>103</v>
      </c>
      <c r="BB20" s="226" t="s">
        <v>61</v>
      </c>
      <c r="BC20" s="230"/>
      <c r="BD20" s="231"/>
      <c r="BE20" s="230"/>
      <c r="BF20" s="231"/>
      <c r="BG20" s="230"/>
      <c r="BH20" s="231"/>
      <c r="BI20" s="230"/>
      <c r="BJ20" s="231"/>
      <c r="BK20" s="230"/>
      <c r="BL20" s="231"/>
      <c r="BN20" s="179"/>
      <c r="BO20" s="180"/>
      <c r="BP20" s="179"/>
      <c r="BQ20" s="180"/>
      <c r="BR20" s="179"/>
      <c r="BS20" s="180"/>
      <c r="BT20" s="179"/>
      <c r="BU20" s="180"/>
      <c r="BV20" s="179"/>
      <c r="BW20" s="180"/>
      <c r="BY20" s="172" t="s">
        <v>103</v>
      </c>
      <c r="BZ20" s="246"/>
      <c r="CA20" s="281"/>
      <c r="CB20" s="235"/>
      <c r="CC20" s="231"/>
      <c r="CE20" s="226" t="s">
        <v>103</v>
      </c>
      <c r="CF20" s="246" t="s">
        <v>62</v>
      </c>
      <c r="CG20" s="247" t="s">
        <v>62</v>
      </c>
      <c r="CH20" s="168" t="s">
        <v>62</v>
      </c>
    </row>
    <row r="21" spans="2:86" ht="15" thickBot="1">
      <c r="B21" s="477" t="s">
        <v>104</v>
      </c>
      <c r="C21" s="478"/>
      <c r="D21" s="478"/>
      <c r="E21" s="478"/>
      <c r="F21" s="479" t="s">
        <v>105</v>
      </c>
      <c r="G21" s="479"/>
      <c r="H21" s="479"/>
      <c r="I21" s="480"/>
      <c r="J21" s="28"/>
      <c r="K21" s="41" t="s">
        <v>106</v>
      </c>
      <c r="L21" s="42" t="s">
        <v>59</v>
      </c>
      <c r="M21" s="43" t="s">
        <v>85</v>
      </c>
      <c r="N21" s="44" t="s">
        <v>86</v>
      </c>
      <c r="O21" s="45" t="s">
        <v>86</v>
      </c>
      <c r="P21" s="45" t="s">
        <v>86</v>
      </c>
      <c r="Q21" s="156" t="s">
        <v>86</v>
      </c>
      <c r="R21" s="45" t="s">
        <v>86</v>
      </c>
      <c r="S21" s="46" t="s">
        <v>62</v>
      </c>
      <c r="T21" s="37" t="s">
        <v>87</v>
      </c>
      <c r="U21" s="44" t="s">
        <v>62</v>
      </c>
      <c r="V21" s="48" t="s">
        <v>62</v>
      </c>
      <c r="W21" s="44" t="s">
        <v>88</v>
      </c>
      <c r="X21" s="156" t="s">
        <v>88</v>
      </c>
      <c r="Z21" s="41" t="s">
        <v>106</v>
      </c>
      <c r="AA21" s="212">
        <v>18.732447727415501</v>
      </c>
      <c r="AB21" s="165">
        <v>32.370032922658602</v>
      </c>
      <c r="AC21" s="212">
        <v>17.0268589761159</v>
      </c>
      <c r="AD21" s="165">
        <v>34.563371755934</v>
      </c>
      <c r="AE21" s="1"/>
      <c r="AI21" s="1"/>
      <c r="AJ21" s="1"/>
      <c r="AK21" s="1"/>
      <c r="AL21" s="1"/>
      <c r="AM21" s="41" t="s">
        <v>106</v>
      </c>
      <c r="AN21" s="261">
        <v>16.626435491553199</v>
      </c>
      <c r="AO21" s="165">
        <v>31.0590929091906</v>
      </c>
      <c r="AP21" s="261">
        <v>21.3309298940292</v>
      </c>
      <c r="AQ21" s="165">
        <v>30.1379018810212</v>
      </c>
      <c r="AR21" s="266"/>
      <c r="AS21" s="267"/>
      <c r="AT21" s="266"/>
      <c r="AU21" s="267"/>
      <c r="AV21" s="266"/>
      <c r="AW21" s="267"/>
      <c r="AX21" s="266"/>
      <c r="AY21" s="267"/>
      <c r="BA21" s="220" t="s">
        <v>106</v>
      </c>
      <c r="BB21" s="172">
        <v>1</v>
      </c>
      <c r="BC21" s="241">
        <v>18.229097146652499</v>
      </c>
      <c r="BD21" s="198">
        <v>27.2421473090352</v>
      </c>
      <c r="BE21" s="241">
        <v>16.562017035501398</v>
      </c>
      <c r="BF21" s="198">
        <v>28.167204576196099</v>
      </c>
      <c r="BG21" s="241">
        <v>16.418427818733601</v>
      </c>
      <c r="BH21" s="198">
        <v>28.011496427812801</v>
      </c>
      <c r="BI21" s="241">
        <v>16.184091957576101</v>
      </c>
      <c r="BJ21" s="198">
        <v>29.135862698299398</v>
      </c>
      <c r="BK21" s="241">
        <v>16.944323880798301</v>
      </c>
      <c r="BL21" s="198">
        <v>27.7786629710433</v>
      </c>
      <c r="BN21" s="179"/>
      <c r="BO21" s="180"/>
      <c r="BP21" s="179"/>
      <c r="BQ21" s="180"/>
      <c r="BR21" s="179"/>
      <c r="BS21" s="180"/>
      <c r="BT21" s="179"/>
      <c r="BU21" s="180"/>
      <c r="BV21" s="179"/>
      <c r="BW21" s="180"/>
      <c r="BY21" s="172" t="s">
        <v>106</v>
      </c>
      <c r="BZ21" s="202">
        <v>1</v>
      </c>
      <c r="CA21" s="282">
        <v>1</v>
      </c>
      <c r="CB21" s="301">
        <v>18.116310552626199</v>
      </c>
      <c r="CC21" s="302">
        <v>30.542794785453601</v>
      </c>
      <c r="CE21" s="226" t="s">
        <v>106</v>
      </c>
      <c r="CF21" s="246" t="s">
        <v>62</v>
      </c>
      <c r="CG21" s="247" t="s">
        <v>62</v>
      </c>
      <c r="CH21" s="168" t="s">
        <v>62</v>
      </c>
    </row>
    <row r="22" spans="2:86" ht="15" thickBot="1">
      <c r="B22" s="67"/>
      <c r="C22" s="67"/>
      <c r="D22" s="67"/>
      <c r="E22" s="67"/>
      <c r="F22" s="68"/>
      <c r="G22" s="67"/>
      <c r="H22" s="65"/>
      <c r="I22" s="64"/>
      <c r="J22" s="28"/>
      <c r="K22" s="41" t="s">
        <v>107</v>
      </c>
      <c r="L22" s="42" t="s">
        <v>59</v>
      </c>
      <c r="M22" s="43" t="s">
        <v>85</v>
      </c>
      <c r="N22" s="44" t="s">
        <v>61</v>
      </c>
      <c r="O22" s="45" t="s">
        <v>61</v>
      </c>
      <c r="P22" s="45" t="s">
        <v>62</v>
      </c>
      <c r="Q22" s="156" t="s">
        <v>62</v>
      </c>
      <c r="R22" s="45" t="s">
        <v>62</v>
      </c>
      <c r="S22" s="46" t="s">
        <v>62</v>
      </c>
      <c r="T22" s="37" t="s">
        <v>63</v>
      </c>
      <c r="U22" s="44" t="s">
        <v>64</v>
      </c>
      <c r="V22" s="48" t="s">
        <v>64</v>
      </c>
      <c r="W22" s="44" t="s">
        <v>65</v>
      </c>
      <c r="X22" s="156" t="s">
        <v>65</v>
      </c>
      <c r="Z22" s="41" t="s">
        <v>107</v>
      </c>
      <c r="AA22" s="192" t="s">
        <v>66</v>
      </c>
      <c r="AB22" s="165">
        <v>31.084312921728401</v>
      </c>
      <c r="AC22" s="192" t="s">
        <v>66</v>
      </c>
      <c r="AD22" s="165">
        <v>30.599713520753799</v>
      </c>
      <c r="AE22" s="1"/>
      <c r="AK22" s="4"/>
      <c r="AL22" s="1"/>
      <c r="AM22" s="41" t="s">
        <v>107</v>
      </c>
      <c r="AN22" s="167"/>
      <c r="AO22" s="168"/>
      <c r="AP22" s="167"/>
      <c r="AQ22" s="168"/>
      <c r="AR22" s="167"/>
      <c r="AS22" s="168"/>
      <c r="AT22" s="167"/>
      <c r="AU22" s="168"/>
      <c r="AV22" s="167"/>
      <c r="AW22" s="168"/>
      <c r="AX22" s="167"/>
      <c r="AY22" s="168"/>
      <c r="BA22" s="220" t="s">
        <v>107</v>
      </c>
      <c r="BB22" s="226" t="s">
        <v>61</v>
      </c>
      <c r="BC22" s="230"/>
      <c r="BD22" s="231"/>
      <c r="BE22" s="230"/>
      <c r="BF22" s="231"/>
      <c r="BG22" s="230"/>
      <c r="BH22" s="231"/>
      <c r="BI22" s="230"/>
      <c r="BJ22" s="231"/>
      <c r="BK22" s="230"/>
      <c r="BL22" s="231"/>
      <c r="BN22" s="179"/>
      <c r="BO22" s="180"/>
      <c r="BP22" s="179"/>
      <c r="BQ22" s="180"/>
      <c r="BR22" s="179"/>
      <c r="BS22" s="180"/>
      <c r="BT22" s="179"/>
      <c r="BU22" s="180"/>
      <c r="BV22" s="179"/>
      <c r="BW22" s="180"/>
      <c r="BY22" s="172" t="s">
        <v>107</v>
      </c>
      <c r="BZ22" s="246"/>
      <c r="CA22" s="281"/>
      <c r="CB22" s="235"/>
      <c r="CC22" s="231"/>
      <c r="CE22" s="226" t="s">
        <v>107</v>
      </c>
      <c r="CF22" s="246" t="s">
        <v>62</v>
      </c>
      <c r="CG22" s="247" t="s">
        <v>62</v>
      </c>
      <c r="CH22" s="168" t="s">
        <v>62</v>
      </c>
    </row>
    <row r="23" spans="2:86" ht="15" thickBot="1">
      <c r="B23" s="465" t="s">
        <v>108</v>
      </c>
      <c r="C23" s="466"/>
      <c r="D23" s="466"/>
      <c r="E23" s="466"/>
      <c r="F23" s="466"/>
      <c r="G23" s="466"/>
      <c r="H23" s="467" t="s">
        <v>109</v>
      </c>
      <c r="I23" s="481"/>
      <c r="J23" s="28"/>
      <c r="K23" s="51" t="s">
        <v>110</v>
      </c>
      <c r="L23" s="69" t="s">
        <v>59</v>
      </c>
      <c r="M23" s="70" t="s">
        <v>85</v>
      </c>
      <c r="N23" s="58" t="s">
        <v>61</v>
      </c>
      <c r="O23" s="71" t="s">
        <v>61</v>
      </c>
      <c r="P23" s="45" t="s">
        <v>62</v>
      </c>
      <c r="Q23" s="156" t="s">
        <v>62</v>
      </c>
      <c r="R23" s="71" t="s">
        <v>62</v>
      </c>
      <c r="S23" s="59" t="s">
        <v>62</v>
      </c>
      <c r="T23" s="72" t="s">
        <v>63</v>
      </c>
      <c r="U23" s="54" t="s">
        <v>64</v>
      </c>
      <c r="V23" s="60" t="s">
        <v>64</v>
      </c>
      <c r="W23" s="58" t="s">
        <v>65</v>
      </c>
      <c r="X23" s="158" t="s">
        <v>65</v>
      </c>
      <c r="Z23" s="51" t="s">
        <v>110</v>
      </c>
      <c r="AA23" s="193" t="s">
        <v>66</v>
      </c>
      <c r="AB23" s="194">
        <v>31.158197160083201</v>
      </c>
      <c r="AC23" s="193" t="s">
        <v>66</v>
      </c>
      <c r="AD23" s="194">
        <v>30.6461381124426</v>
      </c>
      <c r="AE23" s="1"/>
      <c r="AK23" s="1"/>
      <c r="AL23" s="1"/>
      <c r="AM23" s="51" t="s">
        <v>110</v>
      </c>
      <c r="AN23" s="170"/>
      <c r="AO23" s="169"/>
      <c r="AP23" s="170"/>
      <c r="AQ23" s="169"/>
      <c r="AR23" s="170"/>
      <c r="AS23" s="169"/>
      <c r="AT23" s="170"/>
      <c r="AU23" s="169"/>
      <c r="AV23" s="170"/>
      <c r="AW23" s="169"/>
      <c r="AX23" s="170"/>
      <c r="AY23" s="169"/>
      <c r="BA23" s="61" t="s">
        <v>110</v>
      </c>
      <c r="BB23" s="232" t="s">
        <v>61</v>
      </c>
      <c r="BC23" s="233"/>
      <c r="BD23" s="234"/>
      <c r="BE23" s="233"/>
      <c r="BF23" s="234"/>
      <c r="BG23" s="233"/>
      <c r="BH23" s="234"/>
      <c r="BI23" s="233"/>
      <c r="BJ23" s="234"/>
      <c r="BK23" s="233"/>
      <c r="BL23" s="234"/>
      <c r="BN23" s="179"/>
      <c r="BO23" s="180"/>
      <c r="BP23" s="179"/>
      <c r="BQ23" s="180"/>
      <c r="BR23" s="179"/>
      <c r="BS23" s="180"/>
      <c r="BT23" s="179"/>
      <c r="BU23" s="180"/>
      <c r="BV23" s="179"/>
      <c r="BW23" s="180"/>
      <c r="BY23" s="173" t="s">
        <v>110</v>
      </c>
      <c r="BZ23" s="248"/>
      <c r="CA23" s="283"/>
      <c r="CB23" s="298"/>
      <c r="CC23" s="234"/>
      <c r="CE23" s="232" t="s">
        <v>110</v>
      </c>
      <c r="CF23" s="248" t="s">
        <v>62</v>
      </c>
      <c r="CG23" s="249" t="s">
        <v>62</v>
      </c>
      <c r="CH23" s="169" t="s">
        <v>62</v>
      </c>
    </row>
    <row r="24" spans="2:86">
      <c r="B24" s="469" t="s">
        <v>111</v>
      </c>
      <c r="C24" s="470"/>
      <c r="D24" s="470"/>
      <c r="E24" s="470"/>
      <c r="F24" s="471" t="s">
        <v>62</v>
      </c>
      <c r="G24" s="471"/>
      <c r="H24" s="471"/>
      <c r="I24" s="472"/>
      <c r="J24" s="28"/>
      <c r="K24" s="29" t="s">
        <v>112</v>
      </c>
      <c r="L24" s="30" t="s">
        <v>78</v>
      </c>
      <c r="M24" s="31" t="s">
        <v>85</v>
      </c>
      <c r="N24" s="32" t="s">
        <v>61</v>
      </c>
      <c r="O24" s="33" t="s">
        <v>61</v>
      </c>
      <c r="P24" s="33" t="s">
        <v>61</v>
      </c>
      <c r="Q24" s="155" t="s">
        <v>61</v>
      </c>
      <c r="R24" s="33" t="s">
        <v>62</v>
      </c>
      <c r="S24" s="34" t="s">
        <v>62</v>
      </c>
      <c r="T24" s="35" t="s">
        <v>63</v>
      </c>
      <c r="U24" s="32" t="s">
        <v>61</v>
      </c>
      <c r="V24" s="38" t="s">
        <v>61</v>
      </c>
      <c r="W24" s="32" t="s">
        <v>65</v>
      </c>
      <c r="X24" s="155" t="s">
        <v>65</v>
      </c>
      <c r="Z24" s="29" t="s">
        <v>112</v>
      </c>
      <c r="AA24" s="191" t="s">
        <v>66</v>
      </c>
      <c r="AB24" s="190">
        <v>30.291396750582301</v>
      </c>
      <c r="AC24" s="191" t="s">
        <v>66</v>
      </c>
      <c r="AD24" s="190">
        <v>30.529121996076199</v>
      </c>
      <c r="AE24" s="1"/>
      <c r="AK24" s="1"/>
      <c r="AL24" s="1"/>
      <c r="AM24" s="29" t="s">
        <v>112</v>
      </c>
      <c r="AN24" s="39" t="s">
        <v>66</v>
      </c>
      <c r="AO24" s="190">
        <v>29.902357819399199</v>
      </c>
      <c r="AP24" s="39" t="s">
        <v>66</v>
      </c>
      <c r="AQ24" s="190">
        <v>30.082531305594799</v>
      </c>
      <c r="AR24" s="39" t="s">
        <v>66</v>
      </c>
      <c r="AS24" s="190">
        <v>29.946532781320901</v>
      </c>
      <c r="AT24" s="39" t="s">
        <v>66</v>
      </c>
      <c r="AU24" s="190">
        <v>29.870037763635899</v>
      </c>
      <c r="AV24" s="39" t="s">
        <v>66</v>
      </c>
      <c r="AW24" s="190">
        <v>29.759724946401501</v>
      </c>
      <c r="AX24" s="39" t="s">
        <v>66</v>
      </c>
      <c r="AY24" s="190">
        <v>30.018367151474902</v>
      </c>
      <c r="BA24" s="50" t="s">
        <v>112</v>
      </c>
      <c r="BB24" s="223" t="s">
        <v>61</v>
      </c>
      <c r="BC24" s="175"/>
      <c r="BD24" s="176"/>
      <c r="BE24" s="175"/>
      <c r="BF24" s="176"/>
      <c r="BG24" s="175"/>
      <c r="BH24" s="176"/>
      <c r="BI24" s="175"/>
      <c r="BJ24" s="176"/>
      <c r="BK24" s="175"/>
      <c r="BL24" s="176"/>
      <c r="BN24" s="171"/>
      <c r="BO24" s="168"/>
      <c r="BP24" s="171"/>
      <c r="BQ24" s="168"/>
      <c r="BR24" s="171"/>
      <c r="BS24" s="168"/>
      <c r="BT24" s="171"/>
      <c r="BU24" s="168"/>
      <c r="BV24" s="167"/>
      <c r="BW24" s="168"/>
      <c r="BY24" s="222" t="s">
        <v>112</v>
      </c>
      <c r="BZ24" s="250"/>
      <c r="CA24" s="251"/>
      <c r="CB24" s="297"/>
      <c r="CC24" s="176"/>
      <c r="CE24" s="289" t="s">
        <v>112</v>
      </c>
      <c r="CF24" s="250" t="s">
        <v>62</v>
      </c>
      <c r="CG24" s="251" t="s">
        <v>62</v>
      </c>
      <c r="CH24" s="252" t="s">
        <v>62</v>
      </c>
    </row>
    <row r="25" spans="2:86">
      <c r="B25" s="446" t="s">
        <v>113</v>
      </c>
      <c r="C25" s="447"/>
      <c r="D25" s="447"/>
      <c r="E25" s="447"/>
      <c r="F25" s="476" t="s">
        <v>62</v>
      </c>
      <c r="G25" s="448"/>
      <c r="H25" s="448"/>
      <c r="I25" s="449"/>
      <c r="J25" s="28"/>
      <c r="K25" s="41" t="s">
        <v>114</v>
      </c>
      <c r="L25" s="42" t="s">
        <v>78</v>
      </c>
      <c r="M25" s="43" t="s">
        <v>85</v>
      </c>
      <c r="N25" s="44" t="s">
        <v>61</v>
      </c>
      <c r="O25" s="45" t="s">
        <v>61</v>
      </c>
      <c r="P25" s="45" t="s">
        <v>61</v>
      </c>
      <c r="Q25" s="156" t="s">
        <v>61</v>
      </c>
      <c r="R25" s="45" t="s">
        <v>62</v>
      </c>
      <c r="S25" s="46" t="s">
        <v>62</v>
      </c>
      <c r="T25" s="37" t="s">
        <v>63</v>
      </c>
      <c r="U25" s="44" t="s">
        <v>61</v>
      </c>
      <c r="V25" s="48" t="s">
        <v>61</v>
      </c>
      <c r="W25" s="44" t="s">
        <v>65</v>
      </c>
      <c r="X25" s="156" t="s">
        <v>65</v>
      </c>
      <c r="Y25" s="74"/>
      <c r="Z25" s="41" t="s">
        <v>114</v>
      </c>
      <c r="AA25" s="192" t="s">
        <v>66</v>
      </c>
      <c r="AB25" s="165">
        <v>30.438699334261798</v>
      </c>
      <c r="AC25" s="192" t="s">
        <v>66</v>
      </c>
      <c r="AD25" s="165">
        <v>30.476968830196199</v>
      </c>
      <c r="AE25" s="1"/>
      <c r="AK25" s="1"/>
      <c r="AL25" s="1"/>
      <c r="AM25" s="41" t="s">
        <v>114</v>
      </c>
      <c r="AN25" s="258" t="s">
        <v>66</v>
      </c>
      <c r="AO25" s="165">
        <v>29.769299643629999</v>
      </c>
      <c r="AP25" s="258" t="s">
        <v>66</v>
      </c>
      <c r="AQ25" s="165">
        <v>29.7994792836238</v>
      </c>
      <c r="AR25" s="258" t="s">
        <v>66</v>
      </c>
      <c r="AS25" s="165">
        <v>29.680591592199001</v>
      </c>
      <c r="AT25" s="258" t="s">
        <v>66</v>
      </c>
      <c r="AU25" s="165">
        <v>29.794330665283699</v>
      </c>
      <c r="AV25" s="258" t="s">
        <v>66</v>
      </c>
      <c r="AW25" s="165">
        <v>29.886486949945901</v>
      </c>
      <c r="AX25" s="258" t="s">
        <v>66</v>
      </c>
      <c r="AY25" s="165">
        <v>29.6516483430274</v>
      </c>
      <c r="BA25" s="220" t="s">
        <v>114</v>
      </c>
      <c r="BB25" s="226" t="s">
        <v>61</v>
      </c>
      <c r="BC25" s="235"/>
      <c r="BD25" s="231"/>
      <c r="BE25" s="235"/>
      <c r="BF25" s="231"/>
      <c r="BG25" s="235"/>
      <c r="BH25" s="231"/>
      <c r="BI25" s="235"/>
      <c r="BJ25" s="231"/>
      <c r="BK25" s="235"/>
      <c r="BL25" s="231"/>
      <c r="BN25" s="179"/>
      <c r="BO25" s="180"/>
      <c r="BP25" s="179"/>
      <c r="BQ25" s="180"/>
      <c r="BR25" s="179"/>
      <c r="BS25" s="180"/>
      <c r="BT25" s="179"/>
      <c r="BU25" s="180"/>
      <c r="BV25" s="183"/>
      <c r="BW25" s="184"/>
      <c r="BY25" s="172" t="s">
        <v>114</v>
      </c>
      <c r="BZ25" s="246"/>
      <c r="CA25" s="247"/>
      <c r="CB25" s="235"/>
      <c r="CC25" s="231"/>
      <c r="CE25" s="226" t="s">
        <v>114</v>
      </c>
      <c r="CF25" s="246" t="s">
        <v>62</v>
      </c>
      <c r="CG25" s="247" t="s">
        <v>62</v>
      </c>
      <c r="CH25" s="168" t="s">
        <v>62</v>
      </c>
    </row>
    <row r="26" spans="2:86" ht="15" thickBot="1">
      <c r="B26" s="477" t="s">
        <v>115</v>
      </c>
      <c r="C26" s="478"/>
      <c r="D26" s="478"/>
      <c r="E26" s="478"/>
      <c r="F26" s="479" t="s">
        <v>62</v>
      </c>
      <c r="G26" s="479"/>
      <c r="H26" s="479"/>
      <c r="I26" s="480"/>
      <c r="J26" s="28"/>
      <c r="K26" s="41" t="s">
        <v>116</v>
      </c>
      <c r="L26" s="42" t="s">
        <v>78</v>
      </c>
      <c r="M26" s="43" t="s">
        <v>85</v>
      </c>
      <c r="N26" s="44" t="s">
        <v>86</v>
      </c>
      <c r="O26" s="45" t="s">
        <v>86</v>
      </c>
      <c r="P26" s="45" t="s">
        <v>86</v>
      </c>
      <c r="Q26" s="156" t="s">
        <v>86</v>
      </c>
      <c r="R26" s="45" t="s">
        <v>86</v>
      </c>
      <c r="S26" s="46" t="s">
        <v>62</v>
      </c>
      <c r="T26" s="47" t="s">
        <v>87</v>
      </c>
      <c r="U26" s="44" t="s">
        <v>62</v>
      </c>
      <c r="V26" s="48" t="s">
        <v>62</v>
      </c>
      <c r="W26" s="44" t="s">
        <v>88</v>
      </c>
      <c r="X26" s="156" t="s">
        <v>88</v>
      </c>
      <c r="Y26" s="74"/>
      <c r="Z26" s="41" t="s">
        <v>116</v>
      </c>
      <c r="AA26" s="212">
        <v>24.534981908233199</v>
      </c>
      <c r="AB26" s="165">
        <v>30.4748942710556</v>
      </c>
      <c r="AC26" s="212">
        <v>26.063676718797499</v>
      </c>
      <c r="AD26" s="165">
        <v>30.510712468951098</v>
      </c>
      <c r="AE26" s="1"/>
      <c r="AK26" s="1"/>
      <c r="AL26" s="1"/>
      <c r="AM26" s="41" t="s">
        <v>116</v>
      </c>
      <c r="AN26" s="261">
        <v>21.477698174028699</v>
      </c>
      <c r="AO26" s="165">
        <v>29.055364868482201</v>
      </c>
      <c r="AP26" s="261">
        <v>21.062949297723101</v>
      </c>
      <c r="AQ26" s="165">
        <v>29.701847876857101</v>
      </c>
      <c r="AR26" s="266"/>
      <c r="AS26" s="267"/>
      <c r="AT26" s="266"/>
      <c r="AU26" s="267"/>
      <c r="AV26" s="266"/>
      <c r="AW26" s="267"/>
      <c r="AX26" s="266"/>
      <c r="AY26" s="267"/>
      <c r="BA26" s="220" t="s">
        <v>116</v>
      </c>
      <c r="BB26" s="172">
        <v>1</v>
      </c>
      <c r="BC26" s="214" t="s">
        <v>66</v>
      </c>
      <c r="BD26" s="198">
        <v>27.973226068945198</v>
      </c>
      <c r="BE26" s="241">
        <v>18.8665937375896</v>
      </c>
      <c r="BF26" s="198">
        <v>27.252421721264302</v>
      </c>
      <c r="BG26" s="214" t="s">
        <v>66</v>
      </c>
      <c r="BH26" s="198">
        <v>27.749884051993199</v>
      </c>
      <c r="BI26" s="214" t="s">
        <v>66</v>
      </c>
      <c r="BJ26" s="198">
        <v>28.165379805170801</v>
      </c>
      <c r="BK26" s="214" t="s">
        <v>66</v>
      </c>
      <c r="BL26" s="198">
        <v>28.007387257535001</v>
      </c>
      <c r="BN26" s="179"/>
      <c r="BO26" s="180"/>
      <c r="BP26" s="179"/>
      <c r="BQ26" s="180"/>
      <c r="BR26" s="179"/>
      <c r="BS26" s="180"/>
      <c r="BT26" s="179"/>
      <c r="BU26" s="180"/>
      <c r="BV26" s="183"/>
      <c r="BW26" s="184"/>
      <c r="BY26" s="172" t="s">
        <v>116</v>
      </c>
      <c r="BZ26" s="202">
        <v>1</v>
      </c>
      <c r="CA26" s="203">
        <v>2</v>
      </c>
      <c r="CB26" s="301">
        <v>19.310567440547398</v>
      </c>
      <c r="CC26" s="302">
        <v>30.791348111410901</v>
      </c>
      <c r="CE26" s="226" t="s">
        <v>116</v>
      </c>
      <c r="CF26" s="246" t="s">
        <v>62</v>
      </c>
      <c r="CG26" s="247" t="s">
        <v>62</v>
      </c>
      <c r="CH26" s="168" t="s">
        <v>62</v>
      </c>
    </row>
    <row r="27" spans="2:86" ht="15" thickBot="1">
      <c r="B27" s="64"/>
      <c r="C27" s="64"/>
      <c r="D27" s="64"/>
      <c r="E27" s="65"/>
      <c r="F27" s="65"/>
      <c r="G27" s="65"/>
      <c r="H27" s="65"/>
      <c r="I27" s="65"/>
      <c r="J27" s="28"/>
      <c r="K27" s="41" t="s">
        <v>117</v>
      </c>
      <c r="L27" s="42" t="s">
        <v>78</v>
      </c>
      <c r="M27" s="43" t="s">
        <v>85</v>
      </c>
      <c r="N27" s="44" t="s">
        <v>61</v>
      </c>
      <c r="O27" s="45" t="s">
        <v>61</v>
      </c>
      <c r="P27" s="45" t="s">
        <v>61</v>
      </c>
      <c r="Q27" s="156" t="s">
        <v>61</v>
      </c>
      <c r="R27" s="45" t="s">
        <v>62</v>
      </c>
      <c r="S27" s="46" t="s">
        <v>62</v>
      </c>
      <c r="T27" s="37" t="s">
        <v>63</v>
      </c>
      <c r="U27" s="44" t="s">
        <v>61</v>
      </c>
      <c r="V27" s="48" t="s">
        <v>61</v>
      </c>
      <c r="W27" s="44" t="s">
        <v>65</v>
      </c>
      <c r="X27" s="156" t="s">
        <v>65</v>
      </c>
      <c r="Y27" s="74"/>
      <c r="Z27" s="41" t="s">
        <v>117</v>
      </c>
      <c r="AA27" s="192" t="s">
        <v>66</v>
      </c>
      <c r="AB27" s="165">
        <v>28.5</v>
      </c>
      <c r="AC27" s="192" t="s">
        <v>66</v>
      </c>
      <c r="AD27" s="165">
        <v>30.6040279828953</v>
      </c>
      <c r="AE27" s="1"/>
      <c r="AK27" s="1"/>
      <c r="AL27" s="1"/>
      <c r="AM27" s="41" t="s">
        <v>117</v>
      </c>
      <c r="AN27" s="258" t="s">
        <v>66</v>
      </c>
      <c r="AO27" s="165">
        <v>29.598562532504101</v>
      </c>
      <c r="AP27" s="258" t="s">
        <v>66</v>
      </c>
      <c r="AQ27" s="165">
        <v>29.833001342001499</v>
      </c>
      <c r="AR27" s="192" t="s">
        <v>66</v>
      </c>
      <c r="AS27" s="165">
        <v>29.7680893593717</v>
      </c>
      <c r="AT27" s="192" t="s">
        <v>66</v>
      </c>
      <c r="AU27" s="165">
        <v>30.031165868473099</v>
      </c>
      <c r="AV27" s="192" t="s">
        <v>66</v>
      </c>
      <c r="AW27" s="165">
        <v>29.912654260338499</v>
      </c>
      <c r="AX27" s="192" t="s">
        <v>66</v>
      </c>
      <c r="AY27" s="165">
        <v>30.148132808871999</v>
      </c>
      <c r="BA27" s="220" t="s">
        <v>117</v>
      </c>
      <c r="BB27" s="226">
        <v>1</v>
      </c>
      <c r="BC27" s="235" t="s">
        <v>66</v>
      </c>
      <c r="BD27" s="231">
        <v>29.805117741538901</v>
      </c>
      <c r="BE27" s="235" t="s">
        <v>66</v>
      </c>
      <c r="BF27" s="231">
        <v>29.736309058253699</v>
      </c>
      <c r="BG27" s="235" t="s">
        <v>66</v>
      </c>
      <c r="BH27" s="231">
        <v>29.686483666445699</v>
      </c>
      <c r="BI27" s="235" t="s">
        <v>66</v>
      </c>
      <c r="BJ27" s="231">
        <v>29.539110222954001</v>
      </c>
      <c r="BK27" s="235" t="s">
        <v>66</v>
      </c>
      <c r="BL27" s="231">
        <v>29.671710897639301</v>
      </c>
      <c r="BN27" s="171" t="s">
        <v>66</v>
      </c>
      <c r="BO27" s="168">
        <v>29.70477492553</v>
      </c>
      <c r="BP27" s="171" t="s">
        <v>66</v>
      </c>
      <c r="BQ27" s="168">
        <v>29.702418383829301</v>
      </c>
      <c r="BR27" s="171" t="s">
        <v>66</v>
      </c>
      <c r="BS27" s="168">
        <v>29.882536640126499</v>
      </c>
      <c r="BT27" s="171" t="s">
        <v>66</v>
      </c>
      <c r="BU27" s="168">
        <v>29.697728642523</v>
      </c>
      <c r="BV27" s="171" t="s">
        <v>66</v>
      </c>
      <c r="BW27" s="168">
        <v>29.6808574066287</v>
      </c>
      <c r="BY27" s="172" t="s">
        <v>117</v>
      </c>
      <c r="BZ27" s="246"/>
      <c r="CA27" s="247"/>
      <c r="CB27" s="235"/>
      <c r="CC27" s="231"/>
      <c r="CE27" s="226" t="s">
        <v>117</v>
      </c>
      <c r="CF27" s="246" t="s">
        <v>62</v>
      </c>
      <c r="CG27" s="247" t="s">
        <v>62</v>
      </c>
      <c r="CH27" s="168" t="s">
        <v>62</v>
      </c>
    </row>
    <row r="28" spans="2:86" ht="15" thickBot="1">
      <c r="B28" s="465" t="s">
        <v>118</v>
      </c>
      <c r="C28" s="466"/>
      <c r="D28" s="466"/>
      <c r="E28" s="466"/>
      <c r="F28" s="466"/>
      <c r="G28" s="466"/>
      <c r="H28" s="467" t="s">
        <v>109</v>
      </c>
      <c r="I28" s="468"/>
      <c r="J28" s="28"/>
      <c r="K28" s="41" t="s">
        <v>119</v>
      </c>
      <c r="L28" s="42" t="s">
        <v>78</v>
      </c>
      <c r="M28" s="43" t="s">
        <v>85</v>
      </c>
      <c r="N28" s="44" t="s">
        <v>86</v>
      </c>
      <c r="O28" s="45" t="s">
        <v>86</v>
      </c>
      <c r="P28" s="45" t="s">
        <v>86</v>
      </c>
      <c r="Q28" s="156" t="s">
        <v>86</v>
      </c>
      <c r="R28" s="45" t="s">
        <v>86</v>
      </c>
      <c r="S28" s="46" t="s">
        <v>62</v>
      </c>
      <c r="T28" s="37" t="s">
        <v>87</v>
      </c>
      <c r="U28" s="44" t="s">
        <v>62</v>
      </c>
      <c r="V28" s="48" t="s">
        <v>62</v>
      </c>
      <c r="W28" s="44" t="s">
        <v>88</v>
      </c>
      <c r="X28" s="156" t="s">
        <v>88</v>
      </c>
      <c r="Y28" s="74"/>
      <c r="Z28" s="41" t="s">
        <v>119</v>
      </c>
      <c r="AA28" s="212">
        <v>21.7996831105296</v>
      </c>
      <c r="AB28" s="165">
        <v>31.109324850672198</v>
      </c>
      <c r="AC28" s="212">
        <v>22.341406459537399</v>
      </c>
      <c r="AD28" s="165">
        <v>30.7714444946109</v>
      </c>
      <c r="AE28" s="1"/>
      <c r="AK28" s="1"/>
      <c r="AL28" s="1"/>
      <c r="AM28" s="41" t="s">
        <v>119</v>
      </c>
      <c r="AN28" s="261">
        <v>20.6421108973564</v>
      </c>
      <c r="AO28" s="165">
        <v>28.867783909892601</v>
      </c>
      <c r="AP28" s="261">
        <v>26.433345357183899</v>
      </c>
      <c r="AQ28" s="165">
        <v>28.745756497217101</v>
      </c>
      <c r="AR28" s="266"/>
      <c r="AS28" s="267"/>
      <c r="AT28" s="266"/>
      <c r="AU28" s="267"/>
      <c r="AV28" s="266"/>
      <c r="AW28" s="267"/>
      <c r="AX28" s="266"/>
      <c r="AY28" s="267"/>
      <c r="BA28" s="220" t="s">
        <v>119</v>
      </c>
      <c r="BB28" s="172">
        <v>1</v>
      </c>
      <c r="BC28" s="241">
        <v>17.114021430148799</v>
      </c>
      <c r="BD28" s="198">
        <v>28.440009528419399</v>
      </c>
      <c r="BE28" s="241">
        <v>17.968457264534301</v>
      </c>
      <c r="BF28" s="198">
        <v>27.4970054743034</v>
      </c>
      <c r="BG28" s="241">
        <v>17.2236377604893</v>
      </c>
      <c r="BH28" s="198">
        <v>27.782439525925099</v>
      </c>
      <c r="BI28" s="214" t="s">
        <v>66</v>
      </c>
      <c r="BJ28" s="198">
        <v>28.113489567057801</v>
      </c>
      <c r="BK28" s="214" t="s">
        <v>66</v>
      </c>
      <c r="BL28" s="198">
        <v>27.998336393283999</v>
      </c>
      <c r="BN28" s="179"/>
      <c r="BO28" s="180"/>
      <c r="BP28" s="179"/>
      <c r="BQ28" s="180"/>
      <c r="BR28" s="179"/>
      <c r="BS28" s="180"/>
      <c r="BT28" s="179"/>
      <c r="BU28" s="180"/>
      <c r="BV28" s="183"/>
      <c r="BW28" s="184"/>
      <c r="BY28" s="172" t="s">
        <v>119</v>
      </c>
      <c r="BZ28" s="202">
        <v>1</v>
      </c>
      <c r="CA28" s="203">
        <v>1</v>
      </c>
      <c r="CB28" s="301">
        <v>16.438641108713799</v>
      </c>
      <c r="CC28" s="302">
        <v>32.324287678406002</v>
      </c>
      <c r="CE28" s="226" t="s">
        <v>119</v>
      </c>
      <c r="CF28" s="246" t="s">
        <v>62</v>
      </c>
      <c r="CG28" s="247" t="s">
        <v>62</v>
      </c>
      <c r="CH28" s="168" t="s">
        <v>62</v>
      </c>
    </row>
    <row r="29" spans="2:86" ht="15" thickBot="1">
      <c r="B29" s="469" t="s">
        <v>120</v>
      </c>
      <c r="C29" s="470"/>
      <c r="D29" s="470"/>
      <c r="E29" s="470"/>
      <c r="F29" s="471" t="s">
        <v>62</v>
      </c>
      <c r="G29" s="471"/>
      <c r="H29" s="471"/>
      <c r="I29" s="472"/>
      <c r="J29" s="28"/>
      <c r="K29" s="66" t="s">
        <v>121</v>
      </c>
      <c r="L29" s="42" t="s">
        <v>78</v>
      </c>
      <c r="M29" s="43" t="s">
        <v>85</v>
      </c>
      <c r="N29" s="345" t="s">
        <v>61</v>
      </c>
      <c r="O29" s="346" t="s">
        <v>61</v>
      </c>
      <c r="P29" s="346" t="s">
        <v>61</v>
      </c>
      <c r="Q29" s="347" t="s">
        <v>61</v>
      </c>
      <c r="R29" s="45" t="s">
        <v>62</v>
      </c>
      <c r="S29" s="46" t="s">
        <v>62</v>
      </c>
      <c r="T29" s="47" t="s">
        <v>63</v>
      </c>
      <c r="U29" s="44" t="s">
        <v>86</v>
      </c>
      <c r="V29" s="48" t="s">
        <v>86</v>
      </c>
      <c r="W29" s="325" t="s">
        <v>122</v>
      </c>
      <c r="X29" s="324" t="s">
        <v>122</v>
      </c>
      <c r="Y29" s="74"/>
      <c r="Z29" s="66" t="s">
        <v>121</v>
      </c>
      <c r="AA29" s="192" t="s">
        <v>66</v>
      </c>
      <c r="AB29" s="165">
        <v>30.488457106548701</v>
      </c>
      <c r="AC29" s="192" t="s">
        <v>66</v>
      </c>
      <c r="AD29" s="165">
        <v>30.574738359354399</v>
      </c>
      <c r="AE29" s="1"/>
      <c r="AF29" s="1"/>
      <c r="AG29" s="75" t="s">
        <v>123</v>
      </c>
      <c r="AK29" s="1"/>
      <c r="AL29" s="1"/>
      <c r="AM29" s="66" t="s">
        <v>121</v>
      </c>
      <c r="AN29" s="258" t="s">
        <v>66</v>
      </c>
      <c r="AO29" s="165">
        <v>28.913440673157901</v>
      </c>
      <c r="AP29" s="258" t="s">
        <v>66</v>
      </c>
      <c r="AQ29" s="165">
        <v>28.885627225992899</v>
      </c>
      <c r="AR29" s="258" t="s">
        <v>66</v>
      </c>
      <c r="AS29" s="165">
        <v>29.003447290406701</v>
      </c>
      <c r="AT29" s="258" t="s">
        <v>66</v>
      </c>
      <c r="AU29" s="165">
        <v>28.898873014749899</v>
      </c>
      <c r="AV29" s="258" t="s">
        <v>66</v>
      </c>
      <c r="AW29" s="165">
        <v>28.762515400667599</v>
      </c>
      <c r="AX29" s="258" t="s">
        <v>66</v>
      </c>
      <c r="AY29" s="165">
        <v>29.100487985268099</v>
      </c>
      <c r="BA29" s="221" t="s">
        <v>121</v>
      </c>
      <c r="BB29" s="226" t="s">
        <v>61</v>
      </c>
      <c r="BC29" s="235"/>
      <c r="BD29" s="231"/>
      <c r="BE29" s="235"/>
      <c r="BF29" s="231"/>
      <c r="BG29" s="235"/>
      <c r="BH29" s="231"/>
      <c r="BI29" s="235"/>
      <c r="BJ29" s="231"/>
      <c r="BK29" s="235"/>
      <c r="BL29" s="231"/>
      <c r="BN29" s="179"/>
      <c r="BO29" s="180"/>
      <c r="BP29" s="179"/>
      <c r="BQ29" s="180"/>
      <c r="BR29" s="179"/>
      <c r="BS29" s="180"/>
      <c r="BT29" s="179"/>
      <c r="BU29" s="180"/>
      <c r="BV29" s="183"/>
      <c r="BW29" s="184"/>
      <c r="BY29" s="174" t="s">
        <v>121</v>
      </c>
      <c r="BZ29" s="246"/>
      <c r="CA29" s="247"/>
      <c r="CB29" s="235"/>
      <c r="CC29" s="231"/>
      <c r="CE29" s="223" t="s">
        <v>121</v>
      </c>
      <c r="CF29" s="246" t="s">
        <v>62</v>
      </c>
      <c r="CG29" s="247" t="s">
        <v>62</v>
      </c>
      <c r="CH29" s="168" t="s">
        <v>62</v>
      </c>
    </row>
    <row r="30" spans="2:86">
      <c r="B30" s="450" t="s">
        <v>124</v>
      </c>
      <c r="C30" s="451"/>
      <c r="D30" s="451"/>
      <c r="E30" s="452"/>
      <c r="F30" s="473" t="s">
        <v>62</v>
      </c>
      <c r="G30" s="474"/>
      <c r="H30" s="474"/>
      <c r="I30" s="475"/>
      <c r="J30" s="28"/>
      <c r="K30" s="41" t="s">
        <v>125</v>
      </c>
      <c r="L30" s="42" t="s">
        <v>78</v>
      </c>
      <c r="M30" s="43" t="s">
        <v>85</v>
      </c>
      <c r="N30" s="44" t="s">
        <v>61</v>
      </c>
      <c r="O30" s="45" t="s">
        <v>61</v>
      </c>
      <c r="P30" s="45" t="s">
        <v>61</v>
      </c>
      <c r="Q30" s="156" t="s">
        <v>61</v>
      </c>
      <c r="R30" s="45" t="s">
        <v>62</v>
      </c>
      <c r="S30" s="46" t="s">
        <v>62</v>
      </c>
      <c r="T30" s="37" t="s">
        <v>63</v>
      </c>
      <c r="U30" s="44" t="s">
        <v>61</v>
      </c>
      <c r="V30" s="48" t="s">
        <v>61</v>
      </c>
      <c r="W30" s="44" t="s">
        <v>65</v>
      </c>
      <c r="X30" s="156" t="s">
        <v>65</v>
      </c>
      <c r="Y30" s="74"/>
      <c r="Z30" s="41" t="s">
        <v>125</v>
      </c>
      <c r="AA30" s="192" t="s">
        <v>66</v>
      </c>
      <c r="AB30" s="165">
        <v>30.239015646145798</v>
      </c>
      <c r="AC30" s="192" t="s">
        <v>66</v>
      </c>
      <c r="AD30" s="165">
        <v>30.6554079286174</v>
      </c>
      <c r="AE30" s="1"/>
      <c r="AG30" s="462" t="s">
        <v>70</v>
      </c>
      <c r="AH30" s="463"/>
      <c r="AI30" s="464" t="s">
        <v>71</v>
      </c>
      <c r="AJ30" s="463"/>
      <c r="AK30" s="1"/>
      <c r="AL30" s="1"/>
      <c r="AM30" s="41" t="s">
        <v>125</v>
      </c>
      <c r="AN30" s="258" t="s">
        <v>66</v>
      </c>
      <c r="AO30" s="165">
        <v>28.939345812460001</v>
      </c>
      <c r="AP30" s="258" t="s">
        <v>66</v>
      </c>
      <c r="AQ30" s="165">
        <v>28.9580881825561</v>
      </c>
      <c r="AR30" s="258" t="s">
        <v>66</v>
      </c>
      <c r="AS30" s="165">
        <v>28.885694705884799</v>
      </c>
      <c r="AT30" s="258" t="s">
        <v>66</v>
      </c>
      <c r="AU30" s="165">
        <v>28.7620064352651</v>
      </c>
      <c r="AV30" s="258" t="s">
        <v>66</v>
      </c>
      <c r="AW30" s="165">
        <v>28.925978489655499</v>
      </c>
      <c r="AX30" s="258" t="s">
        <v>66</v>
      </c>
      <c r="AY30" s="165">
        <v>29.089825407405499</v>
      </c>
      <c r="BA30" s="220" t="s">
        <v>125</v>
      </c>
      <c r="BB30" s="226" t="s">
        <v>61</v>
      </c>
      <c r="BC30" s="235"/>
      <c r="BD30" s="231"/>
      <c r="BE30" s="235"/>
      <c r="BF30" s="231"/>
      <c r="BG30" s="235"/>
      <c r="BH30" s="231"/>
      <c r="BI30" s="235"/>
      <c r="BJ30" s="231"/>
      <c r="BK30" s="235"/>
      <c r="BL30" s="231"/>
      <c r="BN30" s="179"/>
      <c r="BO30" s="180"/>
      <c r="BP30" s="179"/>
      <c r="BQ30" s="180"/>
      <c r="BR30" s="179"/>
      <c r="BS30" s="180"/>
      <c r="BT30" s="179"/>
      <c r="BU30" s="180"/>
      <c r="BV30" s="183"/>
      <c r="BW30" s="184"/>
      <c r="BY30" s="172" t="s">
        <v>125</v>
      </c>
      <c r="BZ30" s="246"/>
      <c r="CA30" s="247"/>
      <c r="CB30" s="235"/>
      <c r="CC30" s="231"/>
      <c r="CE30" s="226" t="s">
        <v>125</v>
      </c>
      <c r="CF30" s="246" t="s">
        <v>62</v>
      </c>
      <c r="CG30" s="247" t="s">
        <v>62</v>
      </c>
      <c r="CH30" s="168" t="s">
        <v>62</v>
      </c>
    </row>
    <row r="31" spans="2:86" ht="15" thickBot="1">
      <c r="B31" s="446" t="s">
        <v>126</v>
      </c>
      <c r="C31" s="447"/>
      <c r="D31" s="447"/>
      <c r="E31" s="447"/>
      <c r="F31" s="448" t="s">
        <v>62</v>
      </c>
      <c r="G31" s="448"/>
      <c r="H31" s="448"/>
      <c r="I31" s="449"/>
      <c r="J31" s="28"/>
      <c r="K31" s="41" t="s">
        <v>127</v>
      </c>
      <c r="L31" s="42" t="s">
        <v>78</v>
      </c>
      <c r="M31" s="43" t="s">
        <v>85</v>
      </c>
      <c r="N31" s="44" t="s">
        <v>61</v>
      </c>
      <c r="O31" s="45" t="s">
        <v>61</v>
      </c>
      <c r="P31" s="45" t="s">
        <v>61</v>
      </c>
      <c r="Q31" s="156" t="s">
        <v>61</v>
      </c>
      <c r="R31" s="45" t="s">
        <v>62</v>
      </c>
      <c r="S31" s="46" t="s">
        <v>62</v>
      </c>
      <c r="T31" s="37" t="s">
        <v>63</v>
      </c>
      <c r="U31" s="44" t="s">
        <v>61</v>
      </c>
      <c r="V31" s="48" t="s">
        <v>61</v>
      </c>
      <c r="W31" s="44" t="s">
        <v>65</v>
      </c>
      <c r="X31" s="156" t="s">
        <v>65</v>
      </c>
      <c r="Y31" s="74"/>
      <c r="Z31" s="41" t="s">
        <v>127</v>
      </c>
      <c r="AA31" s="192" t="s">
        <v>66</v>
      </c>
      <c r="AB31" s="165">
        <v>30.292656476879401</v>
      </c>
      <c r="AC31" s="192" t="s">
        <v>66</v>
      </c>
      <c r="AD31" s="165">
        <v>30.695625900854001</v>
      </c>
      <c r="AE31" s="1"/>
      <c r="AG31" s="49" t="s">
        <v>55</v>
      </c>
      <c r="AH31" s="27" t="s">
        <v>56</v>
      </c>
      <c r="AI31" s="26" t="s">
        <v>55</v>
      </c>
      <c r="AJ31" s="27" t="s">
        <v>56</v>
      </c>
      <c r="AK31" s="1"/>
      <c r="AL31" s="1"/>
      <c r="AM31" s="41" t="s">
        <v>127</v>
      </c>
      <c r="AN31" s="258" t="s">
        <v>66</v>
      </c>
      <c r="AO31" s="165">
        <v>28.9560300708266</v>
      </c>
      <c r="AP31" s="258" t="s">
        <v>66</v>
      </c>
      <c r="AQ31" s="165">
        <v>28.9425415262637</v>
      </c>
      <c r="AR31" s="258" t="s">
        <v>66</v>
      </c>
      <c r="AS31" s="165">
        <v>28.974522186413001</v>
      </c>
      <c r="AT31" s="258" t="s">
        <v>66</v>
      </c>
      <c r="AU31" s="165">
        <v>29.105842997498399</v>
      </c>
      <c r="AV31" s="258" t="s">
        <v>66</v>
      </c>
      <c r="AW31" s="165">
        <v>28.783312247674399</v>
      </c>
      <c r="AX31" s="258" t="s">
        <v>66</v>
      </c>
      <c r="AY31" s="165">
        <v>28.9490992895517</v>
      </c>
      <c r="BA31" s="220" t="s">
        <v>127</v>
      </c>
      <c r="BB31" s="226" t="s">
        <v>61</v>
      </c>
      <c r="BC31" s="235"/>
      <c r="BD31" s="231"/>
      <c r="BE31" s="235"/>
      <c r="BF31" s="231"/>
      <c r="BG31" s="235"/>
      <c r="BH31" s="231"/>
      <c r="BI31" s="235"/>
      <c r="BJ31" s="231"/>
      <c r="BK31" s="235"/>
      <c r="BL31" s="231"/>
      <c r="BN31" s="179"/>
      <c r="BO31" s="180"/>
      <c r="BP31" s="179"/>
      <c r="BQ31" s="180"/>
      <c r="BR31" s="179"/>
      <c r="BS31" s="180"/>
      <c r="BT31" s="179"/>
      <c r="BU31" s="180"/>
      <c r="BV31" s="183"/>
      <c r="BW31" s="184"/>
      <c r="BY31" s="172" t="s">
        <v>127</v>
      </c>
      <c r="BZ31" s="246"/>
      <c r="CA31" s="247"/>
      <c r="CB31" s="235"/>
      <c r="CC31" s="231"/>
      <c r="CE31" s="226" t="s">
        <v>127</v>
      </c>
      <c r="CF31" s="246" t="s">
        <v>62</v>
      </c>
      <c r="CG31" s="247" t="s">
        <v>62</v>
      </c>
      <c r="CH31" s="168" t="s">
        <v>62</v>
      </c>
    </row>
    <row r="32" spans="2:86" ht="15" customHeight="1">
      <c r="B32" s="446" t="s">
        <v>98</v>
      </c>
      <c r="C32" s="447"/>
      <c r="D32" s="447"/>
      <c r="E32" s="447"/>
      <c r="F32" s="448" t="s">
        <v>62</v>
      </c>
      <c r="G32" s="448"/>
      <c r="H32" s="448"/>
      <c r="I32" s="449"/>
      <c r="J32" s="28"/>
      <c r="K32" s="41" t="s">
        <v>128</v>
      </c>
      <c r="L32" s="42" t="s">
        <v>78</v>
      </c>
      <c r="M32" s="43" t="s">
        <v>85</v>
      </c>
      <c r="N32" s="44" t="s">
        <v>86</v>
      </c>
      <c r="O32" s="45" t="s">
        <v>86</v>
      </c>
      <c r="P32" s="45" t="s">
        <v>86</v>
      </c>
      <c r="Q32" s="156" t="s">
        <v>86</v>
      </c>
      <c r="R32" s="45" t="s">
        <v>86</v>
      </c>
      <c r="S32" s="46" t="s">
        <v>62</v>
      </c>
      <c r="T32" s="47" t="s">
        <v>87</v>
      </c>
      <c r="U32" s="44" t="s">
        <v>62</v>
      </c>
      <c r="V32" s="48" t="s">
        <v>62</v>
      </c>
      <c r="W32" s="44" t="s">
        <v>88</v>
      </c>
      <c r="X32" s="156" t="s">
        <v>88</v>
      </c>
      <c r="Z32" s="41" t="s">
        <v>128</v>
      </c>
      <c r="AA32" s="212">
        <v>24.5352711887715</v>
      </c>
      <c r="AB32" s="165">
        <v>30.238266767897901</v>
      </c>
      <c r="AC32" s="212">
        <v>28.326453693785801</v>
      </c>
      <c r="AD32" s="165">
        <v>30.382393873217499</v>
      </c>
      <c r="AE32" s="1"/>
      <c r="AF32" s="50" t="s">
        <v>59</v>
      </c>
      <c r="AG32" s="39">
        <f>AVERAGE(AA14:AA23)</f>
        <v>18.87213648157125</v>
      </c>
      <c r="AH32" s="40">
        <f>AVERAGE(AB14:AB23)</f>
        <v>31.661433901965875</v>
      </c>
      <c r="AI32" s="164">
        <f>AVERAGE(AC14:AC23)</f>
        <v>17.96737322546765</v>
      </c>
      <c r="AJ32" s="40">
        <f>AVERAGE(AD14:AD23)</f>
        <v>31.840092020168544</v>
      </c>
      <c r="AK32" s="1"/>
      <c r="AL32" s="1"/>
      <c r="AM32" s="41" t="s">
        <v>128</v>
      </c>
      <c r="AN32" s="261">
        <v>20.634777627187798</v>
      </c>
      <c r="AO32" s="165">
        <v>28.639584744983601</v>
      </c>
      <c r="AP32" s="261">
        <v>20.289929038777998</v>
      </c>
      <c r="AQ32" s="165">
        <v>28.554182368026598</v>
      </c>
      <c r="AR32" s="266"/>
      <c r="AS32" s="267"/>
      <c r="AT32" s="266"/>
      <c r="AU32" s="267"/>
      <c r="AV32" s="266"/>
      <c r="AW32" s="267"/>
      <c r="AX32" s="266"/>
      <c r="AY32" s="267"/>
      <c r="BA32" s="220" t="s">
        <v>128</v>
      </c>
      <c r="BB32" s="172">
        <v>1</v>
      </c>
      <c r="BC32" s="214" t="s">
        <v>66</v>
      </c>
      <c r="BD32" s="198">
        <v>27.854951117861098</v>
      </c>
      <c r="BE32" s="214" t="s">
        <v>66</v>
      </c>
      <c r="BF32" s="198">
        <v>27.956491306326299</v>
      </c>
      <c r="BG32" s="214" t="s">
        <v>66</v>
      </c>
      <c r="BH32" s="198">
        <v>28.006880841058599</v>
      </c>
      <c r="BI32" s="241">
        <v>18.0411854112382</v>
      </c>
      <c r="BJ32" s="198">
        <v>27.669342358585101</v>
      </c>
      <c r="BK32" s="241">
        <v>17.344629821447199</v>
      </c>
      <c r="BL32" s="198">
        <v>27.344836294992099</v>
      </c>
      <c r="BN32" s="171"/>
      <c r="BO32" s="168"/>
      <c r="BP32" s="171"/>
      <c r="BQ32" s="168"/>
      <c r="BR32" s="171"/>
      <c r="BS32" s="168"/>
      <c r="BT32" s="171"/>
      <c r="BU32" s="168"/>
      <c r="BV32" s="167"/>
      <c r="BW32" s="168"/>
      <c r="BY32" s="172" t="s">
        <v>128</v>
      </c>
      <c r="BZ32" s="202">
        <v>1</v>
      </c>
      <c r="CA32" s="204">
        <v>4</v>
      </c>
      <c r="CB32" s="301">
        <v>17.2981029254437</v>
      </c>
      <c r="CC32" s="302">
        <v>31.4485218235675</v>
      </c>
      <c r="CE32" s="226" t="s">
        <v>128</v>
      </c>
      <c r="CF32" s="246" t="s">
        <v>62</v>
      </c>
      <c r="CG32" s="294" t="s">
        <v>62</v>
      </c>
      <c r="CH32" s="267" t="s">
        <v>62</v>
      </c>
    </row>
    <row r="33" spans="2:86" ht="15.75" customHeight="1" thickBot="1">
      <c r="B33" s="446" t="s">
        <v>129</v>
      </c>
      <c r="C33" s="447"/>
      <c r="D33" s="447"/>
      <c r="E33" s="447"/>
      <c r="F33" s="448" t="s">
        <v>62</v>
      </c>
      <c r="G33" s="448"/>
      <c r="H33" s="448"/>
      <c r="I33" s="449"/>
      <c r="J33" s="28"/>
      <c r="K33" s="51" t="s">
        <v>130</v>
      </c>
      <c r="L33" s="52" t="s">
        <v>78</v>
      </c>
      <c r="M33" s="53" t="s">
        <v>85</v>
      </c>
      <c r="N33" s="54" t="s">
        <v>61</v>
      </c>
      <c r="O33" s="55" t="s">
        <v>61</v>
      </c>
      <c r="P33" s="55" t="s">
        <v>61</v>
      </c>
      <c r="Q33" s="157" t="s">
        <v>61</v>
      </c>
      <c r="R33" s="55" t="s">
        <v>62</v>
      </c>
      <c r="S33" s="56" t="s">
        <v>62</v>
      </c>
      <c r="T33" s="57" t="s">
        <v>63</v>
      </c>
      <c r="U33" s="54" t="s">
        <v>61</v>
      </c>
      <c r="V33" s="60" t="s">
        <v>61</v>
      </c>
      <c r="W33" s="54" t="s">
        <v>65</v>
      </c>
      <c r="X33" s="157" t="s">
        <v>65</v>
      </c>
      <c r="Z33" s="51" t="s">
        <v>130</v>
      </c>
      <c r="AA33" s="195" t="s">
        <v>66</v>
      </c>
      <c r="AB33" s="166">
        <v>30.5314711186026</v>
      </c>
      <c r="AC33" s="196" t="s">
        <v>66</v>
      </c>
      <c r="AD33" s="166">
        <v>30.762931199089699</v>
      </c>
      <c r="AE33" s="1"/>
      <c r="AF33" s="61" t="s">
        <v>81</v>
      </c>
      <c r="AG33" s="161">
        <f>AVERAGE(AA24:AA33)</f>
        <v>23.623312069178098</v>
      </c>
      <c r="AH33" s="62">
        <f>AVERAGE(AB24:AB33)</f>
        <v>30.260418232264634</v>
      </c>
      <c r="AI33" s="162">
        <f>AVERAGE(AC24:AC33)</f>
        <v>25.577178957373565</v>
      </c>
      <c r="AJ33" s="62">
        <f>AVERAGE(AD24:AD33)</f>
        <v>30.596337303386271</v>
      </c>
      <c r="AK33" s="1"/>
      <c r="AL33" s="1"/>
      <c r="AM33" s="51" t="s">
        <v>130</v>
      </c>
      <c r="AN33" s="195" t="s">
        <v>66</v>
      </c>
      <c r="AO33" s="166">
        <v>28.963672395328501</v>
      </c>
      <c r="AP33" s="195" t="s">
        <v>66</v>
      </c>
      <c r="AQ33" s="166">
        <v>28.885016989405699</v>
      </c>
      <c r="AR33" s="195" t="s">
        <v>66</v>
      </c>
      <c r="AS33" s="166">
        <v>29.0187104870909</v>
      </c>
      <c r="AT33" s="195" t="s">
        <v>66</v>
      </c>
      <c r="AU33" s="166">
        <v>28.875856716849899</v>
      </c>
      <c r="AV33" s="195" t="s">
        <v>66</v>
      </c>
      <c r="AW33" s="166">
        <v>29.063650291913099</v>
      </c>
      <c r="AX33" s="195" t="s">
        <v>66</v>
      </c>
      <c r="AY33" s="166">
        <v>28.896604964996499</v>
      </c>
      <c r="BA33" s="61" t="s">
        <v>130</v>
      </c>
      <c r="BB33" s="232" t="s">
        <v>61</v>
      </c>
      <c r="BC33" s="233"/>
      <c r="BD33" s="234"/>
      <c r="BE33" s="233"/>
      <c r="BF33" s="234"/>
      <c r="BG33" s="233"/>
      <c r="BH33" s="234"/>
      <c r="BI33" s="233"/>
      <c r="BJ33" s="234"/>
      <c r="BK33" s="233"/>
      <c r="BL33" s="234"/>
      <c r="BN33" s="185"/>
      <c r="BO33" s="169"/>
      <c r="BP33" s="185"/>
      <c r="BQ33" s="169"/>
      <c r="BR33" s="185"/>
      <c r="BS33" s="169"/>
      <c r="BT33" s="170"/>
      <c r="BU33" s="169"/>
      <c r="BV33" s="170"/>
      <c r="BW33" s="169"/>
      <c r="BY33" s="173" t="s">
        <v>130</v>
      </c>
      <c r="BZ33" s="253"/>
      <c r="CA33" s="254"/>
      <c r="CB33" s="233"/>
      <c r="CC33" s="303"/>
      <c r="CE33" s="232" t="s">
        <v>130</v>
      </c>
      <c r="CF33" s="295" t="s">
        <v>62</v>
      </c>
      <c r="CG33" s="296" t="s">
        <v>62</v>
      </c>
      <c r="CH33" s="169" t="s">
        <v>62</v>
      </c>
    </row>
    <row r="34" spans="2:86" ht="15.75" customHeight="1">
      <c r="B34" s="450" t="s">
        <v>131</v>
      </c>
      <c r="C34" s="451"/>
      <c r="D34" s="451"/>
      <c r="E34" s="452"/>
      <c r="F34" s="453" t="s">
        <v>62</v>
      </c>
      <c r="G34" s="454"/>
      <c r="H34" s="454"/>
      <c r="I34" s="455"/>
      <c r="J34" s="28"/>
      <c r="U34" s="76"/>
      <c r="V34" s="76"/>
      <c r="Z34" s="77" t="s">
        <v>132</v>
      </c>
      <c r="AA34" s="39">
        <v>26.161124539592802</v>
      </c>
      <c r="AB34" s="40">
        <v>29.966890741332598</v>
      </c>
      <c r="AC34" s="39">
        <v>23.013236986054299</v>
      </c>
      <c r="AD34" s="40">
        <v>30.431998499719299</v>
      </c>
      <c r="AK34" s="1"/>
      <c r="AL34" s="1"/>
      <c r="AM34" s="78" t="s">
        <v>132</v>
      </c>
      <c r="AN34" s="191">
        <v>16.253955647418</v>
      </c>
      <c r="AO34" s="190">
        <v>28.8614082182727</v>
      </c>
      <c r="AP34" s="191">
        <v>16.376929163523901</v>
      </c>
      <c r="AQ34" s="190">
        <v>28.914859503608302</v>
      </c>
      <c r="AR34" s="264"/>
      <c r="AS34" s="265"/>
      <c r="AT34" s="264"/>
      <c r="AU34" s="265"/>
      <c r="AV34" s="264"/>
      <c r="AW34" s="265"/>
      <c r="AX34" s="264"/>
      <c r="AY34" s="265"/>
      <c r="BA34" s="77" t="s">
        <v>132</v>
      </c>
      <c r="BB34" s="174" t="s">
        <v>61</v>
      </c>
      <c r="BC34" s="215">
        <v>17.306905786257602</v>
      </c>
      <c r="BD34" s="239">
        <v>27.198738073657601</v>
      </c>
      <c r="BE34" s="237"/>
      <c r="BF34" s="238"/>
      <c r="BG34" s="237"/>
      <c r="BH34" s="238"/>
      <c r="BI34" s="237"/>
      <c r="BJ34" s="238"/>
      <c r="BK34" s="237"/>
      <c r="BL34" s="238"/>
      <c r="BN34" s="177"/>
      <c r="BO34" s="178"/>
      <c r="BP34" s="177"/>
      <c r="BQ34" s="178"/>
      <c r="BR34" s="177"/>
      <c r="BS34" s="178"/>
      <c r="BT34" s="177"/>
      <c r="BU34" s="178"/>
      <c r="BV34" s="177"/>
      <c r="BW34" s="178"/>
      <c r="BY34" s="78" t="s">
        <v>132</v>
      </c>
      <c r="BZ34" s="255" t="s">
        <v>61</v>
      </c>
      <c r="CA34" s="284" t="s">
        <v>61</v>
      </c>
      <c r="CB34" s="299">
        <v>16.1071302769077</v>
      </c>
      <c r="CC34" s="300">
        <v>32.344529430848901</v>
      </c>
    </row>
    <row r="35" spans="2:86" ht="15" thickBot="1">
      <c r="B35" s="456" t="s">
        <v>133</v>
      </c>
      <c r="C35" s="457"/>
      <c r="D35" s="457"/>
      <c r="E35" s="458"/>
      <c r="F35" s="459" t="s">
        <v>62</v>
      </c>
      <c r="G35" s="460"/>
      <c r="H35" s="460"/>
      <c r="I35" s="461"/>
      <c r="U35" s="1"/>
      <c r="V35" s="1"/>
      <c r="W35" s="1"/>
      <c r="X35" s="79"/>
      <c r="Z35" s="80" t="s">
        <v>134</v>
      </c>
      <c r="AA35" s="41" t="s">
        <v>66</v>
      </c>
      <c r="AB35" s="197">
        <v>30.343499789971801</v>
      </c>
      <c r="AC35" s="41" t="s">
        <v>66</v>
      </c>
      <c r="AD35" s="197">
        <v>30.503794351653401</v>
      </c>
      <c r="AK35" s="1"/>
      <c r="AL35" s="1"/>
      <c r="AM35" s="81" t="s">
        <v>134</v>
      </c>
      <c r="AN35" s="192" t="s">
        <v>66</v>
      </c>
      <c r="AO35" s="165">
        <v>29.042760381100599</v>
      </c>
      <c r="AP35" s="192" t="s">
        <v>66</v>
      </c>
      <c r="AQ35" s="165">
        <v>28.951176277898199</v>
      </c>
      <c r="AR35" s="266"/>
      <c r="AS35" s="267"/>
      <c r="AT35" s="266"/>
      <c r="AU35" s="267"/>
      <c r="AV35" s="266"/>
      <c r="AW35" s="267"/>
      <c r="AX35" s="266"/>
      <c r="AY35" s="267"/>
      <c r="BA35" s="80" t="s">
        <v>134</v>
      </c>
      <c r="BB35" s="172" t="s">
        <v>61</v>
      </c>
      <c r="BC35" s="236" t="s">
        <v>66</v>
      </c>
      <c r="BD35" s="198">
        <v>28.061679324710099</v>
      </c>
      <c r="BE35" s="216"/>
      <c r="BF35" s="217"/>
      <c r="BG35" s="216"/>
      <c r="BH35" s="217"/>
      <c r="BI35" s="216"/>
      <c r="BJ35" s="217"/>
      <c r="BK35" s="216"/>
      <c r="BL35" s="217"/>
      <c r="BN35" s="179"/>
      <c r="BO35" s="180"/>
      <c r="BP35" s="179"/>
      <c r="BQ35" s="180"/>
      <c r="BR35" s="179"/>
      <c r="BS35" s="180"/>
      <c r="BT35" s="179"/>
      <c r="BU35" s="180"/>
      <c r="BV35" s="179"/>
      <c r="BW35" s="180"/>
      <c r="BY35" s="81" t="s">
        <v>134</v>
      </c>
      <c r="BZ35" s="199" t="s">
        <v>61</v>
      </c>
      <c r="CA35" s="285" t="s">
        <v>61</v>
      </c>
      <c r="CB35" s="301" t="s">
        <v>66</v>
      </c>
      <c r="CC35" s="302">
        <v>29.978034232699699</v>
      </c>
    </row>
    <row r="36" spans="2:86" ht="15" thickBot="1">
      <c r="U36" s="82"/>
      <c r="V36" s="65"/>
      <c r="W36" s="65"/>
      <c r="X36" s="79"/>
      <c r="Z36" s="80" t="s">
        <v>135</v>
      </c>
      <c r="AA36" s="41" t="s">
        <v>66</v>
      </c>
      <c r="AB36" s="197">
        <v>30.2483641677217</v>
      </c>
      <c r="AC36" s="41" t="s">
        <v>66</v>
      </c>
      <c r="AD36" s="197">
        <v>30.6118142696135</v>
      </c>
      <c r="AK36" s="1"/>
      <c r="AL36" s="1"/>
      <c r="AM36" s="83" t="s">
        <v>136</v>
      </c>
      <c r="AN36" s="195" t="s">
        <v>66</v>
      </c>
      <c r="AO36" s="166">
        <v>28.766062598590999</v>
      </c>
      <c r="AP36" s="195" t="s">
        <v>66</v>
      </c>
      <c r="AQ36" s="166">
        <v>29.3232792917658</v>
      </c>
      <c r="AR36" s="268"/>
      <c r="AS36" s="269"/>
      <c r="AT36" s="268"/>
      <c r="AU36" s="269"/>
      <c r="AV36" s="268"/>
      <c r="AW36" s="269"/>
      <c r="AX36" s="268"/>
      <c r="AY36" s="269"/>
      <c r="BA36" s="87" t="s">
        <v>136</v>
      </c>
      <c r="BB36" s="173" t="s">
        <v>61</v>
      </c>
      <c r="BC36" s="256" t="s">
        <v>66</v>
      </c>
      <c r="BD36" s="257">
        <v>28.1969899901224</v>
      </c>
      <c r="BE36" s="218"/>
      <c r="BF36" s="219"/>
      <c r="BG36" s="218"/>
      <c r="BH36" s="219"/>
      <c r="BI36" s="218"/>
      <c r="BJ36" s="219"/>
      <c r="BK36" s="218"/>
      <c r="BL36" s="219"/>
      <c r="BN36" s="181"/>
      <c r="BO36" s="182"/>
      <c r="BP36" s="181"/>
      <c r="BQ36" s="182"/>
      <c r="BR36" s="181"/>
      <c r="BS36" s="182"/>
      <c r="BT36" s="181"/>
      <c r="BU36" s="182"/>
      <c r="BV36" s="181"/>
      <c r="BW36" s="182"/>
      <c r="BY36" s="83" t="s">
        <v>136</v>
      </c>
      <c r="BZ36" s="200" t="s">
        <v>61</v>
      </c>
      <c r="CA36" s="286" t="s">
        <v>61</v>
      </c>
      <c r="CB36" s="304" t="s">
        <v>66</v>
      </c>
      <c r="CC36" s="305">
        <v>30.002887681306401</v>
      </c>
    </row>
    <row r="37" spans="2:86" ht="15.75" customHeight="1" thickBot="1">
      <c r="B37" s="84" t="s">
        <v>137</v>
      </c>
      <c r="T37" s="85"/>
      <c r="U37" s="86"/>
      <c r="V37" s="65"/>
      <c r="W37" s="65"/>
      <c r="X37" s="79"/>
      <c r="Z37" s="87" t="s">
        <v>138</v>
      </c>
      <c r="AA37" s="51" t="s">
        <v>66</v>
      </c>
      <c r="AB37" s="62">
        <v>30.485542812899499</v>
      </c>
      <c r="AC37" s="51" t="s">
        <v>66</v>
      </c>
      <c r="AD37" s="62">
        <v>30.545676240901699</v>
      </c>
      <c r="AK37" s="1"/>
      <c r="AL37" s="1"/>
      <c r="AM37" s="76" t="s">
        <v>139</v>
      </c>
      <c r="BA37" s="1" t="s">
        <v>140</v>
      </c>
      <c r="BD37" s="242"/>
      <c r="BY37" s="1" t="s">
        <v>141</v>
      </c>
    </row>
    <row r="38" spans="2:86" ht="15" thickBot="1">
      <c r="B38" s="4" t="s">
        <v>142</v>
      </c>
      <c r="U38" s="86"/>
      <c r="V38" s="65"/>
      <c r="W38" s="65"/>
      <c r="X38" s="79"/>
      <c r="Z38" s="1" t="s">
        <v>143</v>
      </c>
      <c r="AA38" s="1"/>
      <c r="AB38" s="1"/>
      <c r="AC38" s="1"/>
      <c r="AD38" s="1"/>
      <c r="AE38" s="1"/>
      <c r="BA38" s="1" t="s">
        <v>144</v>
      </c>
    </row>
    <row r="39" spans="2:86" ht="15" thickBot="1">
      <c r="B39" s="1" t="s">
        <v>145</v>
      </c>
      <c r="C39" s="88">
        <v>45610</v>
      </c>
      <c r="K39" s="89" t="s">
        <v>146</v>
      </c>
      <c r="L39" s="90" t="s">
        <v>88</v>
      </c>
      <c r="M39" s="91" t="s">
        <v>65</v>
      </c>
      <c r="N39" s="91" t="s">
        <v>147</v>
      </c>
      <c r="O39" s="92" t="s">
        <v>122</v>
      </c>
      <c r="Q39" s="93" t="s">
        <v>148</v>
      </c>
      <c r="R39" s="94">
        <f>L42/SUM(L42,O42)</f>
        <v>0.875</v>
      </c>
      <c r="U39" s="86"/>
      <c r="V39" s="65"/>
      <c r="W39" s="65"/>
      <c r="Z39" s="273" t="s">
        <v>149</v>
      </c>
      <c r="AA39" s="1"/>
      <c r="AB39" s="1"/>
      <c r="AC39" s="1"/>
      <c r="AD39" s="1"/>
      <c r="AE39" s="1"/>
    </row>
    <row r="40" spans="2:86" ht="15" customHeight="1">
      <c r="B40" s="1" t="s">
        <v>150</v>
      </c>
      <c r="C40" s="88">
        <v>45611</v>
      </c>
      <c r="K40" s="96" t="s">
        <v>151</v>
      </c>
      <c r="L40" s="29">
        <f>COUNTIF($W$9:$W$13,L39)</f>
        <v>0</v>
      </c>
      <c r="M40" s="97">
        <f>COUNTIF($W$9:$W$13,M39)</f>
        <v>5</v>
      </c>
      <c r="N40" s="97">
        <f>COUNTIF($W$9:$W$13,N39)</f>
        <v>0</v>
      </c>
      <c r="O40" s="63">
        <f>COUNTIF($W$9:$W$13,O39)</f>
        <v>0</v>
      </c>
      <c r="Q40" s="98" t="s">
        <v>152</v>
      </c>
      <c r="R40" s="99">
        <f>M42/SUM(M42,N42)</f>
        <v>1</v>
      </c>
      <c r="U40" s="86"/>
      <c r="X40" s="100"/>
      <c r="AZ40" s="95"/>
    </row>
    <row r="41" spans="2:86" ht="15" customHeight="1" thickBot="1">
      <c r="B41" s="1" t="s">
        <v>153</v>
      </c>
      <c r="C41" s="86" t="s">
        <v>154</v>
      </c>
      <c r="K41" s="102" t="s">
        <v>155</v>
      </c>
      <c r="L41" s="51">
        <f>COUNTIF($W$14:$W$33,L39)</f>
        <v>7</v>
      </c>
      <c r="M41" s="103">
        <f>COUNTIF($W$14:$W$33,M39)</f>
        <v>12</v>
      </c>
      <c r="N41" s="103">
        <f>COUNTIF($W$14:$W$33,N39)</f>
        <v>0</v>
      </c>
      <c r="O41" s="73">
        <f>COUNTIF($W$14:$W$33,O39)</f>
        <v>1</v>
      </c>
      <c r="Q41" s="98" t="s">
        <v>156</v>
      </c>
      <c r="R41" s="99">
        <f>1-R39</f>
        <v>0.125</v>
      </c>
      <c r="U41" s="82"/>
      <c r="V41" s="104"/>
      <c r="W41" s="104"/>
      <c r="X41" s="100"/>
      <c r="AL41" s="95"/>
      <c r="AM41" s="213"/>
      <c r="AZ41" s="2"/>
    </row>
    <row r="42" spans="2:86" ht="15" thickBot="1">
      <c r="L42" s="2">
        <f>SUM(L40:L41)</f>
        <v>7</v>
      </c>
      <c r="M42" s="2">
        <f>SUM(M40:M41)</f>
        <v>17</v>
      </c>
      <c r="N42" s="2">
        <f>SUM(N40:N41)</f>
        <v>0</v>
      </c>
      <c r="O42" s="2">
        <f>SUM(O40:O41)</f>
        <v>1</v>
      </c>
      <c r="Q42" s="98" t="s">
        <v>157</v>
      </c>
      <c r="R42" s="105">
        <f>1-R40</f>
        <v>0</v>
      </c>
      <c r="V42" s="104"/>
      <c r="W42" s="104"/>
      <c r="X42" s="100"/>
      <c r="AL42" s="101"/>
      <c r="AM42" s="213"/>
      <c r="AZ42" s="2"/>
    </row>
    <row r="43" spans="2:86" ht="15.75" customHeight="1" thickBot="1">
      <c r="B43" s="106" t="s">
        <v>158</v>
      </c>
      <c r="C43" s="107" t="s">
        <v>159</v>
      </c>
      <c r="D43" s="108" t="s">
        <v>160</v>
      </c>
      <c r="E43" s="106" t="s">
        <v>161</v>
      </c>
      <c r="L43" s="2"/>
      <c r="M43" s="2"/>
      <c r="N43" s="2"/>
      <c r="O43" s="2"/>
      <c r="Q43" s="109" t="s">
        <v>162</v>
      </c>
      <c r="R43" s="110">
        <f>SUM(L42:M42)/SUM(L42:O42)</f>
        <v>0.96</v>
      </c>
      <c r="V43" s="104"/>
      <c r="W43" s="104"/>
      <c r="X43" s="100"/>
      <c r="AL43" s="101"/>
      <c r="AM43" s="213"/>
      <c r="AZ43" s="2"/>
    </row>
    <row r="44" spans="2:86">
      <c r="B44" s="111">
        <v>1E-4</v>
      </c>
      <c r="C44" s="112" t="s">
        <v>163</v>
      </c>
      <c r="D44" s="113" t="s">
        <v>163</v>
      </c>
      <c r="E44" s="96">
        <f>E45*10</f>
        <v>7000</v>
      </c>
      <c r="R44" s="86"/>
      <c r="V44" s="104"/>
      <c r="W44" s="104"/>
      <c r="AL44" s="101"/>
      <c r="AM44" s="213"/>
      <c r="AZ44" s="2"/>
    </row>
    <row r="45" spans="2:86" ht="15" thickBot="1">
      <c r="B45" s="148">
        <v>1.0000000000000001E-5</v>
      </c>
      <c r="C45" s="188">
        <v>70</v>
      </c>
      <c r="D45" s="189">
        <v>70</v>
      </c>
      <c r="E45" s="114">
        <f>SUM(C45:D45)/0.2</f>
        <v>700</v>
      </c>
      <c r="F45" s="1" t="s">
        <v>164</v>
      </c>
      <c r="R45" s="86"/>
      <c r="V45" s="104"/>
      <c r="W45" s="104"/>
      <c r="X45" s="104"/>
      <c r="AL45" s="101"/>
      <c r="AM45" s="213"/>
      <c r="AZ45" s="2"/>
    </row>
    <row r="46" spans="2:86" ht="15" thickBot="1">
      <c r="B46" s="115">
        <v>9.9999999999999995E-7</v>
      </c>
      <c r="C46" s="116">
        <v>5</v>
      </c>
      <c r="D46" s="117">
        <v>9</v>
      </c>
      <c r="E46" s="118">
        <f>E45/10</f>
        <v>70</v>
      </c>
      <c r="K46" s="89" t="s">
        <v>54</v>
      </c>
      <c r="L46" s="90" t="s">
        <v>88</v>
      </c>
      <c r="M46" s="91" t="s">
        <v>65</v>
      </c>
      <c r="N46" s="91" t="s">
        <v>147</v>
      </c>
      <c r="O46" s="92" t="s">
        <v>122</v>
      </c>
      <c r="Q46" s="93" t="s">
        <v>148</v>
      </c>
      <c r="R46" s="94">
        <f>L49/SUM(L49,O49)</f>
        <v>0.875</v>
      </c>
      <c r="AL46" s="101"/>
      <c r="AM46" s="213"/>
      <c r="AZ46" s="2"/>
    </row>
    <row r="47" spans="2:86">
      <c r="B47" s="1" t="s">
        <v>165</v>
      </c>
      <c r="K47" s="96" t="s">
        <v>151</v>
      </c>
      <c r="L47" s="29">
        <f>COUNTIF($X$9:$X$13,L46)</f>
        <v>0</v>
      </c>
      <c r="M47" s="97">
        <f t="shared" ref="M47:O47" si="0">COUNTIF($X$9:$X$13,M46)</f>
        <v>5</v>
      </c>
      <c r="N47" s="97">
        <f t="shared" si="0"/>
        <v>0</v>
      </c>
      <c r="O47" s="63">
        <f t="shared" si="0"/>
        <v>0</v>
      </c>
      <c r="Q47" s="98" t="s">
        <v>152</v>
      </c>
      <c r="R47" s="99">
        <f>M49/SUM(M49,N49)</f>
        <v>1</v>
      </c>
      <c r="AL47" s="101"/>
      <c r="AM47" s="213"/>
      <c r="AZ47" s="2"/>
    </row>
    <row r="48" spans="2:86" ht="15" thickBot="1">
      <c r="K48" s="102" t="s">
        <v>155</v>
      </c>
      <c r="L48" s="51">
        <f>COUNTIF($X$14:$X$33,L46)</f>
        <v>7</v>
      </c>
      <c r="M48" s="103">
        <f t="shared" ref="M48:O48" si="1">COUNTIF($X$14:$X$33,M46)</f>
        <v>12</v>
      </c>
      <c r="N48" s="103">
        <f t="shared" si="1"/>
        <v>0</v>
      </c>
      <c r="O48" s="73">
        <f t="shared" si="1"/>
        <v>1</v>
      </c>
      <c r="Q48" s="98" t="s">
        <v>156</v>
      </c>
      <c r="R48" s="99">
        <f>1-R46</f>
        <v>0.125</v>
      </c>
      <c r="AL48" s="101"/>
      <c r="AM48" s="213"/>
      <c r="AZ48" s="2"/>
    </row>
    <row r="49" spans="2:77">
      <c r="B49" s="4"/>
      <c r="L49" s="2">
        <f>SUM(L47:L48)</f>
        <v>7</v>
      </c>
      <c r="M49" s="2">
        <f>SUM(M47:M48)</f>
        <v>17</v>
      </c>
      <c r="N49" s="2">
        <f>SUM(N47:N48)</f>
        <v>0</v>
      </c>
      <c r="O49" s="2">
        <f>SUM(O47:O48)</f>
        <v>1</v>
      </c>
      <c r="Q49" s="98" t="s">
        <v>157</v>
      </c>
      <c r="R49" s="105">
        <f>1-R47</f>
        <v>0</v>
      </c>
      <c r="AL49" s="101"/>
      <c r="AZ49" s="2"/>
    </row>
    <row r="50" spans="2:77" ht="15" thickBot="1">
      <c r="C50" s="125"/>
      <c r="Q50" s="109" t="s">
        <v>162</v>
      </c>
      <c r="R50" s="110">
        <f>SUM(L49:M49)/SUM(L49:O49)</f>
        <v>0.96</v>
      </c>
      <c r="AL50" s="101"/>
    </row>
    <row r="51" spans="2:77">
      <c r="C51" s="125"/>
      <c r="M51" s="119"/>
      <c r="N51" s="120"/>
      <c r="AL51" s="1"/>
    </row>
    <row r="52" spans="2:77">
      <c r="C52" s="125"/>
      <c r="M52" s="121"/>
      <c r="N52" s="86"/>
      <c r="P52" s="121"/>
      <c r="Q52" s="86"/>
      <c r="AL52" s="1"/>
    </row>
    <row r="54" spans="2:77">
      <c r="AM54" s="1" t="s">
        <v>166</v>
      </c>
      <c r="BY54" s="1" t="s">
        <v>167</v>
      </c>
    </row>
    <row r="55" spans="2:77">
      <c r="B55" s="84" t="s">
        <v>168</v>
      </c>
    </row>
    <row r="56" spans="2:77" ht="15" thickBot="1">
      <c r="B56" s="4"/>
      <c r="C56" s="88"/>
      <c r="E56" s="4" t="s">
        <v>169</v>
      </c>
      <c r="Z56" s="1" t="s">
        <v>170</v>
      </c>
    </row>
    <row r="57" spans="2:77">
      <c r="B57" s="1" t="s">
        <v>145</v>
      </c>
      <c r="C57" s="88">
        <v>45611</v>
      </c>
      <c r="E57" s="93">
        <v>0</v>
      </c>
      <c r="F57" s="122">
        <v>2</v>
      </c>
      <c r="G57" s="122">
        <v>0</v>
      </c>
      <c r="H57" s="123">
        <v>3</v>
      </c>
      <c r="I57" s="86" t="s">
        <v>171</v>
      </c>
      <c r="J57" s="124">
        <f>IFERROR(AVERAGE(E57:H61),"-")</f>
        <v>0.8</v>
      </c>
      <c r="K57" s="1" t="s">
        <v>172</v>
      </c>
      <c r="BA57" s="1" t="s">
        <v>173</v>
      </c>
    </row>
    <row r="58" spans="2:77">
      <c r="B58" s="1" t="s">
        <v>150</v>
      </c>
      <c r="C58" s="125">
        <v>45612</v>
      </c>
      <c r="E58" s="98">
        <v>1</v>
      </c>
      <c r="F58" s="126">
        <v>0</v>
      </c>
      <c r="G58" s="126">
        <v>1</v>
      </c>
      <c r="H58" s="127">
        <v>0</v>
      </c>
      <c r="I58" s="86" t="s">
        <v>174</v>
      </c>
      <c r="J58" s="86">
        <f>COUNTIF(E57:H61,"&gt;0")</f>
        <v>11</v>
      </c>
      <c r="K58" s="1" t="str">
        <f>"   &lt;&lt;  "&amp;J58/SUM(J58:J59)*100&amp;"%"</f>
        <v xml:space="preserve">   &lt;&lt;  55%</v>
      </c>
    </row>
    <row r="59" spans="2:77">
      <c r="B59" s="1" t="s">
        <v>153</v>
      </c>
      <c r="C59" s="86" t="s">
        <v>154</v>
      </c>
      <c r="E59" s="98">
        <v>1</v>
      </c>
      <c r="F59" s="126">
        <v>1</v>
      </c>
      <c r="G59" s="126">
        <v>0</v>
      </c>
      <c r="H59" s="127">
        <v>1</v>
      </c>
      <c r="I59" s="86" t="s">
        <v>175</v>
      </c>
      <c r="J59" s="86">
        <f>COUNTIF(E57:H61,"=0")</f>
        <v>9</v>
      </c>
      <c r="K59" s="1" t="str">
        <f>"   &lt;&lt;  "&amp;J59/SUM(J58:J59)*100&amp;"%"</f>
        <v xml:space="preserve">   &lt;&lt;  45%</v>
      </c>
    </row>
    <row r="60" spans="2:77">
      <c r="E60" s="98">
        <v>2</v>
      </c>
      <c r="F60" s="126">
        <v>0</v>
      </c>
      <c r="G60" s="126">
        <v>0</v>
      </c>
      <c r="H60" s="127">
        <v>0</v>
      </c>
      <c r="I60" s="86"/>
      <c r="J60" s="128"/>
    </row>
    <row r="61" spans="2:77" ht="15" thickBot="1">
      <c r="E61" s="109">
        <v>1</v>
      </c>
      <c r="F61" s="129">
        <v>2</v>
      </c>
      <c r="G61" s="129">
        <v>1</v>
      </c>
      <c r="H61" s="130">
        <v>0</v>
      </c>
      <c r="I61" s="86"/>
      <c r="J61" s="86"/>
    </row>
    <row r="62" spans="2:77">
      <c r="I62" s="86"/>
      <c r="J62" s="86"/>
    </row>
    <row r="63" spans="2:77">
      <c r="I63" s="86"/>
      <c r="J63" s="86"/>
    </row>
    <row r="64" spans="2:77">
      <c r="I64" s="86"/>
      <c r="J64" s="86"/>
    </row>
    <row r="65" spans="2:10">
      <c r="I65" s="86"/>
      <c r="J65" s="86"/>
    </row>
    <row r="66" spans="2:10">
      <c r="B66" s="84" t="s">
        <v>176</v>
      </c>
    </row>
    <row r="67" spans="2:10">
      <c r="B67" s="4" t="s">
        <v>177</v>
      </c>
      <c r="C67" s="88"/>
    </row>
    <row r="68" spans="2:10">
      <c r="B68" s="1" t="s">
        <v>178</v>
      </c>
      <c r="C68" s="88">
        <v>45614</v>
      </c>
    </row>
    <row r="69" spans="2:10">
      <c r="B69" s="1" t="s">
        <v>150</v>
      </c>
      <c r="C69" s="125">
        <v>45616</v>
      </c>
    </row>
    <row r="70" spans="2:10">
      <c r="B70" s="1" t="s">
        <v>153</v>
      </c>
      <c r="C70" s="86" t="s">
        <v>179</v>
      </c>
    </row>
    <row r="71" spans="2:10" ht="15" thickBot="1"/>
    <row r="72" spans="2:10" ht="15" thickBot="1">
      <c r="B72" s="131" t="s">
        <v>158</v>
      </c>
      <c r="C72" s="132" t="s">
        <v>159</v>
      </c>
      <c r="D72" s="133" t="s">
        <v>160</v>
      </c>
      <c r="E72" s="131" t="s">
        <v>180</v>
      </c>
    </row>
    <row r="73" spans="2:10">
      <c r="B73" s="134">
        <v>0.1</v>
      </c>
      <c r="C73" s="205">
        <v>4</v>
      </c>
      <c r="D73" s="206">
        <v>4</v>
      </c>
      <c r="E73" s="207">
        <f>SUM(C73:D74)/2.2*B73</f>
        <v>0.40909090909090912</v>
      </c>
    </row>
    <row r="74" spans="2:10">
      <c r="B74" s="137">
        <v>0.01</v>
      </c>
      <c r="C74" s="138">
        <v>1</v>
      </c>
      <c r="D74" s="139">
        <v>0</v>
      </c>
      <c r="E74" s="142"/>
    </row>
    <row r="75" spans="2:10">
      <c r="B75" s="137">
        <v>1E-3</v>
      </c>
      <c r="C75" s="138">
        <v>0</v>
      </c>
      <c r="D75" s="139">
        <v>0</v>
      </c>
      <c r="E75" s="140"/>
    </row>
    <row r="76" spans="2:10">
      <c r="B76" s="141">
        <v>1E-4</v>
      </c>
      <c r="C76" s="138">
        <v>0</v>
      </c>
      <c r="D76" s="139">
        <v>0</v>
      </c>
      <c r="E76" s="142"/>
    </row>
    <row r="77" spans="2:10">
      <c r="B77" s="137">
        <v>1.0000000000000001E-5</v>
      </c>
      <c r="C77" s="138">
        <v>0</v>
      </c>
      <c r="D77" s="139">
        <v>0</v>
      </c>
      <c r="E77" s="142"/>
      <c r="G77" s="143"/>
    </row>
    <row r="78" spans="2:10">
      <c r="B78" s="137">
        <v>9.9999999999999995E-7</v>
      </c>
      <c r="C78" s="138">
        <v>0</v>
      </c>
      <c r="D78" s="139">
        <v>0</v>
      </c>
      <c r="E78" s="142"/>
      <c r="G78" s="143"/>
    </row>
    <row r="79" spans="2:10" ht="15" thickBot="1">
      <c r="B79" s="144">
        <v>9.9999999999999995E-8</v>
      </c>
      <c r="C79" s="145">
        <v>0</v>
      </c>
      <c r="D79" s="146">
        <v>0</v>
      </c>
      <c r="E79" s="147"/>
    </row>
    <row r="80" spans="2:10">
      <c r="B80" s="1" t="s">
        <v>165</v>
      </c>
    </row>
    <row r="82" spans="2:5">
      <c r="B82" s="4" t="s">
        <v>78</v>
      </c>
      <c r="C82" s="88"/>
    </row>
    <row r="83" spans="2:5">
      <c r="B83" s="1" t="s">
        <v>178</v>
      </c>
      <c r="C83" s="88">
        <v>45614</v>
      </c>
    </row>
    <row r="84" spans="2:5">
      <c r="B84" s="1" t="s">
        <v>150</v>
      </c>
      <c r="C84" s="125">
        <v>45616</v>
      </c>
    </row>
    <row r="85" spans="2:5">
      <c r="B85" s="1" t="s">
        <v>153</v>
      </c>
      <c r="C85" s="86" t="s">
        <v>179</v>
      </c>
    </row>
    <row r="86" spans="2:5" ht="15" thickBot="1"/>
    <row r="87" spans="2:5" ht="15" thickBot="1">
      <c r="B87" s="131" t="s">
        <v>158</v>
      </c>
      <c r="C87" s="132" t="s">
        <v>159</v>
      </c>
      <c r="D87" s="133" t="s">
        <v>160</v>
      </c>
      <c r="E87" s="131" t="s">
        <v>180</v>
      </c>
    </row>
    <row r="88" spans="2:5">
      <c r="B88" s="111">
        <v>0.1</v>
      </c>
      <c r="C88" s="135" t="s">
        <v>181</v>
      </c>
      <c r="D88" s="136" t="s">
        <v>181</v>
      </c>
      <c r="E88" s="186"/>
    </row>
    <row r="89" spans="2:5">
      <c r="B89" s="148">
        <v>0.01</v>
      </c>
      <c r="C89" s="138" t="s">
        <v>181</v>
      </c>
      <c r="D89" s="139" t="s">
        <v>181</v>
      </c>
      <c r="E89" s="163"/>
    </row>
    <row r="90" spans="2:5">
      <c r="B90" s="148">
        <v>1E-3</v>
      </c>
      <c r="C90" s="138" t="s">
        <v>181</v>
      </c>
      <c r="D90" s="139" t="s">
        <v>181</v>
      </c>
      <c r="E90" s="114"/>
    </row>
    <row r="91" spans="2:5">
      <c r="B91" s="150">
        <v>1E-4</v>
      </c>
      <c r="C91" s="138" t="s">
        <v>181</v>
      </c>
      <c r="D91" s="139" t="s">
        <v>181</v>
      </c>
      <c r="E91" s="149"/>
    </row>
    <row r="92" spans="2:5">
      <c r="B92" s="148">
        <v>1.0000000000000001E-5</v>
      </c>
      <c r="C92" s="138" t="s">
        <v>181</v>
      </c>
      <c r="D92" s="139" t="s">
        <v>181</v>
      </c>
      <c r="E92" s="149"/>
    </row>
    <row r="93" spans="2:5">
      <c r="B93" s="148">
        <v>9.9999999999999995E-7</v>
      </c>
      <c r="C93" s="138" t="s">
        <v>181</v>
      </c>
      <c r="D93" s="139" t="s">
        <v>181</v>
      </c>
      <c r="E93" s="148"/>
    </row>
    <row r="94" spans="2:5" ht="15" thickBot="1">
      <c r="B94" s="115">
        <v>9.9999999999999995E-8</v>
      </c>
      <c r="C94" s="208">
        <v>45</v>
      </c>
      <c r="D94" s="209">
        <v>48</v>
      </c>
      <c r="E94" s="210">
        <f>SUM(C94:D94)/(2*B94)</f>
        <v>465000000</v>
      </c>
    </row>
    <row r="95" spans="2:5">
      <c r="B95" s="1" t="s">
        <v>165</v>
      </c>
    </row>
    <row r="133" spans="2:8">
      <c r="B133" s="3"/>
      <c r="H133" s="3"/>
    </row>
    <row r="150" spans="2:2">
      <c r="B150" s="3"/>
    </row>
  </sheetData>
  <mergeCells count="85">
    <mergeCell ref="AV7:AW7"/>
    <mergeCell ref="N7:Q7"/>
    <mergeCell ref="U7:V7"/>
    <mergeCell ref="W7:X7"/>
    <mergeCell ref="Z7:Z8"/>
    <mergeCell ref="AA7:AB7"/>
    <mergeCell ref="AC7:AD7"/>
    <mergeCell ref="AM7:AM8"/>
    <mergeCell ref="AN7:AO7"/>
    <mergeCell ref="AP7:AQ7"/>
    <mergeCell ref="AR7:AS7"/>
    <mergeCell ref="AT7:AU7"/>
    <mergeCell ref="BR7:BS7"/>
    <mergeCell ref="BT7:BU7"/>
    <mergeCell ref="AX7:AY7"/>
    <mergeCell ref="BA7:BA8"/>
    <mergeCell ref="BB7:BB8"/>
    <mergeCell ref="BC7:BD7"/>
    <mergeCell ref="BE7:BF7"/>
    <mergeCell ref="BG7:BH7"/>
    <mergeCell ref="CF7:CF8"/>
    <mergeCell ref="CG7:CG8"/>
    <mergeCell ref="CH7:CH8"/>
    <mergeCell ref="B8:I8"/>
    <mergeCell ref="B9:E9"/>
    <mergeCell ref="F9:I9"/>
    <mergeCell ref="BV7:BW7"/>
    <mergeCell ref="BY7:BY8"/>
    <mergeCell ref="BZ7:BZ8"/>
    <mergeCell ref="CA7:CA8"/>
    <mergeCell ref="CB7:CC7"/>
    <mergeCell ref="CE7:CE8"/>
    <mergeCell ref="BI7:BJ7"/>
    <mergeCell ref="BK7:BL7"/>
    <mergeCell ref="BN7:BO7"/>
    <mergeCell ref="BP7:BQ7"/>
    <mergeCell ref="B10:E10"/>
    <mergeCell ref="F10:I10"/>
    <mergeCell ref="AG10:AH10"/>
    <mergeCell ref="AI10:AJ10"/>
    <mergeCell ref="B11:E11"/>
    <mergeCell ref="F11:I11"/>
    <mergeCell ref="B19:E19"/>
    <mergeCell ref="F19:I19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8:E18"/>
    <mergeCell ref="F18:I18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G30:AH30"/>
    <mergeCell ref="AI30:AJ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</mergeCells>
  <phoneticPr fontId="13" type="noConversion"/>
  <pageMargins left="0.7" right="0.7" top="0.75" bottom="0.75" header="0.3" footer="0.3"/>
  <pageSetup scale="10" fitToHeight="0"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2137-776F-48FA-8301-5E2ADB55ED37}">
  <sheetPr codeName="Feuil3"/>
  <dimension ref="A3:T70"/>
  <sheetViews>
    <sheetView topLeftCell="A18" workbookViewId="0">
      <selection activeCell="M23" sqref="M23"/>
    </sheetView>
  </sheetViews>
  <sheetFormatPr defaultColWidth="11.42578125" defaultRowHeight="14.45"/>
  <cols>
    <col min="1" max="9" width="11.42578125" style="3"/>
    <col min="10" max="11" width="9.85546875" style="3" customWidth="1"/>
    <col min="12" max="13" width="11.42578125" style="3"/>
    <col min="14" max="14" width="18.7109375" style="3" customWidth="1"/>
    <col min="15" max="16384" width="11.42578125" style="3"/>
  </cols>
  <sheetData>
    <row r="3" spans="2:20">
      <c r="B3" s="334" t="s">
        <v>182</v>
      </c>
      <c r="P3" s="334" t="s">
        <v>183</v>
      </c>
    </row>
    <row r="4" spans="2:20" ht="15" thickBot="1"/>
    <row r="5" spans="2:20" ht="15" thickBot="1">
      <c r="C5" s="534" t="s">
        <v>184</v>
      </c>
      <c r="D5" s="535"/>
      <c r="E5" s="535"/>
      <c r="F5" s="536"/>
      <c r="G5" s="534" t="s">
        <v>185</v>
      </c>
      <c r="H5" s="536"/>
      <c r="I5" s="326"/>
      <c r="J5" s="538" t="s">
        <v>184</v>
      </c>
      <c r="K5" s="539"/>
      <c r="L5" s="539"/>
      <c r="M5" s="540"/>
      <c r="Q5" s="534" t="s">
        <v>186</v>
      </c>
      <c r="R5" s="535"/>
      <c r="S5" s="535"/>
      <c r="T5" s="536"/>
    </row>
    <row r="6" spans="2:20" ht="16.5">
      <c r="B6" s="516" t="s">
        <v>20</v>
      </c>
      <c r="C6" s="532" t="s">
        <v>187</v>
      </c>
      <c r="D6" s="533"/>
      <c r="E6" s="532" t="s">
        <v>188</v>
      </c>
      <c r="F6" s="533"/>
      <c r="G6" s="532" t="s">
        <v>189</v>
      </c>
      <c r="H6" s="533"/>
      <c r="I6" s="326"/>
      <c r="J6" s="532" t="s">
        <v>190</v>
      </c>
      <c r="K6" s="537"/>
      <c r="L6" s="537"/>
      <c r="M6" s="533"/>
      <c r="P6" s="516" t="s">
        <v>20</v>
      </c>
      <c r="Q6" s="532" t="s">
        <v>187</v>
      </c>
      <c r="R6" s="533"/>
      <c r="S6" s="532" t="s">
        <v>189</v>
      </c>
      <c r="T6" s="533"/>
    </row>
    <row r="7" spans="2:20" ht="15" thickBot="1">
      <c r="B7" s="531"/>
      <c r="C7" s="310" t="s">
        <v>55</v>
      </c>
      <c r="D7" s="311" t="s">
        <v>56</v>
      </c>
      <c r="E7" s="310" t="s">
        <v>55</v>
      </c>
      <c r="F7" s="311" t="s">
        <v>56</v>
      </c>
      <c r="G7" s="310" t="s">
        <v>55</v>
      </c>
      <c r="H7" s="311" t="s">
        <v>56</v>
      </c>
      <c r="I7" s="326"/>
      <c r="J7" s="310" t="s">
        <v>29</v>
      </c>
      <c r="K7" s="329" t="s">
        <v>40</v>
      </c>
      <c r="L7" s="329" t="s">
        <v>55</v>
      </c>
      <c r="M7" s="311" t="s">
        <v>56</v>
      </c>
      <c r="P7" s="531"/>
      <c r="Q7" s="310" t="s">
        <v>55</v>
      </c>
      <c r="R7" s="311" t="s">
        <v>56</v>
      </c>
      <c r="S7" s="310" t="s">
        <v>55</v>
      </c>
      <c r="T7" s="311" t="s">
        <v>56</v>
      </c>
    </row>
    <row r="8" spans="2:20">
      <c r="B8" s="50" t="s">
        <v>58</v>
      </c>
      <c r="C8" s="308"/>
      <c r="D8" s="309"/>
      <c r="E8" s="308"/>
      <c r="F8" s="309"/>
      <c r="G8" s="308"/>
      <c r="H8" s="309"/>
      <c r="I8" s="327"/>
      <c r="J8" s="330">
        <v>1</v>
      </c>
      <c r="K8" s="335">
        <v>1</v>
      </c>
      <c r="L8" s="328" t="s">
        <v>66</v>
      </c>
      <c r="M8" s="307">
        <v>29.805117741538901</v>
      </c>
      <c r="P8" s="50" t="s">
        <v>58</v>
      </c>
      <c r="Q8" s="308"/>
      <c r="R8" s="309"/>
      <c r="S8" s="308"/>
      <c r="T8" s="309"/>
    </row>
    <row r="9" spans="2:20">
      <c r="B9" s="220" t="s">
        <v>69</v>
      </c>
      <c r="C9" s="266"/>
      <c r="D9" s="267"/>
      <c r="E9" s="266"/>
      <c r="F9" s="267"/>
      <c r="G9" s="266"/>
      <c r="H9" s="267"/>
      <c r="I9" s="327"/>
      <c r="J9" s="331">
        <v>1</v>
      </c>
      <c r="K9" s="336">
        <v>2</v>
      </c>
      <c r="L9" s="45" t="s">
        <v>66</v>
      </c>
      <c r="M9" s="165">
        <v>29.736309058253699</v>
      </c>
      <c r="P9" s="220" t="s">
        <v>69</v>
      </c>
      <c r="Q9" s="266"/>
      <c r="R9" s="267"/>
      <c r="S9" s="266"/>
      <c r="T9" s="267"/>
    </row>
    <row r="10" spans="2:20">
      <c r="B10" s="220" t="s">
        <v>74</v>
      </c>
      <c r="C10" s="266"/>
      <c r="D10" s="267"/>
      <c r="E10" s="266"/>
      <c r="F10" s="267"/>
      <c r="G10" s="266"/>
      <c r="H10" s="267"/>
      <c r="I10" s="327"/>
      <c r="J10" s="331">
        <v>1</v>
      </c>
      <c r="K10" s="336">
        <v>3</v>
      </c>
      <c r="L10" s="45" t="s">
        <v>66</v>
      </c>
      <c r="M10" s="165">
        <v>29.686483666445699</v>
      </c>
      <c r="P10" s="220" t="s">
        <v>74</v>
      </c>
      <c r="Q10" s="266"/>
      <c r="R10" s="267"/>
      <c r="S10" s="266"/>
      <c r="T10" s="267"/>
    </row>
    <row r="11" spans="2:20">
      <c r="B11" s="220" t="s">
        <v>77</v>
      </c>
      <c r="C11" s="192" t="s">
        <v>66</v>
      </c>
      <c r="D11" s="165">
        <v>30.411240838066899</v>
      </c>
      <c r="E11" s="266"/>
      <c r="F11" s="267"/>
      <c r="G11" s="192" t="s">
        <v>66</v>
      </c>
      <c r="H11" s="165">
        <v>30.000176085413301</v>
      </c>
      <c r="I11" s="327"/>
      <c r="J11" s="331">
        <v>1</v>
      </c>
      <c r="K11" s="336">
        <v>4</v>
      </c>
      <c r="L11" s="45" t="s">
        <v>66</v>
      </c>
      <c r="M11" s="165">
        <v>29.539110222954001</v>
      </c>
      <c r="P11" s="220" t="s">
        <v>77</v>
      </c>
      <c r="Q11" s="266"/>
      <c r="R11" s="267"/>
      <c r="S11" s="266"/>
      <c r="T11" s="267"/>
    </row>
    <row r="12" spans="2:20" ht="15" thickBot="1">
      <c r="B12" s="61" t="s">
        <v>80</v>
      </c>
      <c r="C12" s="195" t="s">
        <v>66</v>
      </c>
      <c r="D12" s="166">
        <v>30.3590143442261</v>
      </c>
      <c r="E12" s="268"/>
      <c r="F12" s="269"/>
      <c r="G12" s="195" t="s">
        <v>66</v>
      </c>
      <c r="H12" s="166">
        <v>29.925382648168299</v>
      </c>
      <c r="I12" s="327"/>
      <c r="J12" s="331">
        <v>1</v>
      </c>
      <c r="K12" s="336">
        <v>5</v>
      </c>
      <c r="L12" s="45" t="s">
        <v>66</v>
      </c>
      <c r="M12" s="165">
        <v>29.671710897639301</v>
      </c>
      <c r="P12" s="61" t="s">
        <v>80</v>
      </c>
      <c r="Q12" s="268"/>
      <c r="R12" s="269"/>
      <c r="S12" s="268"/>
      <c r="T12" s="269"/>
    </row>
    <row r="13" spans="2:20">
      <c r="B13" s="50" t="s">
        <v>84</v>
      </c>
      <c r="C13" s="264"/>
      <c r="D13" s="265"/>
      <c r="E13" s="264"/>
      <c r="F13" s="265"/>
      <c r="G13" s="264"/>
      <c r="H13" s="265"/>
      <c r="I13" s="327"/>
      <c r="J13" s="331">
        <v>1</v>
      </c>
      <c r="K13" s="336">
        <v>6</v>
      </c>
      <c r="L13" s="45" t="s">
        <v>66</v>
      </c>
      <c r="M13" s="165">
        <v>29.70477492553</v>
      </c>
      <c r="P13" s="50" t="s">
        <v>84</v>
      </c>
      <c r="Q13" s="264"/>
      <c r="R13" s="265"/>
      <c r="S13" s="264"/>
      <c r="T13" s="265"/>
    </row>
    <row r="14" spans="2:20">
      <c r="B14" s="220" t="s">
        <v>89</v>
      </c>
      <c r="C14" s="266"/>
      <c r="D14" s="267"/>
      <c r="E14" s="266"/>
      <c r="F14" s="267"/>
      <c r="G14" s="266"/>
      <c r="H14" s="267"/>
      <c r="I14" s="327"/>
      <c r="J14" s="331">
        <v>1</v>
      </c>
      <c r="K14" s="336">
        <v>7</v>
      </c>
      <c r="L14" s="45" t="s">
        <v>66</v>
      </c>
      <c r="M14" s="165">
        <v>29.702418383829301</v>
      </c>
      <c r="P14" s="220" t="s">
        <v>89</v>
      </c>
      <c r="Q14" s="266"/>
      <c r="R14" s="267"/>
      <c r="S14" s="266"/>
      <c r="T14" s="267"/>
    </row>
    <row r="15" spans="2:20">
      <c r="B15" s="220" t="s">
        <v>91</v>
      </c>
      <c r="C15" s="266"/>
      <c r="D15" s="267"/>
      <c r="E15" s="266"/>
      <c r="F15" s="267"/>
      <c r="G15" s="266"/>
      <c r="H15" s="267"/>
      <c r="I15" s="327"/>
      <c r="J15" s="331">
        <v>1</v>
      </c>
      <c r="K15" s="336">
        <v>8</v>
      </c>
      <c r="L15" s="45" t="s">
        <v>66</v>
      </c>
      <c r="M15" s="165">
        <v>29.882536640126499</v>
      </c>
      <c r="P15" s="220" t="s">
        <v>91</v>
      </c>
      <c r="Q15" s="266"/>
      <c r="R15" s="267"/>
      <c r="S15" s="266"/>
      <c r="T15" s="267"/>
    </row>
    <row r="16" spans="2:20">
      <c r="B16" s="220" t="s">
        <v>94</v>
      </c>
      <c r="C16" s="266"/>
      <c r="D16" s="267"/>
      <c r="E16" s="266"/>
      <c r="F16" s="267"/>
      <c r="G16" s="266"/>
      <c r="H16" s="267"/>
      <c r="I16" s="327"/>
      <c r="J16" s="331">
        <v>1</v>
      </c>
      <c r="K16" s="336">
        <v>9</v>
      </c>
      <c r="L16" s="45" t="s">
        <v>66</v>
      </c>
      <c r="M16" s="165">
        <v>29.697728642523</v>
      </c>
      <c r="P16" s="220" t="s">
        <v>94</v>
      </c>
      <c r="Q16" s="266"/>
      <c r="R16" s="267"/>
      <c r="S16" s="266"/>
      <c r="T16" s="267"/>
    </row>
    <row r="17" spans="2:20" ht="15" thickBot="1">
      <c r="B17" s="220" t="s">
        <v>97</v>
      </c>
      <c r="C17" s="266"/>
      <c r="D17" s="267"/>
      <c r="E17" s="266"/>
      <c r="F17" s="267"/>
      <c r="G17" s="266"/>
      <c r="H17" s="267"/>
      <c r="I17" s="327"/>
      <c r="J17" s="332">
        <v>1</v>
      </c>
      <c r="K17" s="337">
        <v>10</v>
      </c>
      <c r="L17" s="55" t="s">
        <v>66</v>
      </c>
      <c r="M17" s="166">
        <v>29.6808574066287</v>
      </c>
      <c r="P17" s="220" t="s">
        <v>97</v>
      </c>
      <c r="Q17" s="266"/>
      <c r="R17" s="267"/>
      <c r="S17" s="266"/>
      <c r="T17" s="267"/>
    </row>
    <row r="18" spans="2:20">
      <c r="B18" s="221" t="s">
        <v>100</v>
      </c>
      <c r="C18" s="266"/>
      <c r="D18" s="267"/>
      <c r="E18" s="266"/>
      <c r="F18" s="267"/>
      <c r="G18" s="266"/>
      <c r="H18" s="267"/>
      <c r="I18" s="327"/>
      <c r="J18" s="327"/>
      <c r="P18" s="221" t="s">
        <v>100</v>
      </c>
      <c r="Q18" s="266"/>
      <c r="R18" s="267"/>
      <c r="S18" s="266"/>
      <c r="T18" s="267"/>
    </row>
    <row r="19" spans="2:20">
      <c r="B19" s="220" t="s">
        <v>103</v>
      </c>
      <c r="C19" s="266"/>
      <c r="D19" s="267"/>
      <c r="E19" s="266"/>
      <c r="F19" s="267"/>
      <c r="G19" s="266"/>
      <c r="H19" s="267"/>
      <c r="I19" s="327"/>
      <c r="J19" s="327"/>
      <c r="P19" s="220" t="s">
        <v>103</v>
      </c>
      <c r="Q19" s="266"/>
      <c r="R19" s="267"/>
      <c r="S19" s="266"/>
      <c r="T19" s="267"/>
    </row>
    <row r="20" spans="2:20">
      <c r="B20" s="220" t="s">
        <v>106</v>
      </c>
      <c r="C20" s="266"/>
      <c r="D20" s="267"/>
      <c r="E20" s="266"/>
      <c r="F20" s="267"/>
      <c r="G20" s="266"/>
      <c r="H20" s="267"/>
      <c r="I20" s="327"/>
      <c r="J20" s="327"/>
      <c r="P20" s="220" t="s">
        <v>106</v>
      </c>
      <c r="Q20" s="266"/>
      <c r="R20" s="267"/>
      <c r="S20" s="266"/>
      <c r="T20" s="267"/>
    </row>
    <row r="21" spans="2:20">
      <c r="B21" s="220" t="s">
        <v>107</v>
      </c>
      <c r="C21" s="266"/>
      <c r="D21" s="267"/>
      <c r="E21" s="266"/>
      <c r="F21" s="267"/>
      <c r="G21" s="266"/>
      <c r="H21" s="267"/>
      <c r="I21" s="327"/>
      <c r="J21" s="327"/>
      <c r="P21" s="220" t="s">
        <v>107</v>
      </c>
      <c r="Q21" s="266"/>
      <c r="R21" s="267"/>
      <c r="S21" s="266"/>
      <c r="T21" s="267"/>
    </row>
    <row r="22" spans="2:20" ht="15" thickBot="1">
      <c r="B22" s="61" t="s">
        <v>110</v>
      </c>
      <c r="C22" s="268"/>
      <c r="D22" s="269"/>
      <c r="E22" s="268"/>
      <c r="F22" s="269"/>
      <c r="G22" s="268"/>
      <c r="H22" s="269"/>
      <c r="I22" s="327"/>
      <c r="J22" s="327"/>
      <c r="P22" s="61" t="s">
        <v>110</v>
      </c>
      <c r="Q22" s="268"/>
      <c r="R22" s="269"/>
      <c r="S22" s="268"/>
      <c r="T22" s="269"/>
    </row>
    <row r="23" spans="2:20">
      <c r="B23" s="221" t="s">
        <v>112</v>
      </c>
      <c r="C23" s="306" t="s">
        <v>66</v>
      </c>
      <c r="D23" s="307">
        <v>30.431212127377002</v>
      </c>
      <c r="E23" s="308"/>
      <c r="F23" s="309"/>
      <c r="G23" s="306" t="s">
        <v>66</v>
      </c>
      <c r="H23" s="307">
        <v>29.970964241393499</v>
      </c>
      <c r="I23" s="327"/>
      <c r="J23" s="327"/>
      <c r="P23" s="221" t="s">
        <v>112</v>
      </c>
      <c r="Q23" s="308"/>
      <c r="R23" s="309"/>
      <c r="S23" s="308"/>
      <c r="T23" s="309"/>
    </row>
    <row r="24" spans="2:20">
      <c r="B24" s="220" t="s">
        <v>114</v>
      </c>
      <c r="C24" s="192" t="s">
        <v>66</v>
      </c>
      <c r="D24" s="165">
        <v>30.265628849774199</v>
      </c>
      <c r="E24" s="266"/>
      <c r="F24" s="267"/>
      <c r="G24" s="192" t="s">
        <v>66</v>
      </c>
      <c r="H24" s="165">
        <v>29.810176485665401</v>
      </c>
      <c r="I24" s="327"/>
      <c r="J24" s="327"/>
      <c r="P24" s="220" t="s">
        <v>114</v>
      </c>
      <c r="Q24" s="266"/>
      <c r="R24" s="267"/>
      <c r="S24" s="266"/>
      <c r="T24" s="267"/>
    </row>
    <row r="25" spans="2:20">
      <c r="B25" s="220" t="s">
        <v>116</v>
      </c>
      <c r="C25" s="266"/>
      <c r="D25" s="267"/>
      <c r="E25" s="266"/>
      <c r="F25" s="267"/>
      <c r="G25" s="266"/>
      <c r="H25" s="267"/>
      <c r="I25" s="327"/>
      <c r="J25" s="327"/>
      <c r="P25" s="220" t="s">
        <v>116</v>
      </c>
      <c r="Q25" s="266"/>
      <c r="R25" s="267"/>
      <c r="S25" s="266"/>
      <c r="T25" s="267"/>
    </row>
    <row r="26" spans="2:20">
      <c r="B26" s="220" t="s">
        <v>117</v>
      </c>
      <c r="C26" s="192" t="s">
        <v>66</v>
      </c>
      <c r="D26" s="165">
        <v>30.5022457154747</v>
      </c>
      <c r="E26" s="266"/>
      <c r="F26" s="267"/>
      <c r="G26" s="192" t="s">
        <v>66</v>
      </c>
      <c r="H26" s="165">
        <v>30.0778317002694</v>
      </c>
      <c r="I26" s="327"/>
      <c r="J26" s="327"/>
      <c r="P26" s="220" t="s">
        <v>117</v>
      </c>
      <c r="Q26" s="266"/>
      <c r="R26" s="267"/>
      <c r="S26" s="266"/>
      <c r="T26" s="267"/>
    </row>
    <row r="27" spans="2:20">
      <c r="B27" s="220" t="s">
        <v>119</v>
      </c>
      <c r="C27" s="266"/>
      <c r="D27" s="267"/>
      <c r="E27" s="266"/>
      <c r="F27" s="267"/>
      <c r="G27" s="266"/>
      <c r="H27" s="267"/>
      <c r="I27" s="327"/>
      <c r="J27" s="333"/>
      <c r="P27" s="220" t="s">
        <v>119</v>
      </c>
      <c r="Q27" s="266"/>
      <c r="R27" s="267"/>
      <c r="S27" s="266"/>
      <c r="T27" s="267"/>
    </row>
    <row r="28" spans="2:20">
      <c r="B28" s="221" t="s">
        <v>121</v>
      </c>
      <c r="C28" s="312">
        <v>28.256261758765699</v>
      </c>
      <c r="D28" s="165">
        <v>30.1727066726109</v>
      </c>
      <c r="E28" s="312">
        <v>32.454048019270601</v>
      </c>
      <c r="F28" s="165">
        <v>29.7477144080976</v>
      </c>
      <c r="G28" s="312">
        <v>31.7418067338964</v>
      </c>
      <c r="H28" s="165">
        <v>29.935084837310701</v>
      </c>
      <c r="I28" s="333"/>
      <c r="J28" s="327"/>
      <c r="P28" s="221" t="s">
        <v>121</v>
      </c>
      <c r="Q28" s="312">
        <v>27.07</v>
      </c>
      <c r="R28" s="165">
        <v>30.85</v>
      </c>
      <c r="S28" s="312">
        <v>28.7</v>
      </c>
      <c r="T28" s="165">
        <v>30.4</v>
      </c>
    </row>
    <row r="29" spans="2:20">
      <c r="B29" s="220" t="s">
        <v>125</v>
      </c>
      <c r="C29" s="192" t="s">
        <v>66</v>
      </c>
      <c r="D29" s="165">
        <v>30.238329339144698</v>
      </c>
      <c r="E29" s="266"/>
      <c r="F29" s="267"/>
      <c r="G29" s="192" t="s">
        <v>66</v>
      </c>
      <c r="H29" s="165">
        <v>30.007146561623401</v>
      </c>
      <c r="I29" s="333"/>
      <c r="J29" s="327"/>
      <c r="P29" s="220" t="s">
        <v>125</v>
      </c>
      <c r="Q29" s="266"/>
      <c r="R29" s="267"/>
      <c r="S29" s="266"/>
      <c r="T29" s="267"/>
    </row>
    <row r="30" spans="2:20">
      <c r="B30" s="220" t="s">
        <v>127</v>
      </c>
      <c r="C30" s="192" t="s">
        <v>66</v>
      </c>
      <c r="D30" s="165">
        <v>30.2874538124982</v>
      </c>
      <c r="E30" s="266"/>
      <c r="F30" s="267"/>
      <c r="G30" s="192" t="s">
        <v>66</v>
      </c>
      <c r="H30" s="165">
        <v>29.851919405400899</v>
      </c>
      <c r="I30" s="327"/>
      <c r="J30" s="327"/>
      <c r="P30" s="220" t="s">
        <v>127</v>
      </c>
      <c r="Q30" s="266"/>
      <c r="R30" s="267"/>
      <c r="S30" s="266"/>
      <c r="T30" s="267"/>
    </row>
    <row r="31" spans="2:20">
      <c r="B31" s="220" t="s">
        <v>128</v>
      </c>
      <c r="C31" s="266"/>
      <c r="D31" s="267"/>
      <c r="E31" s="266"/>
      <c r="F31" s="267"/>
      <c r="G31" s="266"/>
      <c r="H31" s="267"/>
      <c r="I31" s="327"/>
      <c r="J31" s="327"/>
      <c r="P31" s="220" t="s">
        <v>128</v>
      </c>
      <c r="Q31" s="266"/>
      <c r="R31" s="267"/>
      <c r="S31" s="266"/>
      <c r="T31" s="267"/>
    </row>
    <row r="32" spans="2:20" ht="15" thickBot="1">
      <c r="B32" s="61" t="s">
        <v>130</v>
      </c>
      <c r="C32" s="195" t="s">
        <v>66</v>
      </c>
      <c r="D32" s="166">
        <v>30.2820104241958</v>
      </c>
      <c r="E32" s="268"/>
      <c r="F32" s="269"/>
      <c r="G32" s="195" t="s">
        <v>66</v>
      </c>
      <c r="H32" s="166">
        <v>29.742137468766899</v>
      </c>
      <c r="I32" s="327"/>
      <c r="J32" s="327"/>
      <c r="P32" s="61" t="s">
        <v>130</v>
      </c>
      <c r="Q32" s="268"/>
      <c r="R32" s="269"/>
      <c r="S32" s="268"/>
      <c r="T32" s="269"/>
    </row>
    <row r="33" spans="1:16">
      <c r="B33" s="76" t="s">
        <v>191</v>
      </c>
      <c r="P33" s="3" t="s">
        <v>192</v>
      </c>
    </row>
    <row r="34" spans="1:16">
      <c r="B34" s="76" t="s">
        <v>193</v>
      </c>
    </row>
    <row r="38" spans="1:16">
      <c r="A38" s="348" t="s">
        <v>194</v>
      </c>
      <c r="O38" s="348" t="s">
        <v>195</v>
      </c>
    </row>
    <row r="53" spans="1:16">
      <c r="B53" s="3" t="s">
        <v>196</v>
      </c>
      <c r="P53" s="3" t="s">
        <v>197</v>
      </c>
    </row>
    <row r="55" spans="1:16">
      <c r="A55" s="348" t="s">
        <v>194</v>
      </c>
    </row>
    <row r="70" spans="2:2">
      <c r="B70" s="3" t="s">
        <v>198</v>
      </c>
    </row>
  </sheetData>
  <mergeCells count="12">
    <mergeCell ref="P6:P7"/>
    <mergeCell ref="Q6:R6"/>
    <mergeCell ref="S6:T6"/>
    <mergeCell ref="Q5:T5"/>
    <mergeCell ref="B6:B7"/>
    <mergeCell ref="C6:D6"/>
    <mergeCell ref="E6:F6"/>
    <mergeCell ref="G6:H6"/>
    <mergeCell ref="G5:H5"/>
    <mergeCell ref="C5:F5"/>
    <mergeCell ref="J6:M6"/>
    <mergeCell ref="J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81A4-F656-4073-BE33-4026636A5466}">
  <sheetPr codeName="Feuil5">
    <pageSetUpPr fitToPage="1"/>
  </sheetPr>
  <dimension ref="A2:N43"/>
  <sheetViews>
    <sheetView topLeftCell="A12" zoomScaleNormal="100" workbookViewId="0"/>
  </sheetViews>
  <sheetFormatPr defaultColWidth="10.85546875" defaultRowHeight="14.45"/>
  <sheetData>
    <row r="2" spans="2:14" ht="21">
      <c r="B2" s="151" t="s">
        <v>199</v>
      </c>
      <c r="C2" s="159"/>
      <c r="D2" s="159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2:14">
      <c r="B3" s="1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2"/>
      <c r="D4" s="2"/>
      <c r="K4" s="1"/>
      <c r="L4" s="1"/>
      <c r="M4" s="1"/>
      <c r="N4" s="1"/>
    </row>
    <row r="5" spans="2:14" ht="15" thickBot="1">
      <c r="B5" s="1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>
      <c r="B6" s="529" t="s">
        <v>20</v>
      </c>
      <c r="C6" s="514" t="s">
        <v>23</v>
      </c>
      <c r="D6" s="515"/>
      <c r="E6" s="514" t="s">
        <v>24</v>
      </c>
      <c r="F6" s="515"/>
      <c r="G6" s="514" t="s">
        <v>25</v>
      </c>
      <c r="H6" s="515"/>
      <c r="I6" s="514" t="s">
        <v>26</v>
      </c>
      <c r="J6" s="515"/>
      <c r="K6" s="514" t="s">
        <v>27</v>
      </c>
      <c r="L6" s="515"/>
      <c r="M6" s="514" t="s">
        <v>28</v>
      </c>
      <c r="N6" s="515"/>
    </row>
    <row r="7" spans="2:14" ht="15" thickBot="1">
      <c r="B7" s="530"/>
      <c r="C7" s="16" t="s">
        <v>55</v>
      </c>
      <c r="D7" s="17" t="s">
        <v>56</v>
      </c>
      <c r="E7" s="16" t="s">
        <v>55</v>
      </c>
      <c r="F7" s="17" t="s">
        <v>56</v>
      </c>
      <c r="G7" s="16" t="s">
        <v>55</v>
      </c>
      <c r="H7" s="17" t="s">
        <v>56</v>
      </c>
      <c r="I7" s="16" t="s">
        <v>55</v>
      </c>
      <c r="J7" s="17" t="s">
        <v>56</v>
      </c>
      <c r="K7" s="16" t="s">
        <v>55</v>
      </c>
      <c r="L7" s="17" t="s">
        <v>56</v>
      </c>
      <c r="M7" s="16" t="s">
        <v>55</v>
      </c>
      <c r="N7" s="17" t="s">
        <v>56</v>
      </c>
    </row>
    <row r="8" spans="2:14">
      <c r="B8" s="50" t="s">
        <v>58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</row>
    <row r="9" spans="2:14">
      <c r="B9" s="220" t="s">
        <v>69</v>
      </c>
      <c r="C9" s="258"/>
      <c r="D9" s="197"/>
      <c r="E9" s="258"/>
      <c r="F9" s="197"/>
      <c r="G9" s="258"/>
      <c r="H9" s="197"/>
      <c r="I9" s="258"/>
      <c r="J9" s="197"/>
      <c r="K9" s="258"/>
      <c r="L9" s="197"/>
      <c r="M9" s="258"/>
      <c r="N9" s="197"/>
    </row>
    <row r="10" spans="2:14">
      <c r="B10" s="220" t="s">
        <v>74</v>
      </c>
      <c r="C10" s="258"/>
      <c r="D10" s="197"/>
      <c r="E10" s="258"/>
      <c r="F10" s="197"/>
      <c r="G10" s="258"/>
      <c r="H10" s="197"/>
      <c r="I10" s="258"/>
      <c r="J10" s="197"/>
      <c r="K10" s="258"/>
      <c r="L10" s="197"/>
      <c r="M10" s="258"/>
      <c r="N10" s="197"/>
    </row>
    <row r="11" spans="2:14">
      <c r="B11" s="220" t="s">
        <v>77</v>
      </c>
      <c r="C11" s="258" t="s">
        <v>66</v>
      </c>
      <c r="D11" s="165">
        <v>32.3089847126652</v>
      </c>
      <c r="E11" s="258" t="s">
        <v>66</v>
      </c>
      <c r="F11" s="165">
        <v>31.873505364734999</v>
      </c>
      <c r="G11" s="258" t="s">
        <v>66</v>
      </c>
      <c r="H11" s="165">
        <v>31.557682985390102</v>
      </c>
      <c r="I11" s="258" t="s">
        <v>66</v>
      </c>
      <c r="J11" s="165">
        <v>31.375877823580598</v>
      </c>
      <c r="K11" s="258" t="s">
        <v>66</v>
      </c>
      <c r="L11" s="165">
        <v>32.473781917639798</v>
      </c>
      <c r="M11" s="258" t="s">
        <v>66</v>
      </c>
      <c r="N11" s="165">
        <v>31.531337439475699</v>
      </c>
    </row>
    <row r="12" spans="2:14" ht="15" thickBot="1">
      <c r="B12" s="61" t="s">
        <v>80</v>
      </c>
      <c r="C12" s="161" t="s">
        <v>66</v>
      </c>
      <c r="D12" s="166">
        <v>31.921324125715199</v>
      </c>
      <c r="E12" s="161" t="s">
        <v>66</v>
      </c>
      <c r="F12" s="166">
        <v>32.946207608849598</v>
      </c>
      <c r="G12" s="161" t="s">
        <v>66</v>
      </c>
      <c r="H12" s="166">
        <v>32.059959226974897</v>
      </c>
      <c r="I12" s="161" t="s">
        <v>66</v>
      </c>
      <c r="J12" s="166">
        <v>31.564795186168599</v>
      </c>
      <c r="K12" s="161" t="s">
        <v>66</v>
      </c>
      <c r="L12" s="166">
        <v>31.741707335421601</v>
      </c>
      <c r="M12" s="161" t="s">
        <v>66</v>
      </c>
      <c r="N12" s="166">
        <v>32.242976998741703</v>
      </c>
    </row>
    <row r="13" spans="2:14">
      <c r="B13" s="50" t="s">
        <v>84</v>
      </c>
      <c r="C13" s="260">
        <v>14.735340244213299</v>
      </c>
      <c r="D13" s="190" t="s">
        <v>66</v>
      </c>
      <c r="E13" s="260">
        <v>16.543182622806899</v>
      </c>
      <c r="F13" s="190" t="s">
        <v>66</v>
      </c>
      <c r="G13" s="191"/>
      <c r="H13" s="190"/>
      <c r="I13" s="191"/>
      <c r="J13" s="190"/>
      <c r="K13" s="191"/>
      <c r="L13" s="190"/>
      <c r="M13" s="191"/>
      <c r="N13" s="190"/>
    </row>
    <row r="14" spans="2:14">
      <c r="B14" s="220" t="s">
        <v>89</v>
      </c>
      <c r="C14" s="258"/>
      <c r="D14" s="197"/>
      <c r="E14" s="258"/>
      <c r="F14" s="197"/>
      <c r="G14" s="258"/>
      <c r="H14" s="197"/>
      <c r="I14" s="258"/>
      <c r="J14" s="197"/>
      <c r="K14" s="258"/>
      <c r="L14" s="197"/>
      <c r="M14" s="258"/>
      <c r="N14" s="197"/>
    </row>
    <row r="15" spans="2:14">
      <c r="B15" s="220" t="s">
        <v>91</v>
      </c>
      <c r="C15" s="258"/>
      <c r="D15" s="197"/>
      <c r="E15" s="258"/>
      <c r="F15" s="197"/>
      <c r="G15" s="258"/>
      <c r="H15" s="197"/>
      <c r="I15" s="258"/>
      <c r="J15" s="197"/>
      <c r="K15" s="258"/>
      <c r="L15" s="197"/>
      <c r="M15" s="258"/>
      <c r="N15" s="197"/>
    </row>
    <row r="16" spans="2:14">
      <c r="B16" s="220" t="s">
        <v>94</v>
      </c>
      <c r="C16" s="261">
        <v>15.170767550945</v>
      </c>
      <c r="D16" s="165" t="s">
        <v>66</v>
      </c>
      <c r="E16" s="261">
        <v>17.729045722507301</v>
      </c>
      <c r="F16" s="165">
        <v>34.275499065160297</v>
      </c>
      <c r="G16" s="192"/>
      <c r="H16" s="165"/>
      <c r="I16" s="192"/>
      <c r="J16" s="165"/>
      <c r="K16" s="192"/>
      <c r="L16" s="165"/>
      <c r="M16" s="192"/>
      <c r="N16" s="165"/>
    </row>
    <row r="17" spans="1:14">
      <c r="B17" s="220" t="s">
        <v>97</v>
      </c>
      <c r="C17" s="261">
        <v>14.866078585869399</v>
      </c>
      <c r="D17" s="165" t="s">
        <v>66</v>
      </c>
      <c r="E17" s="261">
        <v>15.746089506231</v>
      </c>
      <c r="F17" s="165" t="s">
        <v>66</v>
      </c>
      <c r="G17" s="192"/>
      <c r="H17" s="165"/>
      <c r="I17" s="192"/>
      <c r="J17" s="165"/>
      <c r="K17" s="192"/>
      <c r="L17" s="165"/>
      <c r="M17" s="192"/>
      <c r="N17" s="165"/>
    </row>
    <row r="18" spans="1:14">
      <c r="B18" s="221" t="s">
        <v>100</v>
      </c>
      <c r="C18" s="258"/>
      <c r="D18" s="197"/>
      <c r="E18" s="258"/>
      <c r="F18" s="197"/>
      <c r="G18" s="258"/>
      <c r="H18" s="197"/>
      <c r="I18" s="258"/>
      <c r="J18" s="197"/>
      <c r="K18" s="258"/>
      <c r="L18" s="197"/>
      <c r="M18" s="258"/>
      <c r="N18" s="197"/>
    </row>
    <row r="19" spans="1:14">
      <c r="B19" s="220" t="s">
        <v>103</v>
      </c>
      <c r="C19" s="258"/>
      <c r="D19" s="197"/>
      <c r="E19" s="258"/>
      <c r="F19" s="197"/>
      <c r="G19" s="258"/>
      <c r="H19" s="197"/>
      <c r="I19" s="258"/>
      <c r="J19" s="197"/>
      <c r="K19" s="258"/>
      <c r="L19" s="197"/>
      <c r="M19" s="258"/>
      <c r="N19" s="197"/>
    </row>
    <row r="20" spans="1:14">
      <c r="B20" s="220" t="s">
        <v>106</v>
      </c>
      <c r="C20" s="261">
        <v>14.954877144705501</v>
      </c>
      <c r="D20" s="165" t="s">
        <v>66</v>
      </c>
      <c r="E20" s="261">
        <v>18.631634012593999</v>
      </c>
      <c r="F20" s="165">
        <v>33.054918704741198</v>
      </c>
      <c r="G20" s="192"/>
      <c r="H20" s="165"/>
      <c r="I20" s="192"/>
      <c r="J20" s="165"/>
      <c r="K20" s="192"/>
      <c r="L20" s="165"/>
      <c r="M20" s="192"/>
      <c r="N20" s="165"/>
    </row>
    <row r="21" spans="1:14">
      <c r="B21" s="220" t="s">
        <v>107</v>
      </c>
      <c r="C21" s="258"/>
      <c r="D21" s="197"/>
      <c r="E21" s="258"/>
      <c r="F21" s="197"/>
      <c r="G21" s="258"/>
      <c r="H21" s="197"/>
      <c r="I21" s="258"/>
      <c r="J21" s="197"/>
      <c r="K21" s="258"/>
      <c r="L21" s="197"/>
      <c r="M21" s="258"/>
      <c r="N21" s="197"/>
    </row>
    <row r="22" spans="1:14" ht="15" thickBot="1">
      <c r="B22" s="61" t="s">
        <v>110</v>
      </c>
      <c r="C22" s="161"/>
      <c r="D22" s="62"/>
      <c r="E22" s="161"/>
      <c r="F22" s="62"/>
      <c r="G22" s="161"/>
      <c r="H22" s="62"/>
      <c r="I22" s="161"/>
      <c r="J22" s="62"/>
      <c r="K22" s="161"/>
      <c r="L22" s="62"/>
      <c r="M22" s="161"/>
      <c r="N22" s="62"/>
    </row>
    <row r="23" spans="1:14">
      <c r="B23" s="50" t="s">
        <v>112</v>
      </c>
      <c r="C23" s="39" t="s">
        <v>66</v>
      </c>
      <c r="D23" s="190">
        <v>31.279086196095399</v>
      </c>
      <c r="E23" s="39" t="s">
        <v>66</v>
      </c>
      <c r="F23" s="190">
        <v>31.197895561121499</v>
      </c>
      <c r="G23" s="39" t="s">
        <v>66</v>
      </c>
      <c r="H23" s="190">
        <v>31.514464114067898</v>
      </c>
      <c r="I23" s="39" t="s">
        <v>66</v>
      </c>
      <c r="J23" s="190">
        <v>31.345306748383699</v>
      </c>
      <c r="K23" s="39" t="s">
        <v>66</v>
      </c>
      <c r="L23" s="190">
        <v>31.9573622873665</v>
      </c>
      <c r="M23" s="39" t="s">
        <v>66</v>
      </c>
      <c r="N23" s="190">
        <v>31.4399556598526</v>
      </c>
    </row>
    <row r="24" spans="1:14">
      <c r="B24" s="220" t="s">
        <v>114</v>
      </c>
      <c r="C24" s="258" t="s">
        <v>66</v>
      </c>
      <c r="D24" s="165">
        <v>31.308603705089801</v>
      </c>
      <c r="E24" s="258" t="s">
        <v>66</v>
      </c>
      <c r="F24" s="165">
        <v>31.143315122876601</v>
      </c>
      <c r="G24" s="258" t="s">
        <v>66</v>
      </c>
      <c r="H24" s="165">
        <v>31.229880100140399</v>
      </c>
      <c r="I24" s="258" t="s">
        <v>66</v>
      </c>
      <c r="J24" s="165">
        <v>31.306495696570501</v>
      </c>
      <c r="K24" s="258" t="s">
        <v>66</v>
      </c>
      <c r="L24" s="165">
        <v>31.379264662967099</v>
      </c>
      <c r="M24" s="258" t="s">
        <v>66</v>
      </c>
      <c r="N24" s="165">
        <v>31.4629143106113</v>
      </c>
    </row>
    <row r="25" spans="1:14">
      <c r="B25" s="220" t="s">
        <v>116</v>
      </c>
      <c r="C25" s="261">
        <v>19.6697240707486</v>
      </c>
      <c r="D25" s="165">
        <v>32.513227136218497</v>
      </c>
      <c r="E25" s="261">
        <v>19.409190050172899</v>
      </c>
      <c r="F25" s="165">
        <v>32.447986864491597</v>
      </c>
      <c r="G25" s="192"/>
      <c r="H25" s="165"/>
      <c r="I25" s="192"/>
      <c r="J25" s="165"/>
      <c r="K25" s="192"/>
      <c r="L25" s="165"/>
      <c r="M25" s="192"/>
      <c r="N25" s="165"/>
    </row>
    <row r="26" spans="1:14">
      <c r="B26" s="220" t="s">
        <v>117</v>
      </c>
      <c r="C26" s="444">
        <v>27.239151493778198</v>
      </c>
      <c r="D26" s="165">
        <v>31.306109287213101</v>
      </c>
      <c r="E26" s="192" t="s">
        <v>66</v>
      </c>
      <c r="F26" s="165">
        <v>31.421982403798399</v>
      </c>
      <c r="G26" s="192" t="s">
        <v>66</v>
      </c>
      <c r="H26" s="165">
        <v>31.466219475995398</v>
      </c>
      <c r="I26" s="192" t="s">
        <v>66</v>
      </c>
      <c r="J26" s="165">
        <v>31.2639754769116</v>
      </c>
      <c r="K26" s="192" t="s">
        <v>66</v>
      </c>
      <c r="L26" s="165">
        <v>31.299260569559099</v>
      </c>
      <c r="M26" s="192" t="s">
        <v>66</v>
      </c>
      <c r="N26" s="165">
        <v>31.816993531482801</v>
      </c>
    </row>
    <row r="27" spans="1:14">
      <c r="A27" t="s">
        <v>200</v>
      </c>
      <c r="B27" s="220" t="s">
        <v>119</v>
      </c>
      <c r="C27" s="261">
        <v>17.808572472237501</v>
      </c>
      <c r="D27" s="165">
        <v>33.1129622889422</v>
      </c>
      <c r="E27" s="261">
        <v>23.395522176447599</v>
      </c>
      <c r="F27" s="165">
        <v>31.225268951244601</v>
      </c>
      <c r="G27" s="192"/>
      <c r="H27" s="165"/>
      <c r="I27" s="192"/>
      <c r="J27" s="165"/>
      <c r="K27" s="192"/>
      <c r="L27" s="165"/>
      <c r="M27" s="192"/>
      <c r="N27" s="165"/>
    </row>
    <row r="28" spans="1:14">
      <c r="A28" t="s">
        <v>200</v>
      </c>
      <c r="B28" s="221" t="s">
        <v>121</v>
      </c>
      <c r="C28" s="258" t="s">
        <v>66</v>
      </c>
      <c r="D28" s="165">
        <v>32.010139108362601</v>
      </c>
      <c r="E28" s="258" t="s">
        <v>66</v>
      </c>
      <c r="F28" s="165">
        <v>31.782761063019901</v>
      </c>
      <c r="G28" s="258" t="s">
        <v>66</v>
      </c>
      <c r="H28" s="165">
        <v>32.218352738119101</v>
      </c>
      <c r="I28" s="258" t="s">
        <v>66</v>
      </c>
      <c r="J28" s="165">
        <v>32.458799603328004</v>
      </c>
      <c r="K28" s="258" t="s">
        <v>66</v>
      </c>
      <c r="L28" s="165">
        <v>31.191981767730301</v>
      </c>
      <c r="M28" s="258" t="s">
        <v>66</v>
      </c>
      <c r="N28" s="165">
        <v>31.4241766430677</v>
      </c>
    </row>
    <row r="29" spans="1:14">
      <c r="B29" s="220" t="s">
        <v>125</v>
      </c>
      <c r="C29" s="258" t="s">
        <v>66</v>
      </c>
      <c r="D29" s="165">
        <v>31.464649392605001</v>
      </c>
      <c r="E29" s="258" t="s">
        <v>66</v>
      </c>
      <c r="F29" s="165">
        <v>32.235200134913597</v>
      </c>
      <c r="G29" s="258" t="s">
        <v>66</v>
      </c>
      <c r="H29" s="165">
        <v>32.173438487562102</v>
      </c>
      <c r="I29" s="258" t="s">
        <v>66</v>
      </c>
      <c r="J29" s="165">
        <v>31.668461786779702</v>
      </c>
      <c r="K29" s="271">
        <v>30.315327591745302</v>
      </c>
      <c r="L29" s="165">
        <v>31.285301052763501</v>
      </c>
      <c r="M29" s="271">
        <v>26.3129967567554</v>
      </c>
      <c r="N29" s="165">
        <v>31.647039555845598</v>
      </c>
    </row>
    <row r="30" spans="1:14">
      <c r="B30" s="220" t="s">
        <v>127</v>
      </c>
      <c r="C30" s="258" t="s">
        <v>66</v>
      </c>
      <c r="D30" s="165">
        <v>31.254256454729902</v>
      </c>
      <c r="E30" s="258" t="s">
        <v>66</v>
      </c>
      <c r="F30" s="165">
        <v>31.391446021324299</v>
      </c>
      <c r="G30" s="258" t="s">
        <v>66</v>
      </c>
      <c r="H30" s="165">
        <v>31.1846398130027</v>
      </c>
      <c r="I30" s="258" t="s">
        <v>66</v>
      </c>
      <c r="J30" s="165">
        <v>31.403307162700099</v>
      </c>
      <c r="K30" s="258" t="s">
        <v>66</v>
      </c>
      <c r="L30" s="165">
        <v>31.424843863838799</v>
      </c>
      <c r="M30" s="258" t="s">
        <v>66</v>
      </c>
      <c r="N30" s="165">
        <v>31.452024001691001</v>
      </c>
    </row>
    <row r="31" spans="1:14">
      <c r="B31" s="220" t="s">
        <v>128</v>
      </c>
      <c r="C31" s="261">
        <v>19.015128718709001</v>
      </c>
      <c r="D31" s="165">
        <v>32.461550516272503</v>
      </c>
      <c r="E31" s="261">
        <v>18.096708915352199</v>
      </c>
      <c r="F31" s="165">
        <v>32.691591964576098</v>
      </c>
      <c r="G31" s="192"/>
      <c r="H31" s="165"/>
      <c r="I31" s="192"/>
      <c r="J31" s="165"/>
      <c r="K31" s="192"/>
      <c r="L31" s="165"/>
      <c r="M31" s="192"/>
      <c r="N31" s="165"/>
    </row>
    <row r="32" spans="1:14" ht="15" thickBot="1">
      <c r="B32" s="61" t="s">
        <v>130</v>
      </c>
      <c r="C32" s="195" t="s">
        <v>66</v>
      </c>
      <c r="D32" s="166">
        <v>31.297184168794601</v>
      </c>
      <c r="E32" s="195" t="s">
        <v>66</v>
      </c>
      <c r="F32" s="166">
        <v>32.029164024676298</v>
      </c>
      <c r="G32" s="195" t="s">
        <v>66</v>
      </c>
      <c r="H32" s="166">
        <v>31.165031763502299</v>
      </c>
      <c r="I32" s="272">
        <v>32.263362254261899</v>
      </c>
      <c r="J32" s="166">
        <v>31.2348671694552</v>
      </c>
      <c r="K32" s="272">
        <v>23.257901634448501</v>
      </c>
      <c r="L32" s="166">
        <v>32.184019551795899</v>
      </c>
      <c r="M32" s="272">
        <v>22.229828189210298</v>
      </c>
      <c r="N32" s="166">
        <v>31.303388826691599</v>
      </c>
    </row>
    <row r="33" spans="2:14">
      <c r="B33" s="77" t="s">
        <v>132</v>
      </c>
      <c r="C33" s="191">
        <v>14.781001862029999</v>
      </c>
      <c r="D33" s="190">
        <v>31.878204872190299</v>
      </c>
      <c r="E33" s="191">
        <v>15.106272897203899</v>
      </c>
      <c r="F33" s="190">
        <v>32.2133697960818</v>
      </c>
      <c r="G33" s="191"/>
      <c r="H33" s="190"/>
      <c r="I33" s="191"/>
      <c r="J33" s="190"/>
      <c r="K33" s="191"/>
      <c r="L33" s="190"/>
      <c r="M33" s="191"/>
      <c r="N33" s="190"/>
    </row>
    <row r="34" spans="2:14">
      <c r="B34" s="80" t="s">
        <v>134</v>
      </c>
      <c r="C34" s="192" t="s">
        <v>66</v>
      </c>
      <c r="D34" s="165">
        <v>31.519943860140302</v>
      </c>
      <c r="E34" s="192" t="s">
        <v>66</v>
      </c>
      <c r="F34" s="165">
        <v>31.6182649137466</v>
      </c>
      <c r="G34" s="192"/>
      <c r="H34" s="165"/>
      <c r="I34" s="192"/>
      <c r="J34" s="165"/>
      <c r="K34" s="192"/>
      <c r="L34" s="165"/>
      <c r="M34" s="192"/>
      <c r="N34" s="165"/>
    </row>
    <row r="35" spans="2:14" ht="15" thickBot="1">
      <c r="B35" s="87" t="s">
        <v>136</v>
      </c>
      <c r="C35" s="195" t="s">
        <v>66</v>
      </c>
      <c r="D35" s="166">
        <v>31.172406145777401</v>
      </c>
      <c r="E35" s="195" t="s">
        <v>66</v>
      </c>
      <c r="F35" s="166" t="s">
        <v>66</v>
      </c>
      <c r="G35" s="195"/>
      <c r="H35" s="166"/>
      <c r="I35" s="195"/>
      <c r="J35" s="166"/>
      <c r="K35" s="195"/>
      <c r="L35" s="166"/>
      <c r="M35" s="195"/>
      <c r="N35" s="166"/>
    </row>
    <row r="36" spans="2:14">
      <c r="B36" s="273" t="s">
        <v>201</v>
      </c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</row>
    <row r="37" spans="2:14">
      <c r="B37" s="273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</row>
    <row r="38" spans="2:14">
      <c r="B38" s="273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</row>
    <row r="39" spans="2:14">
      <c r="B39" s="273" t="s">
        <v>202</v>
      </c>
    </row>
    <row r="40" spans="2:14">
      <c r="B40" s="274" t="s">
        <v>203</v>
      </c>
    </row>
    <row r="41" spans="2:14">
      <c r="B41" s="274" t="s">
        <v>204</v>
      </c>
    </row>
    <row r="42" spans="2:14">
      <c r="B42" s="274" t="s">
        <v>205</v>
      </c>
    </row>
    <row r="43" spans="2:14">
      <c r="B43" s="274"/>
    </row>
  </sheetData>
  <mergeCells count="7">
    <mergeCell ref="M6:N6"/>
    <mergeCell ref="B6:B7"/>
    <mergeCell ref="C6:D6"/>
    <mergeCell ref="E6:F6"/>
    <mergeCell ref="G6:H6"/>
    <mergeCell ref="I6:J6"/>
    <mergeCell ref="K6:L6"/>
  </mergeCells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8C2D-6FCC-4969-9A9F-8163DF543DD4}">
  <sheetPr codeName="Feuil6"/>
  <dimension ref="B2:N43"/>
  <sheetViews>
    <sheetView topLeftCell="A6" zoomScaleNormal="100" workbookViewId="0"/>
  </sheetViews>
  <sheetFormatPr defaultColWidth="10.85546875" defaultRowHeight="14.45"/>
  <cols>
    <col min="4" max="4" width="11.42578125" customWidth="1"/>
    <col min="6" max="6" width="11.42578125" customWidth="1"/>
    <col min="8" max="8" width="11.42578125" customWidth="1"/>
    <col min="10" max="10" width="11.42578125" customWidth="1"/>
    <col min="12" max="12" width="11.42578125" customWidth="1"/>
    <col min="14" max="14" width="11.42578125" customWidth="1"/>
  </cols>
  <sheetData>
    <row r="2" spans="2:14" ht="21">
      <c r="B2" s="151" t="s">
        <v>206</v>
      </c>
      <c r="C2" s="159"/>
      <c r="D2" s="159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2:14">
      <c r="B3" s="1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2"/>
      <c r="D4" s="2"/>
      <c r="K4" s="1"/>
      <c r="L4" s="1"/>
      <c r="M4" s="1"/>
      <c r="N4" s="1"/>
    </row>
    <row r="5" spans="2:14" ht="15" thickBot="1">
      <c r="B5" s="1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>
      <c r="B6" s="529" t="s">
        <v>20</v>
      </c>
      <c r="C6" s="514" t="s">
        <v>23</v>
      </c>
      <c r="D6" s="515"/>
      <c r="E6" s="514" t="s">
        <v>24</v>
      </c>
      <c r="F6" s="515"/>
      <c r="G6" s="514" t="s">
        <v>25</v>
      </c>
      <c r="H6" s="515"/>
      <c r="I6" s="514" t="s">
        <v>26</v>
      </c>
      <c r="J6" s="515"/>
      <c r="K6" s="514" t="s">
        <v>27</v>
      </c>
      <c r="L6" s="515"/>
      <c r="M6" s="514" t="s">
        <v>28</v>
      </c>
      <c r="N6" s="515"/>
    </row>
    <row r="7" spans="2:14" ht="15" thickBot="1">
      <c r="B7" s="530"/>
      <c r="C7" s="16" t="s">
        <v>55</v>
      </c>
      <c r="D7" s="17" t="s">
        <v>56</v>
      </c>
      <c r="E7" s="16" t="s">
        <v>55</v>
      </c>
      <c r="F7" s="17" t="s">
        <v>56</v>
      </c>
      <c r="G7" s="16" t="s">
        <v>55</v>
      </c>
      <c r="H7" s="17" t="s">
        <v>56</v>
      </c>
      <c r="I7" s="16" t="s">
        <v>55</v>
      </c>
      <c r="J7" s="17" t="s">
        <v>56</v>
      </c>
      <c r="K7" s="16" t="s">
        <v>55</v>
      </c>
      <c r="L7" s="17" t="s">
        <v>56</v>
      </c>
      <c r="M7" s="16" t="s">
        <v>55</v>
      </c>
      <c r="N7" s="17" t="s">
        <v>56</v>
      </c>
    </row>
    <row r="8" spans="2:14">
      <c r="B8" s="50" t="s">
        <v>58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</row>
    <row r="9" spans="2:14">
      <c r="B9" s="220" t="s">
        <v>69</v>
      </c>
      <c r="C9" s="258"/>
      <c r="D9" s="197"/>
      <c r="E9" s="258"/>
      <c r="F9" s="197"/>
      <c r="G9" s="258"/>
      <c r="H9" s="197"/>
      <c r="I9" s="258"/>
      <c r="J9" s="197"/>
      <c r="K9" s="258"/>
      <c r="L9" s="197"/>
      <c r="M9" s="258"/>
      <c r="N9" s="197"/>
    </row>
    <row r="10" spans="2:14">
      <c r="B10" s="220" t="s">
        <v>74</v>
      </c>
      <c r="C10" s="258"/>
      <c r="D10" s="197"/>
      <c r="E10" s="258"/>
      <c r="F10" s="197"/>
      <c r="G10" s="258"/>
      <c r="H10" s="197"/>
      <c r="I10" s="258"/>
      <c r="J10" s="197"/>
      <c r="K10" s="258"/>
      <c r="L10" s="197"/>
      <c r="M10" s="258"/>
      <c r="N10" s="197"/>
    </row>
    <row r="11" spans="2:14">
      <c r="B11" s="220" t="s">
        <v>77</v>
      </c>
      <c r="C11" s="258" t="s">
        <v>66</v>
      </c>
      <c r="D11" s="165">
        <v>29.324988236590499</v>
      </c>
      <c r="E11" s="258" t="s">
        <v>66</v>
      </c>
      <c r="F11" s="165">
        <v>29.417316953618901</v>
      </c>
      <c r="G11" s="258" t="s">
        <v>66</v>
      </c>
      <c r="H11" s="165">
        <v>29.2796728874997</v>
      </c>
      <c r="I11" s="258" t="s">
        <v>66</v>
      </c>
      <c r="J11" s="165">
        <v>29.500523447982999</v>
      </c>
      <c r="K11" s="258" t="s">
        <v>66</v>
      </c>
      <c r="L11" s="165">
        <v>29.8793649574875</v>
      </c>
      <c r="M11" s="258" t="s">
        <v>66</v>
      </c>
      <c r="N11" s="165">
        <v>29.4515498391698</v>
      </c>
    </row>
    <row r="12" spans="2:14" ht="15" thickBot="1">
      <c r="B12" s="61" t="s">
        <v>80</v>
      </c>
      <c r="C12" s="161" t="s">
        <v>66</v>
      </c>
      <c r="D12" s="166">
        <v>29.734217609066398</v>
      </c>
      <c r="E12" s="161" t="s">
        <v>66</v>
      </c>
      <c r="F12" s="166">
        <v>29.297790841871599</v>
      </c>
      <c r="G12" s="161" t="s">
        <v>66</v>
      </c>
      <c r="H12" s="166">
        <v>30.013178443754601</v>
      </c>
      <c r="I12" s="161" t="s">
        <v>66</v>
      </c>
      <c r="J12" s="166">
        <v>30.292114774510601</v>
      </c>
      <c r="K12" s="161" t="s">
        <v>66</v>
      </c>
      <c r="L12" s="166">
        <v>29.522477252992001</v>
      </c>
      <c r="M12" s="161" t="s">
        <v>66</v>
      </c>
      <c r="N12" s="166">
        <v>29.8051477592212</v>
      </c>
    </row>
    <row r="13" spans="2:14">
      <c r="B13" s="50" t="s">
        <v>84</v>
      </c>
      <c r="C13" s="260">
        <v>16.033720452931</v>
      </c>
      <c r="D13" s="190">
        <v>32.097746338288601</v>
      </c>
      <c r="E13" s="260">
        <v>19.230995035430499</v>
      </c>
      <c r="F13" s="190">
        <v>31.0337179775428</v>
      </c>
      <c r="G13" s="191"/>
      <c r="H13" s="190"/>
      <c r="I13" s="191"/>
      <c r="J13" s="190"/>
      <c r="K13" s="191"/>
      <c r="L13" s="190"/>
      <c r="M13" s="191"/>
      <c r="N13" s="190"/>
    </row>
    <row r="14" spans="2:14">
      <c r="B14" s="220" t="s">
        <v>89</v>
      </c>
      <c r="C14" s="275"/>
      <c r="D14" s="276"/>
      <c r="E14" s="275"/>
      <c r="F14" s="276"/>
      <c r="G14" s="275"/>
      <c r="H14" s="276"/>
      <c r="I14" s="275"/>
      <c r="J14" s="276"/>
      <c r="K14" s="275"/>
      <c r="L14" s="276"/>
      <c r="M14" s="275"/>
      <c r="N14" s="276"/>
    </row>
    <row r="15" spans="2:14">
      <c r="B15" s="220" t="s">
        <v>91</v>
      </c>
      <c r="C15" s="258"/>
      <c r="D15" s="197"/>
      <c r="E15" s="258"/>
      <c r="F15" s="197"/>
      <c r="G15" s="258"/>
      <c r="H15" s="197"/>
      <c r="I15" s="258"/>
      <c r="J15" s="197"/>
      <c r="K15" s="258"/>
      <c r="L15" s="197"/>
      <c r="M15" s="258"/>
      <c r="N15" s="197"/>
    </row>
    <row r="16" spans="2:14">
      <c r="B16" s="220" t="s">
        <v>94</v>
      </c>
      <c r="C16" s="261">
        <v>16.117518537457102</v>
      </c>
      <c r="D16" s="165">
        <v>31.968791803557501</v>
      </c>
      <c r="E16" s="261">
        <v>18.738261035205799</v>
      </c>
      <c r="F16" s="165">
        <v>31.5965580114181</v>
      </c>
      <c r="G16" s="192"/>
      <c r="H16" s="165"/>
      <c r="I16" s="192"/>
      <c r="J16" s="165"/>
      <c r="K16" s="192"/>
      <c r="L16" s="165"/>
      <c r="M16" s="192"/>
      <c r="N16" s="165"/>
    </row>
    <row r="17" spans="2:14">
      <c r="B17" s="220" t="s">
        <v>97</v>
      </c>
      <c r="C17" s="261">
        <v>15.513731823180001</v>
      </c>
      <c r="D17" s="165">
        <v>33.3354693338499</v>
      </c>
      <c r="E17" s="261">
        <v>18.777843207005699</v>
      </c>
      <c r="F17" s="165">
        <v>31.401368337132499</v>
      </c>
      <c r="G17" s="192"/>
      <c r="H17" s="165"/>
      <c r="I17" s="192"/>
      <c r="J17" s="165"/>
      <c r="K17" s="192"/>
      <c r="L17" s="165"/>
      <c r="M17" s="192"/>
      <c r="N17" s="165"/>
    </row>
    <row r="18" spans="2:14">
      <c r="B18" s="221" t="s">
        <v>100</v>
      </c>
      <c r="C18" s="258"/>
      <c r="D18" s="197"/>
      <c r="E18" s="258"/>
      <c r="F18" s="197"/>
      <c r="G18" s="258"/>
      <c r="H18" s="197"/>
      <c r="I18" s="258"/>
      <c r="J18" s="197"/>
      <c r="K18" s="258"/>
      <c r="L18" s="197"/>
      <c r="M18" s="258"/>
      <c r="N18" s="197"/>
    </row>
    <row r="19" spans="2:14">
      <c r="B19" s="220" t="s">
        <v>103</v>
      </c>
      <c r="C19" s="258"/>
      <c r="D19" s="197"/>
      <c r="E19" s="258"/>
      <c r="F19" s="197"/>
      <c r="G19" s="258"/>
      <c r="H19" s="197"/>
      <c r="I19" s="258"/>
      <c r="J19" s="197"/>
      <c r="K19" s="258"/>
      <c r="L19" s="197"/>
      <c r="M19" s="258"/>
      <c r="N19" s="197"/>
    </row>
    <row r="20" spans="2:14">
      <c r="B20" s="220" t="s">
        <v>106</v>
      </c>
      <c r="C20" s="261">
        <v>16.079149536532899</v>
      </c>
      <c r="D20" s="165">
        <v>31.690039665502798</v>
      </c>
      <c r="E20" s="261">
        <v>18.212164288569099</v>
      </c>
      <c r="F20" s="165">
        <v>32.137771890195502</v>
      </c>
      <c r="G20" s="192"/>
      <c r="H20" s="165"/>
      <c r="I20" s="192"/>
      <c r="J20" s="165"/>
      <c r="K20" s="192"/>
      <c r="L20" s="165"/>
      <c r="M20" s="192"/>
      <c r="N20" s="165"/>
    </row>
    <row r="21" spans="2:14">
      <c r="B21" s="220" t="s">
        <v>107</v>
      </c>
      <c r="C21" s="258"/>
      <c r="D21" s="197"/>
      <c r="E21" s="258"/>
      <c r="F21" s="197"/>
      <c r="G21" s="258"/>
      <c r="H21" s="197"/>
      <c r="I21" s="258"/>
      <c r="J21" s="197"/>
      <c r="K21" s="258"/>
      <c r="L21" s="197"/>
      <c r="M21" s="258"/>
      <c r="N21" s="197"/>
    </row>
    <row r="22" spans="2:14" ht="15" thickBot="1">
      <c r="B22" s="61" t="s">
        <v>110</v>
      </c>
      <c r="C22" s="161"/>
      <c r="D22" s="62"/>
      <c r="E22" s="161"/>
      <c r="F22" s="62"/>
      <c r="G22" s="161"/>
      <c r="H22" s="62"/>
      <c r="I22" s="161"/>
      <c r="J22" s="62"/>
      <c r="K22" s="161"/>
      <c r="L22" s="62"/>
      <c r="M22" s="161"/>
      <c r="N22" s="62"/>
    </row>
    <row r="23" spans="2:14">
      <c r="B23" s="50" t="s">
        <v>112</v>
      </c>
      <c r="C23" s="39" t="s">
        <v>66</v>
      </c>
      <c r="D23" s="190">
        <v>28.889140541934101</v>
      </c>
      <c r="E23" s="39" t="s">
        <v>66</v>
      </c>
      <c r="F23" s="190">
        <v>29.2900018117064</v>
      </c>
      <c r="G23" s="39" t="s">
        <v>66</v>
      </c>
      <c r="H23" s="190">
        <v>29.694338793023299</v>
      </c>
      <c r="I23" s="39" t="s">
        <v>66</v>
      </c>
      <c r="J23" s="190">
        <v>29.6813294470928</v>
      </c>
      <c r="K23" s="39" t="s">
        <v>66</v>
      </c>
      <c r="L23" s="190">
        <v>29.690710798854202</v>
      </c>
      <c r="M23" s="39" t="s">
        <v>66</v>
      </c>
      <c r="N23" s="190">
        <v>29.654506925473498</v>
      </c>
    </row>
    <row r="24" spans="2:14">
      <c r="B24" s="220" t="s">
        <v>114</v>
      </c>
      <c r="C24" s="258" t="s">
        <v>66</v>
      </c>
      <c r="D24" s="165">
        <v>29.1503154711999</v>
      </c>
      <c r="E24" s="258" t="s">
        <v>66</v>
      </c>
      <c r="F24" s="165">
        <v>29.6869710313374</v>
      </c>
      <c r="G24" s="258" t="s">
        <v>66</v>
      </c>
      <c r="H24" s="165">
        <v>30.223042374806699</v>
      </c>
      <c r="I24" s="258" t="s">
        <v>66</v>
      </c>
      <c r="J24" s="165">
        <v>29.881877898086099</v>
      </c>
      <c r="K24" s="258" t="s">
        <v>66</v>
      </c>
      <c r="L24" s="165">
        <v>29.374362213349499</v>
      </c>
      <c r="M24" s="258" t="s">
        <v>66</v>
      </c>
      <c r="N24" s="165">
        <v>29.586061134195202</v>
      </c>
    </row>
    <row r="25" spans="2:14">
      <c r="B25" s="220" t="s">
        <v>116</v>
      </c>
      <c r="C25" s="261">
        <v>20.3958540276363</v>
      </c>
      <c r="D25" s="165">
        <v>29.642986006227499</v>
      </c>
      <c r="E25" s="261">
        <v>19.608497384429199</v>
      </c>
      <c r="F25" s="165">
        <v>31.2013652435502</v>
      </c>
      <c r="G25" s="192"/>
      <c r="H25" s="165"/>
      <c r="I25" s="192"/>
      <c r="J25" s="165"/>
      <c r="K25" s="192"/>
      <c r="L25" s="165"/>
      <c r="M25" s="192"/>
      <c r="N25" s="165"/>
    </row>
    <row r="26" spans="2:14">
      <c r="B26" s="220" t="s">
        <v>117</v>
      </c>
      <c r="C26" s="259">
        <v>27.0712345393334</v>
      </c>
      <c r="D26" s="165">
        <v>29.243389277675899</v>
      </c>
      <c r="E26" s="192" t="s">
        <v>66</v>
      </c>
      <c r="F26" s="165">
        <v>29.6636937364906</v>
      </c>
      <c r="G26" s="192" t="s">
        <v>66</v>
      </c>
      <c r="H26" s="165">
        <v>29.3569837727172</v>
      </c>
      <c r="I26" s="192" t="s">
        <v>66</v>
      </c>
      <c r="J26" s="165">
        <v>28.6983867222283</v>
      </c>
      <c r="K26" s="192" t="s">
        <v>66</v>
      </c>
      <c r="L26" s="165">
        <v>28.706402416401701</v>
      </c>
      <c r="M26" s="192" t="s">
        <v>66</v>
      </c>
      <c r="N26" s="165">
        <v>29.762999264181701</v>
      </c>
    </row>
    <row r="27" spans="2:14">
      <c r="B27" s="220" t="s">
        <v>119</v>
      </c>
      <c r="C27" s="261">
        <v>19.414060445554799</v>
      </c>
      <c r="D27" s="165">
        <v>30.203286862455801</v>
      </c>
      <c r="E27" s="261">
        <v>21.689266963386601</v>
      </c>
      <c r="F27" s="165">
        <v>29.1672281742003</v>
      </c>
      <c r="G27" s="192"/>
      <c r="H27" s="165"/>
      <c r="I27" s="192"/>
      <c r="J27" s="165"/>
      <c r="K27" s="192"/>
      <c r="L27" s="165"/>
      <c r="M27" s="192"/>
      <c r="N27" s="165"/>
    </row>
    <row r="28" spans="2:14">
      <c r="B28" s="221" t="s">
        <v>121</v>
      </c>
      <c r="C28" s="258" t="s">
        <v>66</v>
      </c>
      <c r="D28" s="165">
        <v>30.281257009783999</v>
      </c>
      <c r="E28" s="258" t="s">
        <v>66</v>
      </c>
      <c r="F28" s="165">
        <v>29.461880439866601</v>
      </c>
      <c r="G28" s="258" t="s">
        <v>66</v>
      </c>
      <c r="H28" s="165">
        <v>29.235883151801001</v>
      </c>
      <c r="I28" s="258" t="s">
        <v>66</v>
      </c>
      <c r="J28" s="165">
        <v>29.909643662516</v>
      </c>
      <c r="K28" s="258" t="s">
        <v>66</v>
      </c>
      <c r="L28" s="165">
        <v>30.0485589069078</v>
      </c>
      <c r="M28" s="258" t="s">
        <v>66</v>
      </c>
      <c r="N28" s="165">
        <v>29.695711706282498</v>
      </c>
    </row>
    <row r="29" spans="2:14">
      <c r="B29" s="220" t="s">
        <v>125</v>
      </c>
      <c r="C29" s="258" t="s">
        <v>66</v>
      </c>
      <c r="D29" s="165">
        <v>29.106471013217298</v>
      </c>
      <c r="E29" s="258" t="s">
        <v>66</v>
      </c>
      <c r="F29" s="165">
        <v>28.7609409006695</v>
      </c>
      <c r="G29" s="258" t="s">
        <v>66</v>
      </c>
      <c r="H29" s="165">
        <v>29.349791728115498</v>
      </c>
      <c r="I29" s="258" t="s">
        <v>66</v>
      </c>
      <c r="J29" s="165">
        <v>29.714836695526699</v>
      </c>
      <c r="K29" s="258" t="s">
        <v>66</v>
      </c>
      <c r="L29" s="165">
        <v>29.184416982929001</v>
      </c>
      <c r="M29" s="258" t="s">
        <v>66</v>
      </c>
      <c r="N29" s="165">
        <v>29.207211414911601</v>
      </c>
    </row>
    <row r="30" spans="2:14">
      <c r="B30" s="220" t="s">
        <v>127</v>
      </c>
      <c r="C30" s="258" t="s">
        <v>66</v>
      </c>
      <c r="D30" s="165">
        <v>28.407376702852801</v>
      </c>
      <c r="E30" s="258" t="s">
        <v>66</v>
      </c>
      <c r="F30" s="165">
        <v>28.789588010113601</v>
      </c>
      <c r="G30" s="258" t="s">
        <v>66</v>
      </c>
      <c r="H30" s="165">
        <v>28.793683015449702</v>
      </c>
      <c r="I30" s="258" t="s">
        <v>66</v>
      </c>
      <c r="J30" s="165">
        <v>29.044496934501499</v>
      </c>
      <c r="K30" s="258" t="s">
        <v>66</v>
      </c>
      <c r="L30" s="165">
        <v>28.687379320745698</v>
      </c>
      <c r="M30" s="258" t="s">
        <v>66</v>
      </c>
      <c r="N30" s="165">
        <v>29.647027554828998</v>
      </c>
    </row>
    <row r="31" spans="2:14">
      <c r="B31" s="220" t="s">
        <v>128</v>
      </c>
      <c r="C31" s="261">
        <v>19.841430592985901</v>
      </c>
      <c r="D31" s="165">
        <v>29.9419981384926</v>
      </c>
      <c r="E31" s="261">
        <v>19.8348513937547</v>
      </c>
      <c r="F31" s="165">
        <v>30.344795928358302</v>
      </c>
      <c r="G31" s="192"/>
      <c r="H31" s="165"/>
      <c r="I31" s="192"/>
      <c r="J31" s="165"/>
      <c r="K31" s="192"/>
      <c r="L31" s="165"/>
      <c r="M31" s="192"/>
      <c r="N31" s="165"/>
    </row>
    <row r="32" spans="2:14" ht="15" thickBot="1">
      <c r="B32" s="61" t="s">
        <v>130</v>
      </c>
      <c r="C32" s="195" t="s">
        <v>66</v>
      </c>
      <c r="D32" s="166">
        <v>30.068403484770801</v>
      </c>
      <c r="E32" s="195" t="s">
        <v>66</v>
      </c>
      <c r="F32" s="166">
        <v>30.040944144188899</v>
      </c>
      <c r="G32" s="195" t="s">
        <v>66</v>
      </c>
      <c r="H32" s="166">
        <v>29.590903777651999</v>
      </c>
      <c r="I32" s="195" t="s">
        <v>66</v>
      </c>
      <c r="J32" s="166">
        <v>29.700603852445699</v>
      </c>
      <c r="K32" s="195" t="s">
        <v>66</v>
      </c>
      <c r="L32" s="166">
        <v>30.129968297620898</v>
      </c>
      <c r="M32" s="195" t="s">
        <v>66</v>
      </c>
      <c r="N32" s="166">
        <v>30.131327936246901</v>
      </c>
    </row>
    <row r="33" spans="2:14">
      <c r="B33" s="77" t="s">
        <v>132</v>
      </c>
      <c r="C33" s="191">
        <v>15.681748694941099</v>
      </c>
      <c r="D33" s="190">
        <v>29.593086495835401</v>
      </c>
      <c r="E33" s="191">
        <v>15.791176000254399</v>
      </c>
      <c r="F33" s="190">
        <v>29.538117672564599</v>
      </c>
      <c r="G33" s="191"/>
      <c r="H33" s="190"/>
      <c r="I33" s="191"/>
      <c r="J33" s="190"/>
      <c r="K33" s="191"/>
      <c r="L33" s="190"/>
      <c r="M33" s="191"/>
      <c r="N33" s="190"/>
    </row>
    <row r="34" spans="2:14">
      <c r="B34" s="80" t="s">
        <v>134</v>
      </c>
      <c r="C34" s="258" t="s">
        <v>66</v>
      </c>
      <c r="D34" s="165">
        <v>28.872770393878</v>
      </c>
      <c r="E34" s="258" t="s">
        <v>66</v>
      </c>
      <c r="F34" s="165">
        <v>29.530901760564699</v>
      </c>
      <c r="G34" s="258"/>
      <c r="H34" s="165"/>
      <c r="I34" s="258"/>
      <c r="J34" s="165"/>
      <c r="K34" s="258"/>
      <c r="L34" s="165"/>
      <c r="M34" s="258"/>
      <c r="N34" s="165"/>
    </row>
    <row r="35" spans="2:14" ht="15" thickBot="1">
      <c r="B35" s="87" t="s">
        <v>136</v>
      </c>
      <c r="C35" s="161" t="s">
        <v>66</v>
      </c>
      <c r="D35" s="166">
        <v>28.484908827291601</v>
      </c>
      <c r="E35" s="161" t="s">
        <v>66</v>
      </c>
      <c r="F35" s="166">
        <v>28.930638711735199</v>
      </c>
      <c r="G35" s="161"/>
      <c r="H35" s="166"/>
      <c r="I35" s="161"/>
      <c r="J35" s="166"/>
      <c r="K35" s="161"/>
      <c r="L35" s="166"/>
      <c r="M35" s="161"/>
      <c r="N35" s="166"/>
    </row>
    <row r="36" spans="2:14">
      <c r="B36" s="273" t="s">
        <v>207</v>
      </c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</row>
    <row r="37" spans="2:14">
      <c r="B37" s="273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</row>
    <row r="38" spans="2:14">
      <c r="B38" s="273" t="s">
        <v>208</v>
      </c>
    </row>
    <row r="39" spans="2:14">
      <c r="B39" s="273"/>
    </row>
    <row r="40" spans="2:14">
      <c r="B40" s="274"/>
    </row>
    <row r="41" spans="2:14">
      <c r="B41" s="274"/>
    </row>
    <row r="42" spans="2:14">
      <c r="B42" s="274"/>
    </row>
    <row r="43" spans="2:14">
      <c r="B43" s="274"/>
    </row>
  </sheetData>
  <mergeCells count="7">
    <mergeCell ref="M6:N6"/>
    <mergeCell ref="B6:B7"/>
    <mergeCell ref="C6:D6"/>
    <mergeCell ref="E6:F6"/>
    <mergeCell ref="G6:H6"/>
    <mergeCell ref="I6:J6"/>
    <mergeCell ref="K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B24A-32E0-4889-93CE-C7F5707461BF}">
  <sheetPr codeName="Feuil7"/>
  <dimension ref="B2:N50"/>
  <sheetViews>
    <sheetView topLeftCell="A17" zoomScaleNormal="100" workbookViewId="0"/>
  </sheetViews>
  <sheetFormatPr defaultColWidth="11.42578125" defaultRowHeight="14.45"/>
  <cols>
    <col min="1" max="1" width="11.42578125" style="3"/>
    <col min="2" max="2" width="14.5703125" style="3" customWidth="1"/>
    <col min="3" max="16384" width="11.42578125" style="3"/>
  </cols>
  <sheetData>
    <row r="2" spans="2:14" ht="21">
      <c r="B2" s="151" t="s">
        <v>209</v>
      </c>
      <c r="C2" s="159"/>
      <c r="D2" s="159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2:14" ht="21">
      <c r="B3" s="151" t="s">
        <v>210</v>
      </c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2"/>
      <c r="D4" s="2"/>
      <c r="K4" s="1"/>
      <c r="L4" s="1"/>
      <c r="M4" s="1"/>
      <c r="N4" s="1"/>
    </row>
    <row r="5" spans="2:14" ht="15" thickBot="1">
      <c r="B5" s="1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>
      <c r="B6" s="529" t="s">
        <v>20</v>
      </c>
      <c r="C6" s="514" t="s">
        <v>23</v>
      </c>
      <c r="D6" s="515"/>
      <c r="E6" s="514" t="s">
        <v>24</v>
      </c>
      <c r="F6" s="515"/>
      <c r="G6" s="514" t="s">
        <v>25</v>
      </c>
      <c r="H6" s="515"/>
      <c r="I6" s="514" t="s">
        <v>26</v>
      </c>
      <c r="J6" s="515"/>
      <c r="K6" s="514" t="s">
        <v>27</v>
      </c>
      <c r="L6" s="515"/>
      <c r="M6" s="514" t="s">
        <v>28</v>
      </c>
      <c r="N6" s="515"/>
    </row>
    <row r="7" spans="2:14" ht="15" thickBot="1">
      <c r="B7" s="530"/>
      <c r="C7" s="16" t="s">
        <v>55</v>
      </c>
      <c r="D7" s="17" t="s">
        <v>56</v>
      </c>
      <c r="E7" s="16" t="s">
        <v>55</v>
      </c>
      <c r="F7" s="17" t="s">
        <v>56</v>
      </c>
      <c r="G7" s="16" t="s">
        <v>55</v>
      </c>
      <c r="H7" s="17" t="s">
        <v>56</v>
      </c>
      <c r="I7" s="16" t="s">
        <v>55</v>
      </c>
      <c r="J7" s="17" t="s">
        <v>56</v>
      </c>
      <c r="K7" s="16" t="s">
        <v>55</v>
      </c>
      <c r="L7" s="17" t="s">
        <v>56</v>
      </c>
      <c r="M7" s="16" t="s">
        <v>55</v>
      </c>
      <c r="N7" s="17" t="s">
        <v>56</v>
      </c>
    </row>
    <row r="8" spans="2:14">
      <c r="B8" s="50" t="s">
        <v>58</v>
      </c>
      <c r="C8" s="39"/>
      <c r="D8" s="40"/>
      <c r="E8" s="39"/>
      <c r="F8" s="40"/>
      <c r="G8" s="39"/>
      <c r="H8" s="40"/>
      <c r="I8" s="39"/>
      <c r="J8" s="40"/>
      <c r="K8" s="39"/>
      <c r="L8" s="40"/>
      <c r="M8" s="39"/>
      <c r="N8" s="40"/>
    </row>
    <row r="9" spans="2:14">
      <c r="B9" s="220" t="s">
        <v>69</v>
      </c>
      <c r="C9" s="258"/>
      <c r="D9" s="197"/>
      <c r="E9" s="258"/>
      <c r="F9" s="197"/>
      <c r="G9" s="258"/>
      <c r="H9" s="197"/>
      <c r="I9" s="258"/>
      <c r="J9" s="197"/>
      <c r="K9" s="258"/>
      <c r="L9" s="197"/>
      <c r="M9" s="258"/>
      <c r="N9" s="197"/>
    </row>
    <row r="10" spans="2:14">
      <c r="B10" s="220" t="s">
        <v>74</v>
      </c>
      <c r="C10" s="258"/>
      <c r="D10" s="197"/>
      <c r="E10" s="258"/>
      <c r="F10" s="197"/>
      <c r="G10" s="258"/>
      <c r="H10" s="197"/>
      <c r="I10" s="258"/>
      <c r="J10" s="197"/>
      <c r="K10" s="258"/>
      <c r="L10" s="197"/>
      <c r="M10" s="258"/>
      <c r="N10" s="197"/>
    </row>
    <row r="11" spans="2:14">
      <c r="B11" s="220" t="s">
        <v>77</v>
      </c>
      <c r="C11" s="258" t="s">
        <v>66</v>
      </c>
      <c r="D11" s="197">
        <v>30.240671792361798</v>
      </c>
      <c r="E11" s="258" t="s">
        <v>66</v>
      </c>
      <c r="F11" s="197">
        <v>30.268449419874099</v>
      </c>
      <c r="G11" s="258" t="s">
        <v>66</v>
      </c>
      <c r="H11" s="197">
        <v>29.9055117584263</v>
      </c>
      <c r="I11" s="258" t="s">
        <v>66</v>
      </c>
      <c r="J11" s="197">
        <v>30.151412160881801</v>
      </c>
      <c r="K11" s="258" t="s">
        <v>66</v>
      </c>
      <c r="L11" s="197">
        <v>30.107292147167701</v>
      </c>
      <c r="M11" s="258" t="s">
        <v>66</v>
      </c>
      <c r="N11" s="197">
        <v>30.0552826593897</v>
      </c>
    </row>
    <row r="12" spans="2:14" ht="15" thickBot="1">
      <c r="B12" s="61" t="s">
        <v>80</v>
      </c>
      <c r="C12" s="161" t="s">
        <v>66</v>
      </c>
      <c r="D12" s="166">
        <v>29.939869058598202</v>
      </c>
      <c r="E12" s="161" t="s">
        <v>66</v>
      </c>
      <c r="F12" s="166">
        <v>30.180869642923199</v>
      </c>
      <c r="G12" s="161" t="s">
        <v>66</v>
      </c>
      <c r="H12" s="166">
        <v>29.912710961014199</v>
      </c>
      <c r="I12" s="161" t="s">
        <v>66</v>
      </c>
      <c r="J12" s="166">
        <v>29.933626415385501</v>
      </c>
      <c r="K12" s="161" t="s">
        <v>66</v>
      </c>
      <c r="L12" s="166">
        <v>29.901692390120701</v>
      </c>
      <c r="M12" s="161" t="s">
        <v>66</v>
      </c>
      <c r="N12" s="166">
        <v>30.0511409396671</v>
      </c>
    </row>
    <row r="13" spans="2:14">
      <c r="B13" s="50" t="s">
        <v>84</v>
      </c>
      <c r="C13" s="191">
        <v>16.882813419961899</v>
      </c>
      <c r="D13" s="190">
        <v>31.331141450902098</v>
      </c>
      <c r="E13" s="191">
        <v>21.826988125564199</v>
      </c>
      <c r="F13" s="190">
        <v>29.700656664197599</v>
      </c>
      <c r="G13" s="191"/>
      <c r="H13" s="190"/>
      <c r="I13" s="191"/>
      <c r="J13" s="190"/>
      <c r="K13" s="191"/>
      <c r="L13" s="190"/>
      <c r="M13" s="191"/>
      <c r="N13" s="190"/>
    </row>
    <row r="14" spans="2:14">
      <c r="B14" s="220" t="s">
        <v>89</v>
      </c>
      <c r="C14" s="258"/>
      <c r="D14" s="197"/>
      <c r="E14" s="258"/>
      <c r="F14" s="197"/>
      <c r="G14" s="258"/>
      <c r="H14" s="197"/>
      <c r="I14" s="258"/>
      <c r="J14" s="197"/>
      <c r="K14" s="258"/>
      <c r="L14" s="197"/>
      <c r="M14" s="258"/>
      <c r="N14" s="197"/>
    </row>
    <row r="15" spans="2:14">
      <c r="B15" s="220" t="s">
        <v>91</v>
      </c>
      <c r="C15" s="258"/>
      <c r="D15" s="197"/>
      <c r="E15" s="258"/>
      <c r="F15" s="197"/>
      <c r="G15" s="258"/>
      <c r="H15" s="197"/>
      <c r="I15" s="258"/>
      <c r="J15" s="197"/>
      <c r="K15" s="258"/>
      <c r="L15" s="197"/>
      <c r="M15" s="258"/>
      <c r="N15" s="197"/>
    </row>
    <row r="16" spans="2:14">
      <c r="B16" s="220" t="s">
        <v>94</v>
      </c>
      <c r="C16" s="192">
        <v>16.727159269631201</v>
      </c>
      <c r="D16" s="165">
        <v>31.399636475962701</v>
      </c>
      <c r="E16" s="192">
        <v>23.1384483988593</v>
      </c>
      <c r="F16" s="165">
        <v>29.8250957456568</v>
      </c>
      <c r="G16" s="192"/>
      <c r="H16" s="165"/>
      <c r="I16" s="192"/>
      <c r="J16" s="165"/>
      <c r="K16" s="192"/>
      <c r="L16" s="165"/>
      <c r="M16" s="192"/>
      <c r="N16" s="165"/>
    </row>
    <row r="17" spans="2:14">
      <c r="B17" s="220" t="s">
        <v>97</v>
      </c>
      <c r="C17" s="192">
        <v>16.5196963852473</v>
      </c>
      <c r="D17" s="165">
        <v>31.747752015047901</v>
      </c>
      <c r="E17" s="192">
        <v>20.781138782103</v>
      </c>
      <c r="F17" s="165">
        <v>29.986508064797</v>
      </c>
      <c r="G17" s="192"/>
      <c r="H17" s="165"/>
      <c r="I17" s="192"/>
      <c r="J17" s="165"/>
      <c r="K17" s="192"/>
      <c r="L17" s="165"/>
      <c r="M17" s="192"/>
      <c r="N17" s="165"/>
    </row>
    <row r="18" spans="2:14">
      <c r="B18" s="221" t="s">
        <v>100</v>
      </c>
      <c r="C18" s="258"/>
      <c r="D18" s="197"/>
      <c r="E18" s="258"/>
      <c r="F18" s="197"/>
      <c r="G18" s="258"/>
      <c r="H18" s="197"/>
      <c r="I18" s="258"/>
      <c r="J18" s="197"/>
      <c r="K18" s="258"/>
      <c r="L18" s="197"/>
      <c r="M18" s="258"/>
      <c r="N18" s="197"/>
    </row>
    <row r="19" spans="2:14">
      <c r="B19" s="220" t="s">
        <v>103</v>
      </c>
      <c r="C19" s="258"/>
      <c r="D19" s="197"/>
      <c r="E19" s="258"/>
      <c r="F19" s="197"/>
      <c r="G19" s="258"/>
      <c r="H19" s="197"/>
      <c r="I19" s="258"/>
      <c r="J19" s="197"/>
      <c r="K19" s="258"/>
      <c r="L19" s="197"/>
      <c r="M19" s="258"/>
      <c r="N19" s="197"/>
    </row>
    <row r="20" spans="2:14">
      <c r="B20" s="220" t="s">
        <v>106</v>
      </c>
      <c r="C20" s="192">
        <v>16.626435491553199</v>
      </c>
      <c r="D20" s="165">
        <v>31.0590929091906</v>
      </c>
      <c r="E20" s="192">
        <v>21.3309298940292</v>
      </c>
      <c r="F20" s="165">
        <v>30.1379018810212</v>
      </c>
      <c r="G20" s="192"/>
      <c r="H20" s="165"/>
      <c r="I20" s="192"/>
      <c r="J20" s="165"/>
      <c r="K20" s="192"/>
      <c r="L20" s="165"/>
      <c r="M20" s="192"/>
      <c r="N20" s="165"/>
    </row>
    <row r="21" spans="2:14">
      <c r="B21" s="220" t="s">
        <v>107</v>
      </c>
      <c r="C21" s="258"/>
      <c r="D21" s="197"/>
      <c r="E21" s="258"/>
      <c r="F21" s="197"/>
      <c r="G21" s="258"/>
      <c r="H21" s="197"/>
      <c r="I21" s="258"/>
      <c r="J21" s="197"/>
      <c r="K21" s="258"/>
      <c r="L21" s="197"/>
      <c r="M21" s="258"/>
      <c r="N21" s="197"/>
    </row>
    <row r="22" spans="2:14" ht="15" thickBot="1">
      <c r="B22" s="61" t="s">
        <v>110</v>
      </c>
      <c r="C22" s="161"/>
      <c r="D22" s="62"/>
      <c r="E22" s="161"/>
      <c r="F22" s="62"/>
      <c r="G22" s="161"/>
      <c r="H22" s="62"/>
      <c r="I22" s="161"/>
      <c r="J22" s="62"/>
      <c r="K22" s="161"/>
      <c r="L22" s="62"/>
      <c r="M22" s="161"/>
      <c r="N22" s="62"/>
    </row>
    <row r="23" spans="2:14">
      <c r="B23" s="50" t="s">
        <v>112</v>
      </c>
      <c r="C23" s="39" t="s">
        <v>66</v>
      </c>
      <c r="D23" s="190">
        <v>29.902357819399199</v>
      </c>
      <c r="E23" s="39" t="s">
        <v>66</v>
      </c>
      <c r="F23" s="190">
        <v>30.082531305594799</v>
      </c>
      <c r="G23" s="39" t="s">
        <v>66</v>
      </c>
      <c r="H23" s="190">
        <v>29.946532781320901</v>
      </c>
      <c r="I23" s="39" t="s">
        <v>66</v>
      </c>
      <c r="J23" s="190">
        <v>29.870037763635899</v>
      </c>
      <c r="K23" s="39" t="s">
        <v>66</v>
      </c>
      <c r="L23" s="190">
        <v>29.759724946401501</v>
      </c>
      <c r="M23" s="39" t="s">
        <v>66</v>
      </c>
      <c r="N23" s="190">
        <v>30.018367151474902</v>
      </c>
    </row>
    <row r="24" spans="2:14">
      <c r="B24" s="220" t="s">
        <v>114</v>
      </c>
      <c r="C24" s="258" t="s">
        <v>66</v>
      </c>
      <c r="D24" s="165">
        <v>29.769299643629999</v>
      </c>
      <c r="E24" s="258" t="s">
        <v>66</v>
      </c>
      <c r="F24" s="165">
        <v>29.7994792836238</v>
      </c>
      <c r="G24" s="258" t="s">
        <v>66</v>
      </c>
      <c r="H24" s="165">
        <v>29.680591592199001</v>
      </c>
      <c r="I24" s="258" t="s">
        <v>66</v>
      </c>
      <c r="J24" s="165">
        <v>29.794330665283699</v>
      </c>
      <c r="K24" s="258" t="s">
        <v>66</v>
      </c>
      <c r="L24" s="165">
        <v>29.886486949945901</v>
      </c>
      <c r="M24" s="258" t="s">
        <v>66</v>
      </c>
      <c r="N24" s="165">
        <v>29.6516483430274</v>
      </c>
    </row>
    <row r="25" spans="2:14">
      <c r="B25" s="220" t="s">
        <v>116</v>
      </c>
      <c r="C25" s="192">
        <v>21.477698174028699</v>
      </c>
      <c r="D25" s="165">
        <v>29.055364868482201</v>
      </c>
      <c r="E25" s="192">
        <v>21.062949297723101</v>
      </c>
      <c r="F25" s="165">
        <v>29.701847876857101</v>
      </c>
      <c r="G25" s="192"/>
      <c r="H25" s="165"/>
      <c r="I25" s="192"/>
      <c r="J25" s="165"/>
      <c r="K25" s="192"/>
      <c r="L25" s="165"/>
      <c r="M25" s="192"/>
      <c r="N25" s="165"/>
    </row>
    <row r="26" spans="2:14">
      <c r="B26" s="220" t="s">
        <v>117</v>
      </c>
      <c r="C26" s="259">
        <v>29.1</v>
      </c>
      <c r="D26" s="165">
        <v>29.598562532504101</v>
      </c>
      <c r="E26" s="192" t="s">
        <v>66</v>
      </c>
      <c r="F26" s="165">
        <v>29.833001342001499</v>
      </c>
      <c r="G26" s="192" t="s">
        <v>66</v>
      </c>
      <c r="H26" s="165">
        <v>29.7680893593717</v>
      </c>
      <c r="I26" s="192" t="s">
        <v>66</v>
      </c>
      <c r="J26" s="165">
        <v>30.031165868473099</v>
      </c>
      <c r="K26" s="192" t="s">
        <v>66</v>
      </c>
      <c r="L26" s="165">
        <v>29.912654260338499</v>
      </c>
      <c r="M26" s="192" t="s">
        <v>66</v>
      </c>
      <c r="N26" s="165">
        <v>30.148132808871999</v>
      </c>
    </row>
    <row r="27" spans="2:14">
      <c r="B27" s="220" t="s">
        <v>119</v>
      </c>
      <c r="C27" s="192">
        <v>20.6421108973564</v>
      </c>
      <c r="D27" s="165">
        <v>28.867783909892601</v>
      </c>
      <c r="E27" s="192">
        <v>26.433345357183899</v>
      </c>
      <c r="F27" s="165">
        <v>28.745756497217101</v>
      </c>
      <c r="G27" s="192"/>
      <c r="H27" s="165"/>
      <c r="I27" s="192"/>
      <c r="J27" s="165"/>
      <c r="K27" s="192"/>
      <c r="L27" s="165"/>
      <c r="M27" s="192"/>
      <c r="N27" s="165"/>
    </row>
    <row r="28" spans="2:14">
      <c r="B28" s="221" t="s">
        <v>121</v>
      </c>
      <c r="C28" s="258" t="s">
        <v>66</v>
      </c>
      <c r="D28" s="165">
        <v>28.913440673157901</v>
      </c>
      <c r="E28" s="258" t="s">
        <v>66</v>
      </c>
      <c r="F28" s="165">
        <v>28.885627225992899</v>
      </c>
      <c r="G28" s="258" t="s">
        <v>66</v>
      </c>
      <c r="H28" s="165">
        <v>29.003447290406701</v>
      </c>
      <c r="I28" s="258" t="s">
        <v>66</v>
      </c>
      <c r="J28" s="165">
        <v>28.898873014749899</v>
      </c>
      <c r="K28" s="258" t="s">
        <v>66</v>
      </c>
      <c r="L28" s="165">
        <v>28.762515400667599</v>
      </c>
      <c r="M28" s="258" t="s">
        <v>66</v>
      </c>
      <c r="N28" s="165">
        <v>29.100487985268099</v>
      </c>
    </row>
    <row r="29" spans="2:14">
      <c r="B29" s="220" t="s">
        <v>125</v>
      </c>
      <c r="C29" s="258" t="s">
        <v>66</v>
      </c>
      <c r="D29" s="165">
        <v>28.939345812460001</v>
      </c>
      <c r="E29" s="258" t="s">
        <v>66</v>
      </c>
      <c r="F29" s="165">
        <v>28.9580881825561</v>
      </c>
      <c r="G29" s="258" t="s">
        <v>66</v>
      </c>
      <c r="H29" s="165">
        <v>28.885694705884799</v>
      </c>
      <c r="I29" s="258" t="s">
        <v>66</v>
      </c>
      <c r="J29" s="165">
        <v>28.7620064352651</v>
      </c>
      <c r="K29" s="258" t="s">
        <v>66</v>
      </c>
      <c r="L29" s="165">
        <v>28.925978489655499</v>
      </c>
      <c r="M29" s="258" t="s">
        <v>66</v>
      </c>
      <c r="N29" s="165">
        <v>29.089825407405499</v>
      </c>
    </row>
    <row r="30" spans="2:14">
      <c r="B30" s="220" t="s">
        <v>127</v>
      </c>
      <c r="C30" s="258" t="s">
        <v>66</v>
      </c>
      <c r="D30" s="165">
        <v>28.9560300708266</v>
      </c>
      <c r="E30" s="258" t="s">
        <v>66</v>
      </c>
      <c r="F30" s="165">
        <v>28.9425415262637</v>
      </c>
      <c r="G30" s="258" t="s">
        <v>66</v>
      </c>
      <c r="H30" s="165">
        <v>28.974522186413001</v>
      </c>
      <c r="I30" s="258" t="s">
        <v>66</v>
      </c>
      <c r="J30" s="165">
        <v>29.105842997498399</v>
      </c>
      <c r="K30" s="258" t="s">
        <v>66</v>
      </c>
      <c r="L30" s="165">
        <v>28.783312247674399</v>
      </c>
      <c r="M30" s="258" t="s">
        <v>66</v>
      </c>
      <c r="N30" s="165">
        <v>28.9490992895517</v>
      </c>
    </row>
    <row r="31" spans="2:14">
      <c r="B31" s="220" t="s">
        <v>128</v>
      </c>
      <c r="C31" s="192">
        <v>20.634777627187798</v>
      </c>
      <c r="D31" s="165">
        <v>28.639584744983601</v>
      </c>
      <c r="E31" s="192">
        <v>20.289929038777998</v>
      </c>
      <c r="F31" s="165">
        <v>28.554182368026598</v>
      </c>
      <c r="G31" s="192"/>
      <c r="H31" s="165"/>
      <c r="I31" s="192"/>
      <c r="J31" s="165"/>
      <c r="K31" s="192"/>
      <c r="L31" s="165"/>
      <c r="M31" s="192"/>
      <c r="N31" s="165"/>
    </row>
    <row r="32" spans="2:14" ht="15" thickBot="1">
      <c r="B32" s="61" t="s">
        <v>130</v>
      </c>
      <c r="C32" s="195" t="s">
        <v>66</v>
      </c>
      <c r="D32" s="166">
        <v>28.963672395328501</v>
      </c>
      <c r="E32" s="195" t="s">
        <v>66</v>
      </c>
      <c r="F32" s="166">
        <v>28.885016989405699</v>
      </c>
      <c r="G32" s="195" t="s">
        <v>66</v>
      </c>
      <c r="H32" s="166">
        <v>29.0187104870909</v>
      </c>
      <c r="I32" s="195" t="s">
        <v>66</v>
      </c>
      <c r="J32" s="166">
        <v>28.875856716849899</v>
      </c>
      <c r="K32" s="195" t="s">
        <v>66</v>
      </c>
      <c r="L32" s="166">
        <v>29.063650291913099</v>
      </c>
      <c r="M32" s="195" t="s">
        <v>66</v>
      </c>
      <c r="N32" s="166">
        <v>28.896604964996499</v>
      </c>
    </row>
    <row r="33" spans="2:14">
      <c r="B33" s="77" t="s">
        <v>132</v>
      </c>
      <c r="C33" s="191">
        <v>16.253955647418</v>
      </c>
      <c r="D33" s="190">
        <v>28.8614082182727</v>
      </c>
      <c r="E33" s="191">
        <v>16.376929163523901</v>
      </c>
      <c r="F33" s="190">
        <v>28.914859503608302</v>
      </c>
      <c r="G33" s="191"/>
      <c r="H33" s="190"/>
      <c r="I33" s="191"/>
      <c r="J33" s="190"/>
      <c r="K33" s="191"/>
      <c r="L33" s="190"/>
      <c r="M33" s="191"/>
      <c r="N33" s="190"/>
    </row>
    <row r="34" spans="2:14">
      <c r="B34" s="80" t="s">
        <v>134</v>
      </c>
      <c r="C34" s="192" t="s">
        <v>66</v>
      </c>
      <c r="D34" s="165">
        <v>29.042760381100599</v>
      </c>
      <c r="E34" s="192" t="s">
        <v>66</v>
      </c>
      <c r="F34" s="165">
        <v>28.951176277898199</v>
      </c>
      <c r="G34" s="192"/>
      <c r="H34" s="165"/>
      <c r="I34" s="192"/>
      <c r="J34" s="165"/>
      <c r="K34" s="192"/>
      <c r="L34" s="165"/>
      <c r="M34" s="192"/>
      <c r="N34" s="165"/>
    </row>
    <row r="35" spans="2:14" ht="15" thickBot="1">
      <c r="B35" s="87" t="s">
        <v>136</v>
      </c>
      <c r="C35" s="195" t="s">
        <v>66</v>
      </c>
      <c r="D35" s="166">
        <v>28.766062598590999</v>
      </c>
      <c r="E35" s="195" t="s">
        <v>66</v>
      </c>
      <c r="F35" s="166">
        <v>29.3232792917658</v>
      </c>
      <c r="G35" s="195"/>
      <c r="H35" s="166"/>
      <c r="I35" s="195"/>
      <c r="J35" s="166"/>
      <c r="K35" s="195"/>
      <c r="L35" s="166"/>
      <c r="M35" s="195"/>
      <c r="N35" s="166"/>
    </row>
    <row r="36" spans="2:14">
      <c r="B36" s="273" t="s">
        <v>139</v>
      </c>
    </row>
    <row r="37" spans="2:14">
      <c r="B37" s="273"/>
    </row>
    <row r="38" spans="2:14">
      <c r="B38" s="273"/>
    </row>
    <row r="39" spans="2:14" ht="15" thickBot="1">
      <c r="B39" s="334" t="s">
        <v>211</v>
      </c>
    </row>
    <row r="40" spans="2:14">
      <c r="B40" s="349" t="s">
        <v>212</v>
      </c>
      <c r="C40" s="350" t="s">
        <v>66</v>
      </c>
      <c r="D40" s="351">
        <v>28.783243112257601</v>
      </c>
      <c r="E40" s="350" t="s">
        <v>66</v>
      </c>
      <c r="F40" s="351">
        <v>28.721480966253299</v>
      </c>
      <c r="G40" s="350" t="s">
        <v>66</v>
      </c>
      <c r="H40" s="351">
        <v>29.055466450090002</v>
      </c>
    </row>
    <row r="41" spans="2:14" ht="15" thickBot="1">
      <c r="B41" s="352" t="s">
        <v>213</v>
      </c>
      <c r="C41" s="353" t="s">
        <v>66</v>
      </c>
      <c r="D41" s="354">
        <v>28.547019630966901</v>
      </c>
      <c r="E41" s="355" t="s">
        <v>66</v>
      </c>
      <c r="F41" s="356">
        <v>28.760663642038399</v>
      </c>
      <c r="G41" s="355" t="s">
        <v>66</v>
      </c>
      <c r="H41" s="356">
        <v>28.877067560064098</v>
      </c>
      <c r="I41" s="334" t="s">
        <v>214</v>
      </c>
    </row>
    <row r="42" spans="2:14">
      <c r="B42" s="273" t="s">
        <v>139</v>
      </c>
    </row>
    <row r="44" spans="2:14">
      <c r="B44" s="3" t="s">
        <v>215</v>
      </c>
    </row>
    <row r="45" spans="2:14">
      <c r="B45" s="3" t="s">
        <v>216</v>
      </c>
    </row>
    <row r="46" spans="2:14">
      <c r="B46" s="3" t="s">
        <v>217</v>
      </c>
    </row>
    <row r="47" spans="2:14">
      <c r="B47" s="3" t="s">
        <v>218</v>
      </c>
    </row>
    <row r="48" spans="2:14">
      <c r="B48" s="3" t="s">
        <v>219</v>
      </c>
    </row>
    <row r="49" spans="2:2">
      <c r="B49" s="3" t="s">
        <v>220</v>
      </c>
    </row>
    <row r="50" spans="2:2">
      <c r="B50" s="334" t="s">
        <v>221</v>
      </c>
    </row>
  </sheetData>
  <mergeCells count="7">
    <mergeCell ref="M6:N6"/>
    <mergeCell ref="B6:B7"/>
    <mergeCell ref="C6:D6"/>
    <mergeCell ref="E6:F6"/>
    <mergeCell ref="G6:H6"/>
    <mergeCell ref="I6:J6"/>
    <mergeCell ref="K6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28EE-EF62-4018-A419-DF1DDC105E09}">
  <sheetPr codeName="Feuil2">
    <pageSetUpPr fitToPage="1"/>
  </sheetPr>
  <dimension ref="B2:CH150"/>
  <sheetViews>
    <sheetView topLeftCell="A17" zoomScale="90" zoomScaleNormal="90" workbookViewId="0"/>
  </sheetViews>
  <sheetFormatPr defaultColWidth="11.42578125" defaultRowHeight="14.45"/>
  <cols>
    <col min="1" max="1" width="11.42578125" style="1"/>
    <col min="2" max="2" width="17.140625" style="1" customWidth="1"/>
    <col min="3" max="4" width="12.28515625" style="1" customWidth="1"/>
    <col min="5" max="8" width="11.42578125" style="1"/>
    <col min="9" max="9" width="12.42578125" style="1" customWidth="1"/>
    <col min="10" max="10" width="11.42578125" style="1"/>
    <col min="11" max="11" width="15.28515625" style="1" customWidth="1"/>
    <col min="12" max="12" width="18.85546875" style="1" customWidth="1"/>
    <col min="13" max="13" width="12.5703125" style="1" customWidth="1"/>
    <col min="14" max="15" width="13.5703125" style="1" customWidth="1"/>
    <col min="16" max="17" width="12.42578125" style="1" customWidth="1"/>
    <col min="18" max="19" width="13.42578125" style="1" customWidth="1"/>
    <col min="20" max="20" width="15.140625" style="1" customWidth="1"/>
    <col min="21" max="21" width="19.7109375" style="2" customWidth="1"/>
    <col min="22" max="24" width="17.28515625" style="2" customWidth="1"/>
    <col min="25" max="25" width="11.42578125" style="1"/>
    <col min="26" max="26" width="14.7109375" style="1" customWidth="1"/>
    <col min="27" max="30" width="10.5703125" style="2" customWidth="1"/>
    <col min="31" max="31" width="2.85546875" style="2" customWidth="1"/>
    <col min="32" max="32" width="10.85546875" style="2" customWidth="1"/>
    <col min="33" max="38" width="7.85546875" style="2" customWidth="1"/>
    <col min="39" max="39" width="14.42578125" style="1" customWidth="1"/>
    <col min="40" max="52" width="11.42578125" style="1"/>
    <col min="53" max="53" width="14" style="1" customWidth="1"/>
    <col min="54" max="64" width="11.42578125" style="1"/>
    <col min="65" max="65" width="2.140625" style="3" customWidth="1"/>
    <col min="66" max="76" width="11.42578125" style="1"/>
    <col min="77" max="77" width="14.85546875" style="1" customWidth="1"/>
    <col min="78" max="82" width="11.42578125" style="1"/>
    <col min="83" max="83" width="14.85546875" style="1" customWidth="1"/>
    <col min="84" max="85" width="11.42578125" style="1"/>
    <col min="86" max="86" width="18.7109375" style="1" customWidth="1"/>
    <col min="87" max="16384" width="11.42578125" style="1"/>
  </cols>
  <sheetData>
    <row r="2" spans="2:86" ht="21">
      <c r="B2" s="151" t="s">
        <v>0</v>
      </c>
      <c r="C2" s="445" t="s">
        <v>1</v>
      </c>
      <c r="D2" s="153"/>
      <c r="H2" s="143"/>
    </row>
    <row r="3" spans="2:86" s="153" customFormat="1" ht="24.75" customHeight="1">
      <c r="B3" s="154" t="s">
        <v>2</v>
      </c>
      <c r="C3" s="153" t="s">
        <v>3</v>
      </c>
      <c r="G3" s="368"/>
      <c r="K3" s="153" t="s">
        <v>4</v>
      </c>
      <c r="U3" s="159"/>
      <c r="V3" s="159"/>
      <c r="W3" s="159"/>
      <c r="X3" s="159"/>
      <c r="Z3" s="151" t="s">
        <v>5</v>
      </c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1" t="s">
        <v>6</v>
      </c>
      <c r="AN3" s="159"/>
      <c r="AO3" s="159"/>
      <c r="BA3" s="154" t="s">
        <v>7</v>
      </c>
      <c r="BM3" s="160"/>
      <c r="BY3" s="154" t="s">
        <v>8</v>
      </c>
      <c r="CE3" s="151" t="s">
        <v>9</v>
      </c>
    </row>
    <row r="4" spans="2:86" ht="24.75" customHeight="1">
      <c r="B4" s="154" t="s">
        <v>10</v>
      </c>
      <c r="C4" s="153" t="s">
        <v>11</v>
      </c>
      <c r="D4" s="153"/>
      <c r="AN4" s="2"/>
      <c r="AO4" s="2"/>
    </row>
    <row r="5" spans="2:86" ht="24.75" customHeight="1">
      <c r="B5" s="154" t="s">
        <v>12</v>
      </c>
      <c r="C5" s="153" t="s">
        <v>13</v>
      </c>
      <c r="D5" s="153"/>
      <c r="AN5" s="2"/>
      <c r="AO5" s="2"/>
    </row>
    <row r="6" spans="2:86" ht="24.75" customHeight="1" thickBot="1">
      <c r="B6" s="154" t="s">
        <v>14</v>
      </c>
      <c r="C6" s="152"/>
      <c r="D6" s="153"/>
      <c r="AN6" s="2"/>
      <c r="AO6" s="2"/>
      <c r="BA6" s="1" t="s">
        <v>15</v>
      </c>
      <c r="BN6" s="1" t="s">
        <v>16</v>
      </c>
    </row>
    <row r="7" spans="2:86" ht="15" thickBot="1">
      <c r="K7" s="4"/>
      <c r="L7" s="4"/>
      <c r="M7" s="4"/>
      <c r="N7" s="520" t="s">
        <v>17</v>
      </c>
      <c r="O7" s="521"/>
      <c r="P7" s="522"/>
      <c r="Q7" s="523"/>
      <c r="U7" s="524" t="s">
        <v>18</v>
      </c>
      <c r="V7" s="525"/>
      <c r="W7" s="524" t="s">
        <v>19</v>
      </c>
      <c r="X7" s="525"/>
      <c r="Z7" s="526" t="s">
        <v>20</v>
      </c>
      <c r="AA7" s="528" t="s">
        <v>21</v>
      </c>
      <c r="AB7" s="508"/>
      <c r="AC7" s="528" t="s">
        <v>22</v>
      </c>
      <c r="AD7" s="508"/>
      <c r="AE7" s="4"/>
      <c r="AF7" s="4"/>
      <c r="AG7" s="4"/>
      <c r="AH7" s="4"/>
      <c r="AI7" s="4"/>
      <c r="AJ7" s="4"/>
      <c r="AK7" s="4"/>
      <c r="AL7" s="4"/>
      <c r="AM7" s="529" t="s">
        <v>20</v>
      </c>
      <c r="AN7" s="514" t="s">
        <v>23</v>
      </c>
      <c r="AO7" s="515"/>
      <c r="AP7" s="514" t="s">
        <v>24</v>
      </c>
      <c r="AQ7" s="515"/>
      <c r="AR7" s="514" t="s">
        <v>25</v>
      </c>
      <c r="AS7" s="515"/>
      <c r="AT7" s="514" t="s">
        <v>26</v>
      </c>
      <c r="AU7" s="515"/>
      <c r="AV7" s="514" t="s">
        <v>27</v>
      </c>
      <c r="AW7" s="515"/>
      <c r="AX7" s="514" t="s">
        <v>28</v>
      </c>
      <c r="AY7" s="515"/>
      <c r="BA7" s="516" t="s">
        <v>20</v>
      </c>
      <c r="BB7" s="518" t="s">
        <v>29</v>
      </c>
      <c r="BC7" s="502" t="s">
        <v>30</v>
      </c>
      <c r="BD7" s="513"/>
      <c r="BE7" s="502" t="s">
        <v>31</v>
      </c>
      <c r="BF7" s="503"/>
      <c r="BG7" s="512" t="s">
        <v>32</v>
      </c>
      <c r="BH7" s="513"/>
      <c r="BI7" s="502" t="s">
        <v>33</v>
      </c>
      <c r="BJ7" s="503"/>
      <c r="BK7" s="502" t="s">
        <v>34</v>
      </c>
      <c r="BL7" s="503"/>
      <c r="BN7" s="502" t="s">
        <v>35</v>
      </c>
      <c r="BO7" s="503"/>
      <c r="BP7" s="512" t="s">
        <v>36</v>
      </c>
      <c r="BQ7" s="513"/>
      <c r="BR7" s="502" t="s">
        <v>37</v>
      </c>
      <c r="BS7" s="503"/>
      <c r="BT7" s="512" t="s">
        <v>38</v>
      </c>
      <c r="BU7" s="513"/>
      <c r="BV7" s="502" t="s">
        <v>39</v>
      </c>
      <c r="BW7" s="503"/>
      <c r="BY7" s="504" t="s">
        <v>20</v>
      </c>
      <c r="BZ7" s="506" t="s">
        <v>29</v>
      </c>
      <c r="CA7" s="508" t="s">
        <v>40</v>
      </c>
      <c r="CB7" s="464" t="s">
        <v>41</v>
      </c>
      <c r="CC7" s="463"/>
      <c r="CE7" s="510" t="s">
        <v>20</v>
      </c>
      <c r="CF7" s="495" t="s">
        <v>29</v>
      </c>
      <c r="CG7" s="497" t="s">
        <v>40</v>
      </c>
      <c r="CH7" s="499" t="s">
        <v>42</v>
      </c>
    </row>
    <row r="8" spans="2:86" s="4" customFormat="1" ht="15" thickBot="1">
      <c r="B8" s="487" t="s">
        <v>43</v>
      </c>
      <c r="C8" s="488"/>
      <c r="D8" s="488"/>
      <c r="E8" s="488"/>
      <c r="F8" s="488"/>
      <c r="G8" s="488"/>
      <c r="H8" s="488"/>
      <c r="I8" s="489"/>
      <c r="J8" s="8"/>
      <c r="K8" s="338" t="s">
        <v>20</v>
      </c>
      <c r="L8" s="339" t="s">
        <v>44</v>
      </c>
      <c r="M8" s="340" t="s">
        <v>45</v>
      </c>
      <c r="N8" s="10" t="s">
        <v>46</v>
      </c>
      <c r="O8" s="11" t="s">
        <v>47</v>
      </c>
      <c r="P8" s="12" t="s">
        <v>48</v>
      </c>
      <c r="Q8" s="344" t="s">
        <v>49</v>
      </c>
      <c r="R8" s="313" t="s">
        <v>41</v>
      </c>
      <c r="S8" s="6" t="s">
        <v>9</v>
      </c>
      <c r="T8" s="9" t="s">
        <v>50</v>
      </c>
      <c r="U8" s="5" t="s">
        <v>51</v>
      </c>
      <c r="V8" s="7" t="s">
        <v>52</v>
      </c>
      <c r="W8" s="187" t="s">
        <v>53</v>
      </c>
      <c r="X8" s="13" t="s">
        <v>54</v>
      </c>
      <c r="Z8" s="527"/>
      <c r="AA8" s="14" t="s">
        <v>55</v>
      </c>
      <c r="AB8" s="15" t="s">
        <v>56</v>
      </c>
      <c r="AC8" s="14" t="s">
        <v>55</v>
      </c>
      <c r="AD8" s="15" t="s">
        <v>56</v>
      </c>
      <c r="AE8" s="2"/>
      <c r="AF8" s="2"/>
      <c r="AG8" s="2"/>
      <c r="AH8" s="2"/>
      <c r="AI8" s="2"/>
      <c r="AJ8" s="2"/>
      <c r="AK8" s="1"/>
      <c r="AL8" s="1"/>
      <c r="AM8" s="530"/>
      <c r="AN8" s="16" t="s">
        <v>55</v>
      </c>
      <c r="AO8" s="17" t="s">
        <v>56</v>
      </c>
      <c r="AP8" s="16" t="s">
        <v>55</v>
      </c>
      <c r="AQ8" s="17" t="s">
        <v>56</v>
      </c>
      <c r="AR8" s="16" t="s">
        <v>55</v>
      </c>
      <c r="AS8" s="17" t="s">
        <v>56</v>
      </c>
      <c r="AT8" s="16" t="s">
        <v>55</v>
      </c>
      <c r="AU8" s="17" t="s">
        <v>56</v>
      </c>
      <c r="AV8" s="16" t="s">
        <v>55</v>
      </c>
      <c r="AW8" s="17" t="s">
        <v>56</v>
      </c>
      <c r="AX8" s="16" t="s">
        <v>55</v>
      </c>
      <c r="AY8" s="17" t="s">
        <v>56</v>
      </c>
      <c r="BA8" s="517"/>
      <c r="BB8" s="519"/>
      <c r="BC8" s="22" t="s">
        <v>55</v>
      </c>
      <c r="BD8" s="25" t="s">
        <v>56</v>
      </c>
      <c r="BE8" s="18" t="s">
        <v>55</v>
      </c>
      <c r="BF8" s="20" t="s">
        <v>56</v>
      </c>
      <c r="BG8" s="21" t="s">
        <v>55</v>
      </c>
      <c r="BH8" s="19" t="s">
        <v>56</v>
      </c>
      <c r="BI8" s="18" t="s">
        <v>55</v>
      </c>
      <c r="BJ8" s="20" t="s">
        <v>56</v>
      </c>
      <c r="BK8" s="18" t="s">
        <v>55</v>
      </c>
      <c r="BL8" s="20" t="s">
        <v>56</v>
      </c>
      <c r="BN8" s="22" t="s">
        <v>55</v>
      </c>
      <c r="BO8" s="23" t="s">
        <v>56</v>
      </c>
      <c r="BP8" s="24" t="s">
        <v>55</v>
      </c>
      <c r="BQ8" s="25" t="s">
        <v>56</v>
      </c>
      <c r="BR8" s="22" t="s">
        <v>55</v>
      </c>
      <c r="BS8" s="23" t="s">
        <v>56</v>
      </c>
      <c r="BT8" s="24" t="s">
        <v>55</v>
      </c>
      <c r="BU8" s="25" t="s">
        <v>56</v>
      </c>
      <c r="BV8" s="22" t="s">
        <v>55</v>
      </c>
      <c r="BW8" s="23" t="s">
        <v>56</v>
      </c>
      <c r="BY8" s="505"/>
      <c r="BZ8" s="507"/>
      <c r="CA8" s="509"/>
      <c r="CB8" s="287" t="s">
        <v>55</v>
      </c>
      <c r="CC8" s="288" t="s">
        <v>56</v>
      </c>
      <c r="CE8" s="511"/>
      <c r="CF8" s="496"/>
      <c r="CG8" s="498"/>
      <c r="CH8" s="500"/>
    </row>
    <row r="9" spans="2:86" ht="15" thickBot="1">
      <c r="B9" s="490" t="s">
        <v>57</v>
      </c>
      <c r="C9" s="491"/>
      <c r="D9" s="491"/>
      <c r="E9" s="491"/>
      <c r="F9" s="501">
        <v>45632</v>
      </c>
      <c r="G9" s="492"/>
      <c r="H9" s="492"/>
      <c r="I9" s="493"/>
      <c r="J9" s="28"/>
      <c r="K9" s="29" t="s">
        <v>222</v>
      </c>
      <c r="L9" s="30" t="s">
        <v>59</v>
      </c>
      <c r="M9" s="341" t="s">
        <v>60</v>
      </c>
      <c r="N9" s="32" t="s">
        <v>61</v>
      </c>
      <c r="O9" s="33" t="s">
        <v>61</v>
      </c>
      <c r="P9" s="33" t="s">
        <v>62</v>
      </c>
      <c r="Q9" s="155" t="s">
        <v>62</v>
      </c>
      <c r="R9" s="33" t="s">
        <v>62</v>
      </c>
      <c r="S9" s="36" t="s">
        <v>62</v>
      </c>
      <c r="T9" s="37" t="s">
        <v>63</v>
      </c>
      <c r="U9" s="32" t="s">
        <v>62</v>
      </c>
      <c r="V9" s="38" t="s">
        <v>62</v>
      </c>
      <c r="W9" s="424" t="s">
        <v>65</v>
      </c>
      <c r="X9" s="425" t="s">
        <v>65</v>
      </c>
      <c r="Z9" s="29" t="s">
        <v>222</v>
      </c>
      <c r="AA9" s="32" t="s">
        <v>66</v>
      </c>
      <c r="AB9" s="190">
        <v>30.210026627668601</v>
      </c>
      <c r="AC9" s="32" t="s">
        <v>66</v>
      </c>
      <c r="AD9" s="190">
        <v>29.1138015312882</v>
      </c>
      <c r="AE9" s="1"/>
      <c r="AF9" s="1"/>
      <c r="AG9" s="4" t="s">
        <v>67</v>
      </c>
      <c r="AH9" s="1"/>
      <c r="AI9" s="1"/>
      <c r="AK9" s="1"/>
      <c r="AL9" s="1"/>
      <c r="AM9" s="29" t="s">
        <v>222</v>
      </c>
      <c r="AN9" s="39" t="s">
        <v>62</v>
      </c>
      <c r="AO9" s="40" t="s">
        <v>62</v>
      </c>
      <c r="AP9" s="39" t="s">
        <v>62</v>
      </c>
      <c r="AQ9" s="40" t="s">
        <v>62</v>
      </c>
      <c r="AR9" s="39" t="s">
        <v>62</v>
      </c>
      <c r="AS9" s="40" t="s">
        <v>62</v>
      </c>
      <c r="AT9" s="39" t="s">
        <v>62</v>
      </c>
      <c r="AU9" s="40" t="s">
        <v>62</v>
      </c>
      <c r="AV9" s="39" t="s">
        <v>62</v>
      </c>
      <c r="AW9" s="40" t="s">
        <v>62</v>
      </c>
      <c r="AX9" s="39" t="s">
        <v>62</v>
      </c>
      <c r="AY9" s="40" t="s">
        <v>62</v>
      </c>
      <c r="BA9" s="50" t="s">
        <v>222</v>
      </c>
      <c r="BB9" s="174" t="s">
        <v>61</v>
      </c>
      <c r="BC9" s="224"/>
      <c r="BD9" s="225"/>
      <c r="BE9" s="224"/>
      <c r="BF9" s="225"/>
      <c r="BG9" s="224"/>
      <c r="BH9" s="225"/>
      <c r="BI9" s="224"/>
      <c r="BJ9" s="225"/>
      <c r="BK9" s="224"/>
      <c r="BL9" s="225"/>
      <c r="BN9" s="177"/>
      <c r="BO9" s="178"/>
      <c r="BP9" s="177"/>
      <c r="BQ9" s="178"/>
      <c r="BR9" s="177"/>
      <c r="BS9" s="178"/>
      <c r="BT9" s="177"/>
      <c r="BU9" s="178"/>
      <c r="BV9" s="177"/>
      <c r="BW9" s="178"/>
      <c r="BY9" s="222" t="s">
        <v>222</v>
      </c>
      <c r="BZ9" s="243"/>
      <c r="CA9" s="277"/>
      <c r="CB9" s="297"/>
      <c r="CC9" s="176"/>
      <c r="CE9" s="222" t="s">
        <v>222</v>
      </c>
      <c r="CF9" s="243"/>
      <c r="CG9" s="225"/>
      <c r="CH9" s="290"/>
    </row>
    <row r="10" spans="2:86">
      <c r="B10" s="446" t="s">
        <v>68</v>
      </c>
      <c r="C10" s="447"/>
      <c r="D10" s="447"/>
      <c r="E10" s="447"/>
      <c r="F10" s="494">
        <v>45635</v>
      </c>
      <c r="G10" s="448"/>
      <c r="H10" s="448"/>
      <c r="I10" s="449"/>
      <c r="J10" s="28"/>
      <c r="K10" s="41" t="s">
        <v>223</v>
      </c>
      <c r="L10" s="42" t="s">
        <v>59</v>
      </c>
      <c r="M10" s="342" t="s">
        <v>60</v>
      </c>
      <c r="N10" s="44" t="s">
        <v>61</v>
      </c>
      <c r="O10" s="45" t="s">
        <v>61</v>
      </c>
      <c r="P10" s="45" t="s">
        <v>62</v>
      </c>
      <c r="Q10" s="156" t="s">
        <v>62</v>
      </c>
      <c r="R10" s="45" t="s">
        <v>62</v>
      </c>
      <c r="S10" s="46" t="s">
        <v>62</v>
      </c>
      <c r="T10" s="37" t="s">
        <v>63</v>
      </c>
      <c r="U10" s="44" t="s">
        <v>62</v>
      </c>
      <c r="V10" s="48" t="s">
        <v>62</v>
      </c>
      <c r="W10" s="426" t="s">
        <v>65</v>
      </c>
      <c r="X10" s="427" t="s">
        <v>65</v>
      </c>
      <c r="Z10" s="41" t="s">
        <v>223</v>
      </c>
      <c r="AA10" s="44" t="s">
        <v>66</v>
      </c>
      <c r="AB10" s="165">
        <v>30.141426775579099</v>
      </c>
      <c r="AC10" s="44" t="s">
        <v>66</v>
      </c>
      <c r="AD10" s="165">
        <v>29.1191067697223</v>
      </c>
      <c r="AE10" s="1"/>
      <c r="AG10" s="462" t="s">
        <v>70</v>
      </c>
      <c r="AH10" s="463"/>
      <c r="AI10" s="464" t="s">
        <v>71</v>
      </c>
      <c r="AJ10" s="463"/>
      <c r="AK10" s="1"/>
      <c r="AL10" s="1"/>
      <c r="AM10" s="41" t="s">
        <v>223</v>
      </c>
      <c r="AN10" s="258" t="s">
        <v>62</v>
      </c>
      <c r="AO10" s="197" t="s">
        <v>62</v>
      </c>
      <c r="AP10" s="258" t="s">
        <v>62</v>
      </c>
      <c r="AQ10" s="197" t="s">
        <v>62</v>
      </c>
      <c r="AR10" s="258" t="s">
        <v>62</v>
      </c>
      <c r="AS10" s="197" t="s">
        <v>62</v>
      </c>
      <c r="AT10" s="258" t="s">
        <v>62</v>
      </c>
      <c r="AU10" s="197" t="s">
        <v>62</v>
      </c>
      <c r="AV10" s="258" t="s">
        <v>62</v>
      </c>
      <c r="AW10" s="197" t="s">
        <v>62</v>
      </c>
      <c r="AX10" s="258" t="s">
        <v>62</v>
      </c>
      <c r="AY10" s="197" t="s">
        <v>62</v>
      </c>
      <c r="BA10" s="220" t="s">
        <v>223</v>
      </c>
      <c r="BB10" s="172" t="s">
        <v>61</v>
      </c>
      <c r="BC10" s="171"/>
      <c r="BD10" s="227"/>
      <c r="BE10" s="171"/>
      <c r="BF10" s="227"/>
      <c r="BG10" s="171"/>
      <c r="BH10" s="227"/>
      <c r="BI10" s="171"/>
      <c r="BJ10" s="227"/>
      <c r="BK10" s="171"/>
      <c r="BL10" s="227"/>
      <c r="BN10" s="179"/>
      <c r="BO10" s="180"/>
      <c r="BP10" s="179"/>
      <c r="BQ10" s="180"/>
      <c r="BR10" s="179"/>
      <c r="BS10" s="180"/>
      <c r="BT10" s="179"/>
      <c r="BU10" s="180"/>
      <c r="BV10" s="179"/>
      <c r="BW10" s="180"/>
      <c r="BY10" s="172" t="s">
        <v>223</v>
      </c>
      <c r="BZ10" s="244"/>
      <c r="CA10" s="278"/>
      <c r="CB10" s="235"/>
      <c r="CC10" s="231"/>
      <c r="CE10" s="172" t="s">
        <v>223</v>
      </c>
      <c r="CF10" s="244"/>
      <c r="CG10" s="227"/>
      <c r="CH10" s="290"/>
    </row>
    <row r="11" spans="2:86" ht="15" thickBot="1">
      <c r="B11" s="446" t="s">
        <v>72</v>
      </c>
      <c r="C11" s="447"/>
      <c r="D11" s="447"/>
      <c r="E11" s="447"/>
      <c r="F11" s="448" t="s">
        <v>73</v>
      </c>
      <c r="G11" s="448"/>
      <c r="H11" s="448"/>
      <c r="I11" s="449"/>
      <c r="J11" s="28"/>
      <c r="K11" s="41" t="s">
        <v>224</v>
      </c>
      <c r="L11" s="42" t="s">
        <v>59</v>
      </c>
      <c r="M11" s="342" t="s">
        <v>60</v>
      </c>
      <c r="N11" s="44" t="s">
        <v>61</v>
      </c>
      <c r="O11" s="45" t="s">
        <v>61</v>
      </c>
      <c r="P11" s="45" t="s">
        <v>62</v>
      </c>
      <c r="Q11" s="156" t="s">
        <v>62</v>
      </c>
      <c r="R11" s="45" t="s">
        <v>62</v>
      </c>
      <c r="S11" s="46" t="s">
        <v>62</v>
      </c>
      <c r="T11" s="37" t="s">
        <v>63</v>
      </c>
      <c r="U11" s="44" t="s">
        <v>62</v>
      </c>
      <c r="V11" s="48" t="s">
        <v>62</v>
      </c>
      <c r="W11" s="426" t="s">
        <v>65</v>
      </c>
      <c r="X11" s="427" t="s">
        <v>65</v>
      </c>
      <c r="Z11" s="41" t="s">
        <v>224</v>
      </c>
      <c r="AA11" s="44" t="s">
        <v>66</v>
      </c>
      <c r="AB11" s="165">
        <v>30.176804229941101</v>
      </c>
      <c r="AC11" s="44" t="s">
        <v>66</v>
      </c>
      <c r="AD11" s="165">
        <v>29.081202880545</v>
      </c>
      <c r="AE11" s="1"/>
      <c r="AG11" s="49" t="s">
        <v>55</v>
      </c>
      <c r="AH11" s="27" t="s">
        <v>56</v>
      </c>
      <c r="AI11" s="26" t="s">
        <v>55</v>
      </c>
      <c r="AJ11" s="27" t="s">
        <v>56</v>
      </c>
      <c r="AK11" s="1"/>
      <c r="AL11" s="1"/>
      <c r="AM11" s="41" t="s">
        <v>224</v>
      </c>
      <c r="AN11" s="258" t="s">
        <v>62</v>
      </c>
      <c r="AO11" s="197" t="s">
        <v>62</v>
      </c>
      <c r="AP11" s="258" t="s">
        <v>62</v>
      </c>
      <c r="AQ11" s="197" t="s">
        <v>62</v>
      </c>
      <c r="AR11" s="258" t="s">
        <v>62</v>
      </c>
      <c r="AS11" s="197" t="s">
        <v>62</v>
      </c>
      <c r="AT11" s="258" t="s">
        <v>62</v>
      </c>
      <c r="AU11" s="197" t="s">
        <v>62</v>
      </c>
      <c r="AV11" s="258" t="s">
        <v>62</v>
      </c>
      <c r="AW11" s="197" t="s">
        <v>62</v>
      </c>
      <c r="AX11" s="258" t="s">
        <v>62</v>
      </c>
      <c r="AY11" s="197" t="s">
        <v>62</v>
      </c>
      <c r="BA11" s="220" t="s">
        <v>224</v>
      </c>
      <c r="BB11" s="172" t="s">
        <v>61</v>
      </c>
      <c r="BC11" s="171"/>
      <c r="BD11" s="227"/>
      <c r="BE11" s="171"/>
      <c r="BF11" s="227"/>
      <c r="BG11" s="171"/>
      <c r="BH11" s="227"/>
      <c r="BI11" s="171"/>
      <c r="BJ11" s="227"/>
      <c r="BK11" s="171"/>
      <c r="BL11" s="227"/>
      <c r="BN11" s="179"/>
      <c r="BO11" s="180"/>
      <c r="BP11" s="179"/>
      <c r="BQ11" s="180"/>
      <c r="BR11" s="179"/>
      <c r="BS11" s="180"/>
      <c r="BT11" s="179"/>
      <c r="BU11" s="180"/>
      <c r="BV11" s="179"/>
      <c r="BW11" s="180"/>
      <c r="BY11" s="172" t="s">
        <v>224</v>
      </c>
      <c r="BZ11" s="244"/>
      <c r="CA11" s="278"/>
      <c r="CB11" s="235"/>
      <c r="CC11" s="231"/>
      <c r="CE11" s="172" t="s">
        <v>224</v>
      </c>
      <c r="CF11" s="244"/>
      <c r="CG11" s="227"/>
      <c r="CH11" s="291"/>
    </row>
    <row r="12" spans="2:86">
      <c r="B12" s="450" t="s">
        <v>75</v>
      </c>
      <c r="C12" s="451"/>
      <c r="D12" s="451"/>
      <c r="E12" s="452"/>
      <c r="F12" s="482" t="s">
        <v>225</v>
      </c>
      <c r="G12" s="483"/>
      <c r="H12" s="483"/>
      <c r="I12" s="484"/>
      <c r="J12" s="28"/>
      <c r="K12" s="41" t="s">
        <v>226</v>
      </c>
      <c r="L12" s="42" t="s">
        <v>78</v>
      </c>
      <c r="M12" s="342" t="s">
        <v>60</v>
      </c>
      <c r="N12" s="44" t="s">
        <v>61</v>
      </c>
      <c r="O12" s="45" t="s">
        <v>61</v>
      </c>
      <c r="P12" s="45" t="s">
        <v>61</v>
      </c>
      <c r="Q12" s="156" t="s">
        <v>62</v>
      </c>
      <c r="R12" s="45" t="s">
        <v>62</v>
      </c>
      <c r="S12" s="46" t="s">
        <v>62</v>
      </c>
      <c r="T12" s="37" t="s">
        <v>63</v>
      </c>
      <c r="U12" s="44" t="s">
        <v>61</v>
      </c>
      <c r="V12" s="48" t="s">
        <v>62</v>
      </c>
      <c r="W12" s="426" t="s">
        <v>65</v>
      </c>
      <c r="X12" s="427" t="s">
        <v>65</v>
      </c>
      <c r="Z12" s="41" t="s">
        <v>226</v>
      </c>
      <c r="AA12" s="44" t="s">
        <v>66</v>
      </c>
      <c r="AB12" s="165">
        <v>29.342610133467598</v>
      </c>
      <c r="AC12" s="44" t="s">
        <v>66</v>
      </c>
      <c r="AD12" s="165">
        <v>29.166672610409101</v>
      </c>
      <c r="AE12" s="1"/>
      <c r="AF12" s="50" t="s">
        <v>59</v>
      </c>
      <c r="AG12" s="39" t="s">
        <v>62</v>
      </c>
      <c r="AH12" s="40">
        <f>AVERAGE(AB9:AB11)</f>
        <v>30.176085877729601</v>
      </c>
      <c r="AI12" s="164" t="s">
        <v>62</v>
      </c>
      <c r="AJ12" s="40">
        <f>AVERAGE(AD9:AD11)</f>
        <v>29.104703727185164</v>
      </c>
      <c r="AK12" s="1"/>
      <c r="AL12" s="1"/>
      <c r="AM12" s="41" t="s">
        <v>226</v>
      </c>
      <c r="AN12" s="258" t="s">
        <v>66</v>
      </c>
      <c r="AO12" s="369">
        <v>29.924748219739801</v>
      </c>
      <c r="AP12" s="258" t="s">
        <v>66</v>
      </c>
      <c r="AQ12" s="369">
        <v>29.7528542465393</v>
      </c>
      <c r="AR12" s="258" t="s">
        <v>66</v>
      </c>
      <c r="AS12" s="369">
        <v>29.678645657174201</v>
      </c>
      <c r="AT12" s="258" t="s">
        <v>66</v>
      </c>
      <c r="AU12" s="369">
        <v>29.525602367852301</v>
      </c>
      <c r="AV12" s="258" t="s">
        <v>66</v>
      </c>
      <c r="AW12" s="369">
        <v>29.713240358249799</v>
      </c>
      <c r="AX12" s="258" t="s">
        <v>66</v>
      </c>
      <c r="AY12" s="376">
        <v>29.4542193199661</v>
      </c>
      <c r="BA12" s="220" t="s">
        <v>226</v>
      </c>
      <c r="BB12" s="172" t="s">
        <v>61</v>
      </c>
      <c r="BC12" s="171"/>
      <c r="BD12" s="227"/>
      <c r="BE12" s="171"/>
      <c r="BF12" s="227"/>
      <c r="BG12" s="171"/>
      <c r="BH12" s="227"/>
      <c r="BI12" s="171"/>
      <c r="BJ12" s="227"/>
      <c r="BK12" s="171"/>
      <c r="BL12" s="227"/>
      <c r="BN12" s="179"/>
      <c r="BO12" s="180"/>
      <c r="BP12" s="179"/>
      <c r="BQ12" s="180"/>
      <c r="BR12" s="179"/>
      <c r="BS12" s="180"/>
      <c r="BT12" s="179"/>
      <c r="BU12" s="180"/>
      <c r="BV12" s="179"/>
      <c r="BW12" s="180"/>
      <c r="BY12" s="172" t="s">
        <v>226</v>
      </c>
      <c r="BZ12" s="244"/>
      <c r="CA12" s="278"/>
      <c r="CB12" s="235"/>
      <c r="CC12" s="231"/>
      <c r="CE12" s="172" t="s">
        <v>226</v>
      </c>
      <c r="CF12" s="244"/>
      <c r="CG12" s="227"/>
      <c r="CH12" s="291"/>
    </row>
    <row r="13" spans="2:86" ht="15.75" customHeight="1" thickBot="1">
      <c r="B13" s="450" t="s">
        <v>78</v>
      </c>
      <c r="C13" s="451"/>
      <c r="D13" s="451"/>
      <c r="E13" s="452"/>
      <c r="F13" s="448" t="s">
        <v>227</v>
      </c>
      <c r="G13" s="485"/>
      <c r="H13" s="485"/>
      <c r="I13" s="486"/>
      <c r="J13" s="28"/>
      <c r="K13" s="51" t="s">
        <v>228</v>
      </c>
      <c r="L13" s="52" t="s">
        <v>78</v>
      </c>
      <c r="M13" s="343" t="s">
        <v>60</v>
      </c>
      <c r="N13" s="54" t="s">
        <v>61</v>
      </c>
      <c r="O13" s="55" t="s">
        <v>61</v>
      </c>
      <c r="P13" s="55" t="s">
        <v>61</v>
      </c>
      <c r="Q13" s="157" t="s">
        <v>62</v>
      </c>
      <c r="R13" s="55" t="s">
        <v>62</v>
      </c>
      <c r="S13" s="59" t="s">
        <v>62</v>
      </c>
      <c r="T13" s="37" t="s">
        <v>63</v>
      </c>
      <c r="U13" s="54" t="s">
        <v>61</v>
      </c>
      <c r="V13" s="60" t="s">
        <v>61</v>
      </c>
      <c r="W13" s="428" t="s">
        <v>65</v>
      </c>
      <c r="X13" s="429" t="s">
        <v>65</v>
      </c>
      <c r="Z13" s="51" t="s">
        <v>228</v>
      </c>
      <c r="AA13" s="54" t="s">
        <v>66</v>
      </c>
      <c r="AB13" s="166">
        <v>29.572628027423601</v>
      </c>
      <c r="AC13" s="54" t="s">
        <v>66</v>
      </c>
      <c r="AD13" s="166">
        <v>29.013338254042601</v>
      </c>
      <c r="AE13" s="1"/>
      <c r="AF13" s="61" t="s">
        <v>81</v>
      </c>
      <c r="AG13" s="161" t="s">
        <v>62</v>
      </c>
      <c r="AH13" s="62">
        <f>AVERAGE(AB12:AB13)</f>
        <v>29.4576190804456</v>
      </c>
      <c r="AI13" s="162" t="s">
        <v>62</v>
      </c>
      <c r="AJ13" s="62">
        <f>AVERAGE(AD12:AD13)</f>
        <v>29.090005432225851</v>
      </c>
      <c r="AK13" s="1"/>
      <c r="AL13" s="1"/>
      <c r="AM13" s="51" t="s">
        <v>228</v>
      </c>
      <c r="AN13" s="161" t="s">
        <v>66</v>
      </c>
      <c r="AO13" s="377">
        <v>29.950386249762602</v>
      </c>
      <c r="AP13" s="161" t="s">
        <v>66</v>
      </c>
      <c r="AQ13" s="377">
        <v>29.707632712577801</v>
      </c>
      <c r="AR13" s="161" t="s">
        <v>66</v>
      </c>
      <c r="AS13" s="377">
        <v>29.779168969166601</v>
      </c>
      <c r="AT13" s="161" t="s">
        <v>66</v>
      </c>
      <c r="AU13" s="377">
        <v>29.659195207861</v>
      </c>
      <c r="AV13" s="161" t="s">
        <v>66</v>
      </c>
      <c r="AW13" s="377">
        <v>29.738856822149401</v>
      </c>
      <c r="AX13" s="161" t="s">
        <v>66</v>
      </c>
      <c r="AY13" s="378">
        <v>29.271802192525101</v>
      </c>
      <c r="BA13" s="61" t="s">
        <v>228</v>
      </c>
      <c r="BB13" s="382" t="s">
        <v>61</v>
      </c>
      <c r="BC13" s="392"/>
      <c r="BD13" s="393"/>
      <c r="BE13" s="392"/>
      <c r="BF13" s="393"/>
      <c r="BG13" s="392"/>
      <c r="BH13" s="393"/>
      <c r="BI13" s="185"/>
      <c r="BJ13" s="229"/>
      <c r="BK13" s="185"/>
      <c r="BL13" s="229"/>
      <c r="BN13" s="181"/>
      <c r="BO13" s="182"/>
      <c r="BP13" s="181"/>
      <c r="BQ13" s="182"/>
      <c r="BR13" s="181"/>
      <c r="BS13" s="182"/>
      <c r="BT13" s="181"/>
      <c r="BU13" s="182"/>
      <c r="BV13" s="181"/>
      <c r="BW13" s="182"/>
      <c r="BY13" s="173" t="s">
        <v>228</v>
      </c>
      <c r="BZ13" s="245"/>
      <c r="CA13" s="279"/>
      <c r="CB13" s="298"/>
      <c r="CC13" s="234"/>
      <c r="CE13" s="173" t="s">
        <v>228</v>
      </c>
      <c r="CF13" s="245"/>
      <c r="CG13" s="229"/>
      <c r="CH13" s="292"/>
    </row>
    <row r="14" spans="2:86" ht="15" thickBot="1">
      <c r="B14" s="477" t="s">
        <v>82</v>
      </c>
      <c r="C14" s="478"/>
      <c r="D14" s="478"/>
      <c r="E14" s="478"/>
      <c r="F14" s="479" t="s">
        <v>83</v>
      </c>
      <c r="G14" s="479"/>
      <c r="H14" s="479"/>
      <c r="I14" s="480"/>
      <c r="J14" s="28"/>
      <c r="K14" s="29" t="s">
        <v>229</v>
      </c>
      <c r="L14" s="30" t="s">
        <v>59</v>
      </c>
      <c r="M14" s="341" t="s">
        <v>230</v>
      </c>
      <c r="N14" s="32" t="s">
        <v>86</v>
      </c>
      <c r="O14" s="33" t="s">
        <v>86</v>
      </c>
      <c r="P14" s="33" t="s">
        <v>86</v>
      </c>
      <c r="Q14" s="155" t="s">
        <v>86</v>
      </c>
      <c r="R14" s="33" t="s">
        <v>86</v>
      </c>
      <c r="S14" s="34" t="s">
        <v>62</v>
      </c>
      <c r="T14" s="35" t="s">
        <v>87</v>
      </c>
      <c r="U14" s="32" t="s">
        <v>62</v>
      </c>
      <c r="V14" s="38" t="s">
        <v>62</v>
      </c>
      <c r="W14" s="424" t="s">
        <v>88</v>
      </c>
      <c r="X14" s="425" t="s">
        <v>88</v>
      </c>
      <c r="Z14" s="29" t="s">
        <v>229</v>
      </c>
      <c r="AA14" s="211">
        <v>18.9402405128289</v>
      </c>
      <c r="AB14" s="190">
        <v>30.5383900677041</v>
      </c>
      <c r="AC14" s="211">
        <v>15.455497355445999</v>
      </c>
      <c r="AD14" s="190">
        <v>33.091640454652698</v>
      </c>
      <c r="AE14" s="1"/>
      <c r="AG14" s="1"/>
      <c r="AH14" s="1"/>
      <c r="AI14" s="1"/>
      <c r="AJ14" s="1"/>
      <c r="AK14" s="1"/>
      <c r="AL14" s="1"/>
      <c r="AM14" s="29" t="s">
        <v>229</v>
      </c>
      <c r="AN14" s="375">
        <v>19.1326527292523</v>
      </c>
      <c r="AO14" s="381">
        <v>30.346439052250599</v>
      </c>
      <c r="AP14" s="375">
        <v>26.213054161402901</v>
      </c>
      <c r="AQ14" s="381">
        <v>29.653601545450599</v>
      </c>
      <c r="AR14" s="308"/>
      <c r="AS14" s="309"/>
      <c r="AT14" s="308"/>
      <c r="AU14" s="309"/>
      <c r="AV14" s="308"/>
      <c r="AW14" s="309"/>
      <c r="AX14" s="308"/>
      <c r="AY14" s="309"/>
      <c r="BA14" s="50" t="s">
        <v>229</v>
      </c>
      <c r="BB14" s="50">
        <v>2</v>
      </c>
      <c r="BC14" s="240">
        <v>16.238292232048899</v>
      </c>
      <c r="BD14" s="239">
        <v>33.657976294331398</v>
      </c>
      <c r="BE14" s="394">
        <v>16.5594576380816</v>
      </c>
      <c r="BF14" s="395">
        <v>33.014061004148999</v>
      </c>
      <c r="BG14" s="240">
        <v>16.319793088485099</v>
      </c>
      <c r="BH14" s="239">
        <v>32.817532380322298</v>
      </c>
      <c r="BI14" s="387"/>
      <c r="BJ14" s="380"/>
      <c r="BK14" s="175"/>
      <c r="BL14" s="380"/>
      <c r="BM14" s="326"/>
      <c r="BN14" s="224"/>
      <c r="BO14" s="225"/>
      <c r="BP14" s="224"/>
      <c r="BQ14" s="225"/>
      <c r="BR14" s="224"/>
      <c r="BS14" s="225"/>
      <c r="BT14" s="224"/>
      <c r="BU14" s="225"/>
      <c r="BV14" s="224"/>
      <c r="BW14" s="225"/>
      <c r="BY14" s="222" t="s">
        <v>229</v>
      </c>
      <c r="BZ14" s="50">
        <v>2</v>
      </c>
      <c r="CA14" s="280">
        <v>1</v>
      </c>
      <c r="CB14" s="299">
        <v>15.1022790879352</v>
      </c>
      <c r="CC14" s="300">
        <v>32.176698800911701</v>
      </c>
      <c r="CE14" s="222" t="s">
        <v>229</v>
      </c>
      <c r="CF14" s="293"/>
      <c r="CG14" s="251"/>
      <c r="CH14" s="263"/>
    </row>
    <row r="15" spans="2:86" ht="15" thickBot="1">
      <c r="B15" s="64"/>
      <c r="C15" s="64"/>
      <c r="D15" s="64"/>
      <c r="E15" s="65"/>
      <c r="F15" s="65"/>
      <c r="G15" s="65"/>
      <c r="H15" s="65"/>
      <c r="I15" s="65"/>
      <c r="J15" s="28"/>
      <c r="K15" s="41" t="s">
        <v>231</v>
      </c>
      <c r="L15" s="42" t="s">
        <v>59</v>
      </c>
      <c r="M15" s="342" t="s">
        <v>230</v>
      </c>
      <c r="N15" s="44" t="s">
        <v>86</v>
      </c>
      <c r="O15" s="45" t="s">
        <v>86</v>
      </c>
      <c r="P15" s="45" t="s">
        <v>86</v>
      </c>
      <c r="Q15" s="156" t="s">
        <v>86</v>
      </c>
      <c r="R15" s="45" t="s">
        <v>86</v>
      </c>
      <c r="S15" s="46" t="s">
        <v>62</v>
      </c>
      <c r="T15" s="37" t="s">
        <v>87</v>
      </c>
      <c r="U15" s="44" t="s">
        <v>62</v>
      </c>
      <c r="V15" s="48" t="s">
        <v>62</v>
      </c>
      <c r="W15" s="426" t="s">
        <v>88</v>
      </c>
      <c r="X15" s="427" t="s">
        <v>88</v>
      </c>
      <c r="Z15" s="41" t="s">
        <v>231</v>
      </c>
      <c r="AA15" s="212">
        <v>18.684158120214398</v>
      </c>
      <c r="AB15" s="165">
        <v>30.175189113645501</v>
      </c>
      <c r="AC15" s="212">
        <v>15.4026984735893</v>
      </c>
      <c r="AD15" s="165">
        <v>33.780075183738802</v>
      </c>
      <c r="AE15" s="1"/>
      <c r="AG15" s="1"/>
      <c r="AH15" s="1"/>
      <c r="AI15" s="1"/>
      <c r="AJ15" s="1"/>
      <c r="AK15" s="1"/>
      <c r="AL15" s="1"/>
      <c r="AM15" s="41" t="s">
        <v>231</v>
      </c>
      <c r="AN15" s="371">
        <v>19.388606636976601</v>
      </c>
      <c r="AO15" s="381">
        <v>30.114604780839901</v>
      </c>
      <c r="AP15" s="371">
        <v>25.955351803638798</v>
      </c>
      <c r="AQ15" s="381">
        <v>29.600099763556301</v>
      </c>
      <c r="AR15" s="167"/>
      <c r="AS15" s="168"/>
      <c r="AT15" s="167"/>
      <c r="AU15" s="168"/>
      <c r="AV15" s="167"/>
      <c r="AW15" s="168"/>
      <c r="AX15" s="167"/>
      <c r="AY15" s="168"/>
      <c r="BA15" s="220" t="s">
        <v>231</v>
      </c>
      <c r="BB15" s="220">
        <v>2</v>
      </c>
      <c r="BC15" s="241">
        <v>15.699439872921801</v>
      </c>
      <c r="BD15" s="198">
        <v>33.725957893455004</v>
      </c>
      <c r="BE15" s="396">
        <v>16.088738446533601</v>
      </c>
      <c r="BF15" s="397">
        <v>33.570825009513101</v>
      </c>
      <c r="BG15" s="241">
        <v>16.415720223887401</v>
      </c>
      <c r="BH15" s="198">
        <v>32.684125147839303</v>
      </c>
      <c r="BI15" s="388"/>
      <c r="BJ15" s="231"/>
      <c r="BK15" s="230"/>
      <c r="BL15" s="231"/>
      <c r="BM15" s="326"/>
      <c r="BN15" s="171"/>
      <c r="BO15" s="227"/>
      <c r="BP15" s="171"/>
      <c r="BQ15" s="227"/>
      <c r="BR15" s="171"/>
      <c r="BS15" s="227"/>
      <c r="BT15" s="171"/>
      <c r="BU15" s="227"/>
      <c r="BV15" s="171"/>
      <c r="BW15" s="227"/>
      <c r="BY15" s="172" t="s">
        <v>231</v>
      </c>
      <c r="BZ15" s="220">
        <v>2</v>
      </c>
      <c r="CA15" s="282">
        <v>1</v>
      </c>
      <c r="CB15" s="318">
        <v>14.7243336700855</v>
      </c>
      <c r="CC15" s="314">
        <v>32.4012766522726</v>
      </c>
      <c r="CE15" s="172" t="s">
        <v>231</v>
      </c>
      <c r="CF15" s="246"/>
      <c r="CG15" s="247"/>
      <c r="CH15" s="168"/>
    </row>
    <row r="16" spans="2:86" ht="15" thickBot="1">
      <c r="B16" s="487" t="s">
        <v>90</v>
      </c>
      <c r="C16" s="488"/>
      <c r="D16" s="488"/>
      <c r="E16" s="488"/>
      <c r="F16" s="488"/>
      <c r="G16" s="488"/>
      <c r="H16" s="488"/>
      <c r="I16" s="489"/>
      <c r="J16" s="28"/>
      <c r="K16" s="41" t="s">
        <v>232</v>
      </c>
      <c r="L16" s="42" t="s">
        <v>59</v>
      </c>
      <c r="M16" s="342" t="s">
        <v>230</v>
      </c>
      <c r="N16" s="44" t="s">
        <v>86</v>
      </c>
      <c r="O16" s="45" t="s">
        <v>86</v>
      </c>
      <c r="P16" s="45" t="s">
        <v>86</v>
      </c>
      <c r="Q16" s="156" t="s">
        <v>86</v>
      </c>
      <c r="R16" s="45" t="s">
        <v>86</v>
      </c>
      <c r="S16" s="46" t="s">
        <v>62</v>
      </c>
      <c r="T16" s="37" t="s">
        <v>87</v>
      </c>
      <c r="U16" s="44" t="s">
        <v>62</v>
      </c>
      <c r="V16" s="48" t="s">
        <v>62</v>
      </c>
      <c r="W16" s="426" t="s">
        <v>88</v>
      </c>
      <c r="X16" s="427" t="s">
        <v>88</v>
      </c>
      <c r="Z16" s="41" t="s">
        <v>232</v>
      </c>
      <c r="AA16" s="212">
        <v>18.8284306992593</v>
      </c>
      <c r="AB16" s="165">
        <v>30.2243215011469</v>
      </c>
      <c r="AC16" s="212">
        <v>15.9434691982208</v>
      </c>
      <c r="AD16" s="165">
        <v>32.439468450748898</v>
      </c>
      <c r="AE16" s="1"/>
      <c r="AK16" s="1"/>
      <c r="AL16" s="1"/>
      <c r="AM16" s="41" t="s">
        <v>232</v>
      </c>
      <c r="AN16" s="371">
        <v>22.2894411541882</v>
      </c>
      <c r="AO16" s="197">
        <v>30.124663265905401</v>
      </c>
      <c r="AP16" s="371">
        <v>17.440538171983299</v>
      </c>
      <c r="AQ16" s="197">
        <v>31.165907100999199</v>
      </c>
      <c r="AR16" s="167"/>
      <c r="AS16" s="168"/>
      <c r="AT16" s="167"/>
      <c r="AU16" s="168"/>
      <c r="AV16" s="167"/>
      <c r="AW16" s="168"/>
      <c r="AX16" s="167"/>
      <c r="AY16" s="168"/>
      <c r="BA16" s="220" t="s">
        <v>232</v>
      </c>
      <c r="BB16" s="220">
        <v>1</v>
      </c>
      <c r="BC16" s="241">
        <v>16.538596126729502</v>
      </c>
      <c r="BD16" s="198">
        <v>32.622394078212402</v>
      </c>
      <c r="BE16" s="396">
        <v>16.430621600705301</v>
      </c>
      <c r="BF16" s="397">
        <v>33.158249212915003</v>
      </c>
      <c r="BG16" s="241">
        <v>15.997989166378799</v>
      </c>
      <c r="BH16" s="198">
        <v>33.710704186339399</v>
      </c>
      <c r="BI16" s="388"/>
      <c r="BJ16" s="231"/>
      <c r="BK16" s="230"/>
      <c r="BL16" s="231"/>
      <c r="BM16" s="326"/>
      <c r="BN16" s="171"/>
      <c r="BO16" s="227"/>
      <c r="BP16" s="171"/>
      <c r="BQ16" s="227"/>
      <c r="BR16" s="171"/>
      <c r="BS16" s="227"/>
      <c r="BT16" s="171"/>
      <c r="BU16" s="227"/>
      <c r="BV16" s="171"/>
      <c r="BW16" s="227"/>
      <c r="BY16" s="172" t="s">
        <v>232</v>
      </c>
      <c r="BZ16" s="220">
        <v>1</v>
      </c>
      <c r="CA16" s="282">
        <v>1</v>
      </c>
      <c r="CB16" s="318">
        <v>15.916954411221401</v>
      </c>
      <c r="CC16" s="314">
        <v>30.713029865420499</v>
      </c>
      <c r="CE16" s="172" t="s">
        <v>232</v>
      </c>
      <c r="CF16" s="246"/>
      <c r="CG16" s="247"/>
      <c r="CH16" s="168"/>
    </row>
    <row r="17" spans="2:86">
      <c r="B17" s="490" t="s">
        <v>92</v>
      </c>
      <c r="C17" s="491"/>
      <c r="D17" s="491"/>
      <c r="E17" s="491"/>
      <c r="F17" s="492" t="s">
        <v>93</v>
      </c>
      <c r="G17" s="492"/>
      <c r="H17" s="492"/>
      <c r="I17" s="493"/>
      <c r="J17" s="28"/>
      <c r="K17" s="41" t="s">
        <v>233</v>
      </c>
      <c r="L17" s="42" t="s">
        <v>59</v>
      </c>
      <c r="M17" s="342" t="s">
        <v>230</v>
      </c>
      <c r="N17" s="44" t="s">
        <v>86</v>
      </c>
      <c r="O17" s="45" t="s">
        <v>86</v>
      </c>
      <c r="P17" s="45" t="s">
        <v>86</v>
      </c>
      <c r="Q17" s="156" t="s">
        <v>86</v>
      </c>
      <c r="R17" s="45" t="s">
        <v>86</v>
      </c>
      <c r="S17" s="46" t="s">
        <v>62</v>
      </c>
      <c r="T17" s="47" t="s">
        <v>87</v>
      </c>
      <c r="U17" s="44" t="s">
        <v>62</v>
      </c>
      <c r="V17" s="48" t="s">
        <v>62</v>
      </c>
      <c r="W17" s="426" t="s">
        <v>88</v>
      </c>
      <c r="X17" s="427" t="s">
        <v>88</v>
      </c>
      <c r="Z17" s="41" t="s">
        <v>233</v>
      </c>
      <c r="AA17" s="212">
        <v>18.892756587730599</v>
      </c>
      <c r="AB17" s="165">
        <v>30.853445748058</v>
      </c>
      <c r="AC17" s="212">
        <v>15.9745086413894</v>
      </c>
      <c r="AD17" s="165">
        <v>32.530216531608801</v>
      </c>
      <c r="AE17" s="1"/>
      <c r="AK17" s="1"/>
      <c r="AL17" s="1"/>
      <c r="AM17" s="41" t="s">
        <v>233</v>
      </c>
      <c r="AN17" s="261">
        <v>20.029691155021201</v>
      </c>
      <c r="AO17" s="165">
        <v>29.935678902482799</v>
      </c>
      <c r="AP17" s="261">
        <v>24.481389529172699</v>
      </c>
      <c r="AQ17" s="165">
        <v>29.375673096846</v>
      </c>
      <c r="AR17" s="266"/>
      <c r="AS17" s="267"/>
      <c r="AT17" s="266"/>
      <c r="AU17" s="267"/>
      <c r="AV17" s="266"/>
      <c r="AW17" s="267"/>
      <c r="AX17" s="266"/>
      <c r="AY17" s="267"/>
      <c r="BA17" s="220" t="s">
        <v>233</v>
      </c>
      <c r="BB17" s="220">
        <v>2</v>
      </c>
      <c r="BC17" s="241">
        <v>18.334945390148</v>
      </c>
      <c r="BD17" s="198">
        <v>31.384001070071498</v>
      </c>
      <c r="BE17" s="396">
        <v>18.002977807936102</v>
      </c>
      <c r="BF17" s="397">
        <v>31.695328420404302</v>
      </c>
      <c r="BG17" s="241">
        <v>18.8336322096605</v>
      </c>
      <c r="BH17" s="198">
        <v>30.791783946619699</v>
      </c>
      <c r="BI17" s="388"/>
      <c r="BJ17" s="379"/>
      <c r="BK17" s="230"/>
      <c r="BL17" s="379"/>
      <c r="BM17" s="326"/>
      <c r="BN17" s="171"/>
      <c r="BO17" s="227"/>
      <c r="BP17" s="171"/>
      <c r="BQ17" s="227"/>
      <c r="BR17" s="171"/>
      <c r="BS17" s="227"/>
      <c r="BT17" s="171"/>
      <c r="BU17" s="227"/>
      <c r="BV17" s="171"/>
      <c r="BW17" s="227"/>
      <c r="BY17" s="172" t="s">
        <v>233</v>
      </c>
      <c r="BZ17" s="220">
        <v>2</v>
      </c>
      <c r="CA17" s="282">
        <v>1</v>
      </c>
      <c r="CB17" s="301">
        <v>18.899341564282601</v>
      </c>
      <c r="CC17" s="302">
        <v>28.118039020827698</v>
      </c>
      <c r="CE17" s="172" t="s">
        <v>233</v>
      </c>
      <c r="CF17" s="246"/>
      <c r="CG17" s="247"/>
      <c r="CH17" s="168"/>
    </row>
    <row r="18" spans="2:86">
      <c r="B18" s="450" t="s">
        <v>95</v>
      </c>
      <c r="C18" s="451"/>
      <c r="D18" s="451"/>
      <c r="E18" s="452"/>
      <c r="F18" s="473" t="s">
        <v>96</v>
      </c>
      <c r="G18" s="474"/>
      <c r="H18" s="474"/>
      <c r="I18" s="475"/>
      <c r="J18" s="28"/>
      <c r="K18" s="41" t="s">
        <v>234</v>
      </c>
      <c r="L18" s="42" t="s">
        <v>59</v>
      </c>
      <c r="M18" s="342" t="s">
        <v>230</v>
      </c>
      <c r="N18" s="44" t="s">
        <v>86</v>
      </c>
      <c r="O18" s="45" t="s">
        <v>86</v>
      </c>
      <c r="P18" s="45" t="s">
        <v>86</v>
      </c>
      <c r="Q18" s="156" t="s">
        <v>86</v>
      </c>
      <c r="R18" s="45" t="s">
        <v>86</v>
      </c>
      <c r="S18" s="46" t="s">
        <v>62</v>
      </c>
      <c r="T18" s="37" t="s">
        <v>87</v>
      </c>
      <c r="U18" s="44" t="s">
        <v>62</v>
      </c>
      <c r="V18" s="48" t="s">
        <v>62</v>
      </c>
      <c r="W18" s="426" t="s">
        <v>88</v>
      </c>
      <c r="X18" s="427" t="s">
        <v>88</v>
      </c>
      <c r="Z18" s="41" t="s">
        <v>234</v>
      </c>
      <c r="AA18" s="212">
        <v>18.799341572858999</v>
      </c>
      <c r="AB18" s="165">
        <v>30.261297123882599</v>
      </c>
      <c r="AC18" s="212">
        <v>15.752973295877799</v>
      </c>
      <c r="AD18" s="165">
        <v>32.919534105700301</v>
      </c>
      <c r="AE18" s="1"/>
      <c r="AI18" s="1"/>
      <c r="AJ18" s="1"/>
      <c r="AK18" s="1"/>
      <c r="AL18" s="1"/>
      <c r="AM18" s="41" t="s">
        <v>234</v>
      </c>
      <c r="AN18" s="261">
        <v>21.9077964264781</v>
      </c>
      <c r="AO18" s="165">
        <v>29.523358145468698</v>
      </c>
      <c r="AP18" s="261">
        <v>24.426743651267898</v>
      </c>
      <c r="AQ18" s="165">
        <v>29.506771310205899</v>
      </c>
      <c r="AR18" s="266"/>
      <c r="AS18" s="267"/>
      <c r="AT18" s="266"/>
      <c r="AU18" s="267"/>
      <c r="AV18" s="266"/>
      <c r="AW18" s="267"/>
      <c r="AX18" s="266"/>
      <c r="AY18" s="267"/>
      <c r="BA18" s="220" t="s">
        <v>234</v>
      </c>
      <c r="BB18" s="220">
        <v>2</v>
      </c>
      <c r="BC18" s="241">
        <v>17.281501699833999</v>
      </c>
      <c r="BD18" s="198">
        <v>32.136804321349601</v>
      </c>
      <c r="BE18" s="396">
        <v>20.366697701790802</v>
      </c>
      <c r="BF18" s="397">
        <v>30.821044216517599</v>
      </c>
      <c r="BG18" s="241">
        <v>19.7711335974859</v>
      </c>
      <c r="BH18" s="198">
        <v>30.3523627888029</v>
      </c>
      <c r="BI18" s="388"/>
      <c r="BJ18" s="379"/>
      <c r="BK18" s="230"/>
      <c r="BL18" s="379"/>
      <c r="BM18" s="326"/>
      <c r="BN18" s="171"/>
      <c r="BO18" s="227"/>
      <c r="BP18" s="171"/>
      <c r="BQ18" s="227"/>
      <c r="BR18" s="171"/>
      <c r="BS18" s="227"/>
      <c r="BT18" s="171"/>
      <c r="BU18" s="227"/>
      <c r="BV18" s="171"/>
      <c r="BW18" s="227"/>
      <c r="BY18" s="172" t="s">
        <v>234</v>
      </c>
      <c r="BZ18" s="220">
        <v>2</v>
      </c>
      <c r="CA18" s="282">
        <v>1</v>
      </c>
      <c r="CB18" s="301">
        <v>17.411075698380699</v>
      </c>
      <c r="CC18" s="302">
        <v>30.1319452105</v>
      </c>
      <c r="CE18" s="172" t="s">
        <v>234</v>
      </c>
      <c r="CF18" s="246"/>
      <c r="CG18" s="247"/>
      <c r="CH18" s="168"/>
    </row>
    <row r="19" spans="2:86">
      <c r="B19" s="446" t="s">
        <v>98</v>
      </c>
      <c r="C19" s="447"/>
      <c r="D19" s="447"/>
      <c r="E19" s="447"/>
      <c r="F19" s="448" t="s">
        <v>235</v>
      </c>
      <c r="G19" s="448"/>
      <c r="H19" s="448"/>
      <c r="I19" s="449"/>
      <c r="J19" s="28"/>
      <c r="K19" s="41" t="s">
        <v>236</v>
      </c>
      <c r="L19" s="42" t="s">
        <v>59</v>
      </c>
      <c r="M19" s="342" t="s">
        <v>230</v>
      </c>
      <c r="N19" s="44" t="s">
        <v>86</v>
      </c>
      <c r="O19" s="45" t="s">
        <v>86</v>
      </c>
      <c r="P19" s="45" t="s">
        <v>86</v>
      </c>
      <c r="Q19" s="156" t="s">
        <v>86</v>
      </c>
      <c r="R19" s="45" t="s">
        <v>86</v>
      </c>
      <c r="S19" s="46" t="s">
        <v>62</v>
      </c>
      <c r="T19" s="37" t="s">
        <v>87</v>
      </c>
      <c r="U19" s="44" t="s">
        <v>62</v>
      </c>
      <c r="V19" s="48" t="s">
        <v>62</v>
      </c>
      <c r="W19" s="426" t="s">
        <v>88</v>
      </c>
      <c r="X19" s="427" t="s">
        <v>88</v>
      </c>
      <c r="Z19" s="66" t="s">
        <v>236</v>
      </c>
      <c r="AA19" s="212">
        <v>18.981120066253599</v>
      </c>
      <c r="AB19" s="165">
        <v>30.494035666258199</v>
      </c>
      <c r="AC19" s="212">
        <v>15.8055107342858</v>
      </c>
      <c r="AD19" s="165">
        <v>33.170785059889397</v>
      </c>
      <c r="AE19" s="1"/>
      <c r="AI19" s="1"/>
      <c r="AJ19" s="1"/>
      <c r="AK19" s="1"/>
      <c r="AL19" s="1"/>
      <c r="AM19" s="66" t="s">
        <v>236</v>
      </c>
      <c r="AN19" s="371">
        <v>23.254717484543399</v>
      </c>
      <c r="AO19" s="197">
        <v>29.560953187053599</v>
      </c>
      <c r="AP19" s="371">
        <v>26.278411986677199</v>
      </c>
      <c r="AQ19" s="197">
        <v>29.700166304945</v>
      </c>
      <c r="AR19" s="167"/>
      <c r="AS19" s="168"/>
      <c r="AT19" s="167"/>
      <c r="AU19" s="168"/>
      <c r="AV19" s="167"/>
      <c r="AW19" s="168"/>
      <c r="AX19" s="167"/>
      <c r="AY19" s="168"/>
      <c r="BA19" s="221" t="s">
        <v>236</v>
      </c>
      <c r="BB19" s="220">
        <v>2</v>
      </c>
      <c r="BC19" s="241">
        <v>19.508243305352401</v>
      </c>
      <c r="BD19" s="198">
        <v>30.954732153892099</v>
      </c>
      <c r="BE19" s="396">
        <v>20.2091947057529</v>
      </c>
      <c r="BF19" s="397">
        <v>30.619606108090899</v>
      </c>
      <c r="BG19" s="241">
        <v>20.423409557552599</v>
      </c>
      <c r="BH19" s="198">
        <v>30.282190891709199</v>
      </c>
      <c r="BI19" s="388"/>
      <c r="BJ19" s="231"/>
      <c r="BK19" s="230"/>
      <c r="BL19" s="231"/>
      <c r="BM19" s="326"/>
      <c r="BN19" s="171"/>
      <c r="BO19" s="227"/>
      <c r="BP19" s="171"/>
      <c r="BQ19" s="227"/>
      <c r="BR19" s="171"/>
      <c r="BS19" s="227"/>
      <c r="BT19" s="171"/>
      <c r="BU19" s="227"/>
      <c r="BV19" s="171"/>
      <c r="BW19" s="227"/>
      <c r="BY19" s="174" t="s">
        <v>236</v>
      </c>
      <c r="BZ19" s="220">
        <v>2</v>
      </c>
      <c r="CA19" s="282">
        <v>1</v>
      </c>
      <c r="CB19" s="318">
        <v>20.355200818938702</v>
      </c>
      <c r="CC19" s="314">
        <v>26.972856757184701</v>
      </c>
      <c r="CE19" s="174" t="s">
        <v>236</v>
      </c>
      <c r="CF19" s="246"/>
      <c r="CG19" s="247"/>
      <c r="CH19" s="168"/>
    </row>
    <row r="20" spans="2:86">
      <c r="B20" s="446" t="s">
        <v>101</v>
      </c>
      <c r="C20" s="447"/>
      <c r="D20" s="447"/>
      <c r="E20" s="447"/>
      <c r="F20" s="473" t="s">
        <v>102</v>
      </c>
      <c r="G20" s="474"/>
      <c r="H20" s="474"/>
      <c r="I20" s="475"/>
      <c r="J20" s="28"/>
      <c r="K20" s="41" t="s">
        <v>237</v>
      </c>
      <c r="L20" s="42" t="s">
        <v>59</v>
      </c>
      <c r="M20" s="342" t="s">
        <v>230</v>
      </c>
      <c r="N20" s="44" t="s">
        <v>86</v>
      </c>
      <c r="O20" s="45" t="s">
        <v>86</v>
      </c>
      <c r="P20" s="45" t="s">
        <v>86</v>
      </c>
      <c r="Q20" s="156" t="s">
        <v>86</v>
      </c>
      <c r="R20" s="45" t="s">
        <v>86</v>
      </c>
      <c r="S20" s="46" t="s">
        <v>62</v>
      </c>
      <c r="T20" s="47" t="s">
        <v>87</v>
      </c>
      <c r="U20" s="44" t="s">
        <v>62</v>
      </c>
      <c r="V20" s="48" t="s">
        <v>62</v>
      </c>
      <c r="W20" s="426" t="s">
        <v>88</v>
      </c>
      <c r="X20" s="427" t="s">
        <v>88</v>
      </c>
      <c r="Z20" s="41" t="s">
        <v>237</v>
      </c>
      <c r="AA20" s="212">
        <v>18.658049034813999</v>
      </c>
      <c r="AB20" s="165">
        <v>30.1650471261406</v>
      </c>
      <c r="AC20" s="212">
        <v>15.542208836838</v>
      </c>
      <c r="AD20" s="165">
        <v>33.698236837823401</v>
      </c>
      <c r="AE20" s="1"/>
      <c r="AI20" s="1"/>
      <c r="AJ20" s="1"/>
      <c r="AK20" s="1"/>
      <c r="AL20" s="1"/>
      <c r="AM20" s="41" t="s">
        <v>237</v>
      </c>
      <c r="AN20" s="371">
        <v>21.835475705681599</v>
      </c>
      <c r="AO20" s="197">
        <v>29.561076506313899</v>
      </c>
      <c r="AP20" s="371">
        <v>27.731991234916901</v>
      </c>
      <c r="AQ20" s="197">
        <v>29.4098134595435</v>
      </c>
      <c r="AR20" s="167"/>
      <c r="AS20" s="168"/>
      <c r="AT20" s="167"/>
      <c r="AU20" s="168"/>
      <c r="AV20" s="167"/>
      <c r="AW20" s="168"/>
      <c r="AX20" s="167"/>
      <c r="AY20" s="168"/>
      <c r="BA20" s="220" t="s">
        <v>237</v>
      </c>
      <c r="BB20" s="220">
        <v>2</v>
      </c>
      <c r="BC20" s="241">
        <v>19.4306981160093</v>
      </c>
      <c r="BD20" s="198">
        <v>30.568590128099299</v>
      </c>
      <c r="BE20" s="396">
        <v>19.8907860919178</v>
      </c>
      <c r="BF20" s="397">
        <v>30.410146011599601</v>
      </c>
      <c r="BG20" s="241">
        <v>20.712195371378101</v>
      </c>
      <c r="BH20" s="198">
        <v>30.049445294764599</v>
      </c>
      <c r="BI20" s="388"/>
      <c r="BJ20" s="231"/>
      <c r="BK20" s="230"/>
      <c r="BL20" s="231"/>
      <c r="BM20" s="326"/>
      <c r="BN20" s="171"/>
      <c r="BO20" s="227"/>
      <c r="BP20" s="171"/>
      <c r="BQ20" s="227"/>
      <c r="BR20" s="171"/>
      <c r="BS20" s="227"/>
      <c r="BT20" s="171"/>
      <c r="BU20" s="227"/>
      <c r="BV20" s="171"/>
      <c r="BW20" s="227"/>
      <c r="BY20" s="172" t="s">
        <v>237</v>
      </c>
      <c r="BZ20" s="220">
        <v>2</v>
      </c>
      <c r="CA20" s="282">
        <v>1</v>
      </c>
      <c r="CB20" s="318">
        <v>20.853511384061299</v>
      </c>
      <c r="CC20" s="314">
        <v>27.060666131393599</v>
      </c>
      <c r="CE20" s="172" t="s">
        <v>237</v>
      </c>
      <c r="CF20" s="246"/>
      <c r="CG20" s="247"/>
      <c r="CH20" s="168"/>
    </row>
    <row r="21" spans="2:86" ht="15" thickBot="1">
      <c r="B21" s="477" t="s">
        <v>104</v>
      </c>
      <c r="C21" s="478"/>
      <c r="D21" s="478"/>
      <c r="E21" s="478"/>
      <c r="F21" s="479" t="s">
        <v>105</v>
      </c>
      <c r="G21" s="479"/>
      <c r="H21" s="479"/>
      <c r="I21" s="480"/>
      <c r="J21" s="28"/>
      <c r="K21" s="41" t="s">
        <v>238</v>
      </c>
      <c r="L21" s="42" t="s">
        <v>59</v>
      </c>
      <c r="M21" s="342" t="s">
        <v>230</v>
      </c>
      <c r="N21" s="44" t="s">
        <v>86</v>
      </c>
      <c r="O21" s="45" t="s">
        <v>86</v>
      </c>
      <c r="P21" s="45" t="s">
        <v>86</v>
      </c>
      <c r="Q21" s="156" t="s">
        <v>86</v>
      </c>
      <c r="R21" s="45" t="s">
        <v>86</v>
      </c>
      <c r="S21" s="46" t="s">
        <v>62</v>
      </c>
      <c r="T21" s="37" t="s">
        <v>87</v>
      </c>
      <c r="U21" s="44" t="s">
        <v>62</v>
      </c>
      <c r="V21" s="48" t="s">
        <v>62</v>
      </c>
      <c r="W21" s="426" t="s">
        <v>88</v>
      </c>
      <c r="X21" s="427" t="s">
        <v>88</v>
      </c>
      <c r="Z21" s="41" t="s">
        <v>238</v>
      </c>
      <c r="AA21" s="212">
        <v>18.663705405977598</v>
      </c>
      <c r="AB21" s="165">
        <v>30.456952760257799</v>
      </c>
      <c r="AC21" s="212">
        <v>15.541496331261101</v>
      </c>
      <c r="AD21" s="165">
        <v>33.8567522682009</v>
      </c>
      <c r="AE21" s="1"/>
      <c r="AI21" s="1"/>
      <c r="AJ21" s="1"/>
      <c r="AK21" s="1"/>
      <c r="AL21" s="1"/>
      <c r="AM21" s="41" t="s">
        <v>238</v>
      </c>
      <c r="AN21" s="261">
        <v>21.6253081906147</v>
      </c>
      <c r="AO21" s="165">
        <v>29.5938210006316</v>
      </c>
      <c r="AP21" s="261">
        <v>27.369419597090499</v>
      </c>
      <c r="AQ21" s="165">
        <v>29.407628460620899</v>
      </c>
      <c r="AR21" s="266"/>
      <c r="AS21" s="267"/>
      <c r="AT21" s="266"/>
      <c r="AU21" s="267"/>
      <c r="AV21" s="266"/>
      <c r="AW21" s="267"/>
      <c r="AX21" s="266"/>
      <c r="AY21" s="267"/>
      <c r="BA21" s="220" t="s">
        <v>238</v>
      </c>
      <c r="BB21" s="220">
        <v>2</v>
      </c>
      <c r="BC21" s="241">
        <v>18.332498077490801</v>
      </c>
      <c r="BD21" s="198">
        <v>31.021175678978601</v>
      </c>
      <c r="BE21" s="396">
        <v>19.828913124837399</v>
      </c>
      <c r="BF21" s="397">
        <v>30.301666913729701</v>
      </c>
      <c r="BG21" s="241">
        <v>17.1782000686174</v>
      </c>
      <c r="BH21" s="198">
        <v>32.0102307586845</v>
      </c>
      <c r="BI21" s="388"/>
      <c r="BJ21" s="379"/>
      <c r="BK21" s="230"/>
      <c r="BL21" s="379"/>
      <c r="BM21" s="326"/>
      <c r="BN21" s="171"/>
      <c r="BO21" s="227"/>
      <c r="BP21" s="171"/>
      <c r="BQ21" s="227"/>
      <c r="BR21" s="171"/>
      <c r="BS21" s="227"/>
      <c r="BT21" s="171"/>
      <c r="BU21" s="227"/>
      <c r="BV21" s="171"/>
      <c r="BW21" s="227"/>
      <c r="BY21" s="172" t="s">
        <v>238</v>
      </c>
      <c r="BZ21" s="220">
        <v>2</v>
      </c>
      <c r="CA21" s="282">
        <v>1</v>
      </c>
      <c r="CB21" s="301">
        <v>19.029404572231101</v>
      </c>
      <c r="CC21" s="302">
        <v>27.9897122588131</v>
      </c>
      <c r="CE21" s="172" t="s">
        <v>238</v>
      </c>
      <c r="CF21" s="246"/>
      <c r="CG21" s="247"/>
      <c r="CH21" s="168"/>
    </row>
    <row r="22" spans="2:86" ht="15" thickBot="1">
      <c r="B22" s="67"/>
      <c r="C22" s="67"/>
      <c r="D22" s="67"/>
      <c r="E22" s="67"/>
      <c r="F22" s="68"/>
      <c r="G22" s="67"/>
      <c r="H22" s="65"/>
      <c r="I22" s="64"/>
      <c r="J22" s="28"/>
      <c r="K22" s="41" t="s">
        <v>239</v>
      </c>
      <c r="L22" s="42" t="s">
        <v>59</v>
      </c>
      <c r="M22" s="342" t="s">
        <v>230</v>
      </c>
      <c r="N22" s="44" t="s">
        <v>86</v>
      </c>
      <c r="O22" s="45" t="s">
        <v>86</v>
      </c>
      <c r="P22" s="45" t="s">
        <v>86</v>
      </c>
      <c r="Q22" s="156" t="s">
        <v>86</v>
      </c>
      <c r="R22" s="45" t="s">
        <v>86</v>
      </c>
      <c r="S22" s="46" t="s">
        <v>62</v>
      </c>
      <c r="T22" s="37" t="s">
        <v>87</v>
      </c>
      <c r="U22" s="44" t="s">
        <v>62</v>
      </c>
      <c r="V22" s="48" t="s">
        <v>62</v>
      </c>
      <c r="W22" s="426" t="s">
        <v>88</v>
      </c>
      <c r="X22" s="427" t="s">
        <v>88</v>
      </c>
      <c r="Z22" s="41" t="s">
        <v>239</v>
      </c>
      <c r="AA22" s="212">
        <v>18.651544726434899</v>
      </c>
      <c r="AB22" s="165">
        <v>30.2489117572837</v>
      </c>
      <c r="AC22" s="212">
        <v>15.3710103174816</v>
      </c>
      <c r="AD22" s="165">
        <v>33.670768673629397</v>
      </c>
      <c r="AE22" s="1"/>
      <c r="AK22" s="4"/>
      <c r="AL22" s="1"/>
      <c r="AM22" s="41" t="s">
        <v>239</v>
      </c>
      <c r="AN22" s="371">
        <v>23.488691568023999</v>
      </c>
      <c r="AO22" s="197">
        <v>29.3940620677113</v>
      </c>
      <c r="AP22" s="371">
        <v>25.281152473646198</v>
      </c>
      <c r="AQ22" s="197">
        <v>29.409019860809899</v>
      </c>
      <c r="AR22" s="167"/>
      <c r="AS22" s="168"/>
      <c r="AT22" s="167"/>
      <c r="AU22" s="168"/>
      <c r="AV22" s="167"/>
      <c r="AW22" s="168"/>
      <c r="AX22" s="167"/>
      <c r="AY22" s="168"/>
      <c r="BA22" s="220" t="s">
        <v>239</v>
      </c>
      <c r="BB22" s="220">
        <v>2</v>
      </c>
      <c r="BC22" s="241">
        <v>21.107567836375001</v>
      </c>
      <c r="BD22" s="198">
        <v>30.329213480501501</v>
      </c>
      <c r="BE22" s="396">
        <v>17.2640611867659</v>
      </c>
      <c r="BF22" s="397">
        <v>31.624185566315202</v>
      </c>
      <c r="BG22" s="241">
        <v>16.681287675490399</v>
      </c>
      <c r="BH22" s="198">
        <v>32.204968228938903</v>
      </c>
      <c r="BI22" s="388"/>
      <c r="BJ22" s="231"/>
      <c r="BK22" s="230"/>
      <c r="BL22" s="231"/>
      <c r="BM22" s="326"/>
      <c r="BN22" s="171"/>
      <c r="BO22" s="227"/>
      <c r="BP22" s="171"/>
      <c r="BQ22" s="227"/>
      <c r="BR22" s="171"/>
      <c r="BS22" s="227"/>
      <c r="BT22" s="171"/>
      <c r="BU22" s="227"/>
      <c r="BV22" s="171"/>
      <c r="BW22" s="227"/>
      <c r="BY22" s="172" t="s">
        <v>239</v>
      </c>
      <c r="BZ22" s="220">
        <v>2</v>
      </c>
      <c r="CA22" s="282">
        <v>1</v>
      </c>
      <c r="CB22" s="318">
        <v>22.311902130808399</v>
      </c>
      <c r="CC22" s="314">
        <v>27.731419584515301</v>
      </c>
      <c r="CE22" s="172" t="s">
        <v>239</v>
      </c>
      <c r="CF22" s="246"/>
      <c r="CG22" s="247"/>
      <c r="CH22" s="168"/>
    </row>
    <row r="23" spans="2:86" ht="15" thickBot="1">
      <c r="B23" s="465" t="s">
        <v>108</v>
      </c>
      <c r="C23" s="466"/>
      <c r="D23" s="466"/>
      <c r="E23" s="466"/>
      <c r="F23" s="466"/>
      <c r="G23" s="466"/>
      <c r="H23" s="467" t="s">
        <v>109</v>
      </c>
      <c r="I23" s="481"/>
      <c r="J23" s="28"/>
      <c r="K23" s="51" t="s">
        <v>240</v>
      </c>
      <c r="L23" s="52" t="s">
        <v>59</v>
      </c>
      <c r="M23" s="343" t="s">
        <v>230</v>
      </c>
      <c r="N23" s="58" t="s">
        <v>86</v>
      </c>
      <c r="O23" s="71" t="s">
        <v>86</v>
      </c>
      <c r="P23" s="71" t="s">
        <v>86</v>
      </c>
      <c r="Q23" s="158" t="s">
        <v>86</v>
      </c>
      <c r="R23" s="71" t="s">
        <v>86</v>
      </c>
      <c r="S23" s="59" t="s">
        <v>62</v>
      </c>
      <c r="T23" s="72" t="s">
        <v>87</v>
      </c>
      <c r="U23" s="54" t="s">
        <v>62</v>
      </c>
      <c r="V23" s="60" t="s">
        <v>62</v>
      </c>
      <c r="W23" s="430" t="s">
        <v>88</v>
      </c>
      <c r="X23" s="431" t="s">
        <v>88</v>
      </c>
      <c r="Z23" s="51" t="s">
        <v>240</v>
      </c>
      <c r="AA23" s="362">
        <v>18.622160700722599</v>
      </c>
      <c r="AB23" s="194">
        <v>30.305953853938899</v>
      </c>
      <c r="AC23" s="362">
        <v>15.400941776094299</v>
      </c>
      <c r="AD23" s="194">
        <v>33.613599505487102</v>
      </c>
      <c r="AE23" s="1"/>
      <c r="AK23" s="1"/>
      <c r="AL23" s="1"/>
      <c r="AM23" s="51" t="s">
        <v>240</v>
      </c>
      <c r="AN23" s="372">
        <v>18.9641483739046</v>
      </c>
      <c r="AO23" s="62">
        <v>30.373823360452199</v>
      </c>
      <c r="AP23" s="372">
        <v>23.301942216232799</v>
      </c>
      <c r="AQ23" s="62">
        <v>29.928172702857498</v>
      </c>
      <c r="AR23" s="170"/>
      <c r="AS23" s="169"/>
      <c r="AT23" s="170"/>
      <c r="AU23" s="169"/>
      <c r="AV23" s="170"/>
      <c r="AW23" s="169"/>
      <c r="AX23" s="170"/>
      <c r="AY23" s="169"/>
      <c r="BA23" s="61" t="s">
        <v>240</v>
      </c>
      <c r="BB23" s="61">
        <v>2</v>
      </c>
      <c r="BC23" s="418">
        <v>19.690448726631701</v>
      </c>
      <c r="BD23" s="419">
        <v>30.510161314518299</v>
      </c>
      <c r="BE23" s="416">
        <v>22.323444473791099</v>
      </c>
      <c r="BF23" s="417">
        <v>29.770867020002299</v>
      </c>
      <c r="BG23" s="418">
        <v>22.296523666595299</v>
      </c>
      <c r="BH23" s="419">
        <v>29.8300370571211</v>
      </c>
      <c r="BI23" s="389"/>
      <c r="BJ23" s="234"/>
      <c r="BK23" s="233"/>
      <c r="BL23" s="234"/>
      <c r="BM23" s="326"/>
      <c r="BN23" s="392"/>
      <c r="BO23" s="393"/>
      <c r="BP23" s="392"/>
      <c r="BQ23" s="393"/>
      <c r="BR23" s="392"/>
      <c r="BS23" s="393"/>
      <c r="BT23" s="392"/>
      <c r="BU23" s="393"/>
      <c r="BV23" s="392"/>
      <c r="BW23" s="393"/>
      <c r="BY23" s="173" t="s">
        <v>240</v>
      </c>
      <c r="BZ23" s="61">
        <v>2</v>
      </c>
      <c r="CA23" s="321">
        <v>1</v>
      </c>
      <c r="CB23" s="320">
        <v>20.518916127419299</v>
      </c>
      <c r="CC23" s="316">
        <v>27.027462576675799</v>
      </c>
      <c r="CE23" s="173" t="s">
        <v>240</v>
      </c>
      <c r="CF23" s="248"/>
      <c r="CG23" s="249"/>
      <c r="CH23" s="169"/>
    </row>
    <row r="24" spans="2:86">
      <c r="B24" s="469" t="s">
        <v>111</v>
      </c>
      <c r="C24" s="470"/>
      <c r="D24" s="470"/>
      <c r="E24" s="470"/>
      <c r="F24" s="471" t="s">
        <v>62</v>
      </c>
      <c r="G24" s="471"/>
      <c r="H24" s="471"/>
      <c r="I24" s="472"/>
      <c r="J24" s="28"/>
      <c r="K24" s="29" t="s">
        <v>241</v>
      </c>
      <c r="L24" s="30" t="s">
        <v>78</v>
      </c>
      <c r="M24" s="341" t="s">
        <v>230</v>
      </c>
      <c r="N24" s="32" t="s">
        <v>86</v>
      </c>
      <c r="O24" s="33" t="s">
        <v>86</v>
      </c>
      <c r="P24" s="33" t="s">
        <v>86</v>
      </c>
      <c r="Q24" s="155" t="s">
        <v>86</v>
      </c>
      <c r="R24" s="33" t="s">
        <v>86</v>
      </c>
      <c r="S24" s="34" t="s">
        <v>62</v>
      </c>
      <c r="T24" s="35" t="s">
        <v>87</v>
      </c>
      <c r="U24" s="32" t="s">
        <v>62</v>
      </c>
      <c r="V24" s="38" t="s">
        <v>62</v>
      </c>
      <c r="W24" s="424" t="s">
        <v>88</v>
      </c>
      <c r="X24" s="425" t="s">
        <v>88</v>
      </c>
      <c r="Z24" s="29" t="s">
        <v>241</v>
      </c>
      <c r="AA24" s="211">
        <v>22.230413069187499</v>
      </c>
      <c r="AB24" s="190">
        <v>29.285401379368</v>
      </c>
      <c r="AC24" s="211">
        <v>20.498960586621902</v>
      </c>
      <c r="AD24" s="190">
        <v>29.370041921321299</v>
      </c>
      <c r="AE24" s="1"/>
      <c r="AK24" s="1"/>
      <c r="AL24" s="1"/>
      <c r="AM24" s="29" t="s">
        <v>241</v>
      </c>
      <c r="AN24" s="373">
        <v>26.2444189082916</v>
      </c>
      <c r="AO24" s="190">
        <v>29.449204359036202</v>
      </c>
      <c r="AP24" s="373">
        <v>25.428140313019501</v>
      </c>
      <c r="AQ24" s="190">
        <v>29.320586007798799</v>
      </c>
      <c r="AR24" s="262"/>
      <c r="AS24" s="265"/>
      <c r="AT24" s="262"/>
      <c r="AU24" s="265"/>
      <c r="AV24" s="262"/>
      <c r="AW24" s="265"/>
      <c r="AX24" s="262"/>
      <c r="AY24" s="265"/>
      <c r="BA24" s="50" t="s">
        <v>241</v>
      </c>
      <c r="BB24" s="221">
        <v>2</v>
      </c>
      <c r="BC24" s="240">
        <v>17.605413728584299</v>
      </c>
      <c r="BD24" s="239">
        <v>31.380230570618401</v>
      </c>
      <c r="BE24" s="240">
        <v>17.0250217311727</v>
      </c>
      <c r="BF24" s="239">
        <v>31.696425980756999</v>
      </c>
      <c r="BG24" s="240">
        <v>19.692875273148999</v>
      </c>
      <c r="BH24" s="239">
        <v>30.688843002663798</v>
      </c>
      <c r="BI24" s="387"/>
      <c r="BJ24" s="176"/>
      <c r="BK24" s="387"/>
      <c r="BL24" s="176"/>
      <c r="BM24" s="326"/>
      <c r="BN24" s="224"/>
      <c r="BO24" s="405"/>
      <c r="BP24" s="224"/>
      <c r="BQ24" s="263"/>
      <c r="BR24" s="243"/>
      <c r="BS24" s="405"/>
      <c r="BT24" s="224"/>
      <c r="BU24" s="263"/>
      <c r="BV24" s="408"/>
      <c r="BW24" s="263"/>
      <c r="BY24" s="222" t="s">
        <v>241</v>
      </c>
      <c r="BZ24" s="221">
        <v>2</v>
      </c>
      <c r="CA24" s="322">
        <v>1</v>
      </c>
      <c r="CB24" s="319">
        <v>17.878012334756299</v>
      </c>
      <c r="CC24" s="317">
        <v>28.909628078805301</v>
      </c>
      <c r="CE24" s="222" t="s">
        <v>241</v>
      </c>
      <c r="CF24" s="250"/>
      <c r="CG24" s="251"/>
      <c r="CH24" s="252"/>
    </row>
    <row r="25" spans="2:86">
      <c r="B25" s="446" t="s">
        <v>113</v>
      </c>
      <c r="C25" s="447"/>
      <c r="D25" s="447"/>
      <c r="E25" s="447"/>
      <c r="F25" s="476" t="s">
        <v>62</v>
      </c>
      <c r="G25" s="448"/>
      <c r="H25" s="448"/>
      <c r="I25" s="449"/>
      <c r="J25" s="28"/>
      <c r="K25" s="41" t="s">
        <v>242</v>
      </c>
      <c r="L25" s="42" t="s">
        <v>78</v>
      </c>
      <c r="M25" s="342" t="s">
        <v>230</v>
      </c>
      <c r="N25" s="44" t="s">
        <v>86</v>
      </c>
      <c r="O25" s="45" t="s">
        <v>86</v>
      </c>
      <c r="P25" s="45" t="s">
        <v>86</v>
      </c>
      <c r="Q25" s="156" t="s">
        <v>86</v>
      </c>
      <c r="R25" s="45" t="s">
        <v>86</v>
      </c>
      <c r="S25" s="46" t="s">
        <v>62</v>
      </c>
      <c r="T25" s="37" t="s">
        <v>87</v>
      </c>
      <c r="U25" s="44" t="s">
        <v>62</v>
      </c>
      <c r="V25" s="48" t="s">
        <v>62</v>
      </c>
      <c r="W25" s="426" t="s">
        <v>88</v>
      </c>
      <c r="X25" s="427" t="s">
        <v>88</v>
      </c>
      <c r="Y25" s="74"/>
      <c r="Z25" s="41" t="s">
        <v>242</v>
      </c>
      <c r="AA25" s="212">
        <v>28.262016309261899</v>
      </c>
      <c r="AB25" s="165">
        <v>29.300951630901199</v>
      </c>
      <c r="AC25" s="212">
        <v>25.434869399832301</v>
      </c>
      <c r="AD25" s="165">
        <v>28.942674438738798</v>
      </c>
      <c r="AE25" s="1"/>
      <c r="AK25" s="1"/>
      <c r="AL25" s="1"/>
      <c r="AM25" s="41" t="s">
        <v>242</v>
      </c>
      <c r="AN25" s="258" t="s">
        <v>66</v>
      </c>
      <c r="AO25" s="165">
        <v>29.508753444197399</v>
      </c>
      <c r="AP25" s="371">
        <v>20.7725121840929</v>
      </c>
      <c r="AQ25" s="165">
        <v>29.648256387384599</v>
      </c>
      <c r="AR25" s="167"/>
      <c r="AS25" s="267"/>
      <c r="AT25" s="167"/>
      <c r="AU25" s="267"/>
      <c r="AV25" s="167"/>
      <c r="AW25" s="267"/>
      <c r="AX25" s="167"/>
      <c r="AY25" s="267"/>
      <c r="BA25" s="220" t="s">
        <v>242</v>
      </c>
      <c r="BB25" s="220">
        <v>2</v>
      </c>
      <c r="BC25" s="318" t="s">
        <v>66</v>
      </c>
      <c r="BD25" s="198">
        <v>29.818139401476799</v>
      </c>
      <c r="BE25" s="318" t="s">
        <v>66</v>
      </c>
      <c r="BF25" s="198">
        <v>29.667632770439699</v>
      </c>
      <c r="BG25" s="318" t="s">
        <v>66</v>
      </c>
      <c r="BH25" s="198">
        <v>29.749008777646001</v>
      </c>
      <c r="BI25" s="390" t="s">
        <v>66</v>
      </c>
      <c r="BJ25" s="376">
        <v>30.506632628715298</v>
      </c>
      <c r="BK25" s="390" t="s">
        <v>66</v>
      </c>
      <c r="BL25" s="376">
        <v>30.292842316154999</v>
      </c>
      <c r="BM25" s="326"/>
      <c r="BN25" s="41" t="s">
        <v>66</v>
      </c>
      <c r="BO25" s="411">
        <v>30.1980078965377</v>
      </c>
      <c r="BP25" s="414">
        <v>33.980607297328802</v>
      </c>
      <c r="BQ25" s="376">
        <v>30.1434443293698</v>
      </c>
      <c r="BR25" s="413" t="s">
        <v>66</v>
      </c>
      <c r="BS25" s="411">
        <v>30.231064087158501</v>
      </c>
      <c r="BT25" s="412" t="s">
        <v>66</v>
      </c>
      <c r="BU25" s="376">
        <v>30.259774127344301</v>
      </c>
      <c r="BV25" s="415">
        <v>19.8914730999592</v>
      </c>
      <c r="BW25" s="376">
        <v>31.316847502075898</v>
      </c>
      <c r="BY25" s="172" t="s">
        <v>242</v>
      </c>
      <c r="BZ25" s="220">
        <v>2</v>
      </c>
      <c r="CA25" s="203">
        <v>10</v>
      </c>
      <c r="CB25" s="318">
        <v>18.938576439335201</v>
      </c>
      <c r="CC25" s="314">
        <v>28.336630176778801</v>
      </c>
      <c r="CE25" s="172" t="s">
        <v>242</v>
      </c>
      <c r="CF25" s="246"/>
      <c r="CG25" s="247"/>
      <c r="CH25" s="168"/>
    </row>
    <row r="26" spans="2:86" ht="15" thickBot="1">
      <c r="B26" s="477" t="s">
        <v>115</v>
      </c>
      <c r="C26" s="478"/>
      <c r="D26" s="478"/>
      <c r="E26" s="478"/>
      <c r="F26" s="479" t="s">
        <v>62</v>
      </c>
      <c r="G26" s="479"/>
      <c r="H26" s="479"/>
      <c r="I26" s="480"/>
      <c r="J26" s="28"/>
      <c r="K26" s="41" t="s">
        <v>243</v>
      </c>
      <c r="L26" s="42" t="s">
        <v>78</v>
      </c>
      <c r="M26" s="342" t="s">
        <v>230</v>
      </c>
      <c r="N26" s="44" t="s">
        <v>86</v>
      </c>
      <c r="O26" s="45" t="s">
        <v>86</v>
      </c>
      <c r="P26" s="45" t="s">
        <v>86</v>
      </c>
      <c r="Q26" s="156" t="s">
        <v>86</v>
      </c>
      <c r="R26" s="45" t="s">
        <v>86</v>
      </c>
      <c r="S26" s="46" t="s">
        <v>62</v>
      </c>
      <c r="T26" s="47" t="s">
        <v>87</v>
      </c>
      <c r="U26" s="44" t="s">
        <v>62</v>
      </c>
      <c r="V26" s="48" t="s">
        <v>62</v>
      </c>
      <c r="W26" s="426" t="s">
        <v>88</v>
      </c>
      <c r="X26" s="427" t="s">
        <v>88</v>
      </c>
      <c r="Y26" s="74"/>
      <c r="Z26" s="41" t="s">
        <v>243</v>
      </c>
      <c r="AA26" s="212">
        <v>26.118290213160801</v>
      </c>
      <c r="AB26" s="165">
        <v>29.0392743282769</v>
      </c>
      <c r="AC26" s="212">
        <v>24.5156754847367</v>
      </c>
      <c r="AD26" s="165">
        <v>28.9411161351122</v>
      </c>
      <c r="AE26" s="1"/>
      <c r="AK26" s="1"/>
      <c r="AL26" s="1"/>
      <c r="AM26" s="41" t="s">
        <v>243</v>
      </c>
      <c r="AN26" s="261">
        <v>22.383991747258602</v>
      </c>
      <c r="AO26" s="165">
        <v>29.352156314537201</v>
      </c>
      <c r="AP26" s="261">
        <v>23.5943684447066</v>
      </c>
      <c r="AQ26" s="165">
        <v>29.298101942291598</v>
      </c>
      <c r="AR26" s="266"/>
      <c r="AS26" s="267"/>
      <c r="AT26" s="266"/>
      <c r="AU26" s="267"/>
      <c r="AV26" s="266"/>
      <c r="AW26" s="267"/>
      <c r="AX26" s="266"/>
      <c r="AY26" s="267"/>
      <c r="BA26" s="220" t="s">
        <v>243</v>
      </c>
      <c r="BB26" s="220">
        <v>2</v>
      </c>
      <c r="BC26" s="214" t="s">
        <v>66</v>
      </c>
      <c r="BD26" s="198">
        <v>29.513703931902299</v>
      </c>
      <c r="BE26" s="241">
        <v>16.017080644050299</v>
      </c>
      <c r="BF26" s="198">
        <v>33.889203299239497</v>
      </c>
      <c r="BG26" s="214" t="s">
        <v>66</v>
      </c>
      <c r="BH26" s="198">
        <v>29.9242606997995</v>
      </c>
      <c r="BI26" s="388"/>
      <c r="BJ26" s="379"/>
      <c r="BK26" s="388"/>
      <c r="BL26" s="379"/>
      <c r="BM26" s="326"/>
      <c r="BN26" s="171"/>
      <c r="BO26" s="278"/>
      <c r="BP26" s="171"/>
      <c r="BQ26" s="227"/>
      <c r="BR26" s="244"/>
      <c r="BS26" s="278"/>
      <c r="BT26" s="171"/>
      <c r="BU26" s="227"/>
      <c r="BV26" s="409"/>
      <c r="BW26" s="168"/>
      <c r="BY26" s="172" t="s">
        <v>243</v>
      </c>
      <c r="BZ26" s="220">
        <v>2</v>
      </c>
      <c r="CA26" s="203">
        <v>2</v>
      </c>
      <c r="CB26" s="301">
        <v>14.5132042130675</v>
      </c>
      <c r="CC26" s="302">
        <v>32.952718669708602</v>
      </c>
      <c r="CE26" s="172" t="s">
        <v>243</v>
      </c>
      <c r="CF26" s="246"/>
      <c r="CG26" s="247"/>
      <c r="CH26" s="168"/>
    </row>
    <row r="27" spans="2:86" ht="15" thickBot="1">
      <c r="B27" s="64"/>
      <c r="C27" s="64"/>
      <c r="D27" s="64"/>
      <c r="E27" s="65"/>
      <c r="F27" s="65"/>
      <c r="G27" s="65"/>
      <c r="H27" s="65"/>
      <c r="I27" s="65"/>
      <c r="J27" s="28"/>
      <c r="K27" s="41" t="s">
        <v>244</v>
      </c>
      <c r="L27" s="42" t="s">
        <v>78</v>
      </c>
      <c r="M27" s="342" t="s">
        <v>230</v>
      </c>
      <c r="N27" s="44" t="s">
        <v>86</v>
      </c>
      <c r="O27" s="45" t="s">
        <v>86</v>
      </c>
      <c r="P27" s="45" t="s">
        <v>86</v>
      </c>
      <c r="Q27" s="156" t="s">
        <v>86</v>
      </c>
      <c r="R27" s="45" t="s">
        <v>86</v>
      </c>
      <c r="S27" s="46" t="s">
        <v>62</v>
      </c>
      <c r="T27" s="37" t="s">
        <v>87</v>
      </c>
      <c r="U27" s="44" t="s">
        <v>62</v>
      </c>
      <c r="V27" s="48" t="s">
        <v>62</v>
      </c>
      <c r="W27" s="426" t="s">
        <v>88</v>
      </c>
      <c r="X27" s="427" t="s">
        <v>88</v>
      </c>
      <c r="Y27" s="74"/>
      <c r="Z27" s="41" t="s">
        <v>244</v>
      </c>
      <c r="AA27" s="212">
        <v>28.993127162470799</v>
      </c>
      <c r="AB27" s="165">
        <v>29.4563842294293</v>
      </c>
      <c r="AC27" s="212">
        <v>27.389104667885</v>
      </c>
      <c r="AD27" s="165">
        <v>28.928165299770299</v>
      </c>
      <c r="AE27" s="1"/>
      <c r="AK27" s="1"/>
      <c r="AL27" s="1"/>
      <c r="AM27" s="41" t="s">
        <v>244</v>
      </c>
      <c r="AN27" s="258" t="s">
        <v>66</v>
      </c>
      <c r="AO27" s="165">
        <v>29.521359244058299</v>
      </c>
      <c r="AP27" s="258" t="s">
        <v>66</v>
      </c>
      <c r="AQ27" s="165">
        <v>29.5302073740813</v>
      </c>
      <c r="AR27" s="371">
        <v>24.039819548023999</v>
      </c>
      <c r="AS27" s="369">
        <v>29.426444773064599</v>
      </c>
      <c r="AT27" s="258" t="s">
        <v>66</v>
      </c>
      <c r="AU27" s="369">
        <v>29.757087078542899</v>
      </c>
      <c r="AV27" s="258" t="s">
        <v>66</v>
      </c>
      <c r="AW27" s="369">
        <v>29.546602411423201</v>
      </c>
      <c r="AX27" s="371">
        <v>24.490375553267601</v>
      </c>
      <c r="AY27" s="376">
        <v>29.756445376526401</v>
      </c>
      <c r="BA27" s="220" t="s">
        <v>244</v>
      </c>
      <c r="BB27" s="220">
        <v>3</v>
      </c>
      <c r="BC27" s="422">
        <v>19.785533566757898</v>
      </c>
      <c r="BD27" s="423">
        <v>31.836052324983399</v>
      </c>
      <c r="BE27" s="422">
        <v>19.039983662613899</v>
      </c>
      <c r="BF27" s="423">
        <v>31.847767898388899</v>
      </c>
      <c r="BG27" s="422">
        <v>17.513723521045701</v>
      </c>
      <c r="BH27" s="423">
        <v>32.830888025716597</v>
      </c>
      <c r="BI27" s="415">
        <v>19.0746337285841</v>
      </c>
      <c r="BJ27" s="376">
        <v>31.937317387048701</v>
      </c>
      <c r="BK27" s="415">
        <v>18.5899299641728</v>
      </c>
      <c r="BL27" s="376">
        <v>32.064690208462501</v>
      </c>
      <c r="BM27" s="326"/>
      <c r="BN27" s="41" t="s">
        <v>66</v>
      </c>
      <c r="BO27" s="411">
        <v>30.104361019037899</v>
      </c>
      <c r="BP27" s="41" t="s">
        <v>66</v>
      </c>
      <c r="BQ27" s="376">
        <v>30.136895697088701</v>
      </c>
      <c r="BR27" s="199" t="s">
        <v>66</v>
      </c>
      <c r="BS27" s="411">
        <v>30.267295337050601</v>
      </c>
      <c r="BT27" s="41" t="s">
        <v>66</v>
      </c>
      <c r="BU27" s="376">
        <v>30.557799301468201</v>
      </c>
      <c r="BV27" s="199" t="s">
        <v>66</v>
      </c>
      <c r="BW27" s="376">
        <v>30.560490891173401</v>
      </c>
      <c r="BY27" s="172" t="s">
        <v>244</v>
      </c>
      <c r="BZ27" s="220">
        <v>3</v>
      </c>
      <c r="CA27" s="203">
        <v>1</v>
      </c>
      <c r="CB27" s="318">
        <v>18.442884877966701</v>
      </c>
      <c r="CC27" s="314">
        <v>27.843913578762699</v>
      </c>
      <c r="CE27" s="172" t="s">
        <v>244</v>
      </c>
      <c r="CF27" s="246"/>
      <c r="CG27" s="247"/>
      <c r="CH27" s="168"/>
    </row>
    <row r="28" spans="2:86" ht="15" thickBot="1">
      <c r="B28" s="465" t="s">
        <v>118</v>
      </c>
      <c r="C28" s="466"/>
      <c r="D28" s="466"/>
      <c r="E28" s="466"/>
      <c r="F28" s="466"/>
      <c r="G28" s="466"/>
      <c r="H28" s="467" t="s">
        <v>109</v>
      </c>
      <c r="I28" s="468"/>
      <c r="J28" s="28"/>
      <c r="K28" s="41" t="s">
        <v>245</v>
      </c>
      <c r="L28" s="42" t="s">
        <v>78</v>
      </c>
      <c r="M28" s="342" t="s">
        <v>230</v>
      </c>
      <c r="N28" s="44" t="s">
        <v>86</v>
      </c>
      <c r="O28" s="45" t="s">
        <v>86</v>
      </c>
      <c r="P28" s="45" t="s">
        <v>86</v>
      </c>
      <c r="Q28" s="156" t="s">
        <v>86</v>
      </c>
      <c r="R28" s="45" t="s">
        <v>86</v>
      </c>
      <c r="S28" s="46" t="s">
        <v>62</v>
      </c>
      <c r="T28" s="37" t="s">
        <v>87</v>
      </c>
      <c r="U28" s="44" t="s">
        <v>62</v>
      </c>
      <c r="V28" s="48" t="s">
        <v>62</v>
      </c>
      <c r="W28" s="426" t="s">
        <v>88</v>
      </c>
      <c r="X28" s="427" t="s">
        <v>88</v>
      </c>
      <c r="Y28" s="74"/>
      <c r="Z28" s="41" t="s">
        <v>245</v>
      </c>
      <c r="AA28" s="212">
        <v>23.402181322449898</v>
      </c>
      <c r="AB28" s="165">
        <v>29.061371092555898</v>
      </c>
      <c r="AC28" s="212">
        <v>21.399516683921199</v>
      </c>
      <c r="AD28" s="165">
        <v>29.396009963357201</v>
      </c>
      <c r="AE28" s="1"/>
      <c r="AK28" s="1"/>
      <c r="AL28" s="1"/>
      <c r="AM28" s="41" t="s">
        <v>245</v>
      </c>
      <c r="AN28" s="261">
        <v>21.6511750128623</v>
      </c>
      <c r="AO28" s="165">
        <v>29.7666402625294</v>
      </c>
      <c r="AP28" s="261">
        <v>19.381998461856998</v>
      </c>
      <c r="AQ28" s="165">
        <v>30.3574958520229</v>
      </c>
      <c r="AR28" s="266"/>
      <c r="AS28" s="267"/>
      <c r="AT28" s="266"/>
      <c r="AU28" s="267"/>
      <c r="AV28" s="266"/>
      <c r="AW28" s="267"/>
      <c r="AX28" s="266"/>
      <c r="AY28" s="267"/>
      <c r="BA28" s="220" t="s">
        <v>245</v>
      </c>
      <c r="BB28" s="220">
        <v>2</v>
      </c>
      <c r="BC28" s="241">
        <v>16.461187818141699</v>
      </c>
      <c r="BD28" s="198">
        <v>33.144394836142503</v>
      </c>
      <c r="BE28" s="241">
        <v>16.610341791412999</v>
      </c>
      <c r="BF28" s="198">
        <v>32.698118800004799</v>
      </c>
      <c r="BG28" s="214" t="s">
        <v>66</v>
      </c>
      <c r="BH28" s="198">
        <v>29.779801045013102</v>
      </c>
      <c r="BI28" s="388"/>
      <c r="BJ28" s="379"/>
      <c r="BK28" s="388"/>
      <c r="BL28" s="379"/>
      <c r="BM28" s="326"/>
      <c r="BN28" s="171"/>
      <c r="BO28" s="278"/>
      <c r="BP28" s="171"/>
      <c r="BQ28" s="227"/>
      <c r="BR28" s="244"/>
      <c r="BS28" s="278"/>
      <c r="BT28" s="171"/>
      <c r="BU28" s="227"/>
      <c r="BV28" s="409"/>
      <c r="BW28" s="168"/>
      <c r="BY28" s="172" t="s">
        <v>245</v>
      </c>
      <c r="BZ28" s="220">
        <v>2</v>
      </c>
      <c r="CA28" s="203">
        <v>1</v>
      </c>
      <c r="CB28" s="301">
        <v>15.4214776777285</v>
      </c>
      <c r="CC28" s="302">
        <v>30.2446208605751</v>
      </c>
      <c r="CE28" s="172" t="s">
        <v>245</v>
      </c>
      <c r="CF28" s="246"/>
      <c r="CG28" s="247"/>
      <c r="CH28" s="168"/>
    </row>
    <row r="29" spans="2:86" ht="15" thickBot="1">
      <c r="B29" s="469" t="s">
        <v>120</v>
      </c>
      <c r="C29" s="470"/>
      <c r="D29" s="470"/>
      <c r="E29" s="470"/>
      <c r="F29" s="471" t="s">
        <v>62</v>
      </c>
      <c r="G29" s="471"/>
      <c r="H29" s="471"/>
      <c r="I29" s="472"/>
      <c r="J29" s="28"/>
      <c r="K29" s="41" t="s">
        <v>246</v>
      </c>
      <c r="L29" s="42" t="s">
        <v>78</v>
      </c>
      <c r="M29" s="342" t="s">
        <v>230</v>
      </c>
      <c r="N29" s="44" t="s">
        <v>86</v>
      </c>
      <c r="O29" s="45" t="s">
        <v>86</v>
      </c>
      <c r="P29" s="45" t="s">
        <v>86</v>
      </c>
      <c r="Q29" s="156" t="s">
        <v>86</v>
      </c>
      <c r="R29" s="45" t="s">
        <v>86</v>
      </c>
      <c r="S29" s="46" t="s">
        <v>62</v>
      </c>
      <c r="T29" s="47" t="s">
        <v>87</v>
      </c>
      <c r="U29" s="44" t="s">
        <v>62</v>
      </c>
      <c r="V29" s="48" t="s">
        <v>62</v>
      </c>
      <c r="W29" s="426" t="s">
        <v>88</v>
      </c>
      <c r="X29" s="427" t="s">
        <v>88</v>
      </c>
      <c r="Y29" s="74"/>
      <c r="Z29" s="66" t="s">
        <v>246</v>
      </c>
      <c r="AA29" s="212">
        <v>26.410432815389001</v>
      </c>
      <c r="AB29" s="165">
        <v>29.084231750574201</v>
      </c>
      <c r="AC29" s="212">
        <v>24.285798123504499</v>
      </c>
      <c r="AD29" s="165">
        <v>28.773499207711598</v>
      </c>
      <c r="AE29" s="1"/>
      <c r="AF29" s="1"/>
      <c r="AG29" s="75" t="s">
        <v>123</v>
      </c>
      <c r="AK29" s="1"/>
      <c r="AL29" s="1"/>
      <c r="AM29" s="66" t="s">
        <v>246</v>
      </c>
      <c r="AN29" s="371">
        <v>21.9382941177725</v>
      </c>
      <c r="AO29" s="165">
        <v>29.7044911544717</v>
      </c>
      <c r="AP29" s="371">
        <v>25.243999753682999</v>
      </c>
      <c r="AQ29" s="165">
        <v>29.3187032307954</v>
      </c>
      <c r="AR29" s="167"/>
      <c r="AS29" s="267"/>
      <c r="AT29" s="167"/>
      <c r="AU29" s="267"/>
      <c r="AV29" s="167"/>
      <c r="AW29" s="267"/>
      <c r="AX29" s="167"/>
      <c r="AY29" s="267"/>
      <c r="BA29" s="221" t="s">
        <v>246</v>
      </c>
      <c r="BB29" s="220">
        <v>2</v>
      </c>
      <c r="BC29" s="241">
        <v>16.089699846895702</v>
      </c>
      <c r="BD29" s="198">
        <v>32.913891521406903</v>
      </c>
      <c r="BE29" s="214" t="s">
        <v>66</v>
      </c>
      <c r="BF29" s="198">
        <v>29.6887878047973</v>
      </c>
      <c r="BG29" s="214" t="s">
        <v>66</v>
      </c>
      <c r="BH29" s="198">
        <v>29.643767775122502</v>
      </c>
      <c r="BI29" s="391"/>
      <c r="BJ29" s="231"/>
      <c r="BK29" s="391"/>
      <c r="BL29" s="231"/>
      <c r="BM29" s="326"/>
      <c r="BN29" s="171"/>
      <c r="BO29" s="278"/>
      <c r="BP29" s="171"/>
      <c r="BQ29" s="227"/>
      <c r="BR29" s="244"/>
      <c r="BS29" s="278"/>
      <c r="BT29" s="171"/>
      <c r="BU29" s="227"/>
      <c r="BV29" s="409"/>
      <c r="BW29" s="168"/>
      <c r="BY29" s="174" t="s">
        <v>246</v>
      </c>
      <c r="BZ29" s="220">
        <v>2</v>
      </c>
      <c r="CA29" s="203">
        <v>1</v>
      </c>
      <c r="CB29" s="318">
        <v>15.185843430104899</v>
      </c>
      <c r="CC29" s="314">
        <v>31.3534590213584</v>
      </c>
      <c r="CE29" s="174" t="s">
        <v>246</v>
      </c>
      <c r="CF29" s="246"/>
      <c r="CG29" s="247"/>
      <c r="CH29" s="168"/>
    </row>
    <row r="30" spans="2:86">
      <c r="B30" s="450" t="s">
        <v>124</v>
      </c>
      <c r="C30" s="451"/>
      <c r="D30" s="451"/>
      <c r="E30" s="452"/>
      <c r="F30" s="473" t="s">
        <v>62</v>
      </c>
      <c r="G30" s="474"/>
      <c r="H30" s="474"/>
      <c r="I30" s="475"/>
      <c r="J30" s="28"/>
      <c r="K30" s="41" t="s">
        <v>247</v>
      </c>
      <c r="L30" s="42" t="s">
        <v>78</v>
      </c>
      <c r="M30" s="342" t="s">
        <v>230</v>
      </c>
      <c r="N30" s="44" t="s">
        <v>86</v>
      </c>
      <c r="O30" s="45" t="s">
        <v>86</v>
      </c>
      <c r="P30" s="45" t="s">
        <v>86</v>
      </c>
      <c r="Q30" s="156" t="s">
        <v>86</v>
      </c>
      <c r="R30" s="45" t="s">
        <v>86</v>
      </c>
      <c r="S30" s="46" t="s">
        <v>62</v>
      </c>
      <c r="T30" s="37" t="s">
        <v>87</v>
      </c>
      <c r="U30" s="44" t="s">
        <v>62</v>
      </c>
      <c r="V30" s="48" t="s">
        <v>62</v>
      </c>
      <c r="W30" s="426" t="s">
        <v>88</v>
      </c>
      <c r="X30" s="427" t="s">
        <v>88</v>
      </c>
      <c r="Y30" s="74"/>
      <c r="Z30" s="41" t="s">
        <v>247</v>
      </c>
      <c r="AA30" s="212">
        <v>23.888376445499699</v>
      </c>
      <c r="AB30" s="165">
        <v>28.9684372648702</v>
      </c>
      <c r="AC30" s="212">
        <v>22.010825149381301</v>
      </c>
      <c r="AD30" s="165">
        <v>29.035475214516801</v>
      </c>
      <c r="AE30" s="1"/>
      <c r="AG30" s="462" t="s">
        <v>70</v>
      </c>
      <c r="AH30" s="463"/>
      <c r="AI30" s="464" t="s">
        <v>71</v>
      </c>
      <c r="AJ30" s="463"/>
      <c r="AK30" s="1"/>
      <c r="AL30" s="1"/>
      <c r="AM30" s="41" t="s">
        <v>247</v>
      </c>
      <c r="AN30" s="371">
        <v>20.6725623874968</v>
      </c>
      <c r="AO30" s="165">
        <v>29.573324798984501</v>
      </c>
      <c r="AP30" s="371">
        <v>21.432992936286102</v>
      </c>
      <c r="AQ30" s="165">
        <v>29.671545659124799</v>
      </c>
      <c r="AR30" s="167"/>
      <c r="AS30" s="267"/>
      <c r="AT30" s="167"/>
      <c r="AU30" s="267"/>
      <c r="AV30" s="167"/>
      <c r="AW30" s="267"/>
      <c r="AX30" s="167"/>
      <c r="AY30" s="267"/>
      <c r="BA30" s="220" t="s">
        <v>247</v>
      </c>
      <c r="BB30" s="220">
        <v>2</v>
      </c>
      <c r="BC30" s="241">
        <v>16.0754666527525</v>
      </c>
      <c r="BD30" s="198">
        <v>32.527614018357703</v>
      </c>
      <c r="BE30" s="214" t="s">
        <v>66</v>
      </c>
      <c r="BF30" s="198">
        <v>29.681211917550002</v>
      </c>
      <c r="BG30" s="241">
        <v>16.262885359990801</v>
      </c>
      <c r="BH30" s="198">
        <v>33.023235687972999</v>
      </c>
      <c r="BI30" s="391"/>
      <c r="BJ30" s="231"/>
      <c r="BK30" s="391"/>
      <c r="BL30" s="231"/>
      <c r="BM30" s="326"/>
      <c r="BN30" s="171"/>
      <c r="BO30" s="278"/>
      <c r="BP30" s="171"/>
      <c r="BQ30" s="227"/>
      <c r="BR30" s="244"/>
      <c r="BS30" s="278"/>
      <c r="BT30" s="171"/>
      <c r="BU30" s="227"/>
      <c r="BV30" s="409"/>
      <c r="BW30" s="168"/>
      <c r="BY30" s="172" t="s">
        <v>247</v>
      </c>
      <c r="BZ30" s="220">
        <v>2</v>
      </c>
      <c r="CA30" s="203">
        <v>1</v>
      </c>
      <c r="CB30" s="318">
        <v>15.607781637183001</v>
      </c>
      <c r="CC30" s="314">
        <v>31.317339692337001</v>
      </c>
      <c r="CE30" s="172" t="s">
        <v>247</v>
      </c>
      <c r="CF30" s="246"/>
      <c r="CG30" s="247"/>
      <c r="CH30" s="168"/>
    </row>
    <row r="31" spans="2:86" ht="15" thickBot="1">
      <c r="B31" s="446" t="s">
        <v>126</v>
      </c>
      <c r="C31" s="447"/>
      <c r="D31" s="447"/>
      <c r="E31" s="447"/>
      <c r="F31" s="448" t="s">
        <v>62</v>
      </c>
      <c r="G31" s="448"/>
      <c r="H31" s="448"/>
      <c r="I31" s="449"/>
      <c r="J31" s="28"/>
      <c r="K31" s="41" t="s">
        <v>248</v>
      </c>
      <c r="L31" s="42" t="s">
        <v>78</v>
      </c>
      <c r="M31" s="342" t="s">
        <v>230</v>
      </c>
      <c r="N31" s="44" t="s">
        <v>86</v>
      </c>
      <c r="O31" s="45" t="s">
        <v>86</v>
      </c>
      <c r="P31" s="45" t="s">
        <v>86</v>
      </c>
      <c r="Q31" s="156" t="s">
        <v>86</v>
      </c>
      <c r="R31" s="45" t="s">
        <v>86</v>
      </c>
      <c r="S31" s="46" t="s">
        <v>62</v>
      </c>
      <c r="T31" s="37" t="s">
        <v>87</v>
      </c>
      <c r="U31" s="44" t="s">
        <v>62</v>
      </c>
      <c r="V31" s="48" t="s">
        <v>62</v>
      </c>
      <c r="W31" s="426" t="s">
        <v>88</v>
      </c>
      <c r="X31" s="427" t="s">
        <v>88</v>
      </c>
      <c r="Y31" s="74"/>
      <c r="Z31" s="41" t="s">
        <v>248</v>
      </c>
      <c r="AA31" s="212">
        <v>23.4810262162943</v>
      </c>
      <c r="AB31" s="165">
        <v>29.191374342485599</v>
      </c>
      <c r="AC31" s="212">
        <v>21.914190157221199</v>
      </c>
      <c r="AD31" s="165">
        <v>29.047093272233599</v>
      </c>
      <c r="AE31" s="1"/>
      <c r="AG31" s="49" t="s">
        <v>55</v>
      </c>
      <c r="AH31" s="27" t="s">
        <v>56</v>
      </c>
      <c r="AI31" s="26" t="s">
        <v>55</v>
      </c>
      <c r="AJ31" s="27" t="s">
        <v>56</v>
      </c>
      <c r="AK31" s="1"/>
      <c r="AL31" s="1"/>
      <c r="AM31" s="41" t="s">
        <v>248</v>
      </c>
      <c r="AN31" s="371">
        <v>22.403122398861399</v>
      </c>
      <c r="AO31" s="165">
        <v>29.3966142961355</v>
      </c>
      <c r="AP31" s="371">
        <v>22.278622335085199</v>
      </c>
      <c r="AQ31" s="165">
        <v>29.630368200603598</v>
      </c>
      <c r="AR31" s="167"/>
      <c r="AS31" s="267"/>
      <c r="AT31" s="167"/>
      <c r="AU31" s="267"/>
      <c r="AV31" s="167"/>
      <c r="AW31" s="267"/>
      <c r="AX31" s="167"/>
      <c r="AY31" s="267"/>
      <c r="BA31" s="220" t="s">
        <v>248</v>
      </c>
      <c r="BB31" s="220">
        <v>2</v>
      </c>
      <c r="BC31" s="214" t="s">
        <v>66</v>
      </c>
      <c r="BD31" s="198">
        <v>29.874754463504701</v>
      </c>
      <c r="BE31" s="241">
        <v>16.159749740097599</v>
      </c>
      <c r="BF31" s="198">
        <v>32.495152405268598</v>
      </c>
      <c r="BG31" s="214" t="s">
        <v>66</v>
      </c>
      <c r="BH31" s="198">
        <v>29.663459736337501</v>
      </c>
      <c r="BI31" s="391"/>
      <c r="BJ31" s="231"/>
      <c r="BK31" s="391"/>
      <c r="BL31" s="231"/>
      <c r="BM31" s="326"/>
      <c r="BN31" s="171"/>
      <c r="BO31" s="278"/>
      <c r="BP31" s="171"/>
      <c r="BQ31" s="227"/>
      <c r="BR31" s="244"/>
      <c r="BS31" s="278"/>
      <c r="BT31" s="171"/>
      <c r="BU31" s="227"/>
      <c r="BV31" s="409"/>
      <c r="BW31" s="168"/>
      <c r="BY31" s="172" t="s">
        <v>248</v>
      </c>
      <c r="BZ31" s="220">
        <v>2</v>
      </c>
      <c r="CA31" s="203">
        <v>2</v>
      </c>
      <c r="CB31" s="318">
        <v>15.2804324782</v>
      </c>
      <c r="CC31" s="314">
        <v>31.334542637812699</v>
      </c>
      <c r="CE31" s="172" t="s">
        <v>248</v>
      </c>
      <c r="CF31" s="246"/>
      <c r="CG31" s="247"/>
      <c r="CH31" s="168"/>
    </row>
    <row r="32" spans="2:86" ht="15" customHeight="1">
      <c r="B32" s="446" t="s">
        <v>98</v>
      </c>
      <c r="C32" s="447"/>
      <c r="D32" s="447"/>
      <c r="E32" s="447"/>
      <c r="F32" s="448" t="s">
        <v>62</v>
      </c>
      <c r="G32" s="448"/>
      <c r="H32" s="448"/>
      <c r="I32" s="449"/>
      <c r="J32" s="28"/>
      <c r="K32" s="41" t="s">
        <v>249</v>
      </c>
      <c r="L32" s="42" t="s">
        <v>78</v>
      </c>
      <c r="M32" s="342" t="s">
        <v>230</v>
      </c>
      <c r="N32" s="44" t="s">
        <v>86</v>
      </c>
      <c r="O32" s="45" t="s">
        <v>86</v>
      </c>
      <c r="P32" s="45" t="s">
        <v>86</v>
      </c>
      <c r="Q32" s="156" t="s">
        <v>86</v>
      </c>
      <c r="R32" s="45" t="s">
        <v>86</v>
      </c>
      <c r="S32" s="46" t="s">
        <v>62</v>
      </c>
      <c r="T32" s="47" t="s">
        <v>87</v>
      </c>
      <c r="U32" s="44" t="s">
        <v>62</v>
      </c>
      <c r="V32" s="48" t="s">
        <v>62</v>
      </c>
      <c r="W32" s="426" t="s">
        <v>88</v>
      </c>
      <c r="X32" s="427" t="s">
        <v>88</v>
      </c>
      <c r="Z32" s="41" t="s">
        <v>249</v>
      </c>
      <c r="AA32" s="212">
        <v>23.954958535211201</v>
      </c>
      <c r="AB32" s="165">
        <v>29.081828303288901</v>
      </c>
      <c r="AC32" s="212">
        <v>21.1752979879831</v>
      </c>
      <c r="AD32" s="165">
        <v>29.524139035385101</v>
      </c>
      <c r="AE32" s="1"/>
      <c r="AF32" s="50" t="s">
        <v>59</v>
      </c>
      <c r="AG32" s="39">
        <f>AVERAGE(AA14:AA23)</f>
        <v>18.772150742709492</v>
      </c>
      <c r="AH32" s="40">
        <f>AVERAGE(AB14:AB23)</f>
        <v>30.372354471831624</v>
      </c>
      <c r="AI32" s="164">
        <f>AVERAGE(AC14:AC23)</f>
        <v>15.619031496048411</v>
      </c>
      <c r="AJ32" s="40">
        <f>AVERAGE(AD14:AD23)</f>
        <v>33.277107707147977</v>
      </c>
      <c r="AK32" s="1"/>
      <c r="AL32" s="1"/>
      <c r="AM32" s="41" t="s">
        <v>249</v>
      </c>
      <c r="AN32" s="261">
        <v>24.6505157587148</v>
      </c>
      <c r="AO32" s="165">
        <v>29.607022417322099</v>
      </c>
      <c r="AP32" s="261">
        <v>21.574347161579499</v>
      </c>
      <c r="AQ32" s="165">
        <v>29.915020888976699</v>
      </c>
      <c r="AR32" s="266"/>
      <c r="AS32" s="267"/>
      <c r="AT32" s="266"/>
      <c r="AU32" s="267"/>
      <c r="AV32" s="266"/>
      <c r="AW32" s="267"/>
      <c r="AX32" s="266"/>
      <c r="AY32" s="267"/>
      <c r="BA32" s="220" t="s">
        <v>249</v>
      </c>
      <c r="BB32" s="220">
        <v>2</v>
      </c>
      <c r="BC32" s="241">
        <v>15.6151394760972</v>
      </c>
      <c r="BD32" s="198">
        <v>32.968329482138898</v>
      </c>
      <c r="BE32" s="214" t="s">
        <v>66</v>
      </c>
      <c r="BF32" s="198">
        <v>29.4498178623383</v>
      </c>
      <c r="BG32" s="214" t="s">
        <v>66</v>
      </c>
      <c r="BH32" s="198">
        <v>29.553546582187899</v>
      </c>
      <c r="BI32" s="388"/>
      <c r="BJ32" s="379"/>
      <c r="BK32" s="388"/>
      <c r="BL32" s="379"/>
      <c r="BM32" s="326"/>
      <c r="BN32" s="171"/>
      <c r="BO32" s="406"/>
      <c r="BP32" s="171"/>
      <c r="BQ32" s="168"/>
      <c r="BR32" s="244"/>
      <c r="BS32" s="406"/>
      <c r="BT32" s="171"/>
      <c r="BU32" s="168"/>
      <c r="BV32" s="409"/>
      <c r="BW32" s="168"/>
      <c r="BY32" s="172" t="s">
        <v>249</v>
      </c>
      <c r="BZ32" s="220">
        <v>2</v>
      </c>
      <c r="CA32" s="204">
        <v>1</v>
      </c>
      <c r="CB32" s="301">
        <v>14.1657387130948</v>
      </c>
      <c r="CC32" s="302">
        <v>32.759527692097002</v>
      </c>
      <c r="CE32" s="172" t="s">
        <v>249</v>
      </c>
      <c r="CF32" s="246"/>
      <c r="CG32" s="294"/>
      <c r="CH32" s="267"/>
    </row>
    <row r="33" spans="2:86" ht="15.75" customHeight="1" thickBot="1">
      <c r="B33" s="446" t="s">
        <v>129</v>
      </c>
      <c r="C33" s="447"/>
      <c r="D33" s="447"/>
      <c r="E33" s="447"/>
      <c r="F33" s="448" t="s">
        <v>62</v>
      </c>
      <c r="G33" s="448"/>
      <c r="H33" s="448"/>
      <c r="I33" s="449"/>
      <c r="J33" s="28"/>
      <c r="K33" s="51" t="s">
        <v>250</v>
      </c>
      <c r="L33" s="52" t="s">
        <v>78</v>
      </c>
      <c r="M33" s="343" t="s">
        <v>230</v>
      </c>
      <c r="N33" s="54" t="s">
        <v>86</v>
      </c>
      <c r="O33" s="55" t="s">
        <v>86</v>
      </c>
      <c r="P33" s="55" t="s">
        <v>86</v>
      </c>
      <c r="Q33" s="157" t="s">
        <v>86</v>
      </c>
      <c r="R33" s="55" t="s">
        <v>86</v>
      </c>
      <c r="S33" s="56" t="s">
        <v>62</v>
      </c>
      <c r="T33" s="57" t="s">
        <v>87</v>
      </c>
      <c r="U33" s="54" t="s">
        <v>62</v>
      </c>
      <c r="V33" s="60" t="s">
        <v>62</v>
      </c>
      <c r="W33" s="428" t="s">
        <v>88</v>
      </c>
      <c r="X33" s="429" t="s">
        <v>88</v>
      </c>
      <c r="Z33" s="51" t="s">
        <v>250</v>
      </c>
      <c r="AA33" s="363">
        <v>26.127299559842399</v>
      </c>
      <c r="AB33" s="166">
        <v>29.0738635230494</v>
      </c>
      <c r="AC33" s="364">
        <v>24.4337194580072</v>
      </c>
      <c r="AD33" s="166">
        <v>28.829883413726101</v>
      </c>
      <c r="AE33" s="1"/>
      <c r="AF33" s="61" t="s">
        <v>81</v>
      </c>
      <c r="AG33" s="161">
        <f>AVERAGE(AA24:AA33)</f>
        <v>25.28681216487675</v>
      </c>
      <c r="AH33" s="62">
        <f>AVERAGE(AB24:AB33)</f>
        <v>29.154311784479962</v>
      </c>
      <c r="AI33" s="162">
        <f>AVERAGE(AC24:AC33)</f>
        <v>23.305795769909444</v>
      </c>
      <c r="AJ33" s="62">
        <f>AVERAGE(AD24:AD33)</f>
        <v>29.0788097901873</v>
      </c>
      <c r="AK33" s="1"/>
      <c r="AL33" s="1"/>
      <c r="AM33" s="51" t="s">
        <v>250</v>
      </c>
      <c r="AN33" s="374">
        <v>21.3705874223416</v>
      </c>
      <c r="AO33" s="166">
        <v>29.8908502271935</v>
      </c>
      <c r="AP33" s="374">
        <v>20.4642873180021</v>
      </c>
      <c r="AQ33" s="166">
        <v>29.955618400643299</v>
      </c>
      <c r="AR33" s="268"/>
      <c r="AS33" s="269"/>
      <c r="AT33" s="268"/>
      <c r="AU33" s="269"/>
      <c r="AV33" s="268"/>
      <c r="AW33" s="269"/>
      <c r="AX33" s="268"/>
      <c r="AY33" s="269"/>
      <c r="BA33" s="61" t="s">
        <v>250</v>
      </c>
      <c r="BB33" s="61">
        <v>1</v>
      </c>
      <c r="BC33" s="398">
        <v>15.718224778412999</v>
      </c>
      <c r="BD33" s="257">
        <v>33.503086321094301</v>
      </c>
      <c r="BE33" s="398">
        <v>16.233188021791602</v>
      </c>
      <c r="BF33" s="257">
        <v>33.104651775860603</v>
      </c>
      <c r="BG33" s="398">
        <v>16.067905134813401</v>
      </c>
      <c r="BH33" s="257">
        <v>33.001410767890199</v>
      </c>
      <c r="BI33" s="389"/>
      <c r="BJ33" s="234"/>
      <c r="BK33" s="389"/>
      <c r="BL33" s="234"/>
      <c r="BM33" s="326"/>
      <c r="BN33" s="185"/>
      <c r="BO33" s="407"/>
      <c r="BP33" s="185"/>
      <c r="BQ33" s="169"/>
      <c r="BR33" s="245"/>
      <c r="BS33" s="407"/>
      <c r="BT33" s="170"/>
      <c r="BU33" s="169"/>
      <c r="BV33" s="410"/>
      <c r="BW33" s="169"/>
      <c r="BY33" s="173" t="s">
        <v>250</v>
      </c>
      <c r="BZ33" s="61">
        <v>1</v>
      </c>
      <c r="CA33" s="323">
        <v>1</v>
      </c>
      <c r="CB33" s="315">
        <v>14.625921157538301</v>
      </c>
      <c r="CC33" s="305">
        <v>33.045047612950498</v>
      </c>
      <c r="CE33" s="173" t="s">
        <v>250</v>
      </c>
      <c r="CF33" s="295"/>
      <c r="CG33" s="296"/>
      <c r="CH33" s="169"/>
    </row>
    <row r="34" spans="2:86" ht="15.75" customHeight="1">
      <c r="B34" s="450" t="s">
        <v>131</v>
      </c>
      <c r="C34" s="451"/>
      <c r="D34" s="451"/>
      <c r="E34" s="452"/>
      <c r="F34" s="453" t="s">
        <v>62</v>
      </c>
      <c r="G34" s="454"/>
      <c r="H34" s="454"/>
      <c r="I34" s="455"/>
      <c r="J34" s="28"/>
      <c r="U34" s="76"/>
      <c r="V34" s="76"/>
      <c r="Z34" s="77" t="s">
        <v>132</v>
      </c>
      <c r="AA34" s="39">
        <v>24.916320171172</v>
      </c>
      <c r="AB34" s="40">
        <v>29.029695634300001</v>
      </c>
      <c r="AC34" s="39">
        <v>23.673996858416999</v>
      </c>
      <c r="AD34" s="40">
        <v>28.723596087030099</v>
      </c>
      <c r="AK34" s="1"/>
      <c r="AL34" s="1"/>
      <c r="AM34" s="78" t="s">
        <v>132</v>
      </c>
      <c r="AN34" s="381">
        <v>19.016693822557301</v>
      </c>
      <c r="AO34" s="190">
        <v>29.823654452560501</v>
      </c>
      <c r="AP34" s="381">
        <v>17.073100458594499</v>
      </c>
      <c r="AQ34" s="190">
        <v>29.828205078054001</v>
      </c>
      <c r="AR34" s="264"/>
      <c r="AS34" s="265"/>
      <c r="AT34" s="264"/>
      <c r="AU34" s="265"/>
      <c r="AV34" s="264"/>
      <c r="AW34" s="265"/>
      <c r="AX34" s="264"/>
      <c r="AY34" s="265"/>
      <c r="BA34" s="77" t="s">
        <v>132</v>
      </c>
      <c r="BB34" s="221" t="s">
        <v>61</v>
      </c>
      <c r="BC34" s="420">
        <v>22.640053188942201</v>
      </c>
      <c r="BD34" s="421">
        <v>29.4227238757551</v>
      </c>
      <c r="BE34" s="399"/>
      <c r="BF34" s="400"/>
      <c r="BG34" s="401"/>
      <c r="BH34" s="400"/>
      <c r="BI34" s="403"/>
      <c r="BJ34" s="404"/>
      <c r="BK34" s="403"/>
      <c r="BL34" s="404"/>
      <c r="BM34" s="326"/>
      <c r="BN34" s="224"/>
      <c r="BO34" s="225"/>
      <c r="BP34" s="224"/>
      <c r="BQ34" s="225"/>
      <c r="BR34" s="224"/>
      <c r="BS34" s="225"/>
      <c r="BT34" s="224"/>
      <c r="BU34" s="225"/>
      <c r="BV34" s="224"/>
      <c r="BW34" s="225"/>
      <c r="BY34" s="78" t="s">
        <v>132</v>
      </c>
      <c r="BZ34" s="255" t="s">
        <v>61</v>
      </c>
      <c r="CA34" s="284" t="s">
        <v>61</v>
      </c>
      <c r="CB34" s="299">
        <v>26.013796763076702</v>
      </c>
      <c r="CC34" s="300">
        <v>28.104493109175198</v>
      </c>
    </row>
    <row r="35" spans="2:86" ht="15" thickBot="1">
      <c r="B35" s="456" t="s">
        <v>133</v>
      </c>
      <c r="C35" s="457"/>
      <c r="D35" s="457"/>
      <c r="E35" s="458"/>
      <c r="F35" s="459" t="s">
        <v>62</v>
      </c>
      <c r="G35" s="460"/>
      <c r="H35" s="460"/>
      <c r="I35" s="461"/>
      <c r="U35" s="1"/>
      <c r="V35" s="1"/>
      <c r="W35" s="1"/>
      <c r="X35" s="79"/>
      <c r="Z35" s="80" t="s">
        <v>134</v>
      </c>
      <c r="AA35" s="41" t="s">
        <v>66</v>
      </c>
      <c r="AB35" s="197">
        <v>29.287521576258801</v>
      </c>
      <c r="AC35" s="41" t="s">
        <v>66</v>
      </c>
      <c r="AD35" s="197">
        <v>29.041596620541</v>
      </c>
      <c r="AK35" s="1"/>
      <c r="AL35" s="1"/>
      <c r="AM35" s="81" t="s">
        <v>134</v>
      </c>
      <c r="AN35" s="192" t="s">
        <v>66</v>
      </c>
      <c r="AO35" s="165">
        <v>29.716264763890798</v>
      </c>
      <c r="AP35" s="192" t="s">
        <v>66</v>
      </c>
      <c r="AQ35" s="165">
        <v>29.623971491391298</v>
      </c>
      <c r="AR35" s="266"/>
      <c r="AS35" s="267"/>
      <c r="AT35" s="266"/>
      <c r="AU35" s="267"/>
      <c r="AV35" s="266"/>
      <c r="AW35" s="267"/>
      <c r="AX35" s="266"/>
      <c r="AY35" s="267"/>
      <c r="BA35" s="80" t="s">
        <v>134</v>
      </c>
      <c r="BB35" s="220" t="s">
        <v>61</v>
      </c>
      <c r="BC35" s="214" t="s">
        <v>66</v>
      </c>
      <c r="BD35" s="198">
        <v>29.625258445647201</v>
      </c>
      <c r="BE35" s="388"/>
      <c r="BF35" s="379"/>
      <c r="BG35" s="230"/>
      <c r="BH35" s="379"/>
      <c r="BI35" s="383"/>
      <c r="BJ35" s="384"/>
      <c r="BK35" s="383"/>
      <c r="BL35" s="384"/>
      <c r="BN35" s="179"/>
      <c r="BO35" s="180"/>
      <c r="BP35" s="179"/>
      <c r="BQ35" s="180"/>
      <c r="BR35" s="179"/>
      <c r="BS35" s="180"/>
      <c r="BT35" s="179"/>
      <c r="BU35" s="180"/>
      <c r="BV35" s="179"/>
      <c r="BW35" s="180"/>
      <c r="BY35" s="81" t="s">
        <v>134</v>
      </c>
      <c r="BZ35" s="199" t="s">
        <v>61</v>
      </c>
      <c r="CA35" s="285" t="s">
        <v>61</v>
      </c>
      <c r="CB35" s="301" t="s">
        <v>66</v>
      </c>
      <c r="CC35" s="302">
        <v>28.378995557032201</v>
      </c>
    </row>
    <row r="36" spans="2:86" ht="15" thickBot="1">
      <c r="U36" s="82"/>
      <c r="V36" s="65"/>
      <c r="W36" s="65"/>
      <c r="X36" s="79"/>
      <c r="Z36" s="80" t="s">
        <v>135</v>
      </c>
      <c r="AA36" s="41" t="s">
        <v>66</v>
      </c>
      <c r="AB36" s="197">
        <v>29.200898198470099</v>
      </c>
      <c r="AC36" s="41" t="s">
        <v>66</v>
      </c>
      <c r="AD36" s="197">
        <v>29.237001017705602</v>
      </c>
      <c r="AK36" s="1"/>
      <c r="AL36" s="1"/>
      <c r="AM36" s="83" t="s">
        <v>136</v>
      </c>
      <c r="AN36" s="195" t="s">
        <v>66</v>
      </c>
      <c r="AO36" s="166">
        <v>29.6953176939254</v>
      </c>
      <c r="AP36" s="195" t="s">
        <v>66</v>
      </c>
      <c r="AQ36" s="166">
        <v>30.144399616682399</v>
      </c>
      <c r="AR36" s="268"/>
      <c r="AS36" s="269"/>
      <c r="AT36" s="268"/>
      <c r="AU36" s="269"/>
      <c r="AV36" s="268"/>
      <c r="AW36" s="269"/>
      <c r="AX36" s="268"/>
      <c r="AY36" s="269"/>
      <c r="BA36" s="87" t="s">
        <v>136</v>
      </c>
      <c r="BB36" s="61" t="s">
        <v>61</v>
      </c>
      <c r="BC36" s="315" t="s">
        <v>66</v>
      </c>
      <c r="BD36" s="257">
        <v>29.477761385595102</v>
      </c>
      <c r="BE36" s="389"/>
      <c r="BF36" s="402"/>
      <c r="BG36" s="233"/>
      <c r="BH36" s="402"/>
      <c r="BI36" s="385"/>
      <c r="BJ36" s="386"/>
      <c r="BK36" s="385"/>
      <c r="BL36" s="386"/>
      <c r="BN36" s="181"/>
      <c r="BO36" s="182"/>
      <c r="BP36" s="181"/>
      <c r="BQ36" s="182"/>
      <c r="BR36" s="181"/>
      <c r="BS36" s="182"/>
      <c r="BT36" s="181"/>
      <c r="BU36" s="182"/>
      <c r="BV36" s="181"/>
      <c r="BW36" s="182"/>
      <c r="BY36" s="83" t="s">
        <v>136</v>
      </c>
      <c r="BZ36" s="200" t="s">
        <v>61</v>
      </c>
      <c r="CA36" s="286" t="s">
        <v>61</v>
      </c>
      <c r="CB36" s="304" t="s">
        <v>66</v>
      </c>
      <c r="CC36" s="305">
        <v>28.530017794418001</v>
      </c>
    </row>
    <row r="37" spans="2:86" ht="15.75" customHeight="1" thickBot="1">
      <c r="B37" s="84" t="s">
        <v>137</v>
      </c>
      <c r="T37" s="85"/>
      <c r="U37" s="86"/>
      <c r="V37" s="65"/>
      <c r="W37" s="65"/>
      <c r="X37" s="79"/>
      <c r="Z37" s="87" t="s">
        <v>138</v>
      </c>
      <c r="AA37" s="51" t="s">
        <v>66</v>
      </c>
      <c r="AB37" s="62">
        <v>29.294774188566802</v>
      </c>
      <c r="AC37" s="51" t="s">
        <v>66</v>
      </c>
      <c r="AD37" s="62">
        <v>29.097067878161599</v>
      </c>
      <c r="AK37" s="1"/>
      <c r="AL37" s="1"/>
      <c r="AM37" s="76" t="s">
        <v>251</v>
      </c>
      <c r="BA37" s="1" t="s">
        <v>252</v>
      </c>
      <c r="BD37" s="242"/>
      <c r="BN37" s="1" t="s">
        <v>253</v>
      </c>
      <c r="BY37" s="1" t="s">
        <v>254</v>
      </c>
    </row>
    <row r="38" spans="2:86" ht="15" thickBot="1">
      <c r="B38" s="4" t="s">
        <v>142</v>
      </c>
      <c r="U38" s="86"/>
      <c r="V38" s="65"/>
      <c r="W38" s="65"/>
      <c r="X38" s="79"/>
      <c r="Z38" s="1" t="s">
        <v>255</v>
      </c>
      <c r="AA38" s="1"/>
      <c r="AB38" s="1"/>
      <c r="AC38" s="1"/>
      <c r="AD38" s="1"/>
      <c r="AE38" s="1"/>
      <c r="AM38" s="1" t="s">
        <v>256</v>
      </c>
      <c r="BA38" s="1" t="s">
        <v>257</v>
      </c>
    </row>
    <row r="39" spans="2:86" ht="15" thickBot="1">
      <c r="B39" s="1" t="s">
        <v>145</v>
      </c>
      <c r="C39" s="88">
        <v>45631</v>
      </c>
      <c r="K39" s="89" t="s">
        <v>146</v>
      </c>
      <c r="L39" s="90" t="s">
        <v>88</v>
      </c>
      <c r="M39" s="91" t="s">
        <v>65</v>
      </c>
      <c r="N39" s="91" t="s">
        <v>147</v>
      </c>
      <c r="O39" s="92" t="s">
        <v>122</v>
      </c>
      <c r="Q39" s="93" t="s">
        <v>148</v>
      </c>
      <c r="R39" s="94">
        <f>L42/SUM(L42,O42)</f>
        <v>1</v>
      </c>
      <c r="U39" s="86"/>
      <c r="V39" s="65"/>
      <c r="W39" s="65"/>
      <c r="Z39" s="76"/>
      <c r="AA39" s="1"/>
      <c r="AB39" s="1"/>
      <c r="AC39" s="1"/>
      <c r="AD39" s="1"/>
      <c r="AE39" s="1"/>
      <c r="BI39" s="370"/>
    </row>
    <row r="40" spans="2:86" ht="15" customHeight="1">
      <c r="B40" s="1" t="s">
        <v>150</v>
      </c>
      <c r="C40" s="88">
        <v>45632</v>
      </c>
      <c r="K40" s="96" t="s">
        <v>151</v>
      </c>
      <c r="L40" s="29">
        <f>COUNTIF($W$9:$W$13,L39)</f>
        <v>0</v>
      </c>
      <c r="M40" s="97">
        <f>COUNTIF($W$9:$W$13,M39)</f>
        <v>5</v>
      </c>
      <c r="N40" s="97">
        <f>COUNTIF($W$9:$W$13,N39)</f>
        <v>0</v>
      </c>
      <c r="O40" s="63">
        <f>COUNTIF($W$9:$W$13,O39)</f>
        <v>0</v>
      </c>
      <c r="Q40" s="98" t="s">
        <v>152</v>
      </c>
      <c r="R40" s="99">
        <f>M42/SUM(M42,N42)</f>
        <v>1</v>
      </c>
      <c r="U40" s="86"/>
      <c r="X40" s="100"/>
      <c r="AO40" s="370"/>
      <c r="AP40" s="370"/>
      <c r="AQ40" s="370"/>
      <c r="AR40" s="370"/>
      <c r="AS40" s="370"/>
      <c r="AT40" s="370"/>
      <c r="AW40" s="213"/>
      <c r="AZ40" s="95"/>
      <c r="BI40" s="370"/>
    </row>
    <row r="41" spans="2:86" ht="15" customHeight="1" thickBot="1">
      <c r="B41" s="1" t="s">
        <v>153</v>
      </c>
      <c r="C41" s="86" t="s">
        <v>154</v>
      </c>
      <c r="K41" s="102" t="s">
        <v>155</v>
      </c>
      <c r="L41" s="51">
        <f>COUNTIF($W$14:$W$33,L39)</f>
        <v>20</v>
      </c>
      <c r="M41" s="103">
        <f>COUNTIF($W$14:$W$33,M39)</f>
        <v>0</v>
      </c>
      <c r="N41" s="103">
        <f>COUNTIF($W$14:$W$33,N39)</f>
        <v>0</v>
      </c>
      <c r="O41" s="73">
        <f>COUNTIF($W$14:$W$33,O39)</f>
        <v>0</v>
      </c>
      <c r="Q41" s="98" t="s">
        <v>156</v>
      </c>
      <c r="R41" s="99">
        <f>1-R39</f>
        <v>0</v>
      </c>
      <c r="U41" s="82"/>
      <c r="V41" s="104"/>
      <c r="W41" s="104"/>
      <c r="X41" s="100"/>
      <c r="AL41" s="95"/>
      <c r="AO41" s="370"/>
      <c r="AP41" s="370"/>
      <c r="AQ41" s="370"/>
      <c r="AR41" s="370"/>
      <c r="AS41" s="370"/>
      <c r="AT41" s="370"/>
      <c r="AW41" s="213"/>
      <c r="AZ41" s="2"/>
      <c r="BI41" s="370"/>
    </row>
    <row r="42" spans="2:86" ht="15" thickBot="1">
      <c r="L42" s="2">
        <f>SUM(L40:L41)</f>
        <v>20</v>
      </c>
      <c r="M42" s="2">
        <f>SUM(M40:M41)</f>
        <v>5</v>
      </c>
      <c r="N42" s="2">
        <f>SUM(N40:N41)</f>
        <v>0</v>
      </c>
      <c r="O42" s="2">
        <f>SUM(O40:O41)</f>
        <v>0</v>
      </c>
      <c r="Q42" s="98" t="s">
        <v>157</v>
      </c>
      <c r="R42" s="105">
        <f>1-R40</f>
        <v>0</v>
      </c>
      <c r="V42" s="104"/>
      <c r="W42" s="104"/>
      <c r="X42" s="100"/>
      <c r="AL42" s="101"/>
      <c r="AO42" s="370"/>
      <c r="AP42" s="370"/>
      <c r="AQ42" s="370"/>
      <c r="AR42" s="370"/>
      <c r="AS42" s="370"/>
      <c r="AT42" s="370"/>
      <c r="AW42" s="213"/>
      <c r="AZ42" s="2"/>
      <c r="BI42" s="370"/>
    </row>
    <row r="43" spans="2:86" ht="15.75" customHeight="1" thickBot="1">
      <c r="B43" s="106" t="s">
        <v>158</v>
      </c>
      <c r="C43" s="107" t="s">
        <v>159</v>
      </c>
      <c r="D43" s="357" t="s">
        <v>160</v>
      </c>
      <c r="E43" s="107" t="s">
        <v>258</v>
      </c>
      <c r="F43" s="108" t="s">
        <v>259</v>
      </c>
      <c r="G43" s="106" t="s">
        <v>161</v>
      </c>
      <c r="L43" s="2"/>
      <c r="M43" s="2"/>
      <c r="N43" s="2"/>
      <c r="O43" s="2"/>
      <c r="Q43" s="109" t="s">
        <v>162</v>
      </c>
      <c r="R43" s="110">
        <f>SUM(L42:M42)/SUM(L42:O42)</f>
        <v>1</v>
      </c>
      <c r="V43" s="104"/>
      <c r="W43" s="104"/>
      <c r="X43" s="100"/>
      <c r="AL43" s="101"/>
      <c r="AO43" s="370"/>
      <c r="AP43" s="370"/>
      <c r="AQ43" s="370"/>
      <c r="AR43" s="370"/>
      <c r="AS43" s="370"/>
      <c r="AT43" s="370"/>
      <c r="AW43" s="213"/>
      <c r="AZ43" s="2"/>
      <c r="BH43" s="370"/>
      <c r="BI43" s="370"/>
    </row>
    <row r="44" spans="2:86">
      <c r="B44" s="111">
        <v>1E-4</v>
      </c>
      <c r="C44" s="112" t="s">
        <v>260</v>
      </c>
      <c r="D44" s="358" t="s">
        <v>260</v>
      </c>
      <c r="E44" s="112" t="s">
        <v>260</v>
      </c>
      <c r="F44" s="113" t="s">
        <v>260</v>
      </c>
      <c r="G44" s="96">
        <f>G45*10</f>
        <v>78000</v>
      </c>
      <c r="R44" s="86"/>
      <c r="V44" s="104"/>
      <c r="W44" s="104"/>
      <c r="AL44" s="101"/>
      <c r="AO44" s="370"/>
      <c r="AP44" s="370"/>
      <c r="AQ44" s="370"/>
      <c r="AR44" s="370"/>
      <c r="AS44" s="370"/>
      <c r="AT44" s="370"/>
      <c r="AW44" s="213"/>
      <c r="AZ44" s="2"/>
      <c r="BH44" s="370"/>
      <c r="BI44" s="370"/>
    </row>
    <row r="45" spans="2:86" ht="15" thickBot="1">
      <c r="B45" s="148">
        <v>1.0000000000000001E-5</v>
      </c>
      <c r="C45" s="188">
        <v>336</v>
      </c>
      <c r="D45" s="359">
        <v>295</v>
      </c>
      <c r="E45" s="188">
        <v>316</v>
      </c>
      <c r="F45" s="189">
        <v>310</v>
      </c>
      <c r="G45" s="114">
        <f>G46*10</f>
        <v>7800</v>
      </c>
      <c r="R45" s="86"/>
      <c r="V45" s="104"/>
      <c r="W45" s="104"/>
      <c r="X45" s="104"/>
      <c r="AL45" s="101"/>
      <c r="AO45" s="370"/>
      <c r="AP45" s="370"/>
      <c r="AQ45" s="370"/>
      <c r="AR45" s="370"/>
      <c r="AS45" s="370"/>
      <c r="AT45" s="370"/>
      <c r="AW45" s="213"/>
      <c r="AZ45" s="2"/>
      <c r="BH45" s="370"/>
      <c r="BI45" s="370"/>
    </row>
    <row r="46" spans="2:86" ht="15" thickBot="1">
      <c r="B46" s="115">
        <v>9.9999999999999995E-7</v>
      </c>
      <c r="C46" s="208">
        <v>72</v>
      </c>
      <c r="D46" s="360">
        <v>77</v>
      </c>
      <c r="E46" s="208">
        <v>80</v>
      </c>
      <c r="F46" s="209">
        <v>83</v>
      </c>
      <c r="G46" s="361">
        <f>SUM(C46:F46)/(0.4)</f>
        <v>780</v>
      </c>
      <c r="H46" s="1" t="s">
        <v>261</v>
      </c>
      <c r="K46" s="89" t="s">
        <v>54</v>
      </c>
      <c r="L46" s="90" t="s">
        <v>88</v>
      </c>
      <c r="M46" s="91" t="s">
        <v>65</v>
      </c>
      <c r="N46" s="91" t="s">
        <v>147</v>
      </c>
      <c r="O46" s="92" t="s">
        <v>122</v>
      </c>
      <c r="Q46" s="93" t="s">
        <v>148</v>
      </c>
      <c r="R46" s="94">
        <f>L49/SUM(L49,O49)</f>
        <v>1</v>
      </c>
      <c r="AL46" s="101"/>
      <c r="AO46" s="370"/>
      <c r="AP46" s="370"/>
      <c r="AQ46" s="370"/>
      <c r="AR46" s="370"/>
      <c r="AS46" s="370"/>
      <c r="AT46" s="370"/>
      <c r="AW46" s="213"/>
      <c r="AZ46" s="2"/>
      <c r="BH46" s="370"/>
      <c r="BI46" s="370"/>
    </row>
    <row r="47" spans="2:86">
      <c r="B47" s="1" t="s">
        <v>165</v>
      </c>
      <c r="K47" s="96" t="s">
        <v>151</v>
      </c>
      <c r="L47" s="29">
        <f>COUNTIF($X$9:$X$13,L46)</f>
        <v>0</v>
      </c>
      <c r="M47" s="97">
        <f t="shared" ref="M47:O47" si="0">COUNTIF($X$9:$X$13,M46)</f>
        <v>5</v>
      </c>
      <c r="N47" s="97">
        <f t="shared" si="0"/>
        <v>0</v>
      </c>
      <c r="O47" s="63">
        <f t="shared" si="0"/>
        <v>0</v>
      </c>
      <c r="Q47" s="98" t="s">
        <v>152</v>
      </c>
      <c r="R47" s="99">
        <f>M49/SUM(M49,N49)</f>
        <v>1</v>
      </c>
      <c r="AL47" s="101"/>
      <c r="AO47" s="370"/>
      <c r="AP47" s="370"/>
      <c r="AQ47" s="370"/>
      <c r="AR47" s="370"/>
      <c r="AS47" s="370"/>
      <c r="AT47" s="370"/>
      <c r="AW47" s="213"/>
      <c r="AZ47" s="2"/>
    </row>
    <row r="48" spans="2:86" ht="15" thickBot="1">
      <c r="K48" s="102" t="s">
        <v>155</v>
      </c>
      <c r="L48" s="51">
        <f>COUNTIF($X$14:$X$33,L46)</f>
        <v>20</v>
      </c>
      <c r="M48" s="103">
        <f t="shared" ref="M48:O48" si="1">COUNTIF($X$14:$X$33,M46)</f>
        <v>0</v>
      </c>
      <c r="N48" s="103">
        <f t="shared" si="1"/>
        <v>0</v>
      </c>
      <c r="O48" s="73">
        <f t="shared" si="1"/>
        <v>0</v>
      </c>
      <c r="Q48" s="98" t="s">
        <v>156</v>
      </c>
      <c r="R48" s="99">
        <f>1-R46</f>
        <v>0</v>
      </c>
      <c r="AL48" s="101"/>
      <c r="AZ48" s="2"/>
    </row>
    <row r="49" spans="2:77">
      <c r="B49" s="4"/>
      <c r="L49" s="2">
        <f>SUM(L47:L48)</f>
        <v>20</v>
      </c>
      <c r="M49" s="2">
        <f>SUM(M47:M48)</f>
        <v>5</v>
      </c>
      <c r="N49" s="2">
        <f>SUM(N47:N48)</f>
        <v>0</v>
      </c>
      <c r="O49" s="2">
        <f>SUM(O47:O48)</f>
        <v>0</v>
      </c>
      <c r="Q49" s="98" t="s">
        <v>157</v>
      </c>
      <c r="R49" s="105">
        <f>1-R47</f>
        <v>0</v>
      </c>
      <c r="AL49" s="101"/>
      <c r="AZ49" s="2"/>
    </row>
    <row r="50" spans="2:77" ht="15" thickBot="1">
      <c r="C50" s="125"/>
      <c r="Q50" s="109" t="s">
        <v>162</v>
      </c>
      <c r="R50" s="110">
        <f>SUM(L49:M49)/SUM(L49:O49)</f>
        <v>1</v>
      </c>
      <c r="AL50" s="101"/>
    </row>
    <row r="51" spans="2:77">
      <c r="C51" s="125"/>
      <c r="M51" s="119"/>
      <c r="N51" s="120"/>
      <c r="AL51" s="1"/>
    </row>
    <row r="52" spans="2:77">
      <c r="C52" s="125"/>
      <c r="M52" s="121"/>
      <c r="N52" s="86"/>
      <c r="P52" s="121"/>
      <c r="Q52" s="86"/>
      <c r="AL52" s="1"/>
    </row>
    <row r="55" spans="2:77">
      <c r="B55" s="84" t="s">
        <v>168</v>
      </c>
      <c r="Z55" s="1" t="s">
        <v>262</v>
      </c>
      <c r="AM55" s="1" t="s">
        <v>263</v>
      </c>
      <c r="BA55" s="1" t="s">
        <v>264</v>
      </c>
      <c r="BN55" s="1" t="s">
        <v>265</v>
      </c>
      <c r="BY55" s="1" t="s">
        <v>266</v>
      </c>
    </row>
    <row r="56" spans="2:77" ht="15" thickBot="1">
      <c r="B56" s="4"/>
      <c r="C56" s="88"/>
      <c r="E56" s="4" t="s">
        <v>169</v>
      </c>
    </row>
    <row r="57" spans="2:77">
      <c r="B57" s="1" t="s">
        <v>145</v>
      </c>
      <c r="C57" s="88">
        <v>45632</v>
      </c>
      <c r="E57" s="93">
        <v>6</v>
      </c>
      <c r="F57" s="122">
        <v>6</v>
      </c>
      <c r="G57" s="122">
        <v>6</v>
      </c>
      <c r="H57" s="123">
        <v>13</v>
      </c>
      <c r="I57" s="86" t="s">
        <v>171</v>
      </c>
      <c r="J57" s="124">
        <f>IFERROR(AVERAGE(E57:H61),"-")</f>
        <v>8.35</v>
      </c>
      <c r="K57" s="1" t="s">
        <v>172</v>
      </c>
    </row>
    <row r="58" spans="2:77">
      <c r="B58" s="1" t="s">
        <v>150</v>
      </c>
      <c r="C58" s="125">
        <v>45633</v>
      </c>
      <c r="E58" s="98">
        <v>15</v>
      </c>
      <c r="F58" s="126">
        <v>13</v>
      </c>
      <c r="G58" s="126">
        <v>5</v>
      </c>
      <c r="H58" s="127">
        <v>12</v>
      </c>
      <c r="I58" s="86" t="s">
        <v>174</v>
      </c>
      <c r="J58" s="86">
        <f>COUNTIF(E57:H61,"&gt;0")</f>
        <v>20</v>
      </c>
      <c r="K58" s="1" t="str">
        <f>"   &lt;&lt;  "&amp;J58/SUM(J58:J59)*100&amp;"%"</f>
        <v xml:space="preserve">   &lt;&lt;  100%</v>
      </c>
    </row>
    <row r="59" spans="2:77">
      <c r="B59" s="1" t="s">
        <v>153</v>
      </c>
      <c r="C59" s="86" t="s">
        <v>154</v>
      </c>
      <c r="E59" s="98">
        <v>6</v>
      </c>
      <c r="F59" s="126">
        <v>8</v>
      </c>
      <c r="G59" s="126">
        <v>9</v>
      </c>
      <c r="H59" s="127">
        <v>8</v>
      </c>
      <c r="I59" s="86" t="s">
        <v>175</v>
      </c>
      <c r="J59" s="86">
        <f>COUNTIF(E57:H61,"=0")</f>
        <v>0</v>
      </c>
      <c r="K59" s="1" t="str">
        <f>"   &lt;&lt;  "&amp;J59/SUM(J58:J59)*100&amp;"%"</f>
        <v xml:space="preserve">   &lt;&lt;  0%</v>
      </c>
    </row>
    <row r="60" spans="2:77">
      <c r="E60" s="98">
        <v>4</v>
      </c>
      <c r="F60" s="126">
        <v>8</v>
      </c>
      <c r="G60" s="126">
        <v>7</v>
      </c>
      <c r="H60" s="127">
        <v>8</v>
      </c>
      <c r="I60" s="86"/>
      <c r="J60" s="128"/>
    </row>
    <row r="61" spans="2:77" ht="15" thickBot="1">
      <c r="E61" s="109">
        <v>8</v>
      </c>
      <c r="F61" s="129">
        <v>12</v>
      </c>
      <c r="G61" s="129">
        <v>8</v>
      </c>
      <c r="H61" s="130">
        <v>5</v>
      </c>
      <c r="I61" s="86"/>
      <c r="J61" s="86"/>
    </row>
    <row r="62" spans="2:77">
      <c r="I62" s="86"/>
      <c r="J62" s="86"/>
    </row>
    <row r="63" spans="2:77">
      <c r="I63" s="86"/>
      <c r="J63" s="86"/>
    </row>
    <row r="64" spans="2:77">
      <c r="I64" s="86"/>
      <c r="J64" s="86"/>
    </row>
    <row r="65" spans="2:10">
      <c r="I65" s="86"/>
      <c r="J65" s="86"/>
    </row>
    <row r="66" spans="2:10">
      <c r="B66" s="84" t="s">
        <v>176</v>
      </c>
    </row>
    <row r="67" spans="2:10">
      <c r="B67" s="4" t="s">
        <v>177</v>
      </c>
      <c r="C67" s="88"/>
    </row>
    <row r="68" spans="2:10">
      <c r="B68" s="1" t="s">
        <v>178</v>
      </c>
      <c r="C68" s="88">
        <v>45635</v>
      </c>
    </row>
    <row r="69" spans="2:10">
      <c r="B69" s="1" t="s">
        <v>150</v>
      </c>
      <c r="C69" s="125">
        <v>45637</v>
      </c>
    </row>
    <row r="70" spans="2:10">
      <c r="B70" s="1" t="s">
        <v>153</v>
      </c>
      <c r="C70" s="86" t="s">
        <v>179</v>
      </c>
    </row>
    <row r="71" spans="2:10" ht="15" thickBot="1"/>
    <row r="72" spans="2:10" ht="15" thickBot="1">
      <c r="B72" s="131" t="s">
        <v>158</v>
      </c>
      <c r="C72" s="132" t="s">
        <v>159</v>
      </c>
      <c r="D72" s="133" t="s">
        <v>160</v>
      </c>
      <c r="E72" s="131" t="s">
        <v>180</v>
      </c>
    </row>
    <row r="73" spans="2:10">
      <c r="B73" s="134">
        <v>0.1</v>
      </c>
      <c r="C73" s="205">
        <v>11</v>
      </c>
      <c r="D73" s="206">
        <v>1</v>
      </c>
      <c r="E73" s="207">
        <f>SUM(C73:D73)/(2*B73)</f>
        <v>60</v>
      </c>
    </row>
    <row r="74" spans="2:10">
      <c r="B74" s="137">
        <v>0.01</v>
      </c>
      <c r="C74" s="138">
        <v>0</v>
      </c>
      <c r="D74" s="139">
        <v>0</v>
      </c>
      <c r="E74" s="142"/>
    </row>
    <row r="75" spans="2:10">
      <c r="B75" s="137">
        <v>1E-3</v>
      </c>
      <c r="C75" s="138">
        <v>0</v>
      </c>
      <c r="D75" s="139">
        <v>0</v>
      </c>
      <c r="E75" s="140"/>
    </row>
    <row r="76" spans="2:10">
      <c r="B76" s="141">
        <v>1E-4</v>
      </c>
      <c r="C76" s="138">
        <v>0</v>
      </c>
      <c r="D76" s="139">
        <v>0</v>
      </c>
      <c r="E76" s="142"/>
    </row>
    <row r="77" spans="2:10">
      <c r="B77" s="137">
        <v>1.0000000000000001E-5</v>
      </c>
      <c r="C77" s="138">
        <v>0</v>
      </c>
      <c r="D77" s="139">
        <v>0</v>
      </c>
      <c r="E77" s="142"/>
      <c r="G77" s="143"/>
    </row>
    <row r="78" spans="2:10">
      <c r="B78" s="137">
        <v>9.9999999999999995E-7</v>
      </c>
      <c r="C78" s="138">
        <v>0</v>
      </c>
      <c r="D78" s="139">
        <v>0</v>
      </c>
      <c r="E78" s="142"/>
      <c r="G78" s="143"/>
    </row>
    <row r="79" spans="2:10" ht="15" thickBot="1">
      <c r="B79" s="144">
        <v>9.9999999999999995E-8</v>
      </c>
      <c r="C79" s="145">
        <v>0</v>
      </c>
      <c r="D79" s="146">
        <v>0</v>
      </c>
      <c r="E79" s="147"/>
    </row>
    <row r="80" spans="2:10">
      <c r="B80" s="1" t="s">
        <v>165</v>
      </c>
    </row>
    <row r="82" spans="2:5">
      <c r="B82" s="4" t="s">
        <v>78</v>
      </c>
      <c r="C82" s="88"/>
    </row>
    <row r="83" spans="2:5">
      <c r="B83" s="1" t="s">
        <v>178</v>
      </c>
      <c r="C83" s="88">
        <v>45635</v>
      </c>
    </row>
    <row r="84" spans="2:5">
      <c r="B84" s="1" t="s">
        <v>150</v>
      </c>
      <c r="C84" s="125">
        <v>45637</v>
      </c>
    </row>
    <row r="85" spans="2:5">
      <c r="B85" s="1" t="s">
        <v>153</v>
      </c>
      <c r="C85" s="86" t="s">
        <v>179</v>
      </c>
    </row>
    <row r="86" spans="2:5" ht="15" thickBot="1"/>
    <row r="87" spans="2:5" ht="15" thickBot="1">
      <c r="B87" s="131" t="s">
        <v>158</v>
      </c>
      <c r="C87" s="132" t="s">
        <v>159</v>
      </c>
      <c r="D87" s="133" t="s">
        <v>160</v>
      </c>
      <c r="E87" s="131" t="s">
        <v>180</v>
      </c>
    </row>
    <row r="88" spans="2:5">
      <c r="B88" s="111">
        <v>0.1</v>
      </c>
      <c r="C88" s="135" t="s">
        <v>181</v>
      </c>
      <c r="D88" s="136" t="s">
        <v>181</v>
      </c>
      <c r="E88" s="186"/>
    </row>
    <row r="89" spans="2:5">
      <c r="B89" s="148">
        <v>0.01</v>
      </c>
      <c r="C89" s="138" t="s">
        <v>181</v>
      </c>
      <c r="D89" s="139" t="s">
        <v>181</v>
      </c>
      <c r="E89" s="163"/>
    </row>
    <row r="90" spans="2:5">
      <c r="B90" s="148">
        <v>1E-3</v>
      </c>
      <c r="C90" s="138" t="s">
        <v>181</v>
      </c>
      <c r="D90" s="139" t="s">
        <v>181</v>
      </c>
      <c r="E90" s="114"/>
    </row>
    <row r="91" spans="2:5">
      <c r="B91" s="150">
        <v>1E-4</v>
      </c>
      <c r="C91" s="138" t="s">
        <v>181</v>
      </c>
      <c r="D91" s="139" t="s">
        <v>181</v>
      </c>
      <c r="E91" s="149"/>
    </row>
    <row r="92" spans="2:5">
      <c r="B92" s="148">
        <v>1.0000000000000001E-5</v>
      </c>
      <c r="C92" s="365">
        <v>64</v>
      </c>
      <c r="D92" s="366">
        <v>70</v>
      </c>
      <c r="E92" s="367">
        <f>SUM(C92:D92)/(2*B92)</f>
        <v>6699999.9999999991</v>
      </c>
    </row>
    <row r="93" spans="2:5">
      <c r="B93" s="148">
        <v>9.9999999999999995E-7</v>
      </c>
      <c r="C93" s="138">
        <v>7</v>
      </c>
      <c r="D93" s="139">
        <v>4</v>
      </c>
      <c r="E93" s="148"/>
    </row>
    <row r="94" spans="2:5" ht="15" thickBot="1">
      <c r="B94" s="115">
        <v>9.9999999999999995E-8</v>
      </c>
      <c r="C94" s="208">
        <v>0</v>
      </c>
      <c r="D94" s="209">
        <v>0</v>
      </c>
      <c r="E94" s="210"/>
    </row>
    <row r="95" spans="2:5">
      <c r="B95" s="1" t="s">
        <v>165</v>
      </c>
    </row>
    <row r="133" spans="2:8">
      <c r="B133" s="3"/>
      <c r="H133" s="3"/>
    </row>
    <row r="150" spans="2:2">
      <c r="B150" s="3"/>
    </row>
  </sheetData>
  <mergeCells count="85">
    <mergeCell ref="AV7:AW7"/>
    <mergeCell ref="N7:Q7"/>
    <mergeCell ref="U7:V7"/>
    <mergeCell ref="W7:X7"/>
    <mergeCell ref="Z7:Z8"/>
    <mergeCell ref="AA7:AB7"/>
    <mergeCell ref="AC7:AD7"/>
    <mergeCell ref="AM7:AM8"/>
    <mergeCell ref="AN7:AO7"/>
    <mergeCell ref="AP7:AQ7"/>
    <mergeCell ref="AR7:AS7"/>
    <mergeCell ref="AT7:AU7"/>
    <mergeCell ref="BR7:BS7"/>
    <mergeCell ref="BT7:BU7"/>
    <mergeCell ref="AX7:AY7"/>
    <mergeCell ref="BA7:BA8"/>
    <mergeCell ref="BB7:BB8"/>
    <mergeCell ref="BC7:BD7"/>
    <mergeCell ref="BE7:BF7"/>
    <mergeCell ref="BG7:BH7"/>
    <mergeCell ref="CF7:CF8"/>
    <mergeCell ref="CG7:CG8"/>
    <mergeCell ref="CH7:CH8"/>
    <mergeCell ref="B8:I8"/>
    <mergeCell ref="B9:E9"/>
    <mergeCell ref="F9:I9"/>
    <mergeCell ref="BV7:BW7"/>
    <mergeCell ref="BY7:BY8"/>
    <mergeCell ref="BZ7:BZ8"/>
    <mergeCell ref="CA7:CA8"/>
    <mergeCell ref="CB7:CC7"/>
    <mergeCell ref="CE7:CE8"/>
    <mergeCell ref="BI7:BJ7"/>
    <mergeCell ref="BK7:BL7"/>
    <mergeCell ref="BN7:BO7"/>
    <mergeCell ref="BP7:BQ7"/>
    <mergeCell ref="B10:E10"/>
    <mergeCell ref="F10:I10"/>
    <mergeCell ref="AG10:AH10"/>
    <mergeCell ref="AI10:AJ10"/>
    <mergeCell ref="B11:E11"/>
    <mergeCell ref="F11:I11"/>
    <mergeCell ref="B19:E19"/>
    <mergeCell ref="F19:I19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8:E18"/>
    <mergeCell ref="F18:I18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G30:AH30"/>
    <mergeCell ref="AI30:AJ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</mergeCells>
  <phoneticPr fontId="13" type="noConversion"/>
  <pageMargins left="0.7" right="0.7" top="0.75" bottom="0.75" header="0.3" footer="0.3"/>
  <pageSetup scale="1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B1A1-3885-4001-A59F-2885112EB92F}">
  <dimension ref="B3:F51"/>
  <sheetViews>
    <sheetView workbookViewId="0"/>
  </sheetViews>
  <sheetFormatPr defaultColWidth="10.85546875" defaultRowHeight="14.45"/>
  <sheetData>
    <row r="3" spans="2:6" ht="15" thickBot="1"/>
    <row r="4" spans="2:6" ht="16.5">
      <c r="B4" s="516" t="s">
        <v>20</v>
      </c>
      <c r="C4" s="532" t="s">
        <v>187</v>
      </c>
      <c r="D4" s="533"/>
      <c r="E4" s="532" t="s">
        <v>188</v>
      </c>
      <c r="F4" s="533"/>
    </row>
    <row r="5" spans="2:6" ht="15" thickBot="1">
      <c r="B5" s="531"/>
      <c r="C5" s="310" t="s">
        <v>55</v>
      </c>
      <c r="D5" s="311" t="s">
        <v>56</v>
      </c>
      <c r="E5" s="310" t="s">
        <v>55</v>
      </c>
      <c r="F5" s="311" t="s">
        <v>56</v>
      </c>
    </row>
    <row r="6" spans="2:6">
      <c r="B6" s="50" t="s">
        <v>222</v>
      </c>
      <c r="C6" s="191" t="s">
        <v>62</v>
      </c>
      <c r="D6" s="190" t="s">
        <v>62</v>
      </c>
      <c r="E6" s="191" t="s">
        <v>62</v>
      </c>
      <c r="F6" s="190" t="s">
        <v>62</v>
      </c>
    </row>
    <row r="7" spans="2:6">
      <c r="B7" s="220" t="s">
        <v>223</v>
      </c>
      <c r="C7" s="192" t="s">
        <v>62</v>
      </c>
      <c r="D7" s="165" t="s">
        <v>62</v>
      </c>
      <c r="E7" s="192" t="s">
        <v>62</v>
      </c>
      <c r="F7" s="165" t="s">
        <v>62</v>
      </c>
    </row>
    <row r="8" spans="2:6">
      <c r="B8" s="220" t="s">
        <v>224</v>
      </c>
      <c r="C8" s="192" t="s">
        <v>62</v>
      </c>
      <c r="D8" s="165" t="s">
        <v>62</v>
      </c>
      <c r="E8" s="192" t="s">
        <v>62</v>
      </c>
      <c r="F8" s="165" t="s">
        <v>62</v>
      </c>
    </row>
    <row r="9" spans="2:6">
      <c r="B9" s="220" t="s">
        <v>226</v>
      </c>
      <c r="C9" s="192" t="s">
        <v>66</v>
      </c>
      <c r="D9" s="165">
        <v>32.634674929676599</v>
      </c>
      <c r="E9" s="192" t="s">
        <v>62</v>
      </c>
      <c r="F9" s="165" t="s">
        <v>62</v>
      </c>
    </row>
    <row r="10" spans="2:6" ht="15" thickBot="1">
      <c r="B10" s="61" t="s">
        <v>228</v>
      </c>
      <c r="C10" s="195" t="s">
        <v>66</v>
      </c>
      <c r="D10" s="166">
        <v>32.378283389655799</v>
      </c>
      <c r="E10" s="195" t="s">
        <v>66</v>
      </c>
      <c r="F10" s="166">
        <v>32.127561345895501</v>
      </c>
    </row>
    <row r="11" spans="2:6">
      <c r="B11" s="50" t="s">
        <v>229</v>
      </c>
      <c r="C11" s="191" t="s">
        <v>62</v>
      </c>
      <c r="D11" s="190" t="s">
        <v>62</v>
      </c>
      <c r="E11" s="191" t="s">
        <v>62</v>
      </c>
      <c r="F11" s="190" t="s">
        <v>62</v>
      </c>
    </row>
    <row r="12" spans="2:6">
      <c r="B12" s="220" t="s">
        <v>231</v>
      </c>
      <c r="C12" s="192" t="s">
        <v>62</v>
      </c>
      <c r="D12" s="165" t="s">
        <v>62</v>
      </c>
      <c r="E12" s="192" t="s">
        <v>62</v>
      </c>
      <c r="F12" s="165" t="s">
        <v>62</v>
      </c>
    </row>
    <row r="13" spans="2:6">
      <c r="B13" s="220" t="s">
        <v>232</v>
      </c>
      <c r="C13" s="192" t="s">
        <v>62</v>
      </c>
      <c r="D13" s="165" t="s">
        <v>62</v>
      </c>
      <c r="E13" s="192" t="s">
        <v>62</v>
      </c>
      <c r="F13" s="165" t="s">
        <v>62</v>
      </c>
    </row>
    <row r="14" spans="2:6">
      <c r="B14" s="220" t="s">
        <v>233</v>
      </c>
      <c r="C14" s="192" t="s">
        <v>62</v>
      </c>
      <c r="D14" s="165" t="s">
        <v>62</v>
      </c>
      <c r="E14" s="192" t="s">
        <v>62</v>
      </c>
      <c r="F14" s="165" t="s">
        <v>62</v>
      </c>
    </row>
    <row r="15" spans="2:6">
      <c r="B15" s="220" t="s">
        <v>234</v>
      </c>
      <c r="C15" s="192" t="s">
        <v>62</v>
      </c>
      <c r="D15" s="165" t="s">
        <v>62</v>
      </c>
      <c r="E15" s="192" t="s">
        <v>62</v>
      </c>
      <c r="F15" s="165" t="s">
        <v>62</v>
      </c>
    </row>
    <row r="16" spans="2:6">
      <c r="B16" s="221" t="s">
        <v>236</v>
      </c>
      <c r="C16" s="192" t="s">
        <v>62</v>
      </c>
      <c r="D16" s="165" t="s">
        <v>62</v>
      </c>
      <c r="E16" s="192" t="s">
        <v>62</v>
      </c>
      <c r="F16" s="165" t="s">
        <v>62</v>
      </c>
    </row>
    <row r="17" spans="2:6">
      <c r="B17" s="220" t="s">
        <v>237</v>
      </c>
      <c r="C17" s="192" t="s">
        <v>62</v>
      </c>
      <c r="D17" s="165" t="s">
        <v>62</v>
      </c>
      <c r="E17" s="192" t="s">
        <v>62</v>
      </c>
      <c r="F17" s="165" t="s">
        <v>62</v>
      </c>
    </row>
    <row r="18" spans="2:6">
      <c r="B18" s="220" t="s">
        <v>238</v>
      </c>
      <c r="C18" s="192" t="s">
        <v>62</v>
      </c>
      <c r="D18" s="165" t="s">
        <v>62</v>
      </c>
      <c r="E18" s="192" t="s">
        <v>62</v>
      </c>
      <c r="F18" s="165" t="s">
        <v>62</v>
      </c>
    </row>
    <row r="19" spans="2:6">
      <c r="B19" s="220" t="s">
        <v>239</v>
      </c>
      <c r="C19" s="192" t="s">
        <v>62</v>
      </c>
      <c r="D19" s="165" t="s">
        <v>62</v>
      </c>
      <c r="E19" s="192" t="s">
        <v>62</v>
      </c>
      <c r="F19" s="165" t="s">
        <v>62</v>
      </c>
    </row>
    <row r="20" spans="2:6" ht="15" thickBot="1">
      <c r="B20" s="61" t="s">
        <v>240</v>
      </c>
      <c r="C20" s="195" t="s">
        <v>62</v>
      </c>
      <c r="D20" s="166" t="s">
        <v>62</v>
      </c>
      <c r="E20" s="195" t="s">
        <v>62</v>
      </c>
      <c r="F20" s="166" t="s">
        <v>62</v>
      </c>
    </row>
    <row r="21" spans="2:6">
      <c r="B21" s="221" t="s">
        <v>241</v>
      </c>
      <c r="C21" s="306" t="s">
        <v>62</v>
      </c>
      <c r="D21" s="307" t="s">
        <v>62</v>
      </c>
      <c r="E21" s="306" t="s">
        <v>62</v>
      </c>
      <c r="F21" s="307" t="s">
        <v>62</v>
      </c>
    </row>
    <row r="22" spans="2:6">
      <c r="B22" s="220" t="s">
        <v>242</v>
      </c>
      <c r="C22" s="192" t="s">
        <v>62</v>
      </c>
      <c r="D22" s="165" t="s">
        <v>62</v>
      </c>
      <c r="E22" s="192" t="s">
        <v>62</v>
      </c>
      <c r="F22" s="165" t="s">
        <v>62</v>
      </c>
    </row>
    <row r="23" spans="2:6">
      <c r="B23" s="220" t="s">
        <v>243</v>
      </c>
      <c r="C23" s="192" t="s">
        <v>62</v>
      </c>
      <c r="D23" s="165" t="s">
        <v>62</v>
      </c>
      <c r="E23" s="192" t="s">
        <v>62</v>
      </c>
      <c r="F23" s="165" t="s">
        <v>62</v>
      </c>
    </row>
    <row r="24" spans="2:6">
      <c r="B24" s="220" t="s">
        <v>244</v>
      </c>
      <c r="C24" s="192" t="s">
        <v>62</v>
      </c>
      <c r="D24" s="165" t="s">
        <v>62</v>
      </c>
      <c r="E24" s="192" t="s">
        <v>62</v>
      </c>
      <c r="F24" s="165" t="s">
        <v>62</v>
      </c>
    </row>
    <row r="25" spans="2:6">
      <c r="B25" s="220" t="s">
        <v>245</v>
      </c>
      <c r="C25" s="192" t="s">
        <v>62</v>
      </c>
      <c r="D25" s="165" t="s">
        <v>62</v>
      </c>
      <c r="E25" s="192" t="s">
        <v>62</v>
      </c>
      <c r="F25" s="165" t="s">
        <v>62</v>
      </c>
    </row>
    <row r="26" spans="2:6">
      <c r="B26" s="221" t="s">
        <v>246</v>
      </c>
      <c r="C26" s="192" t="s">
        <v>62</v>
      </c>
      <c r="D26" s="165" t="s">
        <v>62</v>
      </c>
      <c r="E26" s="192" t="s">
        <v>62</v>
      </c>
      <c r="F26" s="165" t="s">
        <v>62</v>
      </c>
    </row>
    <row r="27" spans="2:6">
      <c r="B27" s="220" t="s">
        <v>247</v>
      </c>
      <c r="C27" s="192" t="s">
        <v>62</v>
      </c>
      <c r="D27" s="165" t="s">
        <v>62</v>
      </c>
      <c r="E27" s="192" t="s">
        <v>62</v>
      </c>
      <c r="F27" s="165" t="s">
        <v>62</v>
      </c>
    </row>
    <row r="28" spans="2:6">
      <c r="B28" s="220" t="s">
        <v>248</v>
      </c>
      <c r="C28" s="192" t="s">
        <v>62</v>
      </c>
      <c r="D28" s="165" t="s">
        <v>62</v>
      </c>
      <c r="E28" s="192" t="s">
        <v>62</v>
      </c>
      <c r="F28" s="165" t="s">
        <v>62</v>
      </c>
    </row>
    <row r="29" spans="2:6">
      <c r="B29" s="220" t="s">
        <v>249</v>
      </c>
      <c r="C29" s="192" t="s">
        <v>62</v>
      </c>
      <c r="D29" s="165" t="s">
        <v>62</v>
      </c>
      <c r="E29" s="192" t="s">
        <v>62</v>
      </c>
      <c r="F29" s="165" t="s">
        <v>62</v>
      </c>
    </row>
    <row r="30" spans="2:6" ht="15" thickBot="1">
      <c r="B30" s="432" t="s">
        <v>250</v>
      </c>
      <c r="C30" s="193" t="s">
        <v>62</v>
      </c>
      <c r="D30" s="194" t="s">
        <v>62</v>
      </c>
      <c r="E30" s="193" t="s">
        <v>62</v>
      </c>
      <c r="F30" s="194" t="s">
        <v>62</v>
      </c>
    </row>
    <row r="31" spans="2:6">
      <c r="B31" s="222" t="s">
        <v>132</v>
      </c>
      <c r="C31" s="433">
        <v>25.71</v>
      </c>
      <c r="D31" s="434">
        <v>31.459959825864001</v>
      </c>
      <c r="E31" s="437"/>
      <c r="F31" s="438"/>
    </row>
    <row r="32" spans="2:6">
      <c r="B32" s="172" t="s">
        <v>134</v>
      </c>
      <c r="C32" s="192" t="s">
        <v>66</v>
      </c>
      <c r="D32" s="435">
        <v>31.4417864645064</v>
      </c>
      <c r="E32" s="439"/>
      <c r="F32" s="440"/>
    </row>
    <row r="33" spans="2:6" ht="15" thickBot="1">
      <c r="B33" s="173" t="s">
        <v>136</v>
      </c>
      <c r="C33" s="195" t="s">
        <v>66</v>
      </c>
      <c r="D33" s="436">
        <v>32.10587515305</v>
      </c>
      <c r="E33" s="441"/>
      <c r="F33" s="442"/>
    </row>
    <row r="34" spans="2:6">
      <c r="B34" s="443" t="s">
        <v>267</v>
      </c>
    </row>
    <row r="35" spans="2:6">
      <c r="B35" s="274"/>
    </row>
    <row r="36" spans="2:6">
      <c r="B36" s="274"/>
    </row>
    <row r="37" spans="2:6">
      <c r="B37" s="274"/>
    </row>
    <row r="38" spans="2:6">
      <c r="B38" s="274"/>
    </row>
    <row r="51" spans="2:2">
      <c r="B51" s="3" t="s">
        <v>268</v>
      </c>
    </row>
  </sheetData>
  <mergeCells count="3">
    <mergeCell ref="B4:B5"/>
    <mergeCell ref="C4:D4"/>
    <mergeCell ref="E4:F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61B91C-DDF2-47EB-BFBF-84A89049EA37}"/>
</file>

<file path=customXml/itemProps2.xml><?xml version="1.0" encoding="utf-8"?>
<ds:datastoreItem xmlns:ds="http://schemas.openxmlformats.org/officeDocument/2006/customXml" ds:itemID="{AFCF9C97-D382-4F60-8745-E18CDB0F75C6}"/>
</file>

<file path=customXml/itemProps3.xml><?xml version="1.0" encoding="utf-8"?>
<ds:datastoreItem xmlns:ds="http://schemas.openxmlformats.org/officeDocument/2006/customXml" ds:itemID="{F1554AAE-75CB-4B72-A8A9-AB0ED3252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Deschênes, Mylène (CFIA/ACIA)</cp:lastModifiedBy>
  <cp:revision/>
  <dcterms:created xsi:type="dcterms:W3CDTF">2024-05-21T15:04:09Z</dcterms:created>
  <dcterms:modified xsi:type="dcterms:W3CDTF">2025-09-20T19:14:20Z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chival">
    <vt:lpwstr/>
  </property>
  <property fmtid="{D5CDD505-2E9C-101B-9397-08002B2CF9AE}" pid="3" name="MediaServiceImageTags">
    <vt:lpwstr/>
  </property>
  <property fmtid="{D5CDD505-2E9C-101B-9397-08002B2CF9AE}" pid="4" name="Accountability">
    <vt:lpwstr>3;#Laboratories|ecf3c7b8-7787-40a2-ac5b-c0435af29266</vt:lpwstr>
  </property>
  <property fmtid="{D5CDD505-2E9C-101B-9397-08002B2CF9AE}" pid="5" name="ContentTypeId">
    <vt:lpwstr>0x010100761589C1FC759D4AA60564C8F3842147</vt:lpwstr>
  </property>
  <property fmtid="{D5CDD505-2E9C-101B-9397-08002B2CF9AE}" pid="6" name="Fiscal Year">
    <vt:lpwstr/>
  </property>
  <property fmtid="{D5CDD505-2E9C-101B-9397-08002B2CF9AE}" pid="7" name="_dlc_DocIdItemGuid">
    <vt:lpwstr>40aebce0-e3dc-49e9-9eaf-7597cf7e2c65</vt:lpwstr>
  </property>
  <property fmtid="{D5CDD505-2E9C-101B-9397-08002B2CF9AE}" pid="8" name="Program">
    <vt:lpwstr>2;#Laboratory science leadership and services|374f136d-90b0-4bc2-af38-50de5dc5d5ad</vt:lpwstr>
  </property>
  <property fmtid="{D5CDD505-2E9C-101B-9397-08002B2CF9AE}" pid="9" name="Document-Status">
    <vt:lpwstr>1;#Active|b3c4d83a-10bd-4776-b251-f379e1cb284c</vt:lpwstr>
  </property>
  <property fmtid="{D5CDD505-2E9C-101B-9397-08002B2CF9AE}" pid="10" name="Security Level">
    <vt:lpwstr/>
  </property>
  <property fmtid="{D5CDD505-2E9C-101B-9397-08002B2CF9AE}" pid="11" name="lcf76f155ced4ddcb4097134ff3c332f">
    <vt:lpwstr/>
  </property>
  <property fmtid="{D5CDD505-2E9C-101B-9397-08002B2CF9AE}" pid="12" name="Fiscal_x0020_Year">
    <vt:lpwstr/>
  </property>
  <property fmtid="{D5CDD505-2E9C-101B-9397-08002B2CF9AE}" pid="13" name="Document_x002d_Status">
    <vt:lpwstr>1;#Active|b3c4d83a-10bd-4776-b251-f379e1cb284c</vt:lpwstr>
  </property>
  <property fmtid="{D5CDD505-2E9C-101B-9397-08002B2CF9AE}" pid="14" name="Security_x0020_Level">
    <vt:lpwstr/>
  </property>
  <property fmtid="{D5CDD505-2E9C-101B-9397-08002B2CF9AE}" pid="15" name="MSIP_Label_05d8ed60-cd71-485b-a85b-277aaf32f506_Enabled">
    <vt:lpwstr>true</vt:lpwstr>
  </property>
  <property fmtid="{D5CDD505-2E9C-101B-9397-08002B2CF9AE}" pid="16" name="MSIP_Label_05d8ed60-cd71-485b-a85b-277aaf32f506_SetDate">
    <vt:lpwstr>2024-10-23T15:28:06Z</vt:lpwstr>
  </property>
  <property fmtid="{D5CDD505-2E9C-101B-9397-08002B2CF9AE}" pid="17" name="MSIP_Label_05d8ed60-cd71-485b-a85b-277aaf32f506_Method">
    <vt:lpwstr>Standard</vt:lpwstr>
  </property>
  <property fmtid="{D5CDD505-2E9C-101B-9397-08002B2CF9AE}" pid="18" name="MSIP_Label_05d8ed60-cd71-485b-a85b-277aaf32f506_Name">
    <vt:lpwstr>Unclassified</vt:lpwstr>
  </property>
  <property fmtid="{D5CDD505-2E9C-101B-9397-08002B2CF9AE}" pid="19" name="MSIP_Label_05d8ed60-cd71-485b-a85b-277aaf32f506_SiteId">
    <vt:lpwstr>42fd9015-de4d-4223-a368-baeacab48927</vt:lpwstr>
  </property>
  <property fmtid="{D5CDD505-2E9C-101B-9397-08002B2CF9AE}" pid="20" name="MSIP_Label_05d8ed60-cd71-485b-a85b-277aaf32f506_ActionId">
    <vt:lpwstr>26df136e-d352-437f-a3c9-ad20d1f486bc</vt:lpwstr>
  </property>
  <property fmtid="{D5CDD505-2E9C-101B-9397-08002B2CF9AE}" pid="21" name="MSIP_Label_05d8ed60-cd71-485b-a85b-277aaf32f506_ContentBits">
    <vt:lpwstr>1</vt:lpwstr>
  </property>
</Properties>
</file>