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Coding_Projects/NCI-Diagnostic-Toolkit/nci-jupyter-app_v3.3.2/"/>
    </mc:Choice>
  </mc:AlternateContent>
  <xr:revisionPtr revIDLastSave="0" documentId="13_ncr:1_{434ED849-F9CF-6843-B701-225EA01FE11A}" xr6:coauthVersionLast="47" xr6:coauthVersionMax="47" xr10:uidLastSave="{00000000-0000-0000-0000-000000000000}"/>
  <bookViews>
    <workbookView xWindow="11440" yWindow="760" windowWidth="15220" windowHeight="18880" xr2:uid="{A16C0D8F-D136-CD4A-B7D1-F357B7F6D64F}"/>
  </bookViews>
  <sheets>
    <sheet name="pi-pi" sheetId="6" r:id="rId1"/>
    <sheet name="Chloride-pi" sheetId="3" r:id="rId2"/>
    <sheet name="Bromide-pi" sheetId="4" r:id="rId3"/>
    <sheet name="T-shaped CH-pi" sheetId="5" r:id="rId4"/>
    <sheet name="Selectivity Convers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 s="1"/>
  <c r="C20" i="2"/>
  <c r="D20" i="2" s="1"/>
  <c r="F19" i="2"/>
  <c r="C19" i="2"/>
  <c r="D19" i="2" s="1"/>
  <c r="F18" i="2"/>
  <c r="C18" i="2"/>
  <c r="D18" i="2" s="1"/>
  <c r="F17" i="2"/>
  <c r="C17" i="2"/>
  <c r="D17" i="2" s="1"/>
  <c r="F16" i="2"/>
  <c r="C16" i="2"/>
  <c r="D16" i="2" s="1"/>
  <c r="F15" i="2"/>
  <c r="C15" i="2"/>
  <c r="D15" i="2" s="1"/>
  <c r="F14" i="2"/>
  <c r="C14" i="2"/>
  <c r="D14" i="2" s="1"/>
  <c r="F13" i="2"/>
  <c r="G13" i="2" s="1"/>
  <c r="D13" i="2"/>
  <c r="C13" i="2"/>
  <c r="F12" i="2"/>
  <c r="G12" i="2" s="1"/>
  <c r="C12" i="2"/>
  <c r="D12" i="2" s="1"/>
  <c r="F11" i="2"/>
  <c r="C11" i="2"/>
  <c r="D11" i="2" s="1"/>
  <c r="F10" i="2"/>
  <c r="C10" i="2"/>
  <c r="D10" i="2" s="1"/>
  <c r="F9" i="2"/>
  <c r="D9" i="2"/>
  <c r="G9" i="2" s="1"/>
  <c r="C9" i="2"/>
  <c r="F8" i="2"/>
  <c r="C8" i="2"/>
  <c r="D8" i="2" s="1"/>
  <c r="F7" i="2"/>
  <c r="C7" i="2"/>
  <c r="D7" i="2" s="1"/>
  <c r="F6" i="2"/>
  <c r="C6" i="2"/>
  <c r="D6" i="2" s="1"/>
  <c r="F5" i="2"/>
  <c r="G5" i="2" s="1"/>
  <c r="C5" i="2"/>
  <c r="D5" i="2" s="1"/>
  <c r="F4" i="2"/>
  <c r="C4" i="2"/>
  <c r="D4" i="2" s="1"/>
  <c r="F3" i="2"/>
  <c r="C3" i="2"/>
  <c r="D3" i="2" s="1"/>
  <c r="F2" i="2"/>
  <c r="C2" i="2"/>
  <c r="D2" i="2" s="1"/>
  <c r="G14" i="2" l="1"/>
  <c r="G16" i="2"/>
  <c r="G2" i="2"/>
  <c r="G17" i="2"/>
  <c r="G10" i="2"/>
  <c r="G3" i="2"/>
  <c r="G18" i="2"/>
  <c r="G11" i="2"/>
  <c r="G4" i="2"/>
  <c r="G19" i="2"/>
  <c r="G6" i="2"/>
  <c r="G7" i="2"/>
  <c r="G8" i="2"/>
  <c r="G15" i="2"/>
</calcChain>
</file>

<file path=xl/sharedStrings.xml><?xml version="1.0" encoding="utf-8"?>
<sst xmlns="http://schemas.openxmlformats.org/spreadsheetml/2006/main" count="63" uniqueCount="36">
  <si>
    <t>OMe</t>
  </si>
  <si>
    <t>Br</t>
  </si>
  <si>
    <t>Selectivity</t>
  </si>
  <si>
    <t>% Major product</t>
  </si>
  <si>
    <t>% Minor product</t>
  </si>
  <si>
    <t>Relative rate</t>
  </si>
  <si>
    <t>T (C)</t>
  </si>
  <si>
    <t>T (K)</t>
  </si>
  <si>
    <t>∆∆G‡ (kcal/mol)</t>
  </si>
  <si>
    <t>*enter % major product here</t>
  </si>
  <si>
    <t>*enter Temp here</t>
  </si>
  <si>
    <t>tBu</t>
  </si>
  <si>
    <t>CF3</t>
  </si>
  <si>
    <t>CN</t>
  </si>
  <si>
    <t>NO2</t>
  </si>
  <si>
    <t>pyridine</t>
  </si>
  <si>
    <t>Benzene</t>
  </si>
  <si>
    <t>N3</t>
  </si>
  <si>
    <t>C6F5</t>
  </si>
  <si>
    <t>diNO2</t>
  </si>
  <si>
    <t>H</t>
  </si>
  <si>
    <t>iPr</t>
  </si>
  <si>
    <t>Et</t>
  </si>
  <si>
    <t>F</t>
  </si>
  <si>
    <t>Cl</t>
  </si>
  <si>
    <t>adamantyl</t>
  </si>
  <si>
    <t>CO2Et</t>
  </si>
  <si>
    <t>Arene Fragment or Substituent</t>
  </si>
  <si>
    <t>Experimental Data</t>
  </si>
  <si>
    <t>C6F5H</t>
  </si>
  <si>
    <t>1,3diNO2</t>
  </si>
  <si>
    <t>3,4,5triF</t>
  </si>
  <si>
    <t>CH3</t>
  </si>
  <si>
    <t>Me</t>
  </si>
  <si>
    <t>Me_pyrazole</t>
  </si>
  <si>
    <t>OTf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</si>
</sst>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0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CDA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7AF8-52AE-3540-A2CA-299CBBD41F7D}">
  <dimension ref="A1:K18"/>
  <sheetViews>
    <sheetView tabSelected="1" workbookViewId="0">
      <selection activeCell="A14" sqref="A14"/>
    </sheetView>
  </sheetViews>
  <sheetFormatPr baseColWidth="10" defaultRowHeight="16" x14ac:dyDescent="0.2"/>
  <cols>
    <col min="1" max="1" width="27" bestFit="1" customWidth="1"/>
    <col min="2" max="2" width="27" customWidth="1"/>
  </cols>
  <sheetData>
    <row r="1" spans="1:11" x14ac:dyDescent="0.2">
      <c r="A1" s="1" t="s">
        <v>27</v>
      </c>
      <c r="B1" s="7" t="s">
        <v>28</v>
      </c>
    </row>
    <row r="2" spans="1:11" x14ac:dyDescent="0.2">
      <c r="A2" t="s">
        <v>14</v>
      </c>
      <c r="B2">
        <v>1.4947841174805754</v>
      </c>
    </row>
    <row r="3" spans="1:11" x14ac:dyDescent="0.2">
      <c r="A3" t="s">
        <v>14</v>
      </c>
      <c r="B3">
        <v>1.4614534848225333</v>
      </c>
    </row>
    <row r="4" spans="1:11" x14ac:dyDescent="0.2">
      <c r="A4" t="s">
        <v>14</v>
      </c>
      <c r="B4">
        <v>1.5435409040382326</v>
      </c>
      <c r="E4" s="8"/>
      <c r="F4" s="9"/>
      <c r="G4" s="10"/>
      <c r="H4" s="9"/>
      <c r="I4" s="9"/>
      <c r="J4" s="9"/>
      <c r="K4" s="9"/>
    </row>
    <row r="5" spans="1:11" x14ac:dyDescent="0.2">
      <c r="A5" t="s">
        <v>14</v>
      </c>
      <c r="B5">
        <v>1.3694143000623327</v>
      </c>
      <c r="E5" s="8"/>
      <c r="F5" s="9"/>
      <c r="G5" s="10"/>
      <c r="H5" s="9"/>
      <c r="I5" s="9"/>
      <c r="J5" s="9"/>
      <c r="K5" s="9"/>
    </row>
    <row r="6" spans="1:11" x14ac:dyDescent="0.2">
      <c r="A6" t="s">
        <v>13</v>
      </c>
      <c r="B6">
        <v>1.0541947965759224</v>
      </c>
      <c r="E6" s="8"/>
      <c r="F6" s="9"/>
      <c r="G6" s="10"/>
      <c r="H6" s="9"/>
      <c r="I6" s="9"/>
      <c r="J6" s="9"/>
      <c r="K6" s="9"/>
    </row>
    <row r="7" spans="1:11" x14ac:dyDescent="0.2">
      <c r="A7" t="s">
        <v>13</v>
      </c>
      <c r="B7">
        <v>1.2983575686890503</v>
      </c>
      <c r="E7" s="8"/>
      <c r="F7" s="9"/>
      <c r="G7" s="10"/>
      <c r="H7" s="9"/>
      <c r="I7" s="9"/>
      <c r="J7" s="9"/>
    </row>
    <row r="8" spans="1:11" x14ac:dyDescent="0.2">
      <c r="A8" t="s">
        <v>13</v>
      </c>
      <c r="B8">
        <v>1.2580565287547272</v>
      </c>
      <c r="E8" s="8"/>
      <c r="F8" s="9"/>
    </row>
    <row r="9" spans="1:11" x14ac:dyDescent="0.2">
      <c r="A9" t="s">
        <v>1</v>
      </c>
      <c r="B9">
        <v>1.0660826146167397</v>
      </c>
      <c r="E9" s="8"/>
      <c r="F9" s="9"/>
    </row>
    <row r="10" spans="1:11" x14ac:dyDescent="0.2">
      <c r="A10" t="s">
        <v>24</v>
      </c>
      <c r="B10">
        <v>0.98328535138378104</v>
      </c>
      <c r="E10" s="8"/>
      <c r="F10" s="9"/>
    </row>
    <row r="11" spans="1:11" x14ac:dyDescent="0.2">
      <c r="A11" t="s">
        <v>12</v>
      </c>
      <c r="B11">
        <v>1.0200228233127393</v>
      </c>
      <c r="E11" s="8"/>
      <c r="F11" s="9"/>
    </row>
    <row r="12" spans="1:11" x14ac:dyDescent="0.2">
      <c r="A12" t="s">
        <v>12</v>
      </c>
      <c r="B12">
        <v>1.0990362651913819</v>
      </c>
      <c r="E12" s="8"/>
      <c r="F12" s="9"/>
    </row>
    <row r="13" spans="1:11" x14ac:dyDescent="0.2">
      <c r="A13" t="s">
        <v>35</v>
      </c>
      <c r="B13">
        <v>0.98087263571406547</v>
      </c>
    </row>
    <row r="14" spans="1:11" x14ac:dyDescent="0.2">
      <c r="A14" t="s">
        <v>35</v>
      </c>
      <c r="B14">
        <v>1.008874832336035</v>
      </c>
    </row>
    <row r="15" spans="1:11" x14ac:dyDescent="0.2">
      <c r="A15" t="s">
        <v>26</v>
      </c>
      <c r="B15">
        <v>1.0774626905931477</v>
      </c>
      <c r="E15" s="8"/>
      <c r="F15" s="9"/>
    </row>
    <row r="16" spans="1:11" x14ac:dyDescent="0.2">
      <c r="A16" t="s">
        <v>26</v>
      </c>
      <c r="B16">
        <v>1.0007442122145207</v>
      </c>
      <c r="E16" s="8"/>
      <c r="F16" s="9"/>
    </row>
    <row r="17" spans="1:2" x14ac:dyDescent="0.2">
      <c r="A17" t="s">
        <v>1</v>
      </c>
      <c r="B17">
        <v>0.91890539465686083</v>
      </c>
    </row>
    <row r="18" spans="1:2" x14ac:dyDescent="0.2">
      <c r="A18" t="s">
        <v>34</v>
      </c>
      <c r="B18">
        <v>0.68619468644031623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8EE-E687-8A48-B9F4-70DED63DAF71}">
  <dimension ref="A1:M17"/>
  <sheetViews>
    <sheetView workbookViewId="0">
      <selection activeCell="A18" sqref="A18"/>
    </sheetView>
  </sheetViews>
  <sheetFormatPr baseColWidth="10" defaultRowHeight="16" x14ac:dyDescent="0.2"/>
  <cols>
    <col min="1" max="1" width="45.33203125" customWidth="1"/>
    <col min="2" max="2" width="27" customWidth="1"/>
  </cols>
  <sheetData>
    <row r="1" spans="1:13" x14ac:dyDescent="0.2">
      <c r="A1" s="1" t="s">
        <v>27</v>
      </c>
      <c r="B1" s="7" t="s">
        <v>28</v>
      </c>
    </row>
    <row r="2" spans="1:13" x14ac:dyDescent="0.2">
      <c r="A2" t="s">
        <v>0</v>
      </c>
      <c r="B2">
        <v>-5.5</v>
      </c>
      <c r="C2" s="2"/>
    </row>
    <row r="3" spans="1:13" x14ac:dyDescent="0.2">
      <c r="A3" t="s">
        <v>16</v>
      </c>
      <c r="B3">
        <v>-6</v>
      </c>
    </row>
    <row r="4" spans="1:13" x14ac:dyDescent="0.2">
      <c r="A4" t="s">
        <v>1</v>
      </c>
      <c r="B4">
        <v>-6.6</v>
      </c>
      <c r="G4" s="8"/>
      <c r="H4" s="9"/>
      <c r="I4" s="10"/>
      <c r="J4" s="9"/>
      <c r="K4" s="9"/>
      <c r="L4" s="9"/>
      <c r="M4" s="9"/>
    </row>
    <row r="5" spans="1:13" x14ac:dyDescent="0.2">
      <c r="A5" t="s">
        <v>15</v>
      </c>
      <c r="B5">
        <v>-6.9</v>
      </c>
      <c r="G5" s="8"/>
      <c r="H5" s="9"/>
      <c r="I5" s="10"/>
      <c r="J5" s="9"/>
      <c r="K5" s="9"/>
      <c r="L5" s="9"/>
      <c r="M5" s="9"/>
    </row>
    <row r="6" spans="1:13" x14ac:dyDescent="0.2">
      <c r="A6" t="s">
        <v>14</v>
      </c>
      <c r="B6">
        <v>-7.4</v>
      </c>
      <c r="G6" s="8"/>
      <c r="H6" s="9"/>
      <c r="I6" s="10"/>
      <c r="J6" s="9"/>
      <c r="K6" s="9"/>
      <c r="L6" s="9"/>
      <c r="M6" s="9"/>
    </row>
    <row r="7" spans="1:13" x14ac:dyDescent="0.2">
      <c r="A7" t="s">
        <v>29</v>
      </c>
      <c r="B7">
        <v>-7.8</v>
      </c>
      <c r="G7" s="8"/>
      <c r="H7" s="9"/>
      <c r="I7" s="10"/>
      <c r="J7" s="9"/>
      <c r="K7" s="9"/>
      <c r="L7" s="9"/>
    </row>
    <row r="8" spans="1:13" x14ac:dyDescent="0.2">
      <c r="A8" t="s">
        <v>30</v>
      </c>
      <c r="B8">
        <v>-8.5</v>
      </c>
      <c r="C8" s="12"/>
      <c r="G8" s="8"/>
      <c r="H8" s="9"/>
    </row>
    <row r="9" spans="1:13" x14ac:dyDescent="0.2">
      <c r="A9" t="s">
        <v>17</v>
      </c>
      <c r="B9">
        <v>-6.5</v>
      </c>
      <c r="C9" s="12"/>
      <c r="G9" s="8"/>
      <c r="H9" s="9"/>
    </row>
    <row r="10" spans="1:13" x14ac:dyDescent="0.2">
      <c r="B10" s="8"/>
      <c r="G10" s="8"/>
      <c r="H10" s="9"/>
    </row>
    <row r="11" spans="1:13" x14ac:dyDescent="0.2">
      <c r="B11" s="12"/>
      <c r="G11" s="8"/>
      <c r="H11" s="9"/>
    </row>
    <row r="12" spans="1:13" x14ac:dyDescent="0.2">
      <c r="G12" s="8"/>
      <c r="H12" s="9"/>
    </row>
    <row r="13" spans="1:13" x14ac:dyDescent="0.2">
      <c r="G13" s="8"/>
      <c r="H13" s="9"/>
    </row>
    <row r="14" spans="1:13" x14ac:dyDescent="0.2">
      <c r="G14" s="8"/>
      <c r="H14" s="9"/>
    </row>
    <row r="15" spans="1:13" x14ac:dyDescent="0.2">
      <c r="B15" s="8"/>
      <c r="G15" s="8"/>
      <c r="H15" s="9"/>
    </row>
    <row r="16" spans="1:13" x14ac:dyDescent="0.2">
      <c r="B16" s="9"/>
      <c r="G16" s="8"/>
      <c r="H16" s="9"/>
    </row>
    <row r="17" spans="7:8" x14ac:dyDescent="0.2">
      <c r="G17" s="8"/>
      <c r="H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C253-C3B2-A448-80A9-113DC4544819}">
  <dimension ref="A1:N22"/>
  <sheetViews>
    <sheetView workbookViewId="0">
      <selection sqref="A1:B1"/>
    </sheetView>
  </sheetViews>
  <sheetFormatPr baseColWidth="10" defaultRowHeight="16" x14ac:dyDescent="0.2"/>
  <cols>
    <col min="1" max="1" width="26.33203125" customWidth="1"/>
    <col min="2" max="2" width="27" customWidth="1"/>
  </cols>
  <sheetData>
    <row r="1" spans="1:14" x14ac:dyDescent="0.2">
      <c r="A1" s="1" t="s">
        <v>27</v>
      </c>
      <c r="B1" s="7" t="s">
        <v>28</v>
      </c>
    </row>
    <row r="2" spans="1:14" x14ac:dyDescent="0.2">
      <c r="A2" t="s">
        <v>20</v>
      </c>
      <c r="B2">
        <v>-3.9</v>
      </c>
    </row>
    <row r="3" spans="1:14" x14ac:dyDescent="0.2">
      <c r="A3" t="s">
        <v>1</v>
      </c>
      <c r="B3">
        <v>-4.7</v>
      </c>
      <c r="H3" s="8"/>
      <c r="I3" s="9"/>
      <c r="J3" s="10"/>
      <c r="K3" s="9"/>
      <c r="L3" s="9"/>
      <c r="M3" s="9"/>
      <c r="N3" s="9"/>
    </row>
    <row r="4" spans="1:14" x14ac:dyDescent="0.2">
      <c r="A4" t="s">
        <v>15</v>
      </c>
      <c r="B4">
        <v>-4.5999999999999996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14</v>
      </c>
      <c r="B5">
        <v>-5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18</v>
      </c>
      <c r="B6">
        <v>-6.2</v>
      </c>
      <c r="H6" s="8"/>
      <c r="I6" s="9"/>
      <c r="J6" s="10"/>
      <c r="K6" s="9"/>
      <c r="L6" s="9"/>
      <c r="M6" s="9"/>
    </row>
    <row r="7" spans="1:14" x14ac:dyDescent="0.2">
      <c r="A7" t="s">
        <v>19</v>
      </c>
      <c r="B7">
        <v>-6.3</v>
      </c>
      <c r="H7" s="8"/>
      <c r="I7" s="9"/>
    </row>
    <row r="8" spans="1:14" x14ac:dyDescent="0.2">
      <c r="A8" t="s">
        <v>17</v>
      </c>
      <c r="B8">
        <v>-4.3</v>
      </c>
      <c r="H8" s="8"/>
      <c r="I8" s="9"/>
    </row>
    <row r="9" spans="1:14" x14ac:dyDescent="0.2">
      <c r="B9" s="8"/>
      <c r="H9" s="8"/>
      <c r="I9" s="9"/>
    </row>
    <row r="10" spans="1:14" x14ac:dyDescent="0.2">
      <c r="B10" s="8"/>
      <c r="H10" s="8"/>
      <c r="I10" s="9"/>
    </row>
    <row r="11" spans="1:14" x14ac:dyDescent="0.2">
      <c r="B11" s="8"/>
      <c r="H11" s="8"/>
      <c r="I11" s="9"/>
    </row>
    <row r="12" spans="1:14" x14ac:dyDescent="0.2">
      <c r="B12" s="8"/>
      <c r="H12" s="8"/>
      <c r="I12" s="9"/>
    </row>
    <row r="13" spans="1:14" x14ac:dyDescent="0.2">
      <c r="B13" s="8"/>
      <c r="H13" s="8"/>
      <c r="I13" s="9"/>
    </row>
    <row r="14" spans="1:14" x14ac:dyDescent="0.2">
      <c r="B14" s="8"/>
      <c r="H14" s="8"/>
      <c r="I14" s="9"/>
    </row>
    <row r="15" spans="1:14" x14ac:dyDescent="0.2">
      <c r="H15" s="8"/>
      <c r="I15" s="9"/>
    </row>
    <row r="16" spans="1:14" x14ac:dyDescent="0.2">
      <c r="H16" s="8"/>
      <c r="I16" s="9"/>
    </row>
    <row r="19" spans="1:1" x14ac:dyDescent="0.2">
      <c r="A19" s="11"/>
    </row>
    <row r="20" spans="1:1" x14ac:dyDescent="0.2">
      <c r="A20" s="11"/>
    </row>
    <row r="22" spans="1:1" x14ac:dyDescent="0.2">
      <c r="A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7864-D777-8649-815E-130C9B571605}">
  <dimension ref="A1:N23"/>
  <sheetViews>
    <sheetView workbookViewId="0">
      <selection activeCell="A29" sqref="A29"/>
    </sheetView>
  </sheetViews>
  <sheetFormatPr baseColWidth="10" defaultRowHeight="16" x14ac:dyDescent="0.2"/>
  <cols>
    <col min="1" max="1" width="72.83203125" bestFit="1" customWidth="1"/>
    <col min="2" max="2" width="27" customWidth="1"/>
  </cols>
  <sheetData>
    <row r="1" spans="1:14" x14ac:dyDescent="0.2">
      <c r="A1" s="1" t="s">
        <v>27</v>
      </c>
      <c r="B1" s="7" t="s">
        <v>28</v>
      </c>
    </row>
    <row r="2" spans="1:14" x14ac:dyDescent="0.2">
      <c r="A2" t="s">
        <v>20</v>
      </c>
      <c r="B2" s="8">
        <v>1.0180188450000001</v>
      </c>
    </row>
    <row r="3" spans="1:14" x14ac:dyDescent="0.2">
      <c r="A3" t="s">
        <v>11</v>
      </c>
      <c r="B3" s="8">
        <v>1.364218478</v>
      </c>
    </row>
    <row r="4" spans="1:14" x14ac:dyDescent="0.2">
      <c r="A4" t="s">
        <v>11</v>
      </c>
      <c r="B4" s="8">
        <v>1.415466281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21</v>
      </c>
      <c r="B5" s="8">
        <v>1.364218478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22</v>
      </c>
      <c r="B6" s="8">
        <v>1.1984657940000001</v>
      </c>
      <c r="H6" s="8"/>
      <c r="I6" s="9"/>
      <c r="J6" s="10"/>
      <c r="K6" s="9"/>
      <c r="L6" s="9"/>
      <c r="M6" s="9"/>
      <c r="N6" s="9"/>
    </row>
    <row r="7" spans="1:14" x14ac:dyDescent="0.2">
      <c r="A7" t="s">
        <v>32</v>
      </c>
      <c r="B7" s="8">
        <v>1.100975533</v>
      </c>
      <c r="H7" s="8"/>
      <c r="I7" s="9"/>
      <c r="J7" s="10"/>
      <c r="K7" s="9"/>
      <c r="L7" s="9"/>
      <c r="M7" s="9"/>
    </row>
    <row r="8" spans="1:14" x14ac:dyDescent="0.2">
      <c r="A8" t="s">
        <v>33</v>
      </c>
      <c r="B8" s="8">
        <v>1.2748422850000001</v>
      </c>
      <c r="H8" s="8"/>
      <c r="I8" s="9"/>
    </row>
    <row r="9" spans="1:14" x14ac:dyDescent="0.2">
      <c r="A9" t="s">
        <v>33</v>
      </c>
      <c r="B9" s="8">
        <v>1.1315890660000001</v>
      </c>
      <c r="H9" s="8"/>
      <c r="I9" s="9"/>
    </row>
    <row r="10" spans="1:14" x14ac:dyDescent="0.2">
      <c r="A10" t="s">
        <v>12</v>
      </c>
      <c r="B10" s="8">
        <v>0.84106077000000001</v>
      </c>
      <c r="H10" s="8"/>
      <c r="I10" s="9"/>
    </row>
    <row r="11" spans="1:14" x14ac:dyDescent="0.2">
      <c r="A11" t="s">
        <v>23</v>
      </c>
      <c r="B11" s="8">
        <v>0.94547721399999995</v>
      </c>
      <c r="H11" s="8"/>
      <c r="I11" s="9"/>
    </row>
    <row r="12" spans="1:14" x14ac:dyDescent="0.2">
      <c r="A12" t="s">
        <v>24</v>
      </c>
      <c r="B12" s="8">
        <v>0.88075286500000005</v>
      </c>
      <c r="H12" s="8"/>
      <c r="I12" s="9"/>
    </row>
    <row r="13" spans="1:14" x14ac:dyDescent="0.2">
      <c r="A13" t="s">
        <v>24</v>
      </c>
      <c r="B13" s="8">
        <v>0.92313342700000001</v>
      </c>
      <c r="H13" s="8"/>
      <c r="I13" s="9"/>
    </row>
    <row r="14" spans="1:14" x14ac:dyDescent="0.2">
      <c r="A14" t="s">
        <v>25</v>
      </c>
      <c r="B14" s="8">
        <v>1.472456991</v>
      </c>
      <c r="H14" s="8"/>
      <c r="I14" s="9"/>
    </row>
    <row r="15" spans="1:14" x14ac:dyDescent="0.2">
      <c r="A15" t="s">
        <v>31</v>
      </c>
      <c r="B15" s="8">
        <v>0.61386489799999999</v>
      </c>
      <c r="H15" s="8"/>
      <c r="I15" s="9"/>
    </row>
    <row r="16" spans="1:14" x14ac:dyDescent="0.2">
      <c r="H16" s="8"/>
      <c r="I16" s="9"/>
    </row>
    <row r="17" spans="1:9" x14ac:dyDescent="0.2">
      <c r="H17" s="8"/>
      <c r="I17" s="9"/>
    </row>
    <row r="20" spans="1:9" x14ac:dyDescent="0.2">
      <c r="A20" s="11"/>
    </row>
    <row r="21" spans="1:9" x14ac:dyDescent="0.2">
      <c r="A21" s="11"/>
    </row>
    <row r="23" spans="1:9" x14ac:dyDescent="0.2">
      <c r="A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F762-A193-D247-BC64-5E0F7E270719}">
  <dimension ref="A1:G22"/>
  <sheetViews>
    <sheetView workbookViewId="0">
      <selection activeCell="A49" sqref="A49"/>
    </sheetView>
  </sheetViews>
  <sheetFormatPr baseColWidth="10" defaultRowHeight="16" x14ac:dyDescent="0.2"/>
  <cols>
    <col min="2" max="2" width="15.6640625" customWidth="1"/>
    <col min="3" max="3" width="14.6640625" bestFit="1" customWidth="1"/>
    <col min="4" max="4" width="11.83203125" bestFit="1" customWidth="1"/>
    <col min="7" max="7" width="14.83203125" bestFit="1" customWidth="1"/>
  </cols>
  <sheetData>
    <row r="1" spans="1:7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">
      <c r="B2" s="3"/>
      <c r="C2" s="3">
        <f>100-B2</f>
        <v>100</v>
      </c>
      <c r="D2" s="4">
        <f>B2/C2</f>
        <v>0</v>
      </c>
      <c r="E2" s="5"/>
      <c r="F2">
        <f>E2+273.15</f>
        <v>273.14999999999998</v>
      </c>
      <c r="G2" t="e">
        <f>($DL$3*F2*LN(D2))/1000</f>
        <v>#NUM!</v>
      </c>
    </row>
    <row r="3" spans="1:7" x14ac:dyDescent="0.2">
      <c r="B3" s="3"/>
      <c r="C3" s="3">
        <f>100-B3</f>
        <v>100</v>
      </c>
      <c r="D3" s="4">
        <f t="shared" ref="D3:D20" si="0">B3/C3</f>
        <v>0</v>
      </c>
      <c r="E3" s="5"/>
      <c r="F3">
        <f t="shared" ref="F3:F6" si="1">E3+273.15</f>
        <v>273.14999999999998</v>
      </c>
      <c r="G3" t="e">
        <f t="shared" ref="G3:G20" si="2">($DL$3*F3*LN(D3))/1000</f>
        <v>#NUM!</v>
      </c>
    </row>
    <row r="4" spans="1:7" x14ac:dyDescent="0.2">
      <c r="B4" s="3"/>
      <c r="C4" s="3">
        <f>100-B4</f>
        <v>100</v>
      </c>
      <c r="D4" s="4">
        <f t="shared" si="0"/>
        <v>0</v>
      </c>
      <c r="E4" s="5"/>
      <c r="F4">
        <f t="shared" si="1"/>
        <v>273.14999999999998</v>
      </c>
      <c r="G4" t="e">
        <f t="shared" si="2"/>
        <v>#NUM!</v>
      </c>
    </row>
    <row r="5" spans="1:7" x14ac:dyDescent="0.2">
      <c r="B5" s="3"/>
      <c r="C5" s="3">
        <f>100-B5</f>
        <v>100</v>
      </c>
      <c r="D5" s="4">
        <f t="shared" si="0"/>
        <v>0</v>
      </c>
      <c r="E5" s="5"/>
      <c r="F5">
        <f t="shared" si="1"/>
        <v>273.14999999999998</v>
      </c>
      <c r="G5" t="e">
        <f t="shared" si="2"/>
        <v>#NUM!</v>
      </c>
    </row>
    <row r="6" spans="1:7" x14ac:dyDescent="0.2">
      <c r="B6" s="3"/>
      <c r="C6" s="3">
        <f>100-B6</f>
        <v>100</v>
      </c>
      <c r="D6" s="4">
        <f t="shared" si="0"/>
        <v>0</v>
      </c>
      <c r="E6" s="5"/>
      <c r="F6">
        <f t="shared" si="1"/>
        <v>273.14999999999998</v>
      </c>
      <c r="G6" t="e">
        <f t="shared" si="2"/>
        <v>#NUM!</v>
      </c>
    </row>
    <row r="7" spans="1:7" x14ac:dyDescent="0.2">
      <c r="B7" s="3"/>
      <c r="C7" s="3">
        <f t="shared" ref="C7:C20" si="3">100-B7</f>
        <v>100</v>
      </c>
      <c r="D7" s="4">
        <f t="shared" si="0"/>
        <v>0</v>
      </c>
      <c r="E7" s="5"/>
      <c r="F7">
        <f>E7+273.15</f>
        <v>273.14999999999998</v>
      </c>
      <c r="G7" t="e">
        <f t="shared" si="2"/>
        <v>#NUM!</v>
      </c>
    </row>
    <row r="8" spans="1:7" x14ac:dyDescent="0.2">
      <c r="B8" s="3"/>
      <c r="C8" s="3">
        <f t="shared" si="3"/>
        <v>100</v>
      </c>
      <c r="D8" s="4">
        <f t="shared" si="0"/>
        <v>0</v>
      </c>
      <c r="E8" s="5"/>
      <c r="F8">
        <f t="shared" ref="F8:F20" si="4">E8+273.15</f>
        <v>273.14999999999998</v>
      </c>
      <c r="G8" t="e">
        <f t="shared" si="2"/>
        <v>#NUM!</v>
      </c>
    </row>
    <row r="9" spans="1:7" x14ac:dyDescent="0.2">
      <c r="B9" s="3"/>
      <c r="C9" s="3">
        <f t="shared" si="3"/>
        <v>100</v>
      </c>
      <c r="D9" s="4">
        <f t="shared" si="0"/>
        <v>0</v>
      </c>
      <c r="E9" s="5"/>
      <c r="F9">
        <f t="shared" si="4"/>
        <v>273.14999999999998</v>
      </c>
      <c r="G9" t="e">
        <f t="shared" si="2"/>
        <v>#NUM!</v>
      </c>
    </row>
    <row r="10" spans="1:7" x14ac:dyDescent="0.2">
      <c r="B10" s="3"/>
      <c r="C10" s="3">
        <f t="shared" si="3"/>
        <v>100</v>
      </c>
      <c r="D10" s="4">
        <f t="shared" si="0"/>
        <v>0</v>
      </c>
      <c r="E10" s="5"/>
      <c r="F10">
        <f t="shared" si="4"/>
        <v>273.14999999999998</v>
      </c>
      <c r="G10" t="e">
        <f t="shared" si="2"/>
        <v>#NUM!</v>
      </c>
    </row>
    <row r="11" spans="1:7" x14ac:dyDescent="0.2">
      <c r="B11" s="3"/>
      <c r="C11" s="3">
        <f t="shared" si="3"/>
        <v>100</v>
      </c>
      <c r="D11" s="4">
        <f t="shared" si="0"/>
        <v>0</v>
      </c>
      <c r="E11" s="5"/>
      <c r="F11">
        <f t="shared" si="4"/>
        <v>273.14999999999998</v>
      </c>
      <c r="G11" t="e">
        <f t="shared" si="2"/>
        <v>#NUM!</v>
      </c>
    </row>
    <row r="12" spans="1:7" x14ac:dyDescent="0.2">
      <c r="B12" s="3"/>
      <c r="C12" s="3">
        <f t="shared" si="3"/>
        <v>100</v>
      </c>
      <c r="D12" s="4">
        <f t="shared" si="0"/>
        <v>0</v>
      </c>
      <c r="E12" s="5"/>
      <c r="F12">
        <f t="shared" si="4"/>
        <v>273.14999999999998</v>
      </c>
      <c r="G12" t="e">
        <f t="shared" si="2"/>
        <v>#NUM!</v>
      </c>
    </row>
    <row r="13" spans="1:7" x14ac:dyDescent="0.2">
      <c r="B13" s="3"/>
      <c r="C13" s="3">
        <f t="shared" si="3"/>
        <v>100</v>
      </c>
      <c r="D13" s="4">
        <f t="shared" si="0"/>
        <v>0</v>
      </c>
      <c r="E13" s="5"/>
      <c r="F13">
        <f t="shared" si="4"/>
        <v>273.14999999999998</v>
      </c>
      <c r="G13" t="e">
        <f t="shared" si="2"/>
        <v>#NUM!</v>
      </c>
    </row>
    <row r="14" spans="1:7" x14ac:dyDescent="0.2">
      <c r="B14" s="3"/>
      <c r="C14" s="3">
        <f t="shared" si="3"/>
        <v>100</v>
      </c>
      <c r="D14" s="4">
        <f t="shared" si="0"/>
        <v>0</v>
      </c>
      <c r="E14" s="5"/>
      <c r="F14">
        <f t="shared" si="4"/>
        <v>273.14999999999998</v>
      </c>
      <c r="G14" t="e">
        <f t="shared" si="2"/>
        <v>#NUM!</v>
      </c>
    </row>
    <row r="15" spans="1:7" x14ac:dyDescent="0.2">
      <c r="B15" s="3"/>
      <c r="C15" s="3">
        <f t="shared" si="3"/>
        <v>100</v>
      </c>
      <c r="D15" s="4">
        <f t="shared" si="0"/>
        <v>0</v>
      </c>
      <c r="E15" s="5"/>
      <c r="F15">
        <f t="shared" si="4"/>
        <v>273.14999999999998</v>
      </c>
      <c r="G15" t="e">
        <f t="shared" si="2"/>
        <v>#NUM!</v>
      </c>
    </row>
    <row r="16" spans="1:7" x14ac:dyDescent="0.2">
      <c r="B16" s="3"/>
      <c r="C16" s="3">
        <f t="shared" si="3"/>
        <v>100</v>
      </c>
      <c r="D16" s="4">
        <f t="shared" si="0"/>
        <v>0</v>
      </c>
      <c r="E16" s="5"/>
      <c r="F16">
        <f t="shared" si="4"/>
        <v>273.14999999999998</v>
      </c>
      <c r="G16" t="e">
        <f t="shared" si="2"/>
        <v>#NUM!</v>
      </c>
    </row>
    <row r="17" spans="2:7" x14ac:dyDescent="0.2">
      <c r="B17" s="3"/>
      <c r="C17" s="3">
        <f t="shared" si="3"/>
        <v>100</v>
      </c>
      <c r="D17" s="4">
        <f t="shared" si="0"/>
        <v>0</v>
      </c>
      <c r="E17" s="5"/>
      <c r="F17">
        <f t="shared" si="4"/>
        <v>273.14999999999998</v>
      </c>
      <c r="G17" t="e">
        <f t="shared" si="2"/>
        <v>#NUM!</v>
      </c>
    </row>
    <row r="18" spans="2:7" x14ac:dyDescent="0.2">
      <c r="B18" s="3"/>
      <c r="C18" s="3">
        <f t="shared" si="3"/>
        <v>100</v>
      </c>
      <c r="D18" s="4">
        <f t="shared" si="0"/>
        <v>0</v>
      </c>
      <c r="E18" s="5"/>
      <c r="F18">
        <f t="shared" si="4"/>
        <v>273.14999999999998</v>
      </c>
      <c r="G18" t="e">
        <f t="shared" si="2"/>
        <v>#NUM!</v>
      </c>
    </row>
    <row r="19" spans="2:7" x14ac:dyDescent="0.2">
      <c r="B19" s="3"/>
      <c r="C19" s="3">
        <f t="shared" si="3"/>
        <v>100</v>
      </c>
      <c r="D19" s="4">
        <f t="shared" si="0"/>
        <v>0</v>
      </c>
      <c r="E19" s="5"/>
      <c r="F19">
        <f t="shared" si="4"/>
        <v>273.14999999999998</v>
      </c>
      <c r="G19" t="e">
        <f t="shared" si="2"/>
        <v>#NUM!</v>
      </c>
    </row>
    <row r="20" spans="2:7" x14ac:dyDescent="0.2">
      <c r="B20" s="3"/>
      <c r="C20" s="3">
        <f t="shared" si="3"/>
        <v>100</v>
      </c>
      <c r="D20" s="4">
        <f t="shared" si="0"/>
        <v>0</v>
      </c>
      <c r="E20" s="5"/>
      <c r="F20">
        <f t="shared" si="4"/>
        <v>273.14999999999998</v>
      </c>
      <c r="G20" t="e">
        <f t="shared" si="2"/>
        <v>#NUM!</v>
      </c>
    </row>
    <row r="22" spans="2:7" x14ac:dyDescent="0.2">
      <c r="B22" s="6" t="s">
        <v>9</v>
      </c>
      <c r="E22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pi-pi</vt:lpstr>
      <vt:lpstr>Chloride-pi</vt:lpstr>
      <vt:lpstr>Bromide-pi</vt:lpstr>
      <vt:lpstr>T-shaped CH-pi</vt:lpstr>
      <vt:lpstr>Selectivity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Jacquelyne Read</dc:creator>
  <cp:lastModifiedBy>Beck Miller</cp:lastModifiedBy>
  <dcterms:created xsi:type="dcterms:W3CDTF">2019-12-13T16:17:04Z</dcterms:created>
  <dcterms:modified xsi:type="dcterms:W3CDTF">2024-10-26T18:38:29Z</dcterms:modified>
</cp:coreProperties>
</file>