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9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5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5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5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5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5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5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7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8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9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60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61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7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68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71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72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73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74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75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76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77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78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79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80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81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82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83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9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93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94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95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96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10.xml" ContentType="application/vnd.openxmlformats-officedocument.drawingml.chartshapes+xml"/>
  <Override PartName="/xl/charts/chart97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98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99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100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101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102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103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104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105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1.xml" ContentType="application/vnd.openxmlformats-officedocument.drawing+xml"/>
  <Override PartName="/xl/charts/chart110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111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114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115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116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117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118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119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120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121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122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123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124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125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26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drawings/drawing12.xml" ContentType="application/vnd.openxmlformats-officedocument.drawingml.chartshapes+xml"/>
  <Override PartName="/xl/charts/chart13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OneDrive\ドキュメント\16事務関係\18発表資料\神経心理学会\"/>
    </mc:Choice>
  </mc:AlternateContent>
  <bookViews>
    <workbookView xWindow="0" yWindow="0" windowWidth="28800" windowHeight="12240" activeTab="6" xr2:uid="{00000000-000D-0000-FFFF-FFFF00000000}"/>
  </bookViews>
  <sheets>
    <sheet name="グラフ (2)" sheetId="21" r:id="rId1"/>
    <sheet name="7人のみ" sheetId="19" r:id="rId2"/>
    <sheet name="5人のみ" sheetId="18" r:id="rId3"/>
    <sheet name="総獲得金額の1.3SD以内" sheetId="16" r:id="rId4"/>
    <sheet name="10人抜いた(60回以上は除外)" sheetId="15" r:id="rId5"/>
    <sheet name="データ" sheetId="14" r:id="rId6"/>
    <sheet name="グラフ" sheetId="5" r:id="rId7"/>
    <sheet name="Matlab用" sheetId="2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47" i="5" l="1" a="1"/>
  <c r="BD47" i="5" s="1"/>
  <c r="BE47" i="5" s="1"/>
  <c r="BF47" i="5" s="1"/>
  <c r="AV22" i="22" l="1"/>
  <c r="AU22" i="22"/>
  <c r="AW22" i="22" s="1"/>
  <c r="AS22" i="22"/>
  <c r="AR22" i="22"/>
  <c r="AQ22" i="22"/>
  <c r="AO22" i="22"/>
  <c r="AN22" i="22"/>
  <c r="AM22" i="22"/>
  <c r="AL22" i="22"/>
  <c r="AJ22" i="22"/>
  <c r="AI22" i="22"/>
  <c r="AH22" i="22"/>
  <c r="AG22" i="22"/>
  <c r="AD22" i="22"/>
  <c r="AW21" i="22"/>
  <c r="AV21" i="22"/>
  <c r="AU21" i="22"/>
  <c r="AR21" i="22"/>
  <c r="AS21" i="22" s="1"/>
  <c r="AQ21" i="22"/>
  <c r="AO21" i="22"/>
  <c r="AN21" i="22"/>
  <c r="AM21" i="22"/>
  <c r="AL21" i="22"/>
  <c r="AJ21" i="22"/>
  <c r="AI21" i="22"/>
  <c r="AH21" i="22"/>
  <c r="AG21" i="22"/>
  <c r="AD21" i="22"/>
  <c r="AV20" i="22"/>
  <c r="AU20" i="22"/>
  <c r="AW20" i="22" s="1"/>
  <c r="AR20" i="22"/>
  <c r="AS20" i="22" s="1"/>
  <c r="AQ20" i="22"/>
  <c r="AO20" i="22"/>
  <c r="AN20" i="22"/>
  <c r="AM20" i="22"/>
  <c r="AL20" i="22"/>
  <c r="AJ20" i="22"/>
  <c r="AI20" i="22"/>
  <c r="AH20" i="22"/>
  <c r="AG20" i="22"/>
  <c r="AD20" i="22"/>
  <c r="AW19" i="22"/>
  <c r="AV19" i="22"/>
  <c r="AU19" i="22"/>
  <c r="AR19" i="22"/>
  <c r="AS19" i="22" s="1"/>
  <c r="AQ19" i="22"/>
  <c r="AO19" i="22"/>
  <c r="AN19" i="22"/>
  <c r="AM19" i="22"/>
  <c r="AL19" i="22"/>
  <c r="AJ19" i="22"/>
  <c r="AI19" i="22"/>
  <c r="AH19" i="22"/>
  <c r="AG19" i="22"/>
  <c r="AD19" i="22"/>
  <c r="AV18" i="22"/>
  <c r="AW18" i="22" s="1"/>
  <c r="AU18" i="22"/>
  <c r="AS18" i="22"/>
  <c r="AR18" i="22"/>
  <c r="AQ18" i="22"/>
  <c r="AO18" i="22"/>
  <c r="AN18" i="22"/>
  <c r="AM18" i="22"/>
  <c r="AL18" i="22"/>
  <c r="AJ18" i="22"/>
  <c r="AI18" i="22"/>
  <c r="AH18" i="22"/>
  <c r="AG18" i="22"/>
  <c r="AD18" i="22"/>
  <c r="AW17" i="22"/>
  <c r="AV17" i="22"/>
  <c r="AU17" i="22"/>
  <c r="AR17" i="22"/>
  <c r="AS17" i="22" s="1"/>
  <c r="AQ17" i="22"/>
  <c r="AO17" i="22"/>
  <c r="AN17" i="22"/>
  <c r="AM17" i="22"/>
  <c r="AL17" i="22"/>
  <c r="AJ17" i="22"/>
  <c r="AI17" i="22"/>
  <c r="AH17" i="22"/>
  <c r="AG17" i="22"/>
  <c r="AD17" i="22"/>
  <c r="AV16" i="22"/>
  <c r="AW16" i="22" s="1"/>
  <c r="AU16" i="22"/>
  <c r="AS16" i="22"/>
  <c r="AR16" i="22"/>
  <c r="AQ16" i="22"/>
  <c r="AO16" i="22"/>
  <c r="AN16" i="22"/>
  <c r="AM16" i="22"/>
  <c r="AL16" i="22"/>
  <c r="AJ16" i="22"/>
  <c r="AI16" i="22"/>
  <c r="AH16" i="22"/>
  <c r="AG16" i="22"/>
  <c r="AD16" i="22"/>
  <c r="AV15" i="22"/>
  <c r="AU15" i="22"/>
  <c r="AW15" i="22" s="1"/>
  <c r="AR15" i="22"/>
  <c r="AS15" i="22" s="1"/>
  <c r="AQ15" i="22"/>
  <c r="AO15" i="22"/>
  <c r="AN15" i="22"/>
  <c r="AM15" i="22"/>
  <c r="AL15" i="22"/>
  <c r="AJ15" i="22"/>
  <c r="AI15" i="22"/>
  <c r="AH15" i="22"/>
  <c r="AG15" i="22"/>
  <c r="AD15" i="22"/>
  <c r="AV14" i="22"/>
  <c r="AU14" i="22"/>
  <c r="AW14" i="22" s="1"/>
  <c r="AS14" i="22"/>
  <c r="AR14" i="22"/>
  <c r="AQ14" i="22"/>
  <c r="AO14" i="22"/>
  <c r="AN14" i="22"/>
  <c r="AM14" i="22"/>
  <c r="AL14" i="22"/>
  <c r="AJ14" i="22"/>
  <c r="AI14" i="22"/>
  <c r="AH14" i="22"/>
  <c r="AG14" i="22"/>
  <c r="AD14" i="22"/>
  <c r="AW13" i="22"/>
  <c r="AV13" i="22"/>
  <c r="AU13" i="22"/>
  <c r="AR13" i="22"/>
  <c r="AS13" i="22" s="1"/>
  <c r="AQ13" i="22"/>
  <c r="AO13" i="22"/>
  <c r="AN13" i="22"/>
  <c r="AM13" i="22"/>
  <c r="AL13" i="22"/>
  <c r="AJ13" i="22"/>
  <c r="AI13" i="22"/>
  <c r="AH13" i="22"/>
  <c r="AG13" i="22"/>
  <c r="AD13" i="22"/>
  <c r="AV12" i="22"/>
  <c r="AU12" i="22"/>
  <c r="AW12" i="22" s="1"/>
  <c r="AR12" i="22"/>
  <c r="AS12" i="22" s="1"/>
  <c r="AQ12" i="22"/>
  <c r="AO12" i="22"/>
  <c r="AN12" i="22"/>
  <c r="AM12" i="22"/>
  <c r="AL12" i="22"/>
  <c r="AJ12" i="22"/>
  <c r="AI12" i="22"/>
  <c r="AH12" i="22"/>
  <c r="AG12" i="22"/>
  <c r="AD12" i="22"/>
  <c r="AW11" i="22"/>
  <c r="AV11" i="22"/>
  <c r="AU11" i="22"/>
  <c r="AR11" i="22"/>
  <c r="AQ11" i="22"/>
  <c r="AS11" i="22" s="1"/>
  <c r="AO11" i="22"/>
  <c r="AN11" i="22"/>
  <c r="AM11" i="22"/>
  <c r="AL11" i="22"/>
  <c r="AJ11" i="22"/>
  <c r="AI11" i="22"/>
  <c r="AH11" i="22"/>
  <c r="AG11" i="22"/>
  <c r="AD11" i="22"/>
  <c r="AV10" i="22"/>
  <c r="AW10" i="22" s="1"/>
  <c r="AU10" i="22"/>
  <c r="AS10" i="22"/>
  <c r="AR10" i="22"/>
  <c r="AQ10" i="22"/>
  <c r="AO10" i="22"/>
  <c r="AN10" i="22"/>
  <c r="AM10" i="22"/>
  <c r="AL10" i="22"/>
  <c r="AJ10" i="22"/>
  <c r="AI10" i="22"/>
  <c r="AH10" i="22"/>
  <c r="AG10" i="22"/>
  <c r="AD10" i="22"/>
  <c r="AW9" i="22"/>
  <c r="AV9" i="22"/>
  <c r="AU9" i="22"/>
  <c r="AR9" i="22"/>
  <c r="AS9" i="22" s="1"/>
  <c r="AQ9" i="22"/>
  <c r="AO9" i="22"/>
  <c r="AN9" i="22"/>
  <c r="AM9" i="22"/>
  <c r="AL9" i="22"/>
  <c r="AJ9" i="22"/>
  <c r="AI9" i="22"/>
  <c r="AH9" i="22"/>
  <c r="AG9" i="22"/>
  <c r="AD9" i="22"/>
  <c r="AV8" i="22"/>
  <c r="AW8" i="22" s="1"/>
  <c r="AU8" i="22"/>
  <c r="AS8" i="22"/>
  <c r="AR8" i="22"/>
  <c r="AQ8" i="22"/>
  <c r="AO8" i="22"/>
  <c r="AN8" i="22"/>
  <c r="AM8" i="22"/>
  <c r="AL8" i="22"/>
  <c r="AJ8" i="22"/>
  <c r="AI8" i="22"/>
  <c r="AH8" i="22"/>
  <c r="AG8" i="22"/>
  <c r="AD8" i="22"/>
  <c r="AV7" i="22"/>
  <c r="AU7" i="22"/>
  <c r="AW7" i="22" s="1"/>
  <c r="AR7" i="22"/>
  <c r="AS7" i="22" s="1"/>
  <c r="AQ7" i="22"/>
  <c r="AO7" i="22"/>
  <c r="AN7" i="22"/>
  <c r="AM7" i="22"/>
  <c r="AL7" i="22"/>
  <c r="AJ7" i="22"/>
  <c r="AI7" i="22"/>
  <c r="AH7" i="22"/>
  <c r="AG7" i="22"/>
  <c r="AD7" i="22"/>
  <c r="AV6" i="22"/>
  <c r="AU6" i="22"/>
  <c r="AW6" i="22" s="1"/>
  <c r="AR6" i="22"/>
  <c r="AQ6" i="22"/>
  <c r="AS6" i="22" s="1"/>
  <c r="AO6" i="22"/>
  <c r="AN6" i="22"/>
  <c r="AM6" i="22"/>
  <c r="AL6" i="22"/>
  <c r="AJ6" i="22"/>
  <c r="AI6" i="22"/>
  <c r="AH6" i="22"/>
  <c r="AG6" i="22"/>
  <c r="AD6" i="22"/>
  <c r="AW5" i="22"/>
  <c r="AV5" i="22"/>
  <c r="AU5" i="22"/>
  <c r="AR5" i="22"/>
  <c r="AS5" i="22" s="1"/>
  <c r="AQ5" i="22"/>
  <c r="AO5" i="22"/>
  <c r="AN5" i="22"/>
  <c r="AM5" i="22"/>
  <c r="AL5" i="22"/>
  <c r="AJ5" i="22"/>
  <c r="AI5" i="22"/>
  <c r="AH5" i="22"/>
  <c r="AG5" i="22"/>
  <c r="AD5" i="22"/>
  <c r="AV4" i="22"/>
  <c r="AU4" i="22"/>
  <c r="AW4" i="22" s="1"/>
  <c r="AR4" i="22"/>
  <c r="AS4" i="22" s="1"/>
  <c r="AQ4" i="22"/>
  <c r="AO4" i="22"/>
  <c r="AN4" i="22"/>
  <c r="AM4" i="22"/>
  <c r="AL4" i="22"/>
  <c r="AJ4" i="22"/>
  <c r="AI4" i="22"/>
  <c r="AH4" i="22"/>
  <c r="AG4" i="22"/>
  <c r="AD4" i="22"/>
  <c r="AW3" i="22"/>
  <c r="AV3" i="22"/>
  <c r="AU3" i="22"/>
  <c r="AR3" i="22"/>
  <c r="AQ3" i="22"/>
  <c r="AS3" i="22" s="1"/>
  <c r="AO3" i="22"/>
  <c r="AN3" i="22"/>
  <c r="AM3" i="22"/>
  <c r="AL3" i="22"/>
  <c r="AJ3" i="22"/>
  <c r="AI3" i="22"/>
  <c r="AH3" i="22"/>
  <c r="AG3" i="22"/>
  <c r="AD3" i="22"/>
  <c r="AV2" i="22"/>
  <c r="AW2" i="22" s="1"/>
  <c r="AU2" i="22"/>
  <c r="AS2" i="22"/>
  <c r="AR2" i="22"/>
  <c r="AQ2" i="22"/>
  <c r="AO2" i="22"/>
  <c r="AN2" i="22"/>
  <c r="AM2" i="22"/>
  <c r="AL2" i="22"/>
  <c r="AJ2" i="22"/>
  <c r="AI2" i="22"/>
  <c r="AH2" i="22"/>
  <c r="AG2" i="22"/>
  <c r="AD2" i="22"/>
  <c r="AG2" i="5"/>
  <c r="BD46" i="5" l="1" a="1"/>
  <c r="BD46" i="5" s="1"/>
  <c r="BE46" i="5" s="1"/>
  <c r="BF46" i="5" s="1"/>
  <c r="BD45" i="5" a="1"/>
  <c r="BD45" i="5" s="1"/>
  <c r="BE45" i="5" s="1"/>
  <c r="BF45" i="5" s="1"/>
  <c r="BF44" i="5"/>
  <c r="BE44" i="5"/>
  <c r="BD44" i="5" a="1"/>
  <c r="BD44" i="5" s="1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" i="5"/>
  <c r="BC41" i="21" l="1"/>
  <c r="BD41" i="21" s="1"/>
  <c r="BC39" i="21"/>
  <c r="BD39" i="21" s="1"/>
  <c r="BC37" i="21"/>
  <c r="BD37" i="21" s="1"/>
  <c r="BC35" i="21"/>
  <c r="BD35" i="21" s="1"/>
  <c r="BC33" i="21"/>
  <c r="BD33" i="21" s="1"/>
  <c r="BC31" i="21"/>
  <c r="BD31" i="21" s="1"/>
  <c r="BC29" i="21"/>
  <c r="BD29" i="21" s="1"/>
  <c r="BC27" i="21"/>
  <c r="BD27" i="21" s="1"/>
  <c r="BC25" i="21"/>
  <c r="BD25" i="21" s="1"/>
  <c r="AR25" i="21"/>
  <c r="AQ25" i="21"/>
  <c r="AR24" i="21"/>
  <c r="AQ24" i="21"/>
  <c r="BC23" i="21"/>
  <c r="BD23" i="21" s="1"/>
  <c r="AE22" i="21"/>
  <c r="AC22" i="21"/>
  <c r="AA22" i="21"/>
  <c r="Z22" i="21"/>
  <c r="Y22" i="21"/>
  <c r="X22" i="21"/>
  <c r="W22" i="21"/>
  <c r="U22" i="21"/>
  <c r="T22" i="21"/>
  <c r="S22" i="21"/>
  <c r="R22" i="21"/>
  <c r="P22" i="21"/>
  <c r="O22" i="21"/>
  <c r="N22" i="21"/>
  <c r="L22" i="21"/>
  <c r="K22" i="21"/>
  <c r="J22" i="21"/>
  <c r="H22" i="21"/>
  <c r="G22" i="21"/>
  <c r="F22" i="21"/>
  <c r="D22" i="21"/>
  <c r="C22" i="21"/>
  <c r="B22" i="21"/>
  <c r="BC21" i="21"/>
  <c r="BD21" i="21" s="1"/>
  <c r="AW21" i="21"/>
  <c r="AV21" i="21"/>
  <c r="AU21" i="21"/>
  <c r="AS21" i="21"/>
  <c r="AR21" i="21"/>
  <c r="AQ21" i="21"/>
  <c r="AO21" i="21"/>
  <c r="AN21" i="21"/>
  <c r="AM21" i="21"/>
  <c r="AL21" i="21"/>
  <c r="AJ21" i="21"/>
  <c r="AI21" i="21"/>
  <c r="AH21" i="21"/>
  <c r="AG21" i="21"/>
  <c r="AE21" i="21"/>
  <c r="AD21" i="21"/>
  <c r="AC21" i="21"/>
  <c r="AA21" i="21"/>
  <c r="Z21" i="21"/>
  <c r="Y21" i="21"/>
  <c r="X21" i="21"/>
  <c r="W21" i="21"/>
  <c r="U21" i="21"/>
  <c r="T21" i="21"/>
  <c r="S21" i="21"/>
  <c r="R21" i="21"/>
  <c r="P21" i="21"/>
  <c r="O21" i="21"/>
  <c r="N21" i="21"/>
  <c r="L21" i="21"/>
  <c r="K21" i="21"/>
  <c r="J21" i="21"/>
  <c r="H21" i="21"/>
  <c r="G21" i="21"/>
  <c r="F21" i="21"/>
  <c r="D21" i="21"/>
  <c r="C21" i="21"/>
  <c r="B21" i="21"/>
  <c r="AW20" i="21"/>
  <c r="AV20" i="21"/>
  <c r="AU20" i="21"/>
  <c r="AS20" i="21"/>
  <c r="AR20" i="21"/>
  <c r="AQ20" i="21"/>
  <c r="AO20" i="21"/>
  <c r="AN20" i="21"/>
  <c r="AM20" i="21"/>
  <c r="AL20" i="21"/>
  <c r="AJ20" i="21"/>
  <c r="AI20" i="21"/>
  <c r="AH20" i="21"/>
  <c r="AG20" i="21"/>
  <c r="AE20" i="21"/>
  <c r="AD20" i="21"/>
  <c r="AC20" i="21"/>
  <c r="AA20" i="21"/>
  <c r="Z20" i="21"/>
  <c r="Y20" i="21"/>
  <c r="X20" i="21"/>
  <c r="W20" i="21"/>
  <c r="U20" i="21"/>
  <c r="T20" i="21"/>
  <c r="S20" i="21"/>
  <c r="R20" i="21"/>
  <c r="P20" i="21"/>
  <c r="O20" i="21"/>
  <c r="N20" i="21"/>
  <c r="L20" i="21"/>
  <c r="K20" i="21"/>
  <c r="J20" i="21"/>
  <c r="H20" i="21"/>
  <c r="G20" i="21"/>
  <c r="F20" i="21"/>
  <c r="D20" i="21"/>
  <c r="C20" i="21"/>
  <c r="B20" i="21"/>
  <c r="BC19" i="21"/>
  <c r="BD19" i="21" s="1"/>
  <c r="AW19" i="21"/>
  <c r="AV19" i="21"/>
  <c r="AU19" i="21"/>
  <c r="AS19" i="21"/>
  <c r="AR19" i="21"/>
  <c r="AQ19" i="21"/>
  <c r="AO19" i="21"/>
  <c r="AN19" i="21"/>
  <c r="AM19" i="21"/>
  <c r="AL19" i="21"/>
  <c r="AJ19" i="21"/>
  <c r="AI19" i="21"/>
  <c r="AH19" i="21"/>
  <c r="AG19" i="21"/>
  <c r="AE19" i="21"/>
  <c r="AD19" i="21"/>
  <c r="AC19" i="21"/>
  <c r="AA19" i="21"/>
  <c r="Z19" i="21"/>
  <c r="Y19" i="21"/>
  <c r="X19" i="21"/>
  <c r="W19" i="21"/>
  <c r="U19" i="21"/>
  <c r="T19" i="21"/>
  <c r="S19" i="21"/>
  <c r="R19" i="21"/>
  <c r="P19" i="21"/>
  <c r="O19" i="21"/>
  <c r="N19" i="21"/>
  <c r="L19" i="21"/>
  <c r="K19" i="21"/>
  <c r="J19" i="21"/>
  <c r="H19" i="21"/>
  <c r="G19" i="21"/>
  <c r="F19" i="21"/>
  <c r="D19" i="21"/>
  <c r="C19" i="21"/>
  <c r="B19" i="21"/>
  <c r="AE18" i="21"/>
  <c r="AC18" i="21"/>
  <c r="AA18" i="21"/>
  <c r="Z18" i="21"/>
  <c r="Y18" i="21"/>
  <c r="X18" i="21"/>
  <c r="W18" i="21"/>
  <c r="U18" i="21"/>
  <c r="T18" i="21"/>
  <c r="S18" i="21"/>
  <c r="R18" i="21"/>
  <c r="P18" i="21"/>
  <c r="O18" i="21"/>
  <c r="N18" i="21"/>
  <c r="L18" i="21"/>
  <c r="K18" i="21"/>
  <c r="J18" i="21"/>
  <c r="H18" i="21"/>
  <c r="G18" i="21"/>
  <c r="F18" i="21"/>
  <c r="D18" i="21"/>
  <c r="C18" i="21"/>
  <c r="B18" i="21"/>
  <c r="BC17" i="21"/>
  <c r="BD17" i="21" s="1"/>
  <c r="AE17" i="21"/>
  <c r="AC17" i="21"/>
  <c r="AA17" i="21"/>
  <c r="Z17" i="21"/>
  <c r="Y17" i="21"/>
  <c r="X17" i="21"/>
  <c r="W17" i="21"/>
  <c r="U17" i="21"/>
  <c r="T17" i="21"/>
  <c r="S17" i="21"/>
  <c r="R17" i="21"/>
  <c r="P17" i="21"/>
  <c r="O17" i="21"/>
  <c r="N17" i="21"/>
  <c r="L17" i="21"/>
  <c r="K17" i="21"/>
  <c r="J17" i="21"/>
  <c r="H17" i="21"/>
  <c r="G17" i="21"/>
  <c r="F17" i="21"/>
  <c r="D17" i="21"/>
  <c r="C17" i="21"/>
  <c r="B17" i="21"/>
  <c r="AW16" i="21"/>
  <c r="AV16" i="21"/>
  <c r="AU16" i="21"/>
  <c r="AS16" i="21"/>
  <c r="AR16" i="21"/>
  <c r="AQ16" i="21"/>
  <c r="AO16" i="21"/>
  <c r="AN16" i="21"/>
  <c r="AM16" i="21"/>
  <c r="AL16" i="21"/>
  <c r="AJ16" i="21"/>
  <c r="AI16" i="21"/>
  <c r="AH16" i="21"/>
  <c r="AG16" i="21"/>
  <c r="AE16" i="21"/>
  <c r="AD16" i="21"/>
  <c r="AC16" i="21"/>
  <c r="AA16" i="21"/>
  <c r="Z16" i="21"/>
  <c r="Y16" i="21"/>
  <c r="X16" i="21"/>
  <c r="W16" i="21"/>
  <c r="U16" i="21"/>
  <c r="T16" i="21"/>
  <c r="S16" i="21"/>
  <c r="R16" i="21"/>
  <c r="P16" i="21"/>
  <c r="O16" i="21"/>
  <c r="N16" i="21"/>
  <c r="L16" i="21"/>
  <c r="K16" i="21"/>
  <c r="J16" i="21"/>
  <c r="H16" i="21"/>
  <c r="G16" i="21"/>
  <c r="F16" i="21"/>
  <c r="D16" i="21"/>
  <c r="C16" i="21"/>
  <c r="B16" i="21"/>
  <c r="BC15" i="21"/>
  <c r="BD15" i="21" s="1"/>
  <c r="AW15" i="21"/>
  <c r="AV15" i="21"/>
  <c r="AU15" i="21"/>
  <c r="AS15" i="21"/>
  <c r="AR15" i="21"/>
  <c r="AQ15" i="21"/>
  <c r="AO15" i="21"/>
  <c r="AN15" i="21"/>
  <c r="AM15" i="21"/>
  <c r="AL15" i="21"/>
  <c r="AJ15" i="21"/>
  <c r="AI15" i="21"/>
  <c r="AH15" i="21"/>
  <c r="AG15" i="21"/>
  <c r="AE15" i="21"/>
  <c r="AD15" i="21"/>
  <c r="AC15" i="21"/>
  <c r="AA15" i="21"/>
  <c r="Z15" i="21"/>
  <c r="Y15" i="21"/>
  <c r="X15" i="21"/>
  <c r="W15" i="21"/>
  <c r="U15" i="21"/>
  <c r="T15" i="21"/>
  <c r="S15" i="21"/>
  <c r="R15" i="21"/>
  <c r="P15" i="21"/>
  <c r="O15" i="21"/>
  <c r="N15" i="21"/>
  <c r="L15" i="21"/>
  <c r="K15" i="21"/>
  <c r="J15" i="21"/>
  <c r="H15" i="21"/>
  <c r="G15" i="21"/>
  <c r="F15" i="21"/>
  <c r="D15" i="21"/>
  <c r="C15" i="21"/>
  <c r="B15" i="21"/>
  <c r="AE14" i="21"/>
  <c r="AC14" i="21"/>
  <c r="AA14" i="21"/>
  <c r="Z14" i="21"/>
  <c r="Y14" i="21"/>
  <c r="X14" i="21"/>
  <c r="W14" i="21"/>
  <c r="U14" i="21"/>
  <c r="T14" i="21"/>
  <c r="S14" i="21"/>
  <c r="R14" i="21"/>
  <c r="P14" i="21"/>
  <c r="O14" i="21"/>
  <c r="N14" i="21"/>
  <c r="L14" i="21"/>
  <c r="K14" i="21"/>
  <c r="J14" i="21"/>
  <c r="H14" i="21"/>
  <c r="G14" i="21"/>
  <c r="F14" i="21"/>
  <c r="D14" i="21"/>
  <c r="C14" i="21"/>
  <c r="B14" i="21"/>
  <c r="BC13" i="21"/>
  <c r="BD13" i="21" s="1"/>
  <c r="AW13" i="21"/>
  <c r="AV13" i="21"/>
  <c r="AU13" i="21"/>
  <c r="AS13" i="21"/>
  <c r="AR13" i="21"/>
  <c r="AQ13" i="21"/>
  <c r="AO13" i="21"/>
  <c r="AN13" i="21"/>
  <c r="AM13" i="21"/>
  <c r="AL13" i="21"/>
  <c r="AJ13" i="21"/>
  <c r="AI13" i="21"/>
  <c r="AH13" i="21"/>
  <c r="AG13" i="21"/>
  <c r="AE13" i="21"/>
  <c r="AD13" i="21"/>
  <c r="AC13" i="21"/>
  <c r="AA13" i="21"/>
  <c r="Z13" i="21"/>
  <c r="Y13" i="21"/>
  <c r="X13" i="21"/>
  <c r="W13" i="21"/>
  <c r="U13" i="21"/>
  <c r="T13" i="21"/>
  <c r="S13" i="21"/>
  <c r="R13" i="21"/>
  <c r="P13" i="21"/>
  <c r="O13" i="21"/>
  <c r="N13" i="21"/>
  <c r="L13" i="21"/>
  <c r="K13" i="21"/>
  <c r="J13" i="21"/>
  <c r="H13" i="21"/>
  <c r="G13" i="21"/>
  <c r="F13" i="21"/>
  <c r="D13" i="21"/>
  <c r="C13" i="21"/>
  <c r="B13" i="21"/>
  <c r="AW12" i="21"/>
  <c r="AV12" i="21"/>
  <c r="AU12" i="21"/>
  <c r="AS12" i="21"/>
  <c r="AR12" i="21"/>
  <c r="AQ12" i="21"/>
  <c r="AO12" i="21"/>
  <c r="AN12" i="21"/>
  <c r="AM12" i="21"/>
  <c r="AL12" i="21"/>
  <c r="AJ12" i="21"/>
  <c r="AI12" i="21"/>
  <c r="AH12" i="21"/>
  <c r="AG12" i="21"/>
  <c r="AE12" i="21"/>
  <c r="AD12" i="21"/>
  <c r="AC12" i="21"/>
  <c r="AA12" i="21"/>
  <c r="Z12" i="21"/>
  <c r="Y12" i="21"/>
  <c r="X12" i="21"/>
  <c r="W12" i="21"/>
  <c r="U12" i="21"/>
  <c r="T12" i="21"/>
  <c r="S12" i="21"/>
  <c r="R12" i="21"/>
  <c r="P12" i="21"/>
  <c r="O12" i="21"/>
  <c r="N12" i="21"/>
  <c r="L12" i="21"/>
  <c r="K12" i="21"/>
  <c r="J12" i="21"/>
  <c r="H12" i="21"/>
  <c r="G12" i="21"/>
  <c r="F12" i="21"/>
  <c r="D12" i="21"/>
  <c r="C12" i="21"/>
  <c r="B12" i="21"/>
  <c r="BC11" i="21"/>
  <c r="BD11" i="21" s="1"/>
  <c r="AE11" i="21"/>
  <c r="AC11" i="21"/>
  <c r="AA11" i="21"/>
  <c r="Z11" i="21"/>
  <c r="Y11" i="21"/>
  <c r="X11" i="21"/>
  <c r="W11" i="21"/>
  <c r="U11" i="21"/>
  <c r="T11" i="21"/>
  <c r="S11" i="21"/>
  <c r="R11" i="21"/>
  <c r="P11" i="21"/>
  <c r="O11" i="21"/>
  <c r="N11" i="21"/>
  <c r="L11" i="21"/>
  <c r="K11" i="21"/>
  <c r="J11" i="21"/>
  <c r="H11" i="21"/>
  <c r="G11" i="21"/>
  <c r="F11" i="21"/>
  <c r="D11" i="21"/>
  <c r="C11" i="21"/>
  <c r="B11" i="21"/>
  <c r="AW10" i="21"/>
  <c r="AV10" i="21"/>
  <c r="AU10" i="21"/>
  <c r="AS10" i="21"/>
  <c r="AR10" i="21"/>
  <c r="AQ10" i="21"/>
  <c r="AO10" i="21"/>
  <c r="AN10" i="21"/>
  <c r="AM10" i="21"/>
  <c r="AL10" i="21"/>
  <c r="AJ10" i="21"/>
  <c r="AI10" i="21"/>
  <c r="AH10" i="21"/>
  <c r="AG10" i="21"/>
  <c r="AE10" i="21"/>
  <c r="AD10" i="21"/>
  <c r="AC10" i="21"/>
  <c r="AA10" i="21"/>
  <c r="Z10" i="21"/>
  <c r="Y10" i="21"/>
  <c r="X10" i="21"/>
  <c r="W10" i="21"/>
  <c r="U10" i="21"/>
  <c r="T10" i="21"/>
  <c r="S10" i="21"/>
  <c r="R10" i="21"/>
  <c r="P10" i="21"/>
  <c r="O10" i="21"/>
  <c r="N10" i="21"/>
  <c r="L10" i="21"/>
  <c r="K10" i="21"/>
  <c r="J10" i="21"/>
  <c r="H10" i="21"/>
  <c r="G10" i="21"/>
  <c r="F10" i="21"/>
  <c r="D10" i="21"/>
  <c r="C10" i="21"/>
  <c r="B10" i="21"/>
  <c r="BC9" i="21"/>
  <c r="BD9" i="21" s="1"/>
  <c r="AE9" i="21"/>
  <c r="AC9" i="21"/>
  <c r="AA9" i="21"/>
  <c r="Z9" i="21"/>
  <c r="Y9" i="21"/>
  <c r="X9" i="21"/>
  <c r="W9" i="21"/>
  <c r="U9" i="21"/>
  <c r="T9" i="21"/>
  <c r="S9" i="21"/>
  <c r="R9" i="21"/>
  <c r="P9" i="21"/>
  <c r="O9" i="21"/>
  <c r="N9" i="21"/>
  <c r="L9" i="21"/>
  <c r="K9" i="21"/>
  <c r="J9" i="21"/>
  <c r="H9" i="21"/>
  <c r="G9" i="21"/>
  <c r="F9" i="21"/>
  <c r="D9" i="21"/>
  <c r="C9" i="21"/>
  <c r="B9" i="21"/>
  <c r="AW8" i="21"/>
  <c r="AV8" i="21"/>
  <c r="AU8" i="21"/>
  <c r="AS8" i="21"/>
  <c r="AR8" i="21"/>
  <c r="AQ8" i="21"/>
  <c r="AO8" i="21"/>
  <c r="AN8" i="21"/>
  <c r="AM8" i="21"/>
  <c r="AL8" i="21"/>
  <c r="AJ8" i="21"/>
  <c r="AI8" i="21"/>
  <c r="AH8" i="21"/>
  <c r="AG8" i="21"/>
  <c r="AE8" i="21"/>
  <c r="AD8" i="21"/>
  <c r="AC8" i="21"/>
  <c r="AA8" i="21"/>
  <c r="Z8" i="21"/>
  <c r="Y8" i="21"/>
  <c r="X8" i="21"/>
  <c r="W8" i="21"/>
  <c r="U8" i="21"/>
  <c r="T8" i="21"/>
  <c r="S8" i="21"/>
  <c r="R8" i="21"/>
  <c r="P8" i="21"/>
  <c r="O8" i="21"/>
  <c r="N8" i="21"/>
  <c r="L8" i="21"/>
  <c r="K8" i="21"/>
  <c r="J8" i="21"/>
  <c r="H8" i="21"/>
  <c r="G8" i="21"/>
  <c r="F8" i="21"/>
  <c r="D8" i="21"/>
  <c r="C8" i="21"/>
  <c r="B8" i="21"/>
  <c r="BC7" i="21"/>
  <c r="BD7" i="21" s="1"/>
  <c r="AE7" i="21"/>
  <c r="AC7" i="21"/>
  <c r="AA7" i="21"/>
  <c r="Z7" i="21"/>
  <c r="Y7" i="21"/>
  <c r="X7" i="21"/>
  <c r="W7" i="21"/>
  <c r="U7" i="21"/>
  <c r="T7" i="21"/>
  <c r="S7" i="21"/>
  <c r="R7" i="21"/>
  <c r="P7" i="21"/>
  <c r="O7" i="21"/>
  <c r="N7" i="21"/>
  <c r="L7" i="21"/>
  <c r="K7" i="21"/>
  <c r="J7" i="21"/>
  <c r="H7" i="21"/>
  <c r="G7" i="21"/>
  <c r="F7" i="21"/>
  <c r="D7" i="21"/>
  <c r="C7" i="21"/>
  <c r="B7" i="21"/>
  <c r="AE6" i="21"/>
  <c r="AC6" i="21"/>
  <c r="AA6" i="21"/>
  <c r="Z6" i="21"/>
  <c r="Y6" i="21"/>
  <c r="X6" i="21"/>
  <c r="W6" i="21"/>
  <c r="U6" i="21"/>
  <c r="T6" i="21"/>
  <c r="S6" i="21"/>
  <c r="R6" i="21"/>
  <c r="P6" i="21"/>
  <c r="O6" i="21"/>
  <c r="N6" i="21"/>
  <c r="L6" i="21"/>
  <c r="K6" i="21"/>
  <c r="J6" i="21"/>
  <c r="H6" i="21"/>
  <c r="G6" i="21"/>
  <c r="F6" i="21"/>
  <c r="D6" i="21"/>
  <c r="C6" i="21"/>
  <c r="B6" i="21"/>
  <c r="BC5" i="21"/>
  <c r="BD5" i="21" s="1"/>
  <c r="AE5" i="21"/>
  <c r="AC5" i="21"/>
  <c r="AA5" i="21"/>
  <c r="Z5" i="21"/>
  <c r="Y5" i="21"/>
  <c r="X5" i="21"/>
  <c r="W5" i="21"/>
  <c r="U5" i="21"/>
  <c r="T5" i="21"/>
  <c r="S5" i="21"/>
  <c r="R5" i="21"/>
  <c r="P5" i="21"/>
  <c r="O5" i="21"/>
  <c r="N5" i="21"/>
  <c r="L5" i="21"/>
  <c r="K5" i="21"/>
  <c r="J5" i="21"/>
  <c r="H5" i="21"/>
  <c r="G5" i="21"/>
  <c r="F5" i="21"/>
  <c r="D5" i="21"/>
  <c r="C5" i="21"/>
  <c r="B5" i="21"/>
  <c r="AW4" i="21"/>
  <c r="AV4" i="21"/>
  <c r="AU4" i="21"/>
  <c r="AS4" i="21"/>
  <c r="AR4" i="21"/>
  <c r="AQ4" i="21"/>
  <c r="AO4" i="21"/>
  <c r="AN4" i="21"/>
  <c r="AM4" i="21"/>
  <c r="AL4" i="21"/>
  <c r="AJ4" i="21"/>
  <c r="AI4" i="21"/>
  <c r="AH4" i="21"/>
  <c r="AG4" i="21"/>
  <c r="AE4" i="21"/>
  <c r="AD4" i="21"/>
  <c r="AC4" i="21"/>
  <c r="AA4" i="21"/>
  <c r="Z4" i="21"/>
  <c r="Y4" i="21"/>
  <c r="X4" i="21"/>
  <c r="W4" i="21"/>
  <c r="U4" i="21"/>
  <c r="T4" i="21"/>
  <c r="S4" i="21"/>
  <c r="R4" i="21"/>
  <c r="P4" i="21"/>
  <c r="O4" i="21"/>
  <c r="N4" i="21"/>
  <c r="L4" i="21"/>
  <c r="K4" i="21"/>
  <c r="J4" i="21"/>
  <c r="H4" i="21"/>
  <c r="G4" i="21"/>
  <c r="F4" i="21"/>
  <c r="D4" i="21"/>
  <c r="C4" i="21"/>
  <c r="B4" i="21"/>
  <c r="BC3" i="21"/>
  <c r="BD3" i="21" s="1"/>
  <c r="AW3" i="21"/>
  <c r="AV3" i="21"/>
  <c r="AU3" i="21"/>
  <c r="AS3" i="21"/>
  <c r="AR3" i="21"/>
  <c r="AQ3" i="21"/>
  <c r="AO3" i="21"/>
  <c r="AN3" i="21"/>
  <c r="AM3" i="21"/>
  <c r="AL3" i="21"/>
  <c r="AJ3" i="21"/>
  <c r="AI3" i="21"/>
  <c r="AH3" i="21"/>
  <c r="AG3" i="21"/>
  <c r="AE3" i="21"/>
  <c r="AD3" i="21"/>
  <c r="AC3" i="21"/>
  <c r="AA3" i="21"/>
  <c r="Z3" i="21"/>
  <c r="Y3" i="21"/>
  <c r="X3" i="21"/>
  <c r="W3" i="21"/>
  <c r="U3" i="21"/>
  <c r="T3" i="21"/>
  <c r="S3" i="21"/>
  <c r="R3" i="21"/>
  <c r="P3" i="21"/>
  <c r="O3" i="21"/>
  <c r="N3" i="21"/>
  <c r="L3" i="21"/>
  <c r="K3" i="21"/>
  <c r="J3" i="21"/>
  <c r="H3" i="21"/>
  <c r="G3" i="21"/>
  <c r="F3" i="21"/>
  <c r="D3" i="21"/>
  <c r="C3" i="21"/>
  <c r="B3" i="21"/>
  <c r="AE2" i="21"/>
  <c r="AC2" i="21"/>
  <c r="AA2" i="21"/>
  <c r="Z2" i="21"/>
  <c r="Y2" i="21"/>
  <c r="X2" i="21"/>
  <c r="W2" i="21"/>
  <c r="U2" i="21"/>
  <c r="T2" i="21"/>
  <c r="S2" i="21"/>
  <c r="R2" i="21"/>
  <c r="P2" i="21"/>
  <c r="O2" i="21"/>
  <c r="N2" i="21"/>
  <c r="L2" i="21"/>
  <c r="K2" i="21"/>
  <c r="J2" i="21"/>
  <c r="H2" i="21"/>
  <c r="G2" i="21"/>
  <c r="F2" i="21"/>
  <c r="D2" i="21"/>
  <c r="C2" i="21"/>
  <c r="B2" i="21"/>
  <c r="BC41" i="19"/>
  <c r="BD41" i="19" s="1"/>
  <c r="BC39" i="19"/>
  <c r="BD39" i="19" s="1"/>
  <c r="BC37" i="19"/>
  <c r="BD37" i="19" s="1"/>
  <c r="BC35" i="19"/>
  <c r="BD35" i="19" s="1"/>
  <c r="BC33" i="19"/>
  <c r="BD33" i="19" s="1"/>
  <c r="BC31" i="19"/>
  <c r="BD31" i="19" s="1"/>
  <c r="BC29" i="19"/>
  <c r="BD29" i="19" s="1"/>
  <c r="BC27" i="19"/>
  <c r="BD27" i="19" s="1"/>
  <c r="BC25" i="19"/>
  <c r="BD25" i="19" s="1"/>
  <c r="AR25" i="19"/>
  <c r="AQ25" i="19"/>
  <c r="AR24" i="19"/>
  <c r="AQ24" i="19"/>
  <c r="BC23" i="19"/>
  <c r="BD23" i="19" s="1"/>
  <c r="AW22" i="19"/>
  <c r="AV22" i="19"/>
  <c r="AU22" i="19"/>
  <c r="AS22" i="19"/>
  <c r="AR22" i="19"/>
  <c r="AQ22" i="19"/>
  <c r="AO22" i="19"/>
  <c r="AN22" i="19"/>
  <c r="AM22" i="19"/>
  <c r="AL22" i="19"/>
  <c r="AJ22" i="19"/>
  <c r="AI22" i="19"/>
  <c r="AH22" i="19"/>
  <c r="AG22" i="19"/>
  <c r="AE22" i="19"/>
  <c r="AD22" i="19"/>
  <c r="AC22" i="19"/>
  <c r="AA22" i="19"/>
  <c r="Z22" i="19"/>
  <c r="Y22" i="19"/>
  <c r="X22" i="19"/>
  <c r="W22" i="19"/>
  <c r="U22" i="19"/>
  <c r="T22" i="19"/>
  <c r="S22" i="19"/>
  <c r="R22" i="19"/>
  <c r="P22" i="19"/>
  <c r="O22" i="19"/>
  <c r="N22" i="19"/>
  <c r="L22" i="19"/>
  <c r="K22" i="19"/>
  <c r="J22" i="19"/>
  <c r="H22" i="19"/>
  <c r="G22" i="19"/>
  <c r="F22" i="19"/>
  <c r="D22" i="19"/>
  <c r="C22" i="19"/>
  <c r="B22" i="19"/>
  <c r="BC21" i="19"/>
  <c r="BD21" i="19" s="1"/>
  <c r="AW21" i="19"/>
  <c r="AV21" i="19"/>
  <c r="AU21" i="19"/>
  <c r="AS21" i="19"/>
  <c r="AR21" i="19"/>
  <c r="AQ21" i="19"/>
  <c r="AO21" i="19"/>
  <c r="AN21" i="19"/>
  <c r="AM21" i="19"/>
  <c r="AL21" i="19"/>
  <c r="AJ21" i="19"/>
  <c r="AI21" i="19"/>
  <c r="AH21" i="19"/>
  <c r="AG21" i="19"/>
  <c r="AE21" i="19"/>
  <c r="AD21" i="19"/>
  <c r="AC21" i="19"/>
  <c r="AA21" i="19"/>
  <c r="Z21" i="19"/>
  <c r="Y21" i="19"/>
  <c r="X21" i="19"/>
  <c r="W21" i="19"/>
  <c r="U21" i="19"/>
  <c r="T21" i="19"/>
  <c r="S21" i="19"/>
  <c r="R21" i="19"/>
  <c r="P21" i="19"/>
  <c r="O21" i="19"/>
  <c r="N21" i="19"/>
  <c r="L21" i="19"/>
  <c r="K21" i="19"/>
  <c r="J21" i="19"/>
  <c r="H21" i="19"/>
  <c r="G21" i="19"/>
  <c r="F21" i="19"/>
  <c r="D21" i="19"/>
  <c r="C21" i="19"/>
  <c r="B21" i="19"/>
  <c r="AE20" i="19"/>
  <c r="AC20" i="19"/>
  <c r="AA20" i="19"/>
  <c r="Z20" i="19"/>
  <c r="Y20" i="19"/>
  <c r="X20" i="19"/>
  <c r="W20" i="19"/>
  <c r="U20" i="19"/>
  <c r="T20" i="19"/>
  <c r="S20" i="19"/>
  <c r="R20" i="19"/>
  <c r="P20" i="19"/>
  <c r="O20" i="19"/>
  <c r="N20" i="19"/>
  <c r="L20" i="19"/>
  <c r="K20" i="19"/>
  <c r="J20" i="19"/>
  <c r="H20" i="19"/>
  <c r="G20" i="19"/>
  <c r="F20" i="19"/>
  <c r="D20" i="19"/>
  <c r="C20" i="19"/>
  <c r="B20" i="19"/>
  <c r="BC19" i="19"/>
  <c r="BD19" i="19" s="1"/>
  <c r="AE19" i="19"/>
  <c r="AC19" i="19"/>
  <c r="AA19" i="19"/>
  <c r="Z19" i="19"/>
  <c r="Y19" i="19"/>
  <c r="X19" i="19"/>
  <c r="W19" i="19"/>
  <c r="U19" i="19"/>
  <c r="T19" i="19"/>
  <c r="S19" i="19"/>
  <c r="R19" i="19"/>
  <c r="P19" i="19"/>
  <c r="O19" i="19"/>
  <c r="N19" i="19"/>
  <c r="L19" i="19"/>
  <c r="K19" i="19"/>
  <c r="J19" i="19"/>
  <c r="H19" i="19"/>
  <c r="G19" i="19"/>
  <c r="F19" i="19"/>
  <c r="D19" i="19"/>
  <c r="C19" i="19"/>
  <c r="B19" i="19"/>
  <c r="AW18" i="19"/>
  <c r="AV18" i="19"/>
  <c r="AU18" i="19"/>
  <c r="AS18" i="19"/>
  <c r="AR18" i="19"/>
  <c r="AQ18" i="19"/>
  <c r="AO18" i="19"/>
  <c r="AN18" i="19"/>
  <c r="AM18" i="19"/>
  <c r="AL18" i="19"/>
  <c r="AJ18" i="19"/>
  <c r="AI18" i="19"/>
  <c r="AH18" i="19"/>
  <c r="AG18" i="19"/>
  <c r="AE18" i="19"/>
  <c r="AD18" i="19"/>
  <c r="AC18" i="19"/>
  <c r="AA18" i="19"/>
  <c r="Z18" i="19"/>
  <c r="Y18" i="19"/>
  <c r="X18" i="19"/>
  <c r="W18" i="19"/>
  <c r="U18" i="19"/>
  <c r="T18" i="19"/>
  <c r="S18" i="19"/>
  <c r="R18" i="19"/>
  <c r="P18" i="19"/>
  <c r="O18" i="19"/>
  <c r="N18" i="19"/>
  <c r="L18" i="19"/>
  <c r="K18" i="19"/>
  <c r="J18" i="19"/>
  <c r="H18" i="19"/>
  <c r="G18" i="19"/>
  <c r="F18" i="19"/>
  <c r="D18" i="19"/>
  <c r="C18" i="19"/>
  <c r="B18" i="19"/>
  <c r="BC17" i="19"/>
  <c r="BD17" i="19" s="1"/>
  <c r="AW17" i="19"/>
  <c r="AV17" i="19"/>
  <c r="AU17" i="19"/>
  <c r="AS17" i="19"/>
  <c r="AR17" i="19"/>
  <c r="AQ17" i="19"/>
  <c r="AO17" i="19"/>
  <c r="AN17" i="19"/>
  <c r="AM17" i="19"/>
  <c r="AL17" i="19"/>
  <c r="AJ17" i="19"/>
  <c r="AI17" i="19"/>
  <c r="AH17" i="19"/>
  <c r="AG17" i="19"/>
  <c r="AE17" i="19"/>
  <c r="AD17" i="19"/>
  <c r="AC17" i="19"/>
  <c r="AA17" i="19"/>
  <c r="Z17" i="19"/>
  <c r="Y17" i="19"/>
  <c r="X17" i="19"/>
  <c r="W17" i="19"/>
  <c r="U17" i="19"/>
  <c r="T17" i="19"/>
  <c r="S17" i="19"/>
  <c r="R17" i="19"/>
  <c r="P17" i="19"/>
  <c r="O17" i="19"/>
  <c r="N17" i="19"/>
  <c r="L17" i="19"/>
  <c r="K17" i="19"/>
  <c r="J17" i="19"/>
  <c r="H17" i="19"/>
  <c r="G17" i="19"/>
  <c r="F17" i="19"/>
  <c r="D17" i="19"/>
  <c r="C17" i="19"/>
  <c r="B17" i="19"/>
  <c r="AE16" i="19"/>
  <c r="AC16" i="19"/>
  <c r="AA16" i="19"/>
  <c r="Z16" i="19"/>
  <c r="Y16" i="19"/>
  <c r="X16" i="19"/>
  <c r="W16" i="19"/>
  <c r="U16" i="19"/>
  <c r="T16" i="19"/>
  <c r="S16" i="19"/>
  <c r="R16" i="19"/>
  <c r="P16" i="19"/>
  <c r="O16" i="19"/>
  <c r="N16" i="19"/>
  <c r="L16" i="19"/>
  <c r="K16" i="19"/>
  <c r="J16" i="19"/>
  <c r="H16" i="19"/>
  <c r="G16" i="19"/>
  <c r="F16" i="19"/>
  <c r="D16" i="19"/>
  <c r="C16" i="19"/>
  <c r="B16" i="19"/>
  <c r="BC15" i="19"/>
  <c r="BD15" i="19" s="1"/>
  <c r="AE15" i="19"/>
  <c r="AC15" i="19"/>
  <c r="AA15" i="19"/>
  <c r="Z15" i="19"/>
  <c r="Y15" i="19"/>
  <c r="X15" i="19"/>
  <c r="W15" i="19"/>
  <c r="U15" i="19"/>
  <c r="T15" i="19"/>
  <c r="S15" i="19"/>
  <c r="R15" i="19"/>
  <c r="P15" i="19"/>
  <c r="O15" i="19"/>
  <c r="N15" i="19"/>
  <c r="L15" i="19"/>
  <c r="K15" i="19"/>
  <c r="J15" i="19"/>
  <c r="H15" i="19"/>
  <c r="G15" i="19"/>
  <c r="F15" i="19"/>
  <c r="D15" i="19"/>
  <c r="C15" i="19"/>
  <c r="B15" i="19"/>
  <c r="AW14" i="19"/>
  <c r="AV14" i="19"/>
  <c r="AU14" i="19"/>
  <c r="AS14" i="19"/>
  <c r="AR14" i="19"/>
  <c r="AQ14" i="19"/>
  <c r="AO14" i="19"/>
  <c r="AN14" i="19"/>
  <c r="AM14" i="19"/>
  <c r="AL14" i="19"/>
  <c r="AJ14" i="19"/>
  <c r="AI14" i="19"/>
  <c r="AH14" i="19"/>
  <c r="AG14" i="19"/>
  <c r="AE14" i="19"/>
  <c r="AD14" i="19"/>
  <c r="AC14" i="19"/>
  <c r="AA14" i="19"/>
  <c r="Z14" i="19"/>
  <c r="Y14" i="19"/>
  <c r="X14" i="19"/>
  <c r="W14" i="19"/>
  <c r="U14" i="19"/>
  <c r="T14" i="19"/>
  <c r="S14" i="19"/>
  <c r="R14" i="19"/>
  <c r="P14" i="19"/>
  <c r="O14" i="19"/>
  <c r="N14" i="19"/>
  <c r="L14" i="19"/>
  <c r="K14" i="19"/>
  <c r="J14" i="19"/>
  <c r="H14" i="19"/>
  <c r="G14" i="19"/>
  <c r="F14" i="19"/>
  <c r="D14" i="19"/>
  <c r="C14" i="19"/>
  <c r="B14" i="19"/>
  <c r="BC13" i="19"/>
  <c r="BD13" i="19" s="1"/>
  <c r="AW13" i="19"/>
  <c r="AV13" i="19"/>
  <c r="AU13" i="19"/>
  <c r="AS13" i="19"/>
  <c r="AR13" i="19"/>
  <c r="AQ13" i="19"/>
  <c r="AO13" i="19"/>
  <c r="AN13" i="19"/>
  <c r="AM13" i="19"/>
  <c r="AL13" i="19"/>
  <c r="AJ13" i="19"/>
  <c r="AI13" i="19"/>
  <c r="AH13" i="19"/>
  <c r="AG13" i="19"/>
  <c r="AE13" i="19"/>
  <c r="AD13" i="19"/>
  <c r="AC13" i="19"/>
  <c r="AA13" i="19"/>
  <c r="Z13" i="19"/>
  <c r="Y13" i="19"/>
  <c r="X13" i="19"/>
  <c r="W13" i="19"/>
  <c r="U13" i="19"/>
  <c r="T13" i="19"/>
  <c r="S13" i="19"/>
  <c r="R13" i="19"/>
  <c r="P13" i="19"/>
  <c r="O13" i="19"/>
  <c r="N13" i="19"/>
  <c r="L13" i="19"/>
  <c r="K13" i="19"/>
  <c r="J13" i="19"/>
  <c r="H13" i="19"/>
  <c r="G13" i="19"/>
  <c r="F13" i="19"/>
  <c r="D13" i="19"/>
  <c r="C13" i="19"/>
  <c r="B13" i="19"/>
  <c r="AW12" i="19"/>
  <c r="AV12" i="19"/>
  <c r="AU12" i="19"/>
  <c r="AS12" i="19"/>
  <c r="AR12" i="19"/>
  <c r="AQ12" i="19"/>
  <c r="AO12" i="19"/>
  <c r="AN12" i="19"/>
  <c r="AM12" i="19"/>
  <c r="AL12" i="19"/>
  <c r="AJ12" i="19"/>
  <c r="AI12" i="19"/>
  <c r="AH12" i="19"/>
  <c r="AG12" i="19"/>
  <c r="AE12" i="19"/>
  <c r="AD12" i="19"/>
  <c r="AC12" i="19"/>
  <c r="AA12" i="19"/>
  <c r="Z12" i="19"/>
  <c r="Y12" i="19"/>
  <c r="X12" i="19"/>
  <c r="W12" i="19"/>
  <c r="U12" i="19"/>
  <c r="T12" i="19"/>
  <c r="S12" i="19"/>
  <c r="R12" i="19"/>
  <c r="P12" i="19"/>
  <c r="O12" i="19"/>
  <c r="N12" i="19"/>
  <c r="L12" i="19"/>
  <c r="K12" i="19"/>
  <c r="J12" i="19"/>
  <c r="H12" i="19"/>
  <c r="G12" i="19"/>
  <c r="F12" i="19"/>
  <c r="D12" i="19"/>
  <c r="C12" i="19"/>
  <c r="B12" i="19"/>
  <c r="BC11" i="19"/>
  <c r="BD11" i="19" s="1"/>
  <c r="AW11" i="19"/>
  <c r="AV11" i="19"/>
  <c r="AU11" i="19"/>
  <c r="AS11" i="19"/>
  <c r="AR11" i="19"/>
  <c r="AQ11" i="19"/>
  <c r="AO11" i="19"/>
  <c r="AN11" i="19"/>
  <c r="AM11" i="19"/>
  <c r="AL11" i="19"/>
  <c r="AJ11" i="19"/>
  <c r="AI11" i="19"/>
  <c r="AH11" i="19"/>
  <c r="AG11" i="19"/>
  <c r="AE11" i="19"/>
  <c r="AD11" i="19"/>
  <c r="AC11" i="19"/>
  <c r="AA11" i="19"/>
  <c r="Z11" i="19"/>
  <c r="Y11" i="19"/>
  <c r="X11" i="19"/>
  <c r="W11" i="19"/>
  <c r="U11" i="19"/>
  <c r="T11" i="19"/>
  <c r="S11" i="19"/>
  <c r="R11" i="19"/>
  <c r="P11" i="19"/>
  <c r="O11" i="19"/>
  <c r="N11" i="19"/>
  <c r="L11" i="19"/>
  <c r="K11" i="19"/>
  <c r="J11" i="19"/>
  <c r="H11" i="19"/>
  <c r="G11" i="19"/>
  <c r="F11" i="19"/>
  <c r="D11" i="19"/>
  <c r="C11" i="19"/>
  <c r="B11" i="19"/>
  <c r="AE10" i="19"/>
  <c r="AC10" i="19"/>
  <c r="AA10" i="19"/>
  <c r="Z10" i="19"/>
  <c r="Y10" i="19"/>
  <c r="X10" i="19"/>
  <c r="W10" i="19"/>
  <c r="U10" i="19"/>
  <c r="T10" i="19"/>
  <c r="S10" i="19"/>
  <c r="R10" i="19"/>
  <c r="P10" i="19"/>
  <c r="O10" i="19"/>
  <c r="N10" i="19"/>
  <c r="L10" i="19"/>
  <c r="K10" i="19"/>
  <c r="J10" i="19"/>
  <c r="H10" i="19"/>
  <c r="G10" i="19"/>
  <c r="F10" i="19"/>
  <c r="D10" i="19"/>
  <c r="C10" i="19"/>
  <c r="B10" i="19"/>
  <c r="BC9" i="19"/>
  <c r="BD9" i="19" s="1"/>
  <c r="AW9" i="19"/>
  <c r="AV9" i="19"/>
  <c r="AU9" i="19"/>
  <c r="AS9" i="19"/>
  <c r="AR9" i="19"/>
  <c r="AQ9" i="19"/>
  <c r="AO9" i="19"/>
  <c r="AN9" i="19"/>
  <c r="AM9" i="19"/>
  <c r="AL9" i="19"/>
  <c r="AJ9" i="19"/>
  <c r="AI9" i="19"/>
  <c r="AH9" i="19"/>
  <c r="AG9" i="19"/>
  <c r="AE9" i="19"/>
  <c r="AD9" i="19"/>
  <c r="AC9" i="19"/>
  <c r="AA9" i="19"/>
  <c r="Z9" i="19"/>
  <c r="Y9" i="19"/>
  <c r="X9" i="19"/>
  <c r="W9" i="19"/>
  <c r="U9" i="19"/>
  <c r="T9" i="19"/>
  <c r="S9" i="19"/>
  <c r="R9" i="19"/>
  <c r="P9" i="19"/>
  <c r="O9" i="19"/>
  <c r="N9" i="19"/>
  <c r="L9" i="19"/>
  <c r="K9" i="19"/>
  <c r="J9" i="19"/>
  <c r="H9" i="19"/>
  <c r="G9" i="19"/>
  <c r="F9" i="19"/>
  <c r="D9" i="19"/>
  <c r="C9" i="19"/>
  <c r="B9" i="19"/>
  <c r="AW8" i="19"/>
  <c r="AV8" i="19"/>
  <c r="AU8" i="19"/>
  <c r="AS8" i="19"/>
  <c r="AR8" i="19"/>
  <c r="AQ8" i="19"/>
  <c r="AO8" i="19"/>
  <c r="AN8" i="19"/>
  <c r="AM8" i="19"/>
  <c r="AL8" i="19"/>
  <c r="AJ8" i="19"/>
  <c r="AI8" i="19"/>
  <c r="AH8" i="19"/>
  <c r="AG8" i="19"/>
  <c r="AE8" i="19"/>
  <c r="AD8" i="19"/>
  <c r="AC8" i="19"/>
  <c r="AA8" i="19"/>
  <c r="Z8" i="19"/>
  <c r="Y8" i="19"/>
  <c r="X8" i="19"/>
  <c r="W8" i="19"/>
  <c r="U8" i="19"/>
  <c r="T8" i="19"/>
  <c r="S8" i="19"/>
  <c r="R8" i="19"/>
  <c r="P8" i="19"/>
  <c r="O8" i="19"/>
  <c r="N8" i="19"/>
  <c r="L8" i="19"/>
  <c r="K8" i="19"/>
  <c r="J8" i="19"/>
  <c r="H8" i="19"/>
  <c r="G8" i="19"/>
  <c r="F8" i="19"/>
  <c r="D8" i="19"/>
  <c r="C8" i="19"/>
  <c r="B8" i="19"/>
  <c r="BC7" i="19"/>
  <c r="BD7" i="19" s="1"/>
  <c r="AW7" i="19"/>
  <c r="AV7" i="19"/>
  <c r="AU7" i="19"/>
  <c r="AS7" i="19"/>
  <c r="AR7" i="19"/>
  <c r="AQ7" i="19"/>
  <c r="AO7" i="19"/>
  <c r="AN7" i="19"/>
  <c r="AM7" i="19"/>
  <c r="AL7" i="19"/>
  <c r="AJ7" i="19"/>
  <c r="AI7" i="19"/>
  <c r="AH7" i="19"/>
  <c r="AG7" i="19"/>
  <c r="AE7" i="19"/>
  <c r="AD7" i="19"/>
  <c r="AC7" i="19"/>
  <c r="AA7" i="19"/>
  <c r="Z7" i="19"/>
  <c r="Y7" i="19"/>
  <c r="X7" i="19"/>
  <c r="W7" i="19"/>
  <c r="U7" i="19"/>
  <c r="T7" i="19"/>
  <c r="S7" i="19"/>
  <c r="R7" i="19"/>
  <c r="P7" i="19"/>
  <c r="O7" i="19"/>
  <c r="N7" i="19"/>
  <c r="L7" i="19"/>
  <c r="K7" i="19"/>
  <c r="J7" i="19"/>
  <c r="H7" i="19"/>
  <c r="G7" i="19"/>
  <c r="F7" i="19"/>
  <c r="D7" i="19"/>
  <c r="C7" i="19"/>
  <c r="B7" i="19"/>
  <c r="AW6" i="19"/>
  <c r="AV6" i="19"/>
  <c r="AU6" i="19"/>
  <c r="AS6" i="19"/>
  <c r="AR6" i="19"/>
  <c r="AQ6" i="19"/>
  <c r="AO6" i="19"/>
  <c r="AN6" i="19"/>
  <c r="AM6" i="19"/>
  <c r="AL6" i="19"/>
  <c r="AJ6" i="19"/>
  <c r="AI6" i="19"/>
  <c r="AH6" i="19"/>
  <c r="AG6" i="19"/>
  <c r="AE6" i="19"/>
  <c r="AD6" i="19"/>
  <c r="AC6" i="19"/>
  <c r="AA6" i="19"/>
  <c r="Z6" i="19"/>
  <c r="Y6" i="19"/>
  <c r="X6" i="19"/>
  <c r="W6" i="19"/>
  <c r="U6" i="19"/>
  <c r="T6" i="19"/>
  <c r="S6" i="19"/>
  <c r="R6" i="19"/>
  <c r="P6" i="19"/>
  <c r="O6" i="19"/>
  <c r="N6" i="19"/>
  <c r="L6" i="19"/>
  <c r="K6" i="19"/>
  <c r="J6" i="19"/>
  <c r="H6" i="19"/>
  <c r="G6" i="19"/>
  <c r="F6" i="19"/>
  <c r="D6" i="19"/>
  <c r="C6" i="19"/>
  <c r="B6" i="19"/>
  <c r="BC5" i="19"/>
  <c r="BD5" i="19" s="1"/>
  <c r="AW5" i="19"/>
  <c r="AV5" i="19"/>
  <c r="AU5" i="19"/>
  <c r="AS5" i="19"/>
  <c r="AR5" i="19"/>
  <c r="AQ5" i="19"/>
  <c r="AO5" i="19"/>
  <c r="AN5" i="19"/>
  <c r="AM5" i="19"/>
  <c r="AL5" i="19"/>
  <c r="AJ5" i="19"/>
  <c r="AI5" i="19"/>
  <c r="AH5" i="19"/>
  <c r="AG5" i="19"/>
  <c r="AE5" i="19"/>
  <c r="AD5" i="19"/>
  <c r="AC5" i="19"/>
  <c r="AA5" i="19"/>
  <c r="Z5" i="19"/>
  <c r="Y5" i="19"/>
  <c r="X5" i="19"/>
  <c r="W5" i="19"/>
  <c r="U5" i="19"/>
  <c r="T5" i="19"/>
  <c r="S5" i="19"/>
  <c r="R5" i="19"/>
  <c r="P5" i="19"/>
  <c r="O5" i="19"/>
  <c r="N5" i="19"/>
  <c r="L5" i="19"/>
  <c r="K5" i="19"/>
  <c r="J5" i="19"/>
  <c r="H5" i="19"/>
  <c r="G5" i="19"/>
  <c r="F5" i="19"/>
  <c r="D5" i="19"/>
  <c r="C5" i="19"/>
  <c r="B5" i="19"/>
  <c r="AE4" i="19"/>
  <c r="AC4" i="19"/>
  <c r="AA4" i="19"/>
  <c r="Z4" i="19"/>
  <c r="Y4" i="19"/>
  <c r="X4" i="19"/>
  <c r="W4" i="19"/>
  <c r="U4" i="19"/>
  <c r="T4" i="19"/>
  <c r="S4" i="19"/>
  <c r="R4" i="19"/>
  <c r="P4" i="19"/>
  <c r="O4" i="19"/>
  <c r="N4" i="19"/>
  <c r="L4" i="19"/>
  <c r="K4" i="19"/>
  <c r="J4" i="19"/>
  <c r="H4" i="19"/>
  <c r="G4" i="19"/>
  <c r="F4" i="19"/>
  <c r="D4" i="19"/>
  <c r="C4" i="19"/>
  <c r="B4" i="19"/>
  <c r="BC3" i="19"/>
  <c r="BD3" i="19" s="1"/>
  <c r="AE3" i="19"/>
  <c r="AC3" i="19"/>
  <c r="AA3" i="19"/>
  <c r="Z3" i="19"/>
  <c r="Y3" i="19"/>
  <c r="X3" i="19"/>
  <c r="W3" i="19"/>
  <c r="U3" i="19"/>
  <c r="T3" i="19"/>
  <c r="S3" i="19"/>
  <c r="R3" i="19"/>
  <c r="P3" i="19"/>
  <c r="O3" i="19"/>
  <c r="N3" i="19"/>
  <c r="L3" i="19"/>
  <c r="K3" i="19"/>
  <c r="J3" i="19"/>
  <c r="H3" i="19"/>
  <c r="G3" i="19"/>
  <c r="F3" i="19"/>
  <c r="D3" i="19"/>
  <c r="C3" i="19"/>
  <c r="B3" i="19"/>
  <c r="AW2" i="19"/>
  <c r="AV2" i="19"/>
  <c r="AU2" i="19"/>
  <c r="AS2" i="19"/>
  <c r="AR2" i="19"/>
  <c r="AQ2" i="19"/>
  <c r="AO2" i="19"/>
  <c r="AN2" i="19"/>
  <c r="AM2" i="19"/>
  <c r="AL2" i="19"/>
  <c r="AJ2" i="19"/>
  <c r="AI2" i="19"/>
  <c r="AH2" i="19"/>
  <c r="AG2" i="19"/>
  <c r="AE2" i="19"/>
  <c r="AD2" i="19"/>
  <c r="AC2" i="19"/>
  <c r="AA2" i="19"/>
  <c r="Z2" i="19"/>
  <c r="Y2" i="19"/>
  <c r="X2" i="19"/>
  <c r="W2" i="19"/>
  <c r="U2" i="19"/>
  <c r="T2" i="19"/>
  <c r="S2" i="19"/>
  <c r="R2" i="19"/>
  <c r="P2" i="19"/>
  <c r="O2" i="19"/>
  <c r="N2" i="19"/>
  <c r="L2" i="19"/>
  <c r="K2" i="19"/>
  <c r="J2" i="19"/>
  <c r="H2" i="19"/>
  <c r="H24" i="19" s="1"/>
  <c r="G2" i="19"/>
  <c r="F2" i="19"/>
  <c r="D2" i="19"/>
  <c r="C2" i="19"/>
  <c r="C25" i="19" s="1"/>
  <c r="B2" i="19"/>
  <c r="BC41" i="18"/>
  <c r="BD41" i="18" s="1"/>
  <c r="BC39" i="18"/>
  <c r="BD39" i="18" s="1"/>
  <c r="BC37" i="18"/>
  <c r="BD37" i="18" s="1"/>
  <c r="BD35" i="18"/>
  <c r="BC35" i="18"/>
  <c r="BC33" i="18"/>
  <c r="BD33" i="18" s="1"/>
  <c r="BC31" i="18"/>
  <c r="BD31" i="18" s="1"/>
  <c r="BC29" i="18"/>
  <c r="BD29" i="18" s="1"/>
  <c r="BC27" i="18"/>
  <c r="BD27" i="18" s="1"/>
  <c r="BC25" i="18"/>
  <c r="BD25" i="18" s="1"/>
  <c r="AR25" i="18"/>
  <c r="AQ25" i="18"/>
  <c r="AR24" i="18"/>
  <c r="AQ24" i="18"/>
  <c r="BC23" i="18"/>
  <c r="BD23" i="18" s="1"/>
  <c r="AW22" i="18"/>
  <c r="AV22" i="18"/>
  <c r="AU22" i="18"/>
  <c r="AS22" i="18"/>
  <c r="AR22" i="18"/>
  <c r="AQ22" i="18"/>
  <c r="AO22" i="18"/>
  <c r="AN22" i="18"/>
  <c r="AM22" i="18"/>
  <c r="AL22" i="18"/>
  <c r="AJ22" i="18"/>
  <c r="AI22" i="18"/>
  <c r="AH22" i="18"/>
  <c r="AG22" i="18"/>
  <c r="AE22" i="18"/>
  <c r="AD22" i="18"/>
  <c r="AC22" i="18"/>
  <c r="AA22" i="18"/>
  <c r="Z22" i="18"/>
  <c r="Y22" i="18"/>
  <c r="X22" i="18"/>
  <c r="W22" i="18"/>
  <c r="U22" i="18"/>
  <c r="T22" i="18"/>
  <c r="S22" i="18"/>
  <c r="R22" i="18"/>
  <c r="P22" i="18"/>
  <c r="O22" i="18"/>
  <c r="N22" i="18"/>
  <c r="L22" i="18"/>
  <c r="K22" i="18"/>
  <c r="J22" i="18"/>
  <c r="H22" i="18"/>
  <c r="G22" i="18"/>
  <c r="F22" i="18"/>
  <c r="D22" i="18"/>
  <c r="C22" i="18"/>
  <c r="B22" i="18"/>
  <c r="BC21" i="18"/>
  <c r="BD21" i="18" s="1"/>
  <c r="AW21" i="18"/>
  <c r="AV21" i="18"/>
  <c r="AU21" i="18"/>
  <c r="AS21" i="18"/>
  <c r="AR21" i="18"/>
  <c r="AQ21" i="18"/>
  <c r="AO21" i="18"/>
  <c r="AN21" i="18"/>
  <c r="AM21" i="18"/>
  <c r="AL21" i="18"/>
  <c r="AJ21" i="18"/>
  <c r="AI21" i="18"/>
  <c r="AH21" i="18"/>
  <c r="AG21" i="18"/>
  <c r="AE21" i="18"/>
  <c r="AD21" i="18"/>
  <c r="AC21" i="18"/>
  <c r="AA21" i="18"/>
  <c r="Z21" i="18"/>
  <c r="Y21" i="18"/>
  <c r="X21" i="18"/>
  <c r="W21" i="18"/>
  <c r="U21" i="18"/>
  <c r="T21" i="18"/>
  <c r="S21" i="18"/>
  <c r="R21" i="18"/>
  <c r="P21" i="18"/>
  <c r="O21" i="18"/>
  <c r="N21" i="18"/>
  <c r="L21" i="18"/>
  <c r="K21" i="18"/>
  <c r="J21" i="18"/>
  <c r="H21" i="18"/>
  <c r="G21" i="18"/>
  <c r="F21" i="18"/>
  <c r="D21" i="18"/>
  <c r="C21" i="18"/>
  <c r="B21" i="18"/>
  <c r="AE20" i="18"/>
  <c r="AC20" i="18"/>
  <c r="AA20" i="18"/>
  <c r="Z20" i="18"/>
  <c r="Y20" i="18"/>
  <c r="X20" i="18"/>
  <c r="W20" i="18"/>
  <c r="U20" i="18"/>
  <c r="T20" i="18"/>
  <c r="S20" i="18"/>
  <c r="R20" i="18"/>
  <c r="P20" i="18"/>
  <c r="O20" i="18"/>
  <c r="N20" i="18"/>
  <c r="L20" i="18"/>
  <c r="K20" i="18"/>
  <c r="J20" i="18"/>
  <c r="H20" i="18"/>
  <c r="G20" i="18"/>
  <c r="F20" i="18"/>
  <c r="D20" i="18"/>
  <c r="C20" i="18"/>
  <c r="B20" i="18"/>
  <c r="BC19" i="18"/>
  <c r="BD19" i="18" s="1"/>
  <c r="AE19" i="18"/>
  <c r="AC19" i="18"/>
  <c r="AA19" i="18"/>
  <c r="Z19" i="18"/>
  <c r="Y19" i="18"/>
  <c r="X19" i="18"/>
  <c r="W19" i="18"/>
  <c r="U19" i="18"/>
  <c r="T19" i="18"/>
  <c r="S19" i="18"/>
  <c r="R19" i="18"/>
  <c r="P19" i="18"/>
  <c r="O19" i="18"/>
  <c r="N19" i="18"/>
  <c r="L19" i="18"/>
  <c r="K19" i="18"/>
  <c r="J19" i="18"/>
  <c r="H19" i="18"/>
  <c r="G19" i="18"/>
  <c r="F19" i="18"/>
  <c r="D19" i="18"/>
  <c r="C19" i="18"/>
  <c r="B19" i="18"/>
  <c r="AW18" i="18"/>
  <c r="AV18" i="18"/>
  <c r="AU18" i="18"/>
  <c r="AS18" i="18"/>
  <c r="AR18" i="18"/>
  <c r="AQ18" i="18"/>
  <c r="AO18" i="18"/>
  <c r="AN18" i="18"/>
  <c r="AM18" i="18"/>
  <c r="AL18" i="18"/>
  <c r="AJ18" i="18"/>
  <c r="AI18" i="18"/>
  <c r="AH18" i="18"/>
  <c r="AG18" i="18"/>
  <c r="AE18" i="18"/>
  <c r="AD18" i="18"/>
  <c r="AC18" i="18"/>
  <c r="AA18" i="18"/>
  <c r="Z18" i="18"/>
  <c r="Y18" i="18"/>
  <c r="X18" i="18"/>
  <c r="W18" i="18"/>
  <c r="U18" i="18"/>
  <c r="T18" i="18"/>
  <c r="S18" i="18"/>
  <c r="R18" i="18"/>
  <c r="P18" i="18"/>
  <c r="O18" i="18"/>
  <c r="N18" i="18"/>
  <c r="L18" i="18"/>
  <c r="K18" i="18"/>
  <c r="J18" i="18"/>
  <c r="H18" i="18"/>
  <c r="G18" i="18"/>
  <c r="F18" i="18"/>
  <c r="D18" i="18"/>
  <c r="C18" i="18"/>
  <c r="B18" i="18"/>
  <c r="BC17" i="18"/>
  <c r="BD17" i="18" s="1"/>
  <c r="AW17" i="18"/>
  <c r="AV17" i="18"/>
  <c r="AU17" i="18"/>
  <c r="AS17" i="18"/>
  <c r="AR17" i="18"/>
  <c r="AQ17" i="18"/>
  <c r="AO17" i="18"/>
  <c r="AN17" i="18"/>
  <c r="AM17" i="18"/>
  <c r="AL17" i="18"/>
  <c r="AJ17" i="18"/>
  <c r="AI17" i="18"/>
  <c r="AH17" i="18"/>
  <c r="AG17" i="18"/>
  <c r="AE17" i="18"/>
  <c r="AD17" i="18"/>
  <c r="AC17" i="18"/>
  <c r="AA17" i="18"/>
  <c r="Z17" i="18"/>
  <c r="Y17" i="18"/>
  <c r="X17" i="18"/>
  <c r="W17" i="18"/>
  <c r="U17" i="18"/>
  <c r="T17" i="18"/>
  <c r="S17" i="18"/>
  <c r="R17" i="18"/>
  <c r="P17" i="18"/>
  <c r="O17" i="18"/>
  <c r="N17" i="18"/>
  <c r="L17" i="18"/>
  <c r="K17" i="18"/>
  <c r="J17" i="18"/>
  <c r="H17" i="18"/>
  <c r="G17" i="18"/>
  <c r="F17" i="18"/>
  <c r="D17" i="18"/>
  <c r="C17" i="18"/>
  <c r="B17" i="18"/>
  <c r="AE16" i="18"/>
  <c r="AC16" i="18"/>
  <c r="AA16" i="18"/>
  <c r="Z16" i="18"/>
  <c r="Y16" i="18"/>
  <c r="X16" i="18"/>
  <c r="W16" i="18"/>
  <c r="U16" i="18"/>
  <c r="T16" i="18"/>
  <c r="S16" i="18"/>
  <c r="R16" i="18"/>
  <c r="P16" i="18"/>
  <c r="O16" i="18"/>
  <c r="N16" i="18"/>
  <c r="L16" i="18"/>
  <c r="K16" i="18"/>
  <c r="J16" i="18"/>
  <c r="H16" i="18"/>
  <c r="G16" i="18"/>
  <c r="F16" i="18"/>
  <c r="D16" i="18"/>
  <c r="C16" i="18"/>
  <c r="B16" i="18"/>
  <c r="BC15" i="18"/>
  <c r="BD15" i="18" s="1"/>
  <c r="AW15" i="18"/>
  <c r="AV15" i="18"/>
  <c r="AU15" i="18"/>
  <c r="AS15" i="18"/>
  <c r="AR15" i="18"/>
  <c r="AQ15" i="18"/>
  <c r="AO15" i="18"/>
  <c r="AN15" i="18"/>
  <c r="AM15" i="18"/>
  <c r="AL15" i="18"/>
  <c r="AJ15" i="18"/>
  <c r="AI15" i="18"/>
  <c r="AH15" i="18"/>
  <c r="AG15" i="18"/>
  <c r="AE15" i="18"/>
  <c r="AD15" i="18"/>
  <c r="AC15" i="18"/>
  <c r="AA15" i="18"/>
  <c r="Z15" i="18"/>
  <c r="Y15" i="18"/>
  <c r="X15" i="18"/>
  <c r="W15" i="18"/>
  <c r="U15" i="18"/>
  <c r="T15" i="18"/>
  <c r="S15" i="18"/>
  <c r="R15" i="18"/>
  <c r="P15" i="18"/>
  <c r="O15" i="18"/>
  <c r="N15" i="18"/>
  <c r="L15" i="18"/>
  <c r="K15" i="18"/>
  <c r="J15" i="18"/>
  <c r="H15" i="18"/>
  <c r="G15" i="18"/>
  <c r="F15" i="18"/>
  <c r="D15" i="18"/>
  <c r="C15" i="18"/>
  <c r="B15" i="18"/>
  <c r="AW14" i="18"/>
  <c r="AV14" i="18"/>
  <c r="AU14" i="18"/>
  <c r="AS14" i="18"/>
  <c r="AR14" i="18"/>
  <c r="AQ14" i="18"/>
  <c r="AO14" i="18"/>
  <c r="AN14" i="18"/>
  <c r="AM14" i="18"/>
  <c r="AL14" i="18"/>
  <c r="AJ14" i="18"/>
  <c r="AI14" i="18"/>
  <c r="AH14" i="18"/>
  <c r="AG14" i="18"/>
  <c r="AE14" i="18"/>
  <c r="AD14" i="18"/>
  <c r="AC14" i="18"/>
  <c r="AA14" i="18"/>
  <c r="Z14" i="18"/>
  <c r="Y14" i="18"/>
  <c r="X14" i="18"/>
  <c r="W14" i="18"/>
  <c r="U14" i="18"/>
  <c r="T14" i="18"/>
  <c r="S14" i="18"/>
  <c r="R14" i="18"/>
  <c r="P14" i="18"/>
  <c r="O14" i="18"/>
  <c r="N14" i="18"/>
  <c r="L14" i="18"/>
  <c r="K14" i="18"/>
  <c r="J14" i="18"/>
  <c r="H14" i="18"/>
  <c r="G14" i="18"/>
  <c r="F14" i="18"/>
  <c r="D14" i="18"/>
  <c r="C14" i="18"/>
  <c r="B14" i="18"/>
  <c r="BC13" i="18"/>
  <c r="BD13" i="18" s="1"/>
  <c r="AW13" i="18"/>
  <c r="AV13" i="18"/>
  <c r="AU13" i="18"/>
  <c r="AS13" i="18"/>
  <c r="AR13" i="18"/>
  <c r="AQ13" i="18"/>
  <c r="AO13" i="18"/>
  <c r="AN13" i="18"/>
  <c r="AM13" i="18"/>
  <c r="AL13" i="18"/>
  <c r="AJ13" i="18"/>
  <c r="AI13" i="18"/>
  <c r="AH13" i="18"/>
  <c r="AG13" i="18"/>
  <c r="AE13" i="18"/>
  <c r="AD13" i="18"/>
  <c r="AC13" i="18"/>
  <c r="AA13" i="18"/>
  <c r="Z13" i="18"/>
  <c r="Y13" i="18"/>
  <c r="X13" i="18"/>
  <c r="W13" i="18"/>
  <c r="U13" i="18"/>
  <c r="T13" i="18"/>
  <c r="S13" i="18"/>
  <c r="R13" i="18"/>
  <c r="P13" i="18"/>
  <c r="O13" i="18"/>
  <c r="N13" i="18"/>
  <c r="L13" i="18"/>
  <c r="K13" i="18"/>
  <c r="J13" i="18"/>
  <c r="H13" i="18"/>
  <c r="G13" i="18"/>
  <c r="F13" i="18"/>
  <c r="D13" i="18"/>
  <c r="C13" i="18"/>
  <c r="B13" i="18"/>
  <c r="AW12" i="18"/>
  <c r="AV12" i="18"/>
  <c r="AU12" i="18"/>
  <c r="AS12" i="18"/>
  <c r="AR12" i="18"/>
  <c r="AQ12" i="18"/>
  <c r="AO12" i="18"/>
  <c r="AN12" i="18"/>
  <c r="AM12" i="18"/>
  <c r="AL12" i="18"/>
  <c r="AJ12" i="18"/>
  <c r="AI12" i="18"/>
  <c r="AH12" i="18"/>
  <c r="AG12" i="18"/>
  <c r="AE12" i="18"/>
  <c r="AD12" i="18"/>
  <c r="AC12" i="18"/>
  <c r="AA12" i="18"/>
  <c r="Z12" i="18"/>
  <c r="Y12" i="18"/>
  <c r="X12" i="18"/>
  <c r="W12" i="18"/>
  <c r="U12" i="18"/>
  <c r="T12" i="18"/>
  <c r="S12" i="18"/>
  <c r="R12" i="18"/>
  <c r="P12" i="18"/>
  <c r="O12" i="18"/>
  <c r="N12" i="18"/>
  <c r="L12" i="18"/>
  <c r="K12" i="18"/>
  <c r="J12" i="18"/>
  <c r="H12" i="18"/>
  <c r="G12" i="18"/>
  <c r="F12" i="18"/>
  <c r="D12" i="18"/>
  <c r="C12" i="18"/>
  <c r="B12" i="18"/>
  <c r="BC11" i="18"/>
  <c r="BD11" i="18" s="1"/>
  <c r="AW11" i="18"/>
  <c r="AV11" i="18"/>
  <c r="AU11" i="18"/>
  <c r="AS11" i="18"/>
  <c r="AR11" i="18"/>
  <c r="AQ11" i="18"/>
  <c r="AO11" i="18"/>
  <c r="AN11" i="18"/>
  <c r="AM11" i="18"/>
  <c r="AL11" i="18"/>
  <c r="AJ11" i="18"/>
  <c r="AI11" i="18"/>
  <c r="AH11" i="18"/>
  <c r="AG11" i="18"/>
  <c r="AE11" i="18"/>
  <c r="AD11" i="18"/>
  <c r="AC11" i="18"/>
  <c r="AA11" i="18"/>
  <c r="Z11" i="18"/>
  <c r="Y11" i="18"/>
  <c r="X11" i="18"/>
  <c r="W11" i="18"/>
  <c r="U11" i="18"/>
  <c r="T11" i="18"/>
  <c r="S11" i="18"/>
  <c r="R11" i="18"/>
  <c r="P11" i="18"/>
  <c r="O11" i="18"/>
  <c r="N11" i="18"/>
  <c r="L11" i="18"/>
  <c r="K11" i="18"/>
  <c r="J11" i="18"/>
  <c r="H11" i="18"/>
  <c r="G11" i="18"/>
  <c r="F11" i="18"/>
  <c r="D11" i="18"/>
  <c r="C11" i="18"/>
  <c r="B11" i="18"/>
  <c r="AW10" i="18"/>
  <c r="AV10" i="18"/>
  <c r="AU10" i="18"/>
  <c r="AS10" i="18"/>
  <c r="AR10" i="18"/>
  <c r="AQ10" i="18"/>
  <c r="AO10" i="18"/>
  <c r="AN10" i="18"/>
  <c r="AM10" i="18"/>
  <c r="AL10" i="18"/>
  <c r="AJ10" i="18"/>
  <c r="AI10" i="18"/>
  <c r="AH10" i="18"/>
  <c r="AG10" i="18"/>
  <c r="AE10" i="18"/>
  <c r="AD10" i="18"/>
  <c r="AC10" i="18"/>
  <c r="AA10" i="18"/>
  <c r="Z10" i="18"/>
  <c r="Y10" i="18"/>
  <c r="X10" i="18"/>
  <c r="W10" i="18"/>
  <c r="U10" i="18"/>
  <c r="T10" i="18"/>
  <c r="S10" i="18"/>
  <c r="R10" i="18"/>
  <c r="P10" i="18"/>
  <c r="O10" i="18"/>
  <c r="N10" i="18"/>
  <c r="L10" i="18"/>
  <c r="K10" i="18"/>
  <c r="J10" i="18"/>
  <c r="H10" i="18"/>
  <c r="G10" i="18"/>
  <c r="F10" i="18"/>
  <c r="D10" i="18"/>
  <c r="C10" i="18"/>
  <c r="B10" i="18"/>
  <c r="BC9" i="18"/>
  <c r="BD9" i="18" s="1"/>
  <c r="AW9" i="18"/>
  <c r="AV9" i="18"/>
  <c r="AU9" i="18"/>
  <c r="AS9" i="18"/>
  <c r="AR9" i="18"/>
  <c r="AQ9" i="18"/>
  <c r="AO9" i="18"/>
  <c r="AN9" i="18"/>
  <c r="AM9" i="18"/>
  <c r="AL9" i="18"/>
  <c r="AJ9" i="18"/>
  <c r="AI9" i="18"/>
  <c r="AH9" i="18"/>
  <c r="AG9" i="18"/>
  <c r="AE9" i="18"/>
  <c r="AD9" i="18"/>
  <c r="AC9" i="18"/>
  <c r="AA9" i="18"/>
  <c r="Z9" i="18"/>
  <c r="Y9" i="18"/>
  <c r="X9" i="18"/>
  <c r="W9" i="18"/>
  <c r="U9" i="18"/>
  <c r="T9" i="18"/>
  <c r="S9" i="18"/>
  <c r="R9" i="18"/>
  <c r="P9" i="18"/>
  <c r="O9" i="18"/>
  <c r="N9" i="18"/>
  <c r="L9" i="18"/>
  <c r="K9" i="18"/>
  <c r="J9" i="18"/>
  <c r="H9" i="18"/>
  <c r="G9" i="18"/>
  <c r="F9" i="18"/>
  <c r="D9" i="18"/>
  <c r="C9" i="18"/>
  <c r="B9" i="18"/>
  <c r="AW8" i="18"/>
  <c r="AV8" i="18"/>
  <c r="AU8" i="18"/>
  <c r="AS8" i="18"/>
  <c r="AR8" i="18"/>
  <c r="AQ8" i="18"/>
  <c r="AO8" i="18"/>
  <c r="AN8" i="18"/>
  <c r="AM8" i="18"/>
  <c r="AL8" i="18"/>
  <c r="AJ8" i="18"/>
  <c r="AI8" i="18"/>
  <c r="AH8" i="18"/>
  <c r="AG8" i="18"/>
  <c r="AE8" i="18"/>
  <c r="AD8" i="18"/>
  <c r="AC8" i="18"/>
  <c r="AA8" i="18"/>
  <c r="Z8" i="18"/>
  <c r="Y8" i="18"/>
  <c r="X8" i="18"/>
  <c r="W8" i="18"/>
  <c r="U8" i="18"/>
  <c r="T8" i="18"/>
  <c r="S8" i="18"/>
  <c r="R8" i="18"/>
  <c r="P8" i="18"/>
  <c r="O8" i="18"/>
  <c r="N8" i="18"/>
  <c r="L8" i="18"/>
  <c r="K8" i="18"/>
  <c r="J8" i="18"/>
  <c r="H8" i="18"/>
  <c r="G8" i="18"/>
  <c r="F8" i="18"/>
  <c r="D8" i="18"/>
  <c r="C8" i="18"/>
  <c r="B8" i="18"/>
  <c r="BC7" i="18"/>
  <c r="BD7" i="18" s="1"/>
  <c r="AW7" i="18"/>
  <c r="AV7" i="18"/>
  <c r="AU7" i="18"/>
  <c r="AS7" i="18"/>
  <c r="AR7" i="18"/>
  <c r="AQ7" i="18"/>
  <c r="AO7" i="18"/>
  <c r="AN7" i="18"/>
  <c r="AM7" i="18"/>
  <c r="AL7" i="18"/>
  <c r="AJ7" i="18"/>
  <c r="AI7" i="18"/>
  <c r="AH7" i="18"/>
  <c r="AG7" i="18"/>
  <c r="AE7" i="18"/>
  <c r="AD7" i="18"/>
  <c r="AC7" i="18"/>
  <c r="AA7" i="18"/>
  <c r="Z7" i="18"/>
  <c r="Y7" i="18"/>
  <c r="X7" i="18"/>
  <c r="W7" i="18"/>
  <c r="U7" i="18"/>
  <c r="T7" i="18"/>
  <c r="S7" i="18"/>
  <c r="R7" i="18"/>
  <c r="P7" i="18"/>
  <c r="O7" i="18"/>
  <c r="N7" i="18"/>
  <c r="L7" i="18"/>
  <c r="K7" i="18"/>
  <c r="J7" i="18"/>
  <c r="H7" i="18"/>
  <c r="G7" i="18"/>
  <c r="F7" i="18"/>
  <c r="D7" i="18"/>
  <c r="C7" i="18"/>
  <c r="B7" i="18"/>
  <c r="AW6" i="18"/>
  <c r="AV6" i="18"/>
  <c r="AU6" i="18"/>
  <c r="AS6" i="18"/>
  <c r="AR6" i="18"/>
  <c r="AQ6" i="18"/>
  <c r="AO6" i="18"/>
  <c r="AN6" i="18"/>
  <c r="AM6" i="18"/>
  <c r="AL6" i="18"/>
  <c r="AJ6" i="18"/>
  <c r="AI6" i="18"/>
  <c r="AH6" i="18"/>
  <c r="AG6" i="18"/>
  <c r="AE6" i="18"/>
  <c r="AD6" i="18"/>
  <c r="AC6" i="18"/>
  <c r="AA6" i="18"/>
  <c r="Z6" i="18"/>
  <c r="Y6" i="18"/>
  <c r="X6" i="18"/>
  <c r="W6" i="18"/>
  <c r="U6" i="18"/>
  <c r="T6" i="18"/>
  <c r="S6" i="18"/>
  <c r="R6" i="18"/>
  <c r="P6" i="18"/>
  <c r="O6" i="18"/>
  <c r="N6" i="18"/>
  <c r="L6" i="18"/>
  <c r="K6" i="18"/>
  <c r="J6" i="18"/>
  <c r="H6" i="18"/>
  <c r="G6" i="18"/>
  <c r="F6" i="18"/>
  <c r="D6" i="18"/>
  <c r="C6" i="18"/>
  <c r="B6" i="18"/>
  <c r="BC5" i="18"/>
  <c r="BD5" i="18" s="1"/>
  <c r="AW5" i="18"/>
  <c r="AV5" i="18"/>
  <c r="AU5" i="18"/>
  <c r="AS5" i="18"/>
  <c r="AR5" i="18"/>
  <c r="AQ5" i="18"/>
  <c r="AO5" i="18"/>
  <c r="AN5" i="18"/>
  <c r="AM5" i="18"/>
  <c r="AL5" i="18"/>
  <c r="AJ5" i="18"/>
  <c r="AI5" i="18"/>
  <c r="AH5" i="18"/>
  <c r="AG5" i="18"/>
  <c r="AE5" i="18"/>
  <c r="AD5" i="18"/>
  <c r="AC5" i="18"/>
  <c r="AA5" i="18"/>
  <c r="Z5" i="18"/>
  <c r="Y5" i="18"/>
  <c r="X5" i="18"/>
  <c r="W5" i="18"/>
  <c r="U5" i="18"/>
  <c r="T5" i="18"/>
  <c r="S5" i="18"/>
  <c r="R5" i="18"/>
  <c r="P5" i="18"/>
  <c r="O5" i="18"/>
  <c r="N5" i="18"/>
  <c r="L5" i="18"/>
  <c r="K5" i="18"/>
  <c r="J5" i="18"/>
  <c r="H5" i="18"/>
  <c r="G5" i="18"/>
  <c r="F5" i="18"/>
  <c r="D5" i="18"/>
  <c r="C5" i="18"/>
  <c r="B5" i="18"/>
  <c r="AE4" i="18"/>
  <c r="AC4" i="18"/>
  <c r="AA4" i="18"/>
  <c r="Z4" i="18"/>
  <c r="Y4" i="18"/>
  <c r="X4" i="18"/>
  <c r="W4" i="18"/>
  <c r="U4" i="18"/>
  <c r="T4" i="18"/>
  <c r="S4" i="18"/>
  <c r="R4" i="18"/>
  <c r="P4" i="18"/>
  <c r="O4" i="18"/>
  <c r="N4" i="18"/>
  <c r="L4" i="18"/>
  <c r="K4" i="18"/>
  <c r="J4" i="18"/>
  <c r="H4" i="18"/>
  <c r="G4" i="18"/>
  <c r="F4" i="18"/>
  <c r="D4" i="18"/>
  <c r="C4" i="18"/>
  <c r="B4" i="18"/>
  <c r="BC3" i="18"/>
  <c r="BD3" i="18" s="1"/>
  <c r="AE3" i="18"/>
  <c r="AC3" i="18"/>
  <c r="AA3" i="18"/>
  <c r="Z3" i="18"/>
  <c r="Y3" i="18"/>
  <c r="X3" i="18"/>
  <c r="W3" i="18"/>
  <c r="U3" i="18"/>
  <c r="T3" i="18"/>
  <c r="S3" i="18"/>
  <c r="R3" i="18"/>
  <c r="P3" i="18"/>
  <c r="O3" i="18"/>
  <c r="N3" i="18"/>
  <c r="L3" i="18"/>
  <c r="K3" i="18"/>
  <c r="J3" i="18"/>
  <c r="H3" i="18"/>
  <c r="G3" i="18"/>
  <c r="F3" i="18"/>
  <c r="D3" i="18"/>
  <c r="C3" i="18"/>
  <c r="B3" i="18"/>
  <c r="AW2" i="18"/>
  <c r="AV2" i="18"/>
  <c r="AU2" i="18"/>
  <c r="AS2" i="18"/>
  <c r="AR2" i="18"/>
  <c r="AQ2" i="18"/>
  <c r="AO2" i="18"/>
  <c r="AN2" i="18"/>
  <c r="AM2" i="18"/>
  <c r="AL2" i="18"/>
  <c r="AJ2" i="18"/>
  <c r="AI2" i="18"/>
  <c r="AH2" i="18"/>
  <c r="AG2" i="18"/>
  <c r="AE2" i="18"/>
  <c r="AE25" i="18" s="1"/>
  <c r="AD2" i="18"/>
  <c r="AC2" i="18"/>
  <c r="AA2" i="18"/>
  <c r="Z2" i="18"/>
  <c r="Y2" i="18"/>
  <c r="X2" i="18"/>
  <c r="W2" i="18"/>
  <c r="U2" i="18"/>
  <c r="T2" i="18"/>
  <c r="S2" i="18"/>
  <c r="R2" i="18"/>
  <c r="P2" i="18"/>
  <c r="O2" i="18"/>
  <c r="N2" i="18"/>
  <c r="L2" i="18"/>
  <c r="K2" i="18"/>
  <c r="J2" i="18"/>
  <c r="H2" i="18"/>
  <c r="H24" i="18" s="1"/>
  <c r="G2" i="18"/>
  <c r="F2" i="18"/>
  <c r="D2" i="18"/>
  <c r="C2" i="18"/>
  <c r="C24" i="18" s="1"/>
  <c r="B2" i="18"/>
  <c r="BC41" i="16"/>
  <c r="BD41" i="16" s="1"/>
  <c r="BC39" i="16"/>
  <c r="BD39" i="16" s="1"/>
  <c r="BC37" i="16"/>
  <c r="BD37" i="16" s="1"/>
  <c r="BC35" i="16"/>
  <c r="BD35" i="16" s="1"/>
  <c r="BC33" i="16"/>
  <c r="BD33" i="16" s="1"/>
  <c r="BC31" i="16"/>
  <c r="BD31" i="16" s="1"/>
  <c r="BC29" i="16"/>
  <c r="BD29" i="16" s="1"/>
  <c r="BC27" i="16"/>
  <c r="BD27" i="16" s="1"/>
  <c r="BC25" i="16"/>
  <c r="BD25" i="16" s="1"/>
  <c r="AR25" i="16"/>
  <c r="AQ25" i="16"/>
  <c r="AR24" i="16"/>
  <c r="AQ24" i="16"/>
  <c r="BC23" i="16"/>
  <c r="BD23" i="16" s="1"/>
  <c r="AE22" i="16"/>
  <c r="AC22" i="16"/>
  <c r="AA22" i="16"/>
  <c r="Z22" i="16"/>
  <c r="Y22" i="16"/>
  <c r="X22" i="16"/>
  <c r="W22" i="16"/>
  <c r="U22" i="16"/>
  <c r="T22" i="16"/>
  <c r="S22" i="16"/>
  <c r="R22" i="16"/>
  <c r="P22" i="16"/>
  <c r="O22" i="16"/>
  <c r="N22" i="16"/>
  <c r="L22" i="16"/>
  <c r="K22" i="16"/>
  <c r="J22" i="16"/>
  <c r="H22" i="16"/>
  <c r="G22" i="16"/>
  <c r="F22" i="16"/>
  <c r="D22" i="16"/>
  <c r="C22" i="16"/>
  <c r="B22" i="16"/>
  <c r="BC21" i="16"/>
  <c r="BD21" i="16" s="1"/>
  <c r="AE21" i="16"/>
  <c r="AC21" i="16"/>
  <c r="AA21" i="16"/>
  <c r="Z21" i="16"/>
  <c r="Y21" i="16"/>
  <c r="X21" i="16"/>
  <c r="W21" i="16"/>
  <c r="U21" i="16"/>
  <c r="T21" i="16"/>
  <c r="S21" i="16"/>
  <c r="R21" i="16"/>
  <c r="P21" i="16"/>
  <c r="O21" i="16"/>
  <c r="N21" i="16"/>
  <c r="L21" i="16"/>
  <c r="K21" i="16"/>
  <c r="J21" i="16"/>
  <c r="H21" i="16"/>
  <c r="G21" i="16"/>
  <c r="F21" i="16"/>
  <c r="D21" i="16"/>
  <c r="C21" i="16"/>
  <c r="B21" i="16"/>
  <c r="AW20" i="16"/>
  <c r="AV20" i="16"/>
  <c r="AU20" i="16"/>
  <c r="AS20" i="16"/>
  <c r="AR20" i="16"/>
  <c r="AQ20" i="16"/>
  <c r="AO20" i="16"/>
  <c r="AN20" i="16"/>
  <c r="AM20" i="16"/>
  <c r="AL20" i="16"/>
  <c r="AJ20" i="16"/>
  <c r="AI20" i="16"/>
  <c r="AH20" i="16"/>
  <c r="AG20" i="16"/>
  <c r="AE20" i="16"/>
  <c r="AD20" i="16"/>
  <c r="AC20" i="16"/>
  <c r="AA20" i="16"/>
  <c r="Z20" i="16"/>
  <c r="Y20" i="16"/>
  <c r="X20" i="16"/>
  <c r="W20" i="16"/>
  <c r="U20" i="16"/>
  <c r="T20" i="16"/>
  <c r="S20" i="16"/>
  <c r="R20" i="16"/>
  <c r="P20" i="16"/>
  <c r="O20" i="16"/>
  <c r="N20" i="16"/>
  <c r="L20" i="16"/>
  <c r="K20" i="16"/>
  <c r="J20" i="16"/>
  <c r="H20" i="16"/>
  <c r="G20" i="16"/>
  <c r="F20" i="16"/>
  <c r="D20" i="16"/>
  <c r="C20" i="16"/>
  <c r="B20" i="16"/>
  <c r="BC19" i="16"/>
  <c r="BD19" i="16" s="1"/>
  <c r="AE19" i="16"/>
  <c r="AC19" i="16"/>
  <c r="AA19" i="16"/>
  <c r="Z19" i="16"/>
  <c r="Y19" i="16"/>
  <c r="X19" i="16"/>
  <c r="W19" i="16"/>
  <c r="U19" i="16"/>
  <c r="T19" i="16"/>
  <c r="S19" i="16"/>
  <c r="R19" i="16"/>
  <c r="P19" i="16"/>
  <c r="O19" i="16"/>
  <c r="N19" i="16"/>
  <c r="L19" i="16"/>
  <c r="K19" i="16"/>
  <c r="J19" i="16"/>
  <c r="H19" i="16"/>
  <c r="G19" i="16"/>
  <c r="F19" i="16"/>
  <c r="D19" i="16"/>
  <c r="C19" i="16"/>
  <c r="B19" i="16"/>
  <c r="AE18" i="16"/>
  <c r="AC18" i="16"/>
  <c r="AA18" i="16"/>
  <c r="Z18" i="16"/>
  <c r="Y18" i="16"/>
  <c r="X18" i="16"/>
  <c r="W18" i="16"/>
  <c r="U18" i="16"/>
  <c r="T18" i="16"/>
  <c r="S18" i="16"/>
  <c r="R18" i="16"/>
  <c r="P18" i="16"/>
  <c r="O18" i="16"/>
  <c r="N18" i="16"/>
  <c r="L18" i="16"/>
  <c r="K18" i="16"/>
  <c r="J18" i="16"/>
  <c r="H18" i="16"/>
  <c r="G18" i="16"/>
  <c r="F18" i="16"/>
  <c r="D18" i="16"/>
  <c r="C18" i="16"/>
  <c r="B18" i="16"/>
  <c r="BC17" i="16"/>
  <c r="BD17" i="16" s="1"/>
  <c r="AW17" i="16"/>
  <c r="AV17" i="16"/>
  <c r="AU17" i="16"/>
  <c r="AS17" i="16"/>
  <c r="AR17" i="16"/>
  <c r="AQ17" i="16"/>
  <c r="AO17" i="16"/>
  <c r="AN17" i="16"/>
  <c r="AM17" i="16"/>
  <c r="AL17" i="16"/>
  <c r="AJ17" i="16"/>
  <c r="AI17" i="16"/>
  <c r="AH17" i="16"/>
  <c r="AG17" i="16"/>
  <c r="AE17" i="16"/>
  <c r="AD17" i="16"/>
  <c r="AC17" i="16"/>
  <c r="AA17" i="16"/>
  <c r="Z17" i="16"/>
  <c r="Y17" i="16"/>
  <c r="X17" i="16"/>
  <c r="W17" i="16"/>
  <c r="U17" i="16"/>
  <c r="T17" i="16"/>
  <c r="S17" i="16"/>
  <c r="R17" i="16"/>
  <c r="P17" i="16"/>
  <c r="O17" i="16"/>
  <c r="N17" i="16"/>
  <c r="L17" i="16"/>
  <c r="K17" i="16"/>
  <c r="J17" i="16"/>
  <c r="H17" i="16"/>
  <c r="G17" i="16"/>
  <c r="F17" i="16"/>
  <c r="D17" i="16"/>
  <c r="C17" i="16"/>
  <c r="B17" i="16"/>
  <c r="AW16" i="16"/>
  <c r="AV16" i="16"/>
  <c r="AU16" i="16"/>
  <c r="AS16" i="16"/>
  <c r="AR16" i="16"/>
  <c r="AQ16" i="16"/>
  <c r="AO16" i="16"/>
  <c r="AN16" i="16"/>
  <c r="AM16" i="16"/>
  <c r="AL16" i="16"/>
  <c r="AJ16" i="16"/>
  <c r="AI16" i="16"/>
  <c r="AH16" i="16"/>
  <c r="AG16" i="16"/>
  <c r="AE16" i="16"/>
  <c r="AD16" i="16"/>
  <c r="AC16" i="16"/>
  <c r="AA16" i="16"/>
  <c r="Z16" i="16"/>
  <c r="Y16" i="16"/>
  <c r="X16" i="16"/>
  <c r="W16" i="16"/>
  <c r="U16" i="16"/>
  <c r="T16" i="16"/>
  <c r="S16" i="16"/>
  <c r="R16" i="16"/>
  <c r="P16" i="16"/>
  <c r="O16" i="16"/>
  <c r="N16" i="16"/>
  <c r="L16" i="16"/>
  <c r="K16" i="16"/>
  <c r="J16" i="16"/>
  <c r="H16" i="16"/>
  <c r="G16" i="16"/>
  <c r="F16" i="16"/>
  <c r="D16" i="16"/>
  <c r="C16" i="16"/>
  <c r="B16" i="16"/>
  <c r="BC15" i="16"/>
  <c r="BD15" i="16" s="1"/>
  <c r="AW15" i="16"/>
  <c r="AV15" i="16"/>
  <c r="AU15" i="16"/>
  <c r="AS15" i="16"/>
  <c r="AR15" i="16"/>
  <c r="AQ15" i="16"/>
  <c r="AO15" i="16"/>
  <c r="AN15" i="16"/>
  <c r="AM15" i="16"/>
  <c r="AL15" i="16"/>
  <c r="AJ15" i="16"/>
  <c r="AI15" i="16"/>
  <c r="AH15" i="16"/>
  <c r="AG15" i="16"/>
  <c r="AE15" i="16"/>
  <c r="AD15" i="16"/>
  <c r="AC15" i="16"/>
  <c r="AA15" i="16"/>
  <c r="Z15" i="16"/>
  <c r="Y15" i="16"/>
  <c r="X15" i="16"/>
  <c r="W15" i="16"/>
  <c r="U15" i="16"/>
  <c r="T15" i="16"/>
  <c r="S15" i="16"/>
  <c r="R15" i="16"/>
  <c r="P15" i="16"/>
  <c r="O15" i="16"/>
  <c r="N15" i="16"/>
  <c r="L15" i="16"/>
  <c r="K15" i="16"/>
  <c r="J15" i="16"/>
  <c r="H15" i="16"/>
  <c r="G15" i="16"/>
  <c r="F15" i="16"/>
  <c r="D15" i="16"/>
  <c r="C15" i="16"/>
  <c r="B15" i="16"/>
  <c r="AE14" i="16"/>
  <c r="AC14" i="16"/>
  <c r="AA14" i="16"/>
  <c r="Z14" i="16"/>
  <c r="Y14" i="16"/>
  <c r="X14" i="16"/>
  <c r="W14" i="16"/>
  <c r="U14" i="16"/>
  <c r="T14" i="16"/>
  <c r="S14" i="16"/>
  <c r="R14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BC13" i="16"/>
  <c r="BD13" i="16" s="1"/>
  <c r="AE13" i="16"/>
  <c r="AC13" i="16"/>
  <c r="AA13" i="16"/>
  <c r="Z13" i="16"/>
  <c r="Y13" i="16"/>
  <c r="X13" i="16"/>
  <c r="W13" i="16"/>
  <c r="U13" i="16"/>
  <c r="T13" i="16"/>
  <c r="S13" i="16"/>
  <c r="R13" i="16"/>
  <c r="P13" i="16"/>
  <c r="O13" i="16"/>
  <c r="N13" i="16"/>
  <c r="L13" i="16"/>
  <c r="K13" i="16"/>
  <c r="J13" i="16"/>
  <c r="H13" i="16"/>
  <c r="G13" i="16"/>
  <c r="F13" i="16"/>
  <c r="D13" i="16"/>
  <c r="C13" i="16"/>
  <c r="B13" i="16"/>
  <c r="AE12" i="16"/>
  <c r="AC12" i="16"/>
  <c r="AA12" i="16"/>
  <c r="Z12" i="16"/>
  <c r="Y12" i="16"/>
  <c r="X12" i="16"/>
  <c r="W12" i="16"/>
  <c r="U12" i="16"/>
  <c r="T12" i="16"/>
  <c r="S12" i="16"/>
  <c r="R12" i="16"/>
  <c r="P12" i="16"/>
  <c r="O12" i="16"/>
  <c r="N12" i="16"/>
  <c r="L12" i="16"/>
  <c r="K12" i="16"/>
  <c r="J12" i="16"/>
  <c r="H12" i="16"/>
  <c r="G12" i="16"/>
  <c r="F12" i="16"/>
  <c r="D12" i="16"/>
  <c r="C12" i="16"/>
  <c r="B12" i="16"/>
  <c r="BC11" i="16"/>
  <c r="BD11" i="16" s="1"/>
  <c r="AE11" i="16"/>
  <c r="AC11" i="16"/>
  <c r="AA11" i="16"/>
  <c r="Z11" i="16"/>
  <c r="Y11" i="16"/>
  <c r="X11" i="16"/>
  <c r="W11" i="16"/>
  <c r="U11" i="16"/>
  <c r="T11" i="16"/>
  <c r="S11" i="16"/>
  <c r="R11" i="16"/>
  <c r="P11" i="16"/>
  <c r="O11" i="16"/>
  <c r="N11" i="16"/>
  <c r="L11" i="16"/>
  <c r="K11" i="16"/>
  <c r="J11" i="16"/>
  <c r="H11" i="16"/>
  <c r="G11" i="16"/>
  <c r="F11" i="16"/>
  <c r="D11" i="16"/>
  <c r="C11" i="16"/>
  <c r="B11" i="16"/>
  <c r="AE10" i="16"/>
  <c r="AC10" i="16"/>
  <c r="AA10" i="16"/>
  <c r="Z10" i="16"/>
  <c r="Y10" i="16"/>
  <c r="X10" i="16"/>
  <c r="W10" i="16"/>
  <c r="U10" i="16"/>
  <c r="T10" i="16"/>
  <c r="S10" i="16"/>
  <c r="R10" i="16"/>
  <c r="P10" i="16"/>
  <c r="O10" i="16"/>
  <c r="N10" i="16"/>
  <c r="L10" i="16"/>
  <c r="K10" i="16"/>
  <c r="J10" i="16"/>
  <c r="H10" i="16"/>
  <c r="G10" i="16"/>
  <c r="F10" i="16"/>
  <c r="D10" i="16"/>
  <c r="C10" i="16"/>
  <c r="B10" i="16"/>
  <c r="BC9" i="16"/>
  <c r="BD9" i="16" s="1"/>
  <c r="AE9" i="16"/>
  <c r="AC9" i="16"/>
  <c r="AA9" i="16"/>
  <c r="Z9" i="16"/>
  <c r="Y9" i="16"/>
  <c r="X9" i="16"/>
  <c r="W9" i="16"/>
  <c r="U9" i="16"/>
  <c r="T9" i="16"/>
  <c r="S9" i="16"/>
  <c r="R9" i="16"/>
  <c r="P9" i="16"/>
  <c r="O9" i="16"/>
  <c r="N9" i="16"/>
  <c r="L9" i="16"/>
  <c r="K9" i="16"/>
  <c r="J9" i="16"/>
  <c r="H9" i="16"/>
  <c r="G9" i="16"/>
  <c r="F9" i="16"/>
  <c r="D9" i="16"/>
  <c r="C9" i="16"/>
  <c r="B9" i="16"/>
  <c r="AW8" i="16"/>
  <c r="AV8" i="16"/>
  <c r="AU8" i="16"/>
  <c r="AS8" i="16"/>
  <c r="AR8" i="16"/>
  <c r="AQ8" i="16"/>
  <c r="AO8" i="16"/>
  <c r="AN8" i="16"/>
  <c r="AM8" i="16"/>
  <c r="AL8" i="16"/>
  <c r="AJ8" i="16"/>
  <c r="AI8" i="16"/>
  <c r="AH8" i="16"/>
  <c r="AG8" i="16"/>
  <c r="AE8" i="16"/>
  <c r="AD8" i="16"/>
  <c r="AC8" i="16"/>
  <c r="AA8" i="16"/>
  <c r="Z8" i="16"/>
  <c r="Y8" i="16"/>
  <c r="X8" i="16"/>
  <c r="W8" i="16"/>
  <c r="U8" i="16"/>
  <c r="T8" i="16"/>
  <c r="S8" i="16"/>
  <c r="R8" i="16"/>
  <c r="P8" i="16"/>
  <c r="O8" i="16"/>
  <c r="N8" i="16"/>
  <c r="L8" i="16"/>
  <c r="K8" i="16"/>
  <c r="J8" i="16"/>
  <c r="H8" i="16"/>
  <c r="G8" i="16"/>
  <c r="F8" i="16"/>
  <c r="D8" i="16"/>
  <c r="C8" i="16"/>
  <c r="B8" i="16"/>
  <c r="BC7" i="16"/>
  <c r="BD7" i="16" s="1"/>
  <c r="AE7" i="16"/>
  <c r="AC7" i="16"/>
  <c r="AA7" i="16"/>
  <c r="Z7" i="16"/>
  <c r="Y7" i="16"/>
  <c r="X7" i="16"/>
  <c r="W7" i="16"/>
  <c r="U7" i="16"/>
  <c r="T7" i="16"/>
  <c r="S7" i="16"/>
  <c r="R7" i="16"/>
  <c r="P7" i="16"/>
  <c r="O7" i="16"/>
  <c r="N7" i="16"/>
  <c r="L7" i="16"/>
  <c r="K7" i="16"/>
  <c r="J7" i="16"/>
  <c r="H7" i="16"/>
  <c r="G7" i="16"/>
  <c r="F7" i="16"/>
  <c r="D7" i="16"/>
  <c r="C7" i="16"/>
  <c r="B7" i="16"/>
  <c r="AE6" i="16"/>
  <c r="AC6" i="16"/>
  <c r="AA6" i="16"/>
  <c r="Z6" i="16"/>
  <c r="Y6" i="16"/>
  <c r="X6" i="16"/>
  <c r="W6" i="16"/>
  <c r="U6" i="16"/>
  <c r="T6" i="16"/>
  <c r="S6" i="16"/>
  <c r="R6" i="16"/>
  <c r="P6" i="16"/>
  <c r="O6" i="16"/>
  <c r="N6" i="16"/>
  <c r="L6" i="16"/>
  <c r="K6" i="16"/>
  <c r="J6" i="16"/>
  <c r="H6" i="16"/>
  <c r="G6" i="16"/>
  <c r="F6" i="16"/>
  <c r="D6" i="16"/>
  <c r="C6" i="16"/>
  <c r="B6" i="16"/>
  <c r="BC5" i="16"/>
  <c r="BD5" i="16" s="1"/>
  <c r="AE5" i="16"/>
  <c r="AC5" i="16"/>
  <c r="AA5" i="16"/>
  <c r="Z5" i="16"/>
  <c r="Y5" i="16"/>
  <c r="X5" i="16"/>
  <c r="W5" i="16"/>
  <c r="U5" i="16"/>
  <c r="T5" i="16"/>
  <c r="S5" i="16"/>
  <c r="R5" i="16"/>
  <c r="P5" i="16"/>
  <c r="O5" i="16"/>
  <c r="N5" i="16"/>
  <c r="L5" i="16"/>
  <c r="K5" i="16"/>
  <c r="J5" i="16"/>
  <c r="H5" i="16"/>
  <c r="G5" i="16"/>
  <c r="F5" i="16"/>
  <c r="D5" i="16"/>
  <c r="C5" i="16"/>
  <c r="B5" i="16"/>
  <c r="AE4" i="16"/>
  <c r="AC4" i="16"/>
  <c r="AA4" i="16"/>
  <c r="Z4" i="16"/>
  <c r="Y4" i="16"/>
  <c r="X4" i="16"/>
  <c r="W4" i="16"/>
  <c r="U4" i="16"/>
  <c r="T4" i="16"/>
  <c r="S4" i="16"/>
  <c r="R4" i="16"/>
  <c r="P4" i="16"/>
  <c r="O4" i="16"/>
  <c r="N4" i="16"/>
  <c r="L4" i="16"/>
  <c r="K4" i="16"/>
  <c r="J4" i="16"/>
  <c r="H4" i="16"/>
  <c r="G4" i="16"/>
  <c r="F4" i="16"/>
  <c r="D4" i="16"/>
  <c r="C4" i="16"/>
  <c r="B4" i="16"/>
  <c r="BC3" i="16"/>
  <c r="BD3" i="16" s="1"/>
  <c r="AE3" i="16"/>
  <c r="AC3" i="16"/>
  <c r="AA3" i="16"/>
  <c r="Z3" i="16"/>
  <c r="Y3" i="16"/>
  <c r="X3" i="16"/>
  <c r="W3" i="16"/>
  <c r="U3" i="16"/>
  <c r="T3" i="16"/>
  <c r="S3" i="16"/>
  <c r="R3" i="16"/>
  <c r="P3" i="16"/>
  <c r="O3" i="16"/>
  <c r="N3" i="16"/>
  <c r="L3" i="16"/>
  <c r="K3" i="16"/>
  <c r="J3" i="16"/>
  <c r="H3" i="16"/>
  <c r="G3" i="16"/>
  <c r="F3" i="16"/>
  <c r="D3" i="16"/>
  <c r="C3" i="16"/>
  <c r="B3" i="16"/>
  <c r="AW2" i="16"/>
  <c r="AV2" i="16"/>
  <c r="AU2" i="16"/>
  <c r="AS2" i="16"/>
  <c r="AR2" i="16"/>
  <c r="AQ2" i="16"/>
  <c r="AO2" i="16"/>
  <c r="AN2" i="16"/>
  <c r="AM2" i="16"/>
  <c r="AL2" i="16"/>
  <c r="AJ2" i="16"/>
  <c r="AI2" i="16"/>
  <c r="AH2" i="16"/>
  <c r="AG2" i="16"/>
  <c r="AE2" i="16"/>
  <c r="AD2" i="16"/>
  <c r="AC2" i="16"/>
  <c r="AA2" i="16"/>
  <c r="BB30" i="16" s="1" a="1"/>
  <c r="BB30" i="16" s="1"/>
  <c r="BC30" i="16" s="1"/>
  <c r="BD30" i="16" s="1"/>
  <c r="Z2" i="16"/>
  <c r="Y2" i="16"/>
  <c r="X2" i="16"/>
  <c r="W2" i="16"/>
  <c r="U2" i="16"/>
  <c r="T2" i="16"/>
  <c r="S2" i="16"/>
  <c r="R2" i="16"/>
  <c r="P2" i="16"/>
  <c r="O2" i="16"/>
  <c r="N2" i="16"/>
  <c r="L2" i="16"/>
  <c r="K2" i="16"/>
  <c r="J2" i="16"/>
  <c r="H2" i="16"/>
  <c r="G2" i="16"/>
  <c r="F2" i="16"/>
  <c r="D2" i="16"/>
  <c r="C2" i="16"/>
  <c r="B2" i="16"/>
  <c r="BB42" i="16" l="1" a="1"/>
  <c r="BB42" i="16" s="1"/>
  <c r="BC42" i="16" s="1"/>
  <c r="BD42" i="16" s="1"/>
  <c r="BB10" i="16" a="1"/>
  <c r="BB10" i="16" s="1"/>
  <c r="BC10" i="16" s="1"/>
  <c r="BD10" i="16" s="1"/>
  <c r="BB26" i="16" a="1"/>
  <c r="BB26" i="16" s="1"/>
  <c r="BC26" i="16" s="1"/>
  <c r="BD26" i="16" s="1"/>
  <c r="BB14" i="16" a="1"/>
  <c r="BB14" i="16" s="1"/>
  <c r="BC14" i="16" s="1"/>
  <c r="BD14" i="16" s="1"/>
  <c r="BB34" i="16" a="1"/>
  <c r="BB34" i="16" s="1"/>
  <c r="BC34" i="16" s="1"/>
  <c r="BD34" i="16" s="1"/>
  <c r="C24" i="21"/>
  <c r="BB10" i="18" a="1"/>
  <c r="BB10" i="18" s="1"/>
  <c r="BC10" i="18" s="1"/>
  <c r="BD10" i="18" s="1"/>
  <c r="BB38" i="16" a="1"/>
  <c r="BB38" i="16" s="1"/>
  <c r="BC38" i="16" s="1"/>
  <c r="BD38" i="16" s="1"/>
  <c r="BB16" i="16" a="1"/>
  <c r="BB16" i="16" s="1"/>
  <c r="BC16" i="16" s="1"/>
  <c r="BD16" i="16" s="1"/>
  <c r="C25" i="18"/>
  <c r="BB14" i="21" a="1"/>
  <c r="BB14" i="21" s="1"/>
  <c r="BC14" i="21" s="1"/>
  <c r="BD14" i="21" s="1"/>
  <c r="BB32" i="21" a="1"/>
  <c r="BB32" i="21" s="1"/>
  <c r="BC32" i="21" s="1"/>
  <c r="BD32" i="21" s="1"/>
  <c r="BB22" i="21" a="1"/>
  <c r="BB22" i="21" s="1"/>
  <c r="BC22" i="21" s="1"/>
  <c r="BD22" i="21" s="1"/>
  <c r="BB10" i="21" a="1"/>
  <c r="BB10" i="21" s="1"/>
  <c r="BC10" i="21" s="1"/>
  <c r="BD10" i="21" s="1"/>
  <c r="BB42" i="21" a="1"/>
  <c r="BB42" i="21" s="1"/>
  <c r="BC42" i="21" s="1"/>
  <c r="BD42" i="21" s="1"/>
  <c r="C25" i="21"/>
  <c r="H24" i="21"/>
  <c r="BB16" i="21" a="1"/>
  <c r="BB16" i="21" s="1"/>
  <c r="BC16" i="21" s="1"/>
  <c r="BD16" i="21" s="1"/>
  <c r="BB20" i="21" a="1"/>
  <c r="BB20" i="21" s="1"/>
  <c r="BC20" i="21" s="1"/>
  <c r="BD20" i="21" s="1"/>
  <c r="AA25" i="21"/>
  <c r="BB26" i="21" a="1"/>
  <c r="BB26" i="21" s="1"/>
  <c r="BC26" i="21" s="1"/>
  <c r="BD26" i="21" s="1"/>
  <c r="BB28" i="21" a="1"/>
  <c r="BB28" i="21" s="1"/>
  <c r="BC28" i="21" s="1"/>
  <c r="BD28" i="21" s="1"/>
  <c r="BB30" i="21" a="1"/>
  <c r="BB30" i="21" s="1"/>
  <c r="BC30" i="21" s="1"/>
  <c r="BD30" i="21" s="1"/>
  <c r="BB34" i="21" a="1"/>
  <c r="BB34" i="21" s="1"/>
  <c r="BC34" i="21" s="1"/>
  <c r="BD34" i="21" s="1"/>
  <c r="BB36" i="21" a="1"/>
  <c r="BB36" i="21" s="1"/>
  <c r="BC36" i="21" s="1"/>
  <c r="BD36" i="21" s="1"/>
  <c r="BB38" i="21" a="1"/>
  <c r="BB38" i="21" s="1"/>
  <c r="BC38" i="21" s="1"/>
  <c r="BD38" i="21" s="1"/>
  <c r="BB40" i="21" a="1"/>
  <c r="BB40" i="21" s="1"/>
  <c r="BC40" i="21" s="1"/>
  <c r="BD40" i="21" s="1"/>
  <c r="AE24" i="21"/>
  <c r="H25" i="21"/>
  <c r="AE25" i="21"/>
  <c r="AA24" i="21"/>
  <c r="BB14" i="19" a="1"/>
  <c r="BB14" i="19" s="1"/>
  <c r="BC14" i="19" s="1"/>
  <c r="BD14" i="19" s="1"/>
  <c r="BB22" i="19" a="1"/>
  <c r="BB22" i="19" s="1"/>
  <c r="BC22" i="19" s="1"/>
  <c r="BD22" i="19" s="1"/>
  <c r="BB10" i="19" a="1"/>
  <c r="BB10" i="19" s="1"/>
  <c r="BC10" i="19" s="1"/>
  <c r="BD10" i="19" s="1"/>
  <c r="BB16" i="19" a="1"/>
  <c r="BB16" i="19" s="1"/>
  <c r="BC16" i="19" s="1"/>
  <c r="BD16" i="19" s="1"/>
  <c r="BB34" i="19" a="1"/>
  <c r="BB34" i="19" s="1"/>
  <c r="BC34" i="19" s="1"/>
  <c r="BD34" i="19" s="1"/>
  <c r="BB42" i="19" a="1"/>
  <c r="BB42" i="19" s="1"/>
  <c r="BC42" i="19" s="1"/>
  <c r="BD42" i="19" s="1"/>
  <c r="H25" i="19"/>
  <c r="H29" i="19" s="1"/>
  <c r="BB20" i="19" a="1"/>
  <c r="BB20" i="19" s="1"/>
  <c r="BC20" i="19" s="1"/>
  <c r="BD20" i="19" s="1"/>
  <c r="C24" i="19"/>
  <c r="AA25" i="19"/>
  <c r="BB26" i="19" a="1"/>
  <c r="BB26" i="19" s="1"/>
  <c r="BC26" i="19" s="1"/>
  <c r="BD26" i="19" s="1"/>
  <c r="BB28" i="19" a="1"/>
  <c r="BB28" i="19" s="1"/>
  <c r="BC28" i="19" s="1"/>
  <c r="BD28" i="19" s="1"/>
  <c r="BB30" i="19" a="1"/>
  <c r="BB30" i="19" s="1"/>
  <c r="BC30" i="19" s="1"/>
  <c r="BD30" i="19" s="1"/>
  <c r="BB32" i="19" a="1"/>
  <c r="BB32" i="19" s="1"/>
  <c r="BC32" i="19" s="1"/>
  <c r="BD32" i="19" s="1"/>
  <c r="BB36" i="19" a="1"/>
  <c r="BB36" i="19" s="1"/>
  <c r="BC36" i="19" s="1"/>
  <c r="BD36" i="19" s="1"/>
  <c r="BB38" i="19" a="1"/>
  <c r="BB38" i="19" s="1"/>
  <c r="BC38" i="19" s="1"/>
  <c r="BD38" i="19" s="1"/>
  <c r="BB40" i="19" a="1"/>
  <c r="BB40" i="19" s="1"/>
  <c r="BC40" i="19" s="1"/>
  <c r="BD40" i="19" s="1"/>
  <c r="AE24" i="19"/>
  <c r="AE25" i="19"/>
  <c r="AA24" i="19"/>
  <c r="BB32" i="18" a="1"/>
  <c r="BB32" i="18" s="1"/>
  <c r="BC32" i="18" s="1"/>
  <c r="BD32" i="18" s="1"/>
  <c r="BB26" i="18" a="1"/>
  <c r="BB26" i="18" s="1"/>
  <c r="BC26" i="18" s="1"/>
  <c r="BD26" i="18" s="1"/>
  <c r="BB14" i="18" a="1"/>
  <c r="BB14" i="18" s="1"/>
  <c r="BC14" i="18" s="1"/>
  <c r="BD14" i="18" s="1"/>
  <c r="BB34" i="18" a="1"/>
  <c r="BB34" i="18" s="1"/>
  <c r="BC34" i="18" s="1"/>
  <c r="BD34" i="18" s="1"/>
  <c r="BB20" i="18" a="1"/>
  <c r="BB20" i="18" s="1"/>
  <c r="BC20" i="18" s="1"/>
  <c r="BD20" i="18" s="1"/>
  <c r="BB42" i="18" a="1"/>
  <c r="BB42" i="18" s="1"/>
  <c r="BC42" i="18" s="1"/>
  <c r="BD42" i="18" s="1"/>
  <c r="BB40" i="18" a="1"/>
  <c r="BB40" i="18" s="1"/>
  <c r="BC40" i="18" s="1"/>
  <c r="BD40" i="18" s="1"/>
  <c r="BB30" i="18" a="1"/>
  <c r="BB30" i="18" s="1"/>
  <c r="BC30" i="18" s="1"/>
  <c r="BD30" i="18" s="1"/>
  <c r="BB28" i="18" a="1"/>
  <c r="BB28" i="18" s="1"/>
  <c r="BC28" i="18" s="1"/>
  <c r="BD28" i="18" s="1"/>
  <c r="AA25" i="18"/>
  <c r="AA24" i="18"/>
  <c r="BB16" i="18" a="1"/>
  <c r="BB16" i="18" s="1"/>
  <c r="BC16" i="18" s="1"/>
  <c r="BD16" i="18" s="1"/>
  <c r="BB22" i="18" a="1"/>
  <c r="BB22" i="18" s="1"/>
  <c r="BC22" i="18" s="1"/>
  <c r="BD22" i="18" s="1"/>
  <c r="AE24" i="18"/>
  <c r="AE47" i="18" s="1"/>
  <c r="H25" i="18"/>
  <c r="H30" i="18" s="1"/>
  <c r="BB36" i="18" a="1"/>
  <c r="BB36" i="18" s="1"/>
  <c r="BC36" i="18" s="1"/>
  <c r="BD36" i="18" s="1"/>
  <c r="BB38" i="18" a="1"/>
  <c r="BB38" i="18" s="1"/>
  <c r="BC38" i="18" s="1"/>
  <c r="BD38" i="18" s="1"/>
  <c r="BB22" i="16" a="1"/>
  <c r="BB22" i="16" s="1"/>
  <c r="BC22" i="16" s="1"/>
  <c r="BD22" i="16" s="1"/>
  <c r="AE25" i="16"/>
  <c r="AE46" i="16" s="1"/>
  <c r="BB20" i="16" a="1"/>
  <c r="BB20" i="16" s="1"/>
  <c r="BC20" i="16" s="1"/>
  <c r="BD20" i="16" s="1"/>
  <c r="AE24" i="16"/>
  <c r="BB28" i="16" a="1"/>
  <c r="BB28" i="16" s="1"/>
  <c r="BC28" i="16" s="1"/>
  <c r="BD28" i="16" s="1"/>
  <c r="BB32" i="16" a="1"/>
  <c r="BB32" i="16" s="1"/>
  <c r="BC32" i="16" s="1"/>
  <c r="BD32" i="16" s="1"/>
  <c r="BB36" i="16" a="1"/>
  <c r="BB36" i="16" s="1"/>
  <c r="BC36" i="16" s="1"/>
  <c r="BD36" i="16" s="1"/>
  <c r="BB40" i="16" a="1"/>
  <c r="BB40" i="16" s="1"/>
  <c r="BC40" i="16" s="1"/>
  <c r="BD40" i="16" s="1"/>
  <c r="AC18" i="5"/>
  <c r="BC41" i="15"/>
  <c r="BD41" i="15" s="1"/>
  <c r="BC39" i="15"/>
  <c r="BD39" i="15" s="1"/>
  <c r="BC37" i="15"/>
  <c r="BD37" i="15" s="1"/>
  <c r="BC35" i="15"/>
  <c r="BD35" i="15" s="1"/>
  <c r="BC33" i="15"/>
  <c r="BD33" i="15" s="1"/>
  <c r="BC31" i="15"/>
  <c r="BD31" i="15" s="1"/>
  <c r="BC29" i="15"/>
  <c r="BD29" i="15" s="1"/>
  <c r="BC27" i="15"/>
  <c r="BD27" i="15" s="1"/>
  <c r="BC25" i="15"/>
  <c r="BD25" i="15" s="1"/>
  <c r="AR25" i="15"/>
  <c r="AQ25" i="15"/>
  <c r="AR24" i="15"/>
  <c r="AQ24" i="15"/>
  <c r="BC23" i="15"/>
  <c r="BD23" i="15" s="1"/>
  <c r="AW22" i="15"/>
  <c r="AV22" i="15"/>
  <c r="AU22" i="15"/>
  <c r="AS22" i="15"/>
  <c r="AR22" i="15"/>
  <c r="AQ22" i="15"/>
  <c r="AO22" i="15"/>
  <c r="AN22" i="15"/>
  <c r="AM22" i="15"/>
  <c r="AL22" i="15"/>
  <c r="AJ22" i="15"/>
  <c r="AI22" i="15"/>
  <c r="AH22" i="15"/>
  <c r="AG22" i="15"/>
  <c r="AE22" i="15"/>
  <c r="AD22" i="15"/>
  <c r="AC22" i="15"/>
  <c r="AA22" i="15"/>
  <c r="Z22" i="15"/>
  <c r="Y22" i="15"/>
  <c r="X22" i="15"/>
  <c r="W22" i="15"/>
  <c r="U22" i="15"/>
  <c r="T22" i="15"/>
  <c r="S22" i="15"/>
  <c r="R22" i="15"/>
  <c r="P22" i="15"/>
  <c r="O22" i="15"/>
  <c r="N22" i="15"/>
  <c r="L22" i="15"/>
  <c r="K22" i="15"/>
  <c r="J22" i="15"/>
  <c r="H22" i="15"/>
  <c r="G22" i="15"/>
  <c r="F22" i="15"/>
  <c r="D22" i="15"/>
  <c r="C22" i="15"/>
  <c r="B22" i="15"/>
  <c r="BC21" i="15"/>
  <c r="BD21" i="15" s="1"/>
  <c r="AE21" i="15"/>
  <c r="AC21" i="15"/>
  <c r="AA21" i="15"/>
  <c r="Z21" i="15"/>
  <c r="Y21" i="15"/>
  <c r="X21" i="15"/>
  <c r="W21" i="15"/>
  <c r="U21" i="15"/>
  <c r="T21" i="15"/>
  <c r="S21" i="15"/>
  <c r="R21" i="15"/>
  <c r="P21" i="15"/>
  <c r="O21" i="15"/>
  <c r="N21" i="15"/>
  <c r="L21" i="15"/>
  <c r="K21" i="15"/>
  <c r="J21" i="15"/>
  <c r="H21" i="15"/>
  <c r="G21" i="15"/>
  <c r="F21" i="15"/>
  <c r="D21" i="15"/>
  <c r="C21" i="15"/>
  <c r="B21" i="15"/>
  <c r="AE20" i="15"/>
  <c r="AC20" i="15"/>
  <c r="AA20" i="15"/>
  <c r="Z20" i="15"/>
  <c r="Y20" i="15"/>
  <c r="X20" i="15"/>
  <c r="W20" i="15"/>
  <c r="U20" i="15"/>
  <c r="T20" i="15"/>
  <c r="S20" i="15"/>
  <c r="R20" i="15"/>
  <c r="P20" i="15"/>
  <c r="O20" i="15"/>
  <c r="N20" i="15"/>
  <c r="L20" i="15"/>
  <c r="K20" i="15"/>
  <c r="J20" i="15"/>
  <c r="H20" i="15"/>
  <c r="G20" i="15"/>
  <c r="F20" i="15"/>
  <c r="D20" i="15"/>
  <c r="C20" i="15"/>
  <c r="B20" i="15"/>
  <c r="BC19" i="15"/>
  <c r="BD19" i="15" s="1"/>
  <c r="AE19" i="15"/>
  <c r="AC19" i="15"/>
  <c r="AA19" i="15"/>
  <c r="Z19" i="15"/>
  <c r="Y19" i="15"/>
  <c r="X19" i="15"/>
  <c r="W19" i="15"/>
  <c r="U19" i="15"/>
  <c r="T19" i="15"/>
  <c r="S19" i="15"/>
  <c r="R19" i="15"/>
  <c r="P19" i="15"/>
  <c r="O19" i="15"/>
  <c r="N19" i="15"/>
  <c r="L19" i="15"/>
  <c r="K19" i="15"/>
  <c r="J19" i="15"/>
  <c r="H19" i="15"/>
  <c r="G19" i="15"/>
  <c r="F19" i="15"/>
  <c r="D19" i="15"/>
  <c r="C19" i="15"/>
  <c r="B19" i="15"/>
  <c r="AW18" i="15"/>
  <c r="AV18" i="15"/>
  <c r="AU18" i="15"/>
  <c r="AS18" i="15"/>
  <c r="AR18" i="15"/>
  <c r="AQ18" i="15"/>
  <c r="AO18" i="15"/>
  <c r="AN18" i="15"/>
  <c r="AM18" i="15"/>
  <c r="AL18" i="15"/>
  <c r="AJ18" i="15"/>
  <c r="AI18" i="15"/>
  <c r="AH18" i="15"/>
  <c r="AG18" i="15"/>
  <c r="AE18" i="15"/>
  <c r="AD18" i="15"/>
  <c r="AC18" i="15"/>
  <c r="AA18" i="15"/>
  <c r="Z18" i="15"/>
  <c r="Y18" i="15"/>
  <c r="X18" i="15"/>
  <c r="W18" i="15"/>
  <c r="U18" i="15"/>
  <c r="T18" i="15"/>
  <c r="S18" i="15"/>
  <c r="R18" i="15"/>
  <c r="P18" i="15"/>
  <c r="O18" i="15"/>
  <c r="N18" i="15"/>
  <c r="L18" i="15"/>
  <c r="K18" i="15"/>
  <c r="J18" i="15"/>
  <c r="H18" i="15"/>
  <c r="G18" i="15"/>
  <c r="F18" i="15"/>
  <c r="D18" i="15"/>
  <c r="C18" i="15"/>
  <c r="B18" i="15"/>
  <c r="BC17" i="15"/>
  <c r="BD17" i="15" s="1"/>
  <c r="AW17" i="15"/>
  <c r="AV17" i="15"/>
  <c r="AU17" i="15"/>
  <c r="AS17" i="15"/>
  <c r="AR17" i="15"/>
  <c r="AQ17" i="15"/>
  <c r="AO17" i="15"/>
  <c r="AN17" i="15"/>
  <c r="AM17" i="15"/>
  <c r="AL17" i="15"/>
  <c r="AJ17" i="15"/>
  <c r="AI17" i="15"/>
  <c r="AH17" i="15"/>
  <c r="AG17" i="15"/>
  <c r="AE17" i="15"/>
  <c r="AD17" i="15"/>
  <c r="AC17" i="15"/>
  <c r="AA17" i="15"/>
  <c r="Z17" i="15"/>
  <c r="Y17" i="15"/>
  <c r="X17" i="15"/>
  <c r="W17" i="15"/>
  <c r="U17" i="15"/>
  <c r="T17" i="15"/>
  <c r="S17" i="15"/>
  <c r="R17" i="15"/>
  <c r="P17" i="15"/>
  <c r="O17" i="15"/>
  <c r="N17" i="15"/>
  <c r="L17" i="15"/>
  <c r="K17" i="15"/>
  <c r="J17" i="15"/>
  <c r="H17" i="15"/>
  <c r="G17" i="15"/>
  <c r="F17" i="15"/>
  <c r="D17" i="15"/>
  <c r="C17" i="15"/>
  <c r="B17" i="15"/>
  <c r="AE16" i="15"/>
  <c r="AC16" i="15"/>
  <c r="AA16" i="15"/>
  <c r="Z16" i="15"/>
  <c r="Y16" i="15"/>
  <c r="X16" i="15"/>
  <c r="W16" i="15"/>
  <c r="U16" i="15"/>
  <c r="T16" i="15"/>
  <c r="S16" i="15"/>
  <c r="R16" i="15"/>
  <c r="P16" i="15"/>
  <c r="O16" i="15"/>
  <c r="N16" i="15"/>
  <c r="L16" i="15"/>
  <c r="K16" i="15"/>
  <c r="J16" i="15"/>
  <c r="H16" i="15"/>
  <c r="G16" i="15"/>
  <c r="F16" i="15"/>
  <c r="D16" i="15"/>
  <c r="C16" i="15"/>
  <c r="B16" i="15"/>
  <c r="BC15" i="15"/>
  <c r="BD15" i="15" s="1"/>
  <c r="AE15" i="15"/>
  <c r="AC15" i="15"/>
  <c r="AA15" i="15"/>
  <c r="Z15" i="15"/>
  <c r="Y15" i="15"/>
  <c r="X15" i="15"/>
  <c r="W15" i="15"/>
  <c r="U15" i="15"/>
  <c r="T15" i="15"/>
  <c r="S15" i="15"/>
  <c r="R15" i="15"/>
  <c r="P15" i="15"/>
  <c r="O15" i="15"/>
  <c r="N15" i="15"/>
  <c r="L15" i="15"/>
  <c r="K15" i="15"/>
  <c r="J15" i="15"/>
  <c r="H15" i="15"/>
  <c r="G15" i="15"/>
  <c r="F15" i="15"/>
  <c r="D15" i="15"/>
  <c r="C15" i="15"/>
  <c r="B15" i="15"/>
  <c r="AW14" i="15"/>
  <c r="AV14" i="15"/>
  <c r="AU14" i="15"/>
  <c r="AS14" i="15"/>
  <c r="AR14" i="15"/>
  <c r="AQ14" i="15"/>
  <c r="AO14" i="15"/>
  <c r="AN14" i="15"/>
  <c r="AM14" i="15"/>
  <c r="AL14" i="15"/>
  <c r="AJ14" i="15"/>
  <c r="AI14" i="15"/>
  <c r="AH14" i="15"/>
  <c r="AG14" i="15"/>
  <c r="AE14" i="15"/>
  <c r="AD14" i="15"/>
  <c r="AC14" i="15"/>
  <c r="AA14" i="15"/>
  <c r="Z14" i="15"/>
  <c r="Y14" i="15"/>
  <c r="X14" i="15"/>
  <c r="W14" i="15"/>
  <c r="U14" i="15"/>
  <c r="T14" i="15"/>
  <c r="S14" i="15"/>
  <c r="R14" i="15"/>
  <c r="P14" i="15"/>
  <c r="O14" i="15"/>
  <c r="N14" i="15"/>
  <c r="L14" i="15"/>
  <c r="K14" i="15"/>
  <c r="J14" i="15"/>
  <c r="H14" i="15"/>
  <c r="G14" i="15"/>
  <c r="F14" i="15"/>
  <c r="D14" i="15"/>
  <c r="C14" i="15"/>
  <c r="B14" i="15"/>
  <c r="BC13" i="15"/>
  <c r="BD13" i="15" s="1"/>
  <c r="AE13" i="15"/>
  <c r="AC13" i="15"/>
  <c r="AA13" i="15"/>
  <c r="Z13" i="15"/>
  <c r="Y13" i="15"/>
  <c r="X13" i="15"/>
  <c r="W13" i="15"/>
  <c r="U13" i="15"/>
  <c r="T13" i="15"/>
  <c r="S13" i="15"/>
  <c r="R13" i="15"/>
  <c r="P13" i="15"/>
  <c r="O13" i="15"/>
  <c r="N13" i="15"/>
  <c r="L13" i="15"/>
  <c r="K13" i="15"/>
  <c r="J13" i="15"/>
  <c r="H13" i="15"/>
  <c r="G13" i="15"/>
  <c r="F13" i="15"/>
  <c r="D13" i="15"/>
  <c r="C13" i="15"/>
  <c r="B13" i="15"/>
  <c r="AE12" i="15"/>
  <c r="AC12" i="15"/>
  <c r="AA12" i="15"/>
  <c r="Z12" i="15"/>
  <c r="Y12" i="15"/>
  <c r="X12" i="15"/>
  <c r="W12" i="15"/>
  <c r="U12" i="15"/>
  <c r="T12" i="15"/>
  <c r="S12" i="15"/>
  <c r="R12" i="15"/>
  <c r="P12" i="15"/>
  <c r="O12" i="15"/>
  <c r="N12" i="15"/>
  <c r="L12" i="15"/>
  <c r="K12" i="15"/>
  <c r="J12" i="15"/>
  <c r="H12" i="15"/>
  <c r="G12" i="15"/>
  <c r="F12" i="15"/>
  <c r="D12" i="15"/>
  <c r="C12" i="15"/>
  <c r="B12" i="15"/>
  <c r="BC11" i="15"/>
  <c r="BD11" i="15" s="1"/>
  <c r="AW11" i="15"/>
  <c r="AV11" i="15"/>
  <c r="AU11" i="15"/>
  <c r="AS11" i="15"/>
  <c r="AR11" i="15"/>
  <c r="AQ11" i="15"/>
  <c r="AO11" i="15"/>
  <c r="AN11" i="15"/>
  <c r="AM11" i="15"/>
  <c r="AL11" i="15"/>
  <c r="AJ11" i="15"/>
  <c r="AI11" i="15"/>
  <c r="AH11" i="15"/>
  <c r="AG11" i="15"/>
  <c r="AE11" i="15"/>
  <c r="AD11" i="15"/>
  <c r="AC11" i="15"/>
  <c r="AA11" i="15"/>
  <c r="Z11" i="15"/>
  <c r="Y11" i="15"/>
  <c r="X11" i="15"/>
  <c r="W11" i="15"/>
  <c r="U11" i="15"/>
  <c r="T11" i="15"/>
  <c r="S11" i="15"/>
  <c r="R11" i="15"/>
  <c r="P11" i="15"/>
  <c r="O11" i="15"/>
  <c r="N11" i="15"/>
  <c r="L11" i="15"/>
  <c r="K11" i="15"/>
  <c r="J11" i="15"/>
  <c r="H11" i="15"/>
  <c r="G11" i="15"/>
  <c r="F11" i="15"/>
  <c r="D11" i="15"/>
  <c r="C11" i="15"/>
  <c r="B11" i="15"/>
  <c r="AE10" i="15"/>
  <c r="AC10" i="15"/>
  <c r="AA10" i="15"/>
  <c r="Z10" i="15"/>
  <c r="Y10" i="15"/>
  <c r="X10" i="15"/>
  <c r="W10" i="15"/>
  <c r="U10" i="15"/>
  <c r="T10" i="15"/>
  <c r="S10" i="15"/>
  <c r="R10" i="15"/>
  <c r="P10" i="15"/>
  <c r="O10" i="15"/>
  <c r="N10" i="15"/>
  <c r="L10" i="15"/>
  <c r="K10" i="15"/>
  <c r="J10" i="15"/>
  <c r="H10" i="15"/>
  <c r="G10" i="15"/>
  <c r="F10" i="15"/>
  <c r="D10" i="15"/>
  <c r="C10" i="15"/>
  <c r="B10" i="15"/>
  <c r="BC9" i="15"/>
  <c r="BD9" i="15" s="1"/>
  <c r="AW9" i="15"/>
  <c r="AV9" i="15"/>
  <c r="AU9" i="15"/>
  <c r="AS9" i="15"/>
  <c r="AR9" i="15"/>
  <c r="AQ9" i="15"/>
  <c r="AO9" i="15"/>
  <c r="AN9" i="15"/>
  <c r="AM9" i="15"/>
  <c r="AL9" i="15"/>
  <c r="AJ9" i="15"/>
  <c r="AI9" i="15"/>
  <c r="AH9" i="15"/>
  <c r="AG9" i="15"/>
  <c r="AE9" i="15"/>
  <c r="AD9" i="15"/>
  <c r="AC9" i="15"/>
  <c r="AA9" i="15"/>
  <c r="Z9" i="15"/>
  <c r="Y9" i="15"/>
  <c r="X9" i="15"/>
  <c r="W9" i="15"/>
  <c r="U9" i="15"/>
  <c r="T9" i="15"/>
  <c r="S9" i="15"/>
  <c r="R9" i="15"/>
  <c r="P9" i="15"/>
  <c r="O9" i="15"/>
  <c r="N9" i="15"/>
  <c r="L9" i="15"/>
  <c r="K9" i="15"/>
  <c r="J9" i="15"/>
  <c r="H9" i="15"/>
  <c r="G9" i="15"/>
  <c r="F9" i="15"/>
  <c r="D9" i="15"/>
  <c r="C9" i="15"/>
  <c r="B9" i="15"/>
  <c r="AE8" i="15"/>
  <c r="AC8" i="15"/>
  <c r="AA8" i="15"/>
  <c r="Z8" i="15"/>
  <c r="Y8" i="15"/>
  <c r="X8" i="15"/>
  <c r="W8" i="15"/>
  <c r="U8" i="15"/>
  <c r="T8" i="15"/>
  <c r="S8" i="15"/>
  <c r="R8" i="15"/>
  <c r="P8" i="15"/>
  <c r="O8" i="15"/>
  <c r="N8" i="15"/>
  <c r="L8" i="15"/>
  <c r="K8" i="15"/>
  <c r="J8" i="15"/>
  <c r="H8" i="15"/>
  <c r="G8" i="15"/>
  <c r="F8" i="15"/>
  <c r="D8" i="15"/>
  <c r="C8" i="15"/>
  <c r="B8" i="15"/>
  <c r="BC7" i="15"/>
  <c r="BD7" i="15" s="1"/>
  <c r="AW7" i="15"/>
  <c r="AV7" i="15"/>
  <c r="AU7" i="15"/>
  <c r="AS7" i="15"/>
  <c r="AR7" i="15"/>
  <c r="AQ7" i="15"/>
  <c r="AO7" i="15"/>
  <c r="AN7" i="15"/>
  <c r="AM7" i="15"/>
  <c r="AL7" i="15"/>
  <c r="AJ7" i="15"/>
  <c r="AI7" i="15"/>
  <c r="AH7" i="15"/>
  <c r="AG7" i="15"/>
  <c r="AE7" i="15"/>
  <c r="AD7" i="15"/>
  <c r="AC7" i="15"/>
  <c r="AA7" i="15"/>
  <c r="Z7" i="15"/>
  <c r="Y7" i="15"/>
  <c r="X7" i="15"/>
  <c r="W7" i="15"/>
  <c r="U7" i="15"/>
  <c r="T7" i="15"/>
  <c r="S7" i="15"/>
  <c r="R7" i="15"/>
  <c r="P7" i="15"/>
  <c r="O7" i="15"/>
  <c r="N7" i="15"/>
  <c r="L7" i="15"/>
  <c r="K7" i="15"/>
  <c r="J7" i="15"/>
  <c r="H7" i="15"/>
  <c r="G7" i="15"/>
  <c r="F7" i="15"/>
  <c r="D7" i="15"/>
  <c r="C7" i="15"/>
  <c r="B7" i="15"/>
  <c r="AW6" i="15"/>
  <c r="AV6" i="15"/>
  <c r="AU6" i="15"/>
  <c r="AS6" i="15"/>
  <c r="AR6" i="15"/>
  <c r="AQ6" i="15"/>
  <c r="AO6" i="15"/>
  <c r="AN6" i="15"/>
  <c r="AM6" i="15"/>
  <c r="AL6" i="15"/>
  <c r="AJ6" i="15"/>
  <c r="AI6" i="15"/>
  <c r="AH6" i="15"/>
  <c r="AG6" i="15"/>
  <c r="AE6" i="15"/>
  <c r="AD6" i="15"/>
  <c r="AC6" i="15"/>
  <c r="AA6" i="15"/>
  <c r="Z6" i="15"/>
  <c r="Y6" i="15"/>
  <c r="X6" i="15"/>
  <c r="W6" i="15"/>
  <c r="U6" i="15"/>
  <c r="T6" i="15"/>
  <c r="S6" i="15"/>
  <c r="R6" i="15"/>
  <c r="P6" i="15"/>
  <c r="O6" i="15"/>
  <c r="N6" i="15"/>
  <c r="L6" i="15"/>
  <c r="K6" i="15"/>
  <c r="J6" i="15"/>
  <c r="H6" i="15"/>
  <c r="G6" i="15"/>
  <c r="F6" i="15"/>
  <c r="D6" i="15"/>
  <c r="C6" i="15"/>
  <c r="B6" i="15"/>
  <c r="BC5" i="15"/>
  <c r="BD5" i="15" s="1"/>
  <c r="AW5" i="15"/>
  <c r="AV5" i="15"/>
  <c r="AU5" i="15"/>
  <c r="AS5" i="15"/>
  <c r="AR5" i="15"/>
  <c r="AQ5" i="15"/>
  <c r="AO5" i="15"/>
  <c r="AN5" i="15"/>
  <c r="AM5" i="15"/>
  <c r="AL5" i="15"/>
  <c r="AJ5" i="15"/>
  <c r="AI5" i="15"/>
  <c r="AH5" i="15"/>
  <c r="AG5" i="15"/>
  <c r="AE5" i="15"/>
  <c r="AD5" i="15"/>
  <c r="AC5" i="15"/>
  <c r="AA5" i="15"/>
  <c r="Z5" i="15"/>
  <c r="Y5" i="15"/>
  <c r="X5" i="15"/>
  <c r="W5" i="15"/>
  <c r="U5" i="15"/>
  <c r="T5" i="15"/>
  <c r="S5" i="15"/>
  <c r="R5" i="15"/>
  <c r="P5" i="15"/>
  <c r="O5" i="15"/>
  <c r="N5" i="15"/>
  <c r="L5" i="15"/>
  <c r="K5" i="15"/>
  <c r="J5" i="15"/>
  <c r="H5" i="15"/>
  <c r="G5" i="15"/>
  <c r="F5" i="15"/>
  <c r="D5" i="15"/>
  <c r="C5" i="15"/>
  <c r="B5" i="15"/>
  <c r="AE4" i="15"/>
  <c r="AC4" i="15"/>
  <c r="AA4" i="15"/>
  <c r="Z4" i="15"/>
  <c r="Y4" i="15"/>
  <c r="X4" i="15"/>
  <c r="W4" i="15"/>
  <c r="U4" i="15"/>
  <c r="T4" i="15"/>
  <c r="S4" i="15"/>
  <c r="R4" i="15"/>
  <c r="P4" i="15"/>
  <c r="O4" i="15"/>
  <c r="N4" i="15"/>
  <c r="L4" i="15"/>
  <c r="K4" i="15"/>
  <c r="J4" i="15"/>
  <c r="H4" i="15"/>
  <c r="G4" i="15"/>
  <c r="F4" i="15"/>
  <c r="D4" i="15"/>
  <c r="C4" i="15"/>
  <c r="B4" i="15"/>
  <c r="BC3" i="15"/>
  <c r="BD3" i="15" s="1"/>
  <c r="AE3" i="15"/>
  <c r="AC3" i="15"/>
  <c r="AA3" i="15"/>
  <c r="Z3" i="15"/>
  <c r="Y3" i="15"/>
  <c r="X3" i="15"/>
  <c r="W3" i="15"/>
  <c r="U3" i="15"/>
  <c r="T3" i="15"/>
  <c r="S3" i="15"/>
  <c r="R3" i="15"/>
  <c r="P3" i="15"/>
  <c r="O3" i="15"/>
  <c r="N3" i="15"/>
  <c r="L3" i="15"/>
  <c r="K3" i="15"/>
  <c r="J3" i="15"/>
  <c r="H3" i="15"/>
  <c r="G3" i="15"/>
  <c r="F3" i="15"/>
  <c r="D3" i="15"/>
  <c r="C3" i="15"/>
  <c r="B3" i="15"/>
  <c r="AW2" i="15"/>
  <c r="AV2" i="15"/>
  <c r="AU2" i="15"/>
  <c r="AS2" i="15"/>
  <c r="AR2" i="15"/>
  <c r="AQ2" i="15"/>
  <c r="AO2" i="15"/>
  <c r="AN2" i="15"/>
  <c r="AM2" i="15"/>
  <c r="AL2" i="15"/>
  <c r="AJ2" i="15"/>
  <c r="AI2" i="15"/>
  <c r="AH2" i="15"/>
  <c r="AG2" i="15"/>
  <c r="AE2" i="15"/>
  <c r="AD2" i="15"/>
  <c r="AC2" i="15"/>
  <c r="AA2" i="15"/>
  <c r="Z2" i="15"/>
  <c r="Y2" i="15"/>
  <c r="X2" i="15"/>
  <c r="W2" i="15"/>
  <c r="U2" i="15"/>
  <c r="T2" i="15"/>
  <c r="S2" i="15"/>
  <c r="R2" i="15"/>
  <c r="P2" i="15"/>
  <c r="O2" i="15"/>
  <c r="N2" i="15"/>
  <c r="L2" i="15"/>
  <c r="K2" i="15"/>
  <c r="J2" i="15"/>
  <c r="H2" i="15"/>
  <c r="G2" i="15"/>
  <c r="F2" i="15"/>
  <c r="D2" i="15"/>
  <c r="C2" i="15"/>
  <c r="B2" i="15"/>
  <c r="BE3" i="5"/>
  <c r="BF3" i="5" s="1"/>
  <c r="BE5" i="5"/>
  <c r="BF5" i="5" s="1"/>
  <c r="BE7" i="5"/>
  <c r="BF7" i="5" s="1"/>
  <c r="BE9" i="5"/>
  <c r="BF9" i="5" s="1"/>
  <c r="BE11" i="5"/>
  <c r="BF11" i="5" s="1"/>
  <c r="BE13" i="5"/>
  <c r="BF13" i="5" s="1"/>
  <c r="BE15" i="5"/>
  <c r="BF15" i="5" s="1"/>
  <c r="BE17" i="5"/>
  <c r="BF17" i="5" s="1"/>
  <c r="BE19" i="5"/>
  <c r="BF19" i="5" s="1"/>
  <c r="BE21" i="5"/>
  <c r="BF21" i="5" s="1"/>
  <c r="BE23" i="5"/>
  <c r="BF23" i="5" s="1"/>
  <c r="BE25" i="5"/>
  <c r="BF25" i="5" s="1"/>
  <c r="BE27" i="5"/>
  <c r="BF27" i="5" s="1"/>
  <c r="BE29" i="5"/>
  <c r="BF29" i="5" s="1"/>
  <c r="BE31" i="5"/>
  <c r="BF31" i="5" s="1"/>
  <c r="BE33" i="5"/>
  <c r="BF33" i="5" s="1"/>
  <c r="BE35" i="5"/>
  <c r="BF35" i="5" s="1"/>
  <c r="BE37" i="5"/>
  <c r="BF37" i="5" s="1"/>
  <c r="BE39" i="5"/>
  <c r="BF39" i="5" s="1"/>
  <c r="BE41" i="5"/>
  <c r="BF41" i="5" s="1"/>
  <c r="AE43" i="16" l="1"/>
  <c r="AE28" i="16"/>
  <c r="AE37" i="16"/>
  <c r="AE32" i="16"/>
  <c r="AE33" i="16"/>
  <c r="H27" i="19"/>
  <c r="AA45" i="21"/>
  <c r="H38" i="21"/>
  <c r="AE41" i="21"/>
  <c r="AE28" i="21"/>
  <c r="H42" i="21"/>
  <c r="AE36" i="21"/>
  <c r="AA28" i="21"/>
  <c r="AA42" i="21"/>
  <c r="AE39" i="21"/>
  <c r="AE33" i="21"/>
  <c r="H29" i="21"/>
  <c r="AE43" i="21"/>
  <c r="AE37" i="21"/>
  <c r="AA29" i="21"/>
  <c r="AE48" i="21"/>
  <c r="AA40" i="21"/>
  <c r="AA34" i="21"/>
  <c r="H27" i="21"/>
  <c r="AA44" i="21"/>
  <c r="AA38" i="21"/>
  <c r="AE35" i="21"/>
  <c r="AE29" i="21"/>
  <c r="AA41" i="21"/>
  <c r="H37" i="21"/>
  <c r="H31" i="21"/>
  <c r="AA46" i="21"/>
  <c r="H41" i="21"/>
  <c r="H35" i="21"/>
  <c r="H28" i="21"/>
  <c r="AE47" i="21"/>
  <c r="AA33" i="21"/>
  <c r="AE27" i="21"/>
  <c r="AE46" i="21"/>
  <c r="AE42" i="21"/>
  <c r="AE34" i="21"/>
  <c r="AE26" i="21"/>
  <c r="AE38" i="21"/>
  <c r="AE30" i="21"/>
  <c r="AE45" i="21"/>
  <c r="AA37" i="21"/>
  <c r="H33" i="21"/>
  <c r="H47" i="21"/>
  <c r="H40" i="21"/>
  <c r="AA35" i="21"/>
  <c r="H30" i="21"/>
  <c r="H44" i="21"/>
  <c r="AA39" i="21"/>
  <c r="H34" i="21"/>
  <c r="AE32" i="21"/>
  <c r="H45" i="21"/>
  <c r="H39" i="21"/>
  <c r="H32" i="21"/>
  <c r="H43" i="21"/>
  <c r="H36" i="21"/>
  <c r="AA31" i="21"/>
  <c r="H46" i="21"/>
  <c r="AE40" i="21"/>
  <c r="AA32" i="21"/>
  <c r="AA26" i="21"/>
  <c r="AE44" i="21"/>
  <c r="AA36" i="21"/>
  <c r="AA30" i="21"/>
  <c r="AA27" i="21"/>
  <c r="AA43" i="21"/>
  <c r="AE31" i="21"/>
  <c r="AA45" i="19"/>
  <c r="AE27" i="19"/>
  <c r="AE38" i="19"/>
  <c r="AE34" i="19"/>
  <c r="AE26" i="19"/>
  <c r="AE46" i="19"/>
  <c r="AE42" i="19"/>
  <c r="AE30" i="19"/>
  <c r="H42" i="19"/>
  <c r="AE36" i="19"/>
  <c r="AA28" i="19"/>
  <c r="AE31" i="19"/>
  <c r="AA42" i="19"/>
  <c r="AE39" i="19"/>
  <c r="AE33" i="19"/>
  <c r="AA46" i="19"/>
  <c r="H41" i="19"/>
  <c r="H35" i="19"/>
  <c r="H28" i="19"/>
  <c r="AA43" i="19"/>
  <c r="H38" i="19"/>
  <c r="AA44" i="19"/>
  <c r="AA38" i="19"/>
  <c r="AE35" i="19"/>
  <c r="AE29" i="19"/>
  <c r="AA27" i="19"/>
  <c r="AA41" i="19"/>
  <c r="H37" i="19"/>
  <c r="H31" i="19"/>
  <c r="H44" i="19"/>
  <c r="AA39" i="19"/>
  <c r="H34" i="19"/>
  <c r="AE48" i="19"/>
  <c r="AA40" i="19"/>
  <c r="AA34" i="19"/>
  <c r="AE28" i="19"/>
  <c r="AE45" i="19"/>
  <c r="AA37" i="19"/>
  <c r="H33" i="19"/>
  <c r="AA33" i="19"/>
  <c r="H47" i="19"/>
  <c r="H40" i="19"/>
  <c r="AA35" i="19"/>
  <c r="H30" i="19"/>
  <c r="AE44" i="19"/>
  <c r="AA36" i="19"/>
  <c r="AA30" i="19"/>
  <c r="AE47" i="19"/>
  <c r="AE41" i="19"/>
  <c r="AE32" i="19"/>
  <c r="H43" i="19"/>
  <c r="H36" i="19"/>
  <c r="AA31" i="19"/>
  <c r="H32" i="19"/>
  <c r="H46" i="19"/>
  <c r="AE40" i="19"/>
  <c r="AA32" i="19"/>
  <c r="AA26" i="19"/>
  <c r="AE43" i="19"/>
  <c r="AE37" i="19"/>
  <c r="AA29" i="19"/>
  <c r="H45" i="19"/>
  <c r="H39" i="19"/>
  <c r="AA46" i="18"/>
  <c r="AE28" i="18"/>
  <c r="AA37" i="18"/>
  <c r="AA36" i="18"/>
  <c r="AA30" i="18"/>
  <c r="AE45" i="18"/>
  <c r="H39" i="18"/>
  <c r="AA28" i="18"/>
  <c r="AE46" i="18"/>
  <c r="AA39" i="18"/>
  <c r="H33" i="18"/>
  <c r="AA40" i="18"/>
  <c r="H35" i="18"/>
  <c r="AA42" i="18"/>
  <c r="AA35" i="18"/>
  <c r="H29" i="18"/>
  <c r="AA26" i="18"/>
  <c r="AE26" i="18"/>
  <c r="AE48" i="18"/>
  <c r="AE43" i="18"/>
  <c r="AE41" i="18"/>
  <c r="AE39" i="18"/>
  <c r="AE37" i="18"/>
  <c r="AE35" i="18"/>
  <c r="AE33" i="18"/>
  <c r="AE31" i="18"/>
  <c r="AE29" i="18"/>
  <c r="AE27" i="18"/>
  <c r="AE44" i="18"/>
  <c r="H32" i="18"/>
  <c r="AA38" i="18"/>
  <c r="AA31" i="18"/>
  <c r="H44" i="18"/>
  <c r="AE40" i="18"/>
  <c r="AA33" i="18"/>
  <c r="H28" i="18"/>
  <c r="AE42" i="18"/>
  <c r="AA34" i="18"/>
  <c r="AA27" i="18"/>
  <c r="H31" i="18"/>
  <c r="H47" i="18"/>
  <c r="H42" i="18"/>
  <c r="H43" i="18"/>
  <c r="AA32" i="18"/>
  <c r="H45" i="18"/>
  <c r="H38" i="18"/>
  <c r="AE34" i="18"/>
  <c r="H46" i="18"/>
  <c r="AE38" i="18"/>
  <c r="H27" i="18"/>
  <c r="AA44" i="18"/>
  <c r="H40" i="18"/>
  <c r="AE36" i="18"/>
  <c r="AA29" i="18"/>
  <c r="AA45" i="18"/>
  <c r="H41" i="18"/>
  <c r="H34" i="18"/>
  <c r="AE30" i="18"/>
  <c r="AA41" i="18"/>
  <c r="H36" i="18"/>
  <c r="AE32" i="18"/>
  <c r="AA43" i="18"/>
  <c r="H37" i="18"/>
  <c r="AE29" i="16"/>
  <c r="AE45" i="16"/>
  <c r="AE30" i="16"/>
  <c r="AE40" i="16"/>
  <c r="AE42" i="16"/>
  <c r="AE47" i="16"/>
  <c r="AE39" i="16"/>
  <c r="AE38" i="16"/>
  <c r="AE27" i="16"/>
  <c r="AE26" i="16"/>
  <c r="AE48" i="16"/>
  <c r="AE44" i="16"/>
  <c r="AE35" i="16"/>
  <c r="AE41" i="16"/>
  <c r="AE36" i="16"/>
  <c r="AE31" i="16"/>
  <c r="AE34" i="16"/>
  <c r="BB10" i="15" a="1"/>
  <c r="BB10" i="15" s="1"/>
  <c r="BC10" i="15" s="1"/>
  <c r="BD10" i="15" s="1"/>
  <c r="BB22" i="15" a="1"/>
  <c r="BB22" i="15" s="1"/>
  <c r="BC22" i="15" s="1"/>
  <c r="BD22" i="15" s="1"/>
  <c r="BB32" i="15" a="1"/>
  <c r="BB32" i="15" s="1"/>
  <c r="BC32" i="15" s="1"/>
  <c r="BD32" i="15" s="1"/>
  <c r="BB14" i="15" a="1"/>
  <c r="BB14" i="15" s="1"/>
  <c r="BC14" i="15" s="1"/>
  <c r="BD14" i="15" s="1"/>
  <c r="BB20" i="15" a="1"/>
  <c r="BB20" i="15" s="1"/>
  <c r="BC20" i="15" s="1"/>
  <c r="BD20" i="15" s="1"/>
  <c r="BB40" i="15" a="1"/>
  <c r="BB40" i="15" s="1"/>
  <c r="BC40" i="15" s="1"/>
  <c r="BD40" i="15" s="1"/>
  <c r="BB28" i="15" a="1"/>
  <c r="BB28" i="15" s="1"/>
  <c r="BC28" i="15" s="1"/>
  <c r="BD28" i="15" s="1"/>
  <c r="BB36" i="15" a="1"/>
  <c r="BB36" i="15" s="1"/>
  <c r="BC36" i="15" s="1"/>
  <c r="BD36" i="15" s="1"/>
  <c r="BB26" i="15" a="1"/>
  <c r="BB26" i="15" s="1"/>
  <c r="BC26" i="15" s="1"/>
  <c r="BD26" i="15" s="1"/>
  <c r="BB30" i="15" a="1"/>
  <c r="BB30" i="15" s="1"/>
  <c r="BC30" i="15" s="1"/>
  <c r="BD30" i="15" s="1"/>
  <c r="BB34" i="15" a="1"/>
  <c r="BB34" i="15" s="1"/>
  <c r="BC34" i="15" s="1"/>
  <c r="BD34" i="15" s="1"/>
  <c r="BB38" i="15" a="1"/>
  <c r="BB38" i="15" s="1"/>
  <c r="BC38" i="15" s="1"/>
  <c r="BD38" i="15" s="1"/>
  <c r="BB42" i="15" a="1"/>
  <c r="BB42" i="15" s="1"/>
  <c r="BC42" i="15" s="1"/>
  <c r="BD42" i="15" s="1"/>
  <c r="BB16" i="15" a="1"/>
  <c r="BB16" i="15" s="1"/>
  <c r="BC16" i="15" s="1"/>
  <c r="BD16" i="15" s="1"/>
  <c r="C2" i="5"/>
  <c r="D2" i="5"/>
  <c r="F2" i="5"/>
  <c r="G2" i="5"/>
  <c r="H2" i="5"/>
  <c r="J2" i="5"/>
  <c r="K2" i="5"/>
  <c r="L2" i="5"/>
  <c r="N2" i="5"/>
  <c r="O2" i="5"/>
  <c r="P2" i="5"/>
  <c r="R2" i="5"/>
  <c r="S2" i="5"/>
  <c r="T2" i="5"/>
  <c r="U2" i="5"/>
  <c r="W2" i="5"/>
  <c r="X2" i="5"/>
  <c r="Y2" i="5"/>
  <c r="Z2" i="5"/>
  <c r="AA2" i="5"/>
  <c r="AC2" i="5"/>
  <c r="AE2" i="5"/>
  <c r="AL2" i="5"/>
  <c r="AM2" i="5"/>
  <c r="AR2" i="5"/>
  <c r="AV2" i="5"/>
  <c r="C3" i="5"/>
  <c r="D3" i="5"/>
  <c r="F3" i="5"/>
  <c r="G3" i="5"/>
  <c r="H3" i="5"/>
  <c r="J3" i="5"/>
  <c r="K3" i="5"/>
  <c r="L3" i="5"/>
  <c r="N3" i="5"/>
  <c r="O3" i="5"/>
  <c r="P3" i="5"/>
  <c r="R3" i="5"/>
  <c r="S3" i="5"/>
  <c r="T3" i="5"/>
  <c r="U3" i="5"/>
  <c r="W3" i="5"/>
  <c r="X3" i="5"/>
  <c r="Y3" i="5"/>
  <c r="Z3" i="5"/>
  <c r="AA3" i="5"/>
  <c r="AC3" i="5"/>
  <c r="AE3" i="5"/>
  <c r="AO3" i="5"/>
  <c r="AV3" i="5"/>
  <c r="C4" i="5"/>
  <c r="D4" i="5"/>
  <c r="F4" i="5"/>
  <c r="G4" i="5"/>
  <c r="H4" i="5"/>
  <c r="J4" i="5"/>
  <c r="K4" i="5"/>
  <c r="L4" i="5"/>
  <c r="N4" i="5"/>
  <c r="O4" i="5"/>
  <c r="P4" i="5"/>
  <c r="R4" i="5"/>
  <c r="S4" i="5"/>
  <c r="T4" i="5"/>
  <c r="U4" i="5"/>
  <c r="W4" i="5"/>
  <c r="X4" i="5"/>
  <c r="Y4" i="5"/>
  <c r="Z4" i="5"/>
  <c r="AA4" i="5"/>
  <c r="AC4" i="5"/>
  <c r="AE4" i="5"/>
  <c r="AI4" i="5"/>
  <c r="AU4" i="5"/>
  <c r="C5" i="5"/>
  <c r="D5" i="5"/>
  <c r="F5" i="5"/>
  <c r="G5" i="5"/>
  <c r="H5" i="5"/>
  <c r="J5" i="5"/>
  <c r="K5" i="5"/>
  <c r="L5" i="5"/>
  <c r="N5" i="5"/>
  <c r="O5" i="5"/>
  <c r="P5" i="5"/>
  <c r="R5" i="5"/>
  <c r="S5" i="5"/>
  <c r="T5" i="5"/>
  <c r="U5" i="5"/>
  <c r="W5" i="5"/>
  <c r="X5" i="5"/>
  <c r="Y5" i="5"/>
  <c r="Z5" i="5"/>
  <c r="AA5" i="5"/>
  <c r="AC5" i="5"/>
  <c r="AD5" i="5"/>
  <c r="AE5" i="5"/>
  <c r="AM5" i="5"/>
  <c r="C6" i="5"/>
  <c r="D6" i="5"/>
  <c r="F6" i="5"/>
  <c r="G6" i="5"/>
  <c r="H6" i="5"/>
  <c r="J6" i="5"/>
  <c r="K6" i="5"/>
  <c r="L6" i="5"/>
  <c r="N6" i="5"/>
  <c r="O6" i="5"/>
  <c r="P6" i="5"/>
  <c r="R6" i="5"/>
  <c r="S6" i="5"/>
  <c r="T6" i="5"/>
  <c r="U6" i="5"/>
  <c r="W6" i="5"/>
  <c r="X6" i="5"/>
  <c r="Y6" i="5"/>
  <c r="Z6" i="5"/>
  <c r="AA6" i="5"/>
  <c r="AC6" i="5"/>
  <c r="AE6" i="5"/>
  <c r="AH6" i="5"/>
  <c r="AM6" i="5"/>
  <c r="AR6" i="5"/>
  <c r="C7" i="5"/>
  <c r="D7" i="5"/>
  <c r="F7" i="5"/>
  <c r="G7" i="5"/>
  <c r="H7" i="5"/>
  <c r="J7" i="5"/>
  <c r="K7" i="5"/>
  <c r="L7" i="5"/>
  <c r="N7" i="5"/>
  <c r="O7" i="5"/>
  <c r="P7" i="5"/>
  <c r="R7" i="5"/>
  <c r="S7" i="5"/>
  <c r="T7" i="5"/>
  <c r="U7" i="5"/>
  <c r="W7" i="5"/>
  <c r="X7" i="5"/>
  <c r="Y7" i="5"/>
  <c r="Z7" i="5"/>
  <c r="AA7" i="5"/>
  <c r="AC7" i="5"/>
  <c r="AE7" i="5"/>
  <c r="AG7" i="5"/>
  <c r="AL7" i="5"/>
  <c r="AQ7" i="5"/>
  <c r="AU7" i="5"/>
  <c r="C8" i="5"/>
  <c r="D8" i="5"/>
  <c r="F8" i="5"/>
  <c r="G8" i="5"/>
  <c r="H8" i="5"/>
  <c r="J8" i="5"/>
  <c r="K8" i="5"/>
  <c r="L8" i="5"/>
  <c r="N8" i="5"/>
  <c r="O8" i="5"/>
  <c r="P8" i="5"/>
  <c r="R8" i="5"/>
  <c r="S8" i="5"/>
  <c r="T8" i="5"/>
  <c r="U8" i="5"/>
  <c r="W8" i="5"/>
  <c r="X8" i="5"/>
  <c r="Y8" i="5"/>
  <c r="Z8" i="5"/>
  <c r="AA8" i="5"/>
  <c r="AC8" i="5"/>
  <c r="AE8" i="5"/>
  <c r="AJ8" i="5"/>
  <c r="AO8" i="5"/>
  <c r="C9" i="5"/>
  <c r="D9" i="5"/>
  <c r="F9" i="5"/>
  <c r="G9" i="5"/>
  <c r="H9" i="5"/>
  <c r="J9" i="5"/>
  <c r="K9" i="5"/>
  <c r="L9" i="5"/>
  <c r="N9" i="5"/>
  <c r="O9" i="5"/>
  <c r="P9" i="5"/>
  <c r="R9" i="5"/>
  <c r="S9" i="5"/>
  <c r="T9" i="5"/>
  <c r="U9" i="5"/>
  <c r="W9" i="5"/>
  <c r="X9" i="5"/>
  <c r="Y9" i="5"/>
  <c r="Z9" i="5"/>
  <c r="AA9" i="5"/>
  <c r="AC9" i="5"/>
  <c r="AD9" i="5"/>
  <c r="AE9" i="5"/>
  <c r="AI9" i="5"/>
  <c r="AN9" i="5"/>
  <c r="C10" i="5"/>
  <c r="D10" i="5"/>
  <c r="F10" i="5"/>
  <c r="G10" i="5"/>
  <c r="H10" i="5"/>
  <c r="J10" i="5"/>
  <c r="K10" i="5"/>
  <c r="L10" i="5"/>
  <c r="N10" i="5"/>
  <c r="O10" i="5"/>
  <c r="P10" i="5"/>
  <c r="R10" i="5"/>
  <c r="S10" i="5"/>
  <c r="T10" i="5"/>
  <c r="U10" i="5"/>
  <c r="W10" i="5"/>
  <c r="X10" i="5"/>
  <c r="Y10" i="5"/>
  <c r="Z10" i="5"/>
  <c r="AA10" i="5"/>
  <c r="AC10" i="5"/>
  <c r="AE10" i="5"/>
  <c r="AH10" i="5"/>
  <c r="AM10" i="5"/>
  <c r="AR10" i="5"/>
  <c r="C11" i="5"/>
  <c r="D11" i="5"/>
  <c r="F11" i="5"/>
  <c r="G11" i="5"/>
  <c r="H11" i="5"/>
  <c r="J11" i="5"/>
  <c r="K11" i="5"/>
  <c r="L11" i="5"/>
  <c r="N11" i="5"/>
  <c r="O11" i="5"/>
  <c r="P11" i="5"/>
  <c r="R11" i="5"/>
  <c r="S11" i="5"/>
  <c r="T11" i="5"/>
  <c r="U11" i="5"/>
  <c r="W11" i="5"/>
  <c r="X11" i="5"/>
  <c r="Y11" i="5"/>
  <c r="Z11" i="5"/>
  <c r="AA11" i="5"/>
  <c r="AC11" i="5"/>
  <c r="AE11" i="5"/>
  <c r="AG11" i="5"/>
  <c r="AL11" i="5"/>
  <c r="AQ11" i="5"/>
  <c r="AV11" i="5"/>
  <c r="C12" i="5"/>
  <c r="D12" i="5"/>
  <c r="F12" i="5"/>
  <c r="G12" i="5"/>
  <c r="H12" i="5"/>
  <c r="J12" i="5"/>
  <c r="K12" i="5"/>
  <c r="L12" i="5"/>
  <c r="N12" i="5"/>
  <c r="O12" i="5"/>
  <c r="P12" i="5"/>
  <c r="R12" i="5"/>
  <c r="S12" i="5"/>
  <c r="T12" i="5"/>
  <c r="U12" i="5"/>
  <c r="W12" i="5"/>
  <c r="X12" i="5"/>
  <c r="Y12" i="5"/>
  <c r="Z12" i="5"/>
  <c r="AA12" i="5"/>
  <c r="AC12" i="5"/>
  <c r="AE12" i="5"/>
  <c r="AJ12" i="5"/>
  <c r="AO12" i="5"/>
  <c r="AU12" i="5"/>
  <c r="C13" i="5"/>
  <c r="D13" i="5"/>
  <c r="F13" i="5"/>
  <c r="G13" i="5"/>
  <c r="H13" i="5"/>
  <c r="J13" i="5"/>
  <c r="K13" i="5"/>
  <c r="L13" i="5"/>
  <c r="N13" i="5"/>
  <c r="O13" i="5"/>
  <c r="P13" i="5"/>
  <c r="R13" i="5"/>
  <c r="S13" i="5"/>
  <c r="T13" i="5"/>
  <c r="U13" i="5"/>
  <c r="W13" i="5"/>
  <c r="X13" i="5"/>
  <c r="Y13" i="5"/>
  <c r="Z13" i="5"/>
  <c r="AA13" i="5"/>
  <c r="AC13" i="5"/>
  <c r="AD13" i="5"/>
  <c r="AE13" i="5"/>
  <c r="AI13" i="5"/>
  <c r="AN13" i="5"/>
  <c r="AV13" i="5"/>
  <c r="C14" i="5"/>
  <c r="D14" i="5"/>
  <c r="F14" i="5"/>
  <c r="G14" i="5"/>
  <c r="H14" i="5"/>
  <c r="J14" i="5"/>
  <c r="K14" i="5"/>
  <c r="L14" i="5"/>
  <c r="N14" i="5"/>
  <c r="O14" i="5"/>
  <c r="P14" i="5"/>
  <c r="R14" i="5"/>
  <c r="S14" i="5"/>
  <c r="T14" i="5"/>
  <c r="U14" i="5"/>
  <c r="W14" i="5"/>
  <c r="X14" i="5"/>
  <c r="Y14" i="5"/>
  <c r="Z14" i="5"/>
  <c r="AA14" i="5"/>
  <c r="AC14" i="5"/>
  <c r="AE14" i="5"/>
  <c r="AG14" i="5"/>
  <c r="AH14" i="5"/>
  <c r="AM14" i="5"/>
  <c r="AQ14" i="5"/>
  <c r="AR14" i="5"/>
  <c r="C15" i="5"/>
  <c r="D15" i="5"/>
  <c r="F15" i="5"/>
  <c r="G15" i="5"/>
  <c r="H15" i="5"/>
  <c r="J15" i="5"/>
  <c r="K15" i="5"/>
  <c r="L15" i="5"/>
  <c r="N15" i="5"/>
  <c r="O15" i="5"/>
  <c r="P15" i="5"/>
  <c r="R15" i="5"/>
  <c r="S15" i="5"/>
  <c r="T15" i="5"/>
  <c r="U15" i="5"/>
  <c r="W15" i="5"/>
  <c r="X15" i="5"/>
  <c r="Y15" i="5"/>
  <c r="Z15" i="5"/>
  <c r="AA15" i="5"/>
  <c r="AC15" i="5"/>
  <c r="AE15" i="5"/>
  <c r="AG15" i="5"/>
  <c r="AJ15" i="5"/>
  <c r="AL15" i="5"/>
  <c r="AQ15" i="5"/>
  <c r="AV15" i="5"/>
  <c r="C16" i="5"/>
  <c r="D16" i="5"/>
  <c r="F16" i="5"/>
  <c r="G16" i="5"/>
  <c r="H16" i="5"/>
  <c r="J16" i="5"/>
  <c r="K16" i="5"/>
  <c r="L16" i="5"/>
  <c r="N16" i="5"/>
  <c r="O16" i="5"/>
  <c r="P16" i="5"/>
  <c r="R16" i="5"/>
  <c r="S16" i="5"/>
  <c r="T16" i="5"/>
  <c r="U16" i="5"/>
  <c r="W16" i="5"/>
  <c r="X16" i="5"/>
  <c r="Y16" i="5"/>
  <c r="Z16" i="5"/>
  <c r="AA16" i="5"/>
  <c r="AC16" i="5"/>
  <c r="AD16" i="5"/>
  <c r="AE16" i="5"/>
  <c r="AJ16" i="5"/>
  <c r="AN16" i="5"/>
  <c r="AO16" i="5"/>
  <c r="AU16" i="5"/>
  <c r="AV16" i="5"/>
  <c r="C17" i="5"/>
  <c r="D17" i="5"/>
  <c r="F17" i="5"/>
  <c r="G17" i="5"/>
  <c r="H17" i="5"/>
  <c r="J17" i="5"/>
  <c r="K17" i="5"/>
  <c r="L17" i="5"/>
  <c r="N17" i="5"/>
  <c r="O17" i="5"/>
  <c r="P17" i="5"/>
  <c r="R17" i="5"/>
  <c r="S17" i="5"/>
  <c r="T17" i="5"/>
  <c r="U17" i="5"/>
  <c r="W17" i="5"/>
  <c r="X17" i="5"/>
  <c r="Y17" i="5"/>
  <c r="Z17" i="5"/>
  <c r="AA17" i="5"/>
  <c r="AC17" i="5"/>
  <c r="AE17" i="5"/>
  <c r="AH17" i="5"/>
  <c r="AI17" i="5"/>
  <c r="AN17" i="5"/>
  <c r="AR17" i="5"/>
  <c r="C18" i="5"/>
  <c r="D18" i="5"/>
  <c r="F18" i="5"/>
  <c r="G18" i="5"/>
  <c r="H18" i="5"/>
  <c r="J18" i="5"/>
  <c r="K18" i="5"/>
  <c r="L18" i="5"/>
  <c r="N18" i="5"/>
  <c r="O18" i="5"/>
  <c r="P18" i="5"/>
  <c r="R18" i="5"/>
  <c r="S18" i="5"/>
  <c r="T18" i="5"/>
  <c r="U18" i="5"/>
  <c r="W18" i="5"/>
  <c r="X18" i="5"/>
  <c r="Y18" i="5"/>
  <c r="Z18" i="5"/>
  <c r="AA18" i="5"/>
  <c r="AD18" i="5"/>
  <c r="AE18" i="5"/>
  <c r="AH18" i="5"/>
  <c r="AM18" i="5"/>
  <c r="AN18" i="5"/>
  <c r="AR18" i="5"/>
  <c r="C19" i="5"/>
  <c r="D19" i="5"/>
  <c r="F19" i="5"/>
  <c r="G19" i="5"/>
  <c r="H19" i="5"/>
  <c r="J19" i="5"/>
  <c r="K19" i="5"/>
  <c r="L19" i="5"/>
  <c r="N19" i="5"/>
  <c r="O19" i="5"/>
  <c r="P19" i="5"/>
  <c r="R19" i="5"/>
  <c r="S19" i="5"/>
  <c r="T19" i="5"/>
  <c r="U19" i="5"/>
  <c r="W19" i="5"/>
  <c r="X19" i="5"/>
  <c r="Y19" i="5"/>
  <c r="Z19" i="5"/>
  <c r="AA19" i="5"/>
  <c r="AC19" i="5"/>
  <c r="AE19" i="5"/>
  <c r="AG19" i="5"/>
  <c r="AH19" i="5"/>
  <c r="AJ19" i="5"/>
  <c r="AQ19" i="5"/>
  <c r="AR19" i="5"/>
  <c r="AV19" i="5"/>
  <c r="C20" i="5"/>
  <c r="D20" i="5"/>
  <c r="F20" i="5"/>
  <c r="G20" i="5"/>
  <c r="H20" i="5"/>
  <c r="J20" i="5"/>
  <c r="K20" i="5"/>
  <c r="L20" i="5"/>
  <c r="N20" i="5"/>
  <c r="O20" i="5"/>
  <c r="P20" i="5"/>
  <c r="R20" i="5"/>
  <c r="S20" i="5"/>
  <c r="T20" i="5"/>
  <c r="U20" i="5"/>
  <c r="W20" i="5"/>
  <c r="X20" i="5"/>
  <c r="Y20" i="5"/>
  <c r="Z20" i="5"/>
  <c r="AA20" i="5"/>
  <c r="AC20" i="5"/>
  <c r="AE20" i="5"/>
  <c r="AJ20" i="5"/>
  <c r="AL20" i="5"/>
  <c r="AN20" i="5"/>
  <c r="AU20" i="5"/>
  <c r="AV20" i="5"/>
  <c r="C21" i="5"/>
  <c r="D21" i="5"/>
  <c r="F21" i="5"/>
  <c r="G21" i="5"/>
  <c r="H21" i="5"/>
  <c r="J21" i="5"/>
  <c r="K21" i="5"/>
  <c r="L21" i="5"/>
  <c r="N21" i="5"/>
  <c r="O21" i="5"/>
  <c r="P21" i="5"/>
  <c r="R21" i="5"/>
  <c r="S21" i="5"/>
  <c r="T21" i="5"/>
  <c r="U21" i="5"/>
  <c r="W21" i="5"/>
  <c r="X21" i="5"/>
  <c r="Y21" i="5"/>
  <c r="Z21" i="5"/>
  <c r="AA21" i="5"/>
  <c r="AC21" i="5"/>
  <c r="AD21" i="5"/>
  <c r="AE21" i="5"/>
  <c r="AH21" i="5"/>
  <c r="AM21" i="5"/>
  <c r="AN21" i="5"/>
  <c r="AO21" i="5"/>
  <c r="AR21" i="5"/>
  <c r="C22" i="5"/>
  <c r="D22" i="5"/>
  <c r="F22" i="5"/>
  <c r="G22" i="5"/>
  <c r="H22" i="5"/>
  <c r="J22" i="5"/>
  <c r="K22" i="5"/>
  <c r="L22" i="5"/>
  <c r="N22" i="5"/>
  <c r="O22" i="5"/>
  <c r="P22" i="5"/>
  <c r="R22" i="5"/>
  <c r="S22" i="5"/>
  <c r="T22" i="5"/>
  <c r="U22" i="5"/>
  <c r="W22" i="5"/>
  <c r="X22" i="5"/>
  <c r="Y22" i="5"/>
  <c r="Z22" i="5"/>
  <c r="AA22" i="5"/>
  <c r="AC22" i="5"/>
  <c r="AD22" i="5"/>
  <c r="AE22" i="5"/>
  <c r="AH22" i="5"/>
  <c r="AI22" i="5"/>
  <c r="AN22" i="5"/>
  <c r="AR22" i="5"/>
  <c r="AV2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" i="5"/>
  <c r="AV22" i="14"/>
  <c r="AU22" i="14"/>
  <c r="AR22" i="14"/>
  <c r="AQ22" i="14"/>
  <c r="AQ22" i="5" s="1"/>
  <c r="AO22" i="14"/>
  <c r="AN22" i="14"/>
  <c r="AM22" i="14"/>
  <c r="AM22" i="5" s="1"/>
  <c r="AL22" i="14"/>
  <c r="AJ22" i="14"/>
  <c r="AI22" i="14"/>
  <c r="AH22" i="14"/>
  <c r="AG22" i="14"/>
  <c r="AG22" i="5" s="1"/>
  <c r="AD22" i="14"/>
  <c r="AV21" i="14"/>
  <c r="AU21" i="14"/>
  <c r="AU21" i="5" s="1"/>
  <c r="AR21" i="14"/>
  <c r="AQ21" i="14"/>
  <c r="AO21" i="14"/>
  <c r="AN21" i="14"/>
  <c r="AM21" i="14"/>
  <c r="AL21" i="14"/>
  <c r="AJ21" i="14"/>
  <c r="AI21" i="14"/>
  <c r="AI21" i="5" s="1"/>
  <c r="AH21" i="14"/>
  <c r="AG21" i="14"/>
  <c r="AD21" i="14"/>
  <c r="AV20" i="14"/>
  <c r="AU20" i="14"/>
  <c r="AR20" i="14"/>
  <c r="AQ20" i="14"/>
  <c r="AQ20" i="5" s="1"/>
  <c r="AO20" i="14"/>
  <c r="AN20" i="14"/>
  <c r="AM20" i="14"/>
  <c r="AL20" i="14"/>
  <c r="AJ20" i="14"/>
  <c r="AI20" i="14"/>
  <c r="AI20" i="5" s="1"/>
  <c r="AH20" i="14"/>
  <c r="AG20" i="14"/>
  <c r="AD20" i="14"/>
  <c r="AV19" i="14"/>
  <c r="AU19" i="14"/>
  <c r="AU19" i="5" s="1"/>
  <c r="AR19" i="14"/>
  <c r="AQ19" i="14"/>
  <c r="AO19" i="14"/>
  <c r="AO19" i="5" s="1"/>
  <c r="AN19" i="14"/>
  <c r="AM19" i="14"/>
  <c r="AM19" i="5" s="1"/>
  <c r="AL19" i="14"/>
  <c r="AJ19" i="14"/>
  <c r="AI19" i="14"/>
  <c r="AH19" i="14"/>
  <c r="AG19" i="14"/>
  <c r="AD19" i="14"/>
  <c r="AV18" i="14"/>
  <c r="AU18" i="14"/>
  <c r="AU18" i="5" s="1"/>
  <c r="AS18" i="14"/>
  <c r="AR18" i="14"/>
  <c r="AQ18" i="14"/>
  <c r="AQ18" i="5" s="1"/>
  <c r="AO18" i="14"/>
  <c r="AN18" i="14"/>
  <c r="AM18" i="14"/>
  <c r="AL18" i="14"/>
  <c r="AJ18" i="14"/>
  <c r="AJ18" i="5" s="1"/>
  <c r="AI18" i="14"/>
  <c r="AH18" i="14"/>
  <c r="AG18" i="14"/>
  <c r="AD18" i="14"/>
  <c r="AV17" i="14"/>
  <c r="AV17" i="21" s="1"/>
  <c r="AU17" i="14"/>
  <c r="AR17" i="14"/>
  <c r="AQ17" i="14"/>
  <c r="AQ17" i="21" s="1"/>
  <c r="AO17" i="14"/>
  <c r="AN17" i="14"/>
  <c r="AN17" i="21" s="1"/>
  <c r="AM17" i="14"/>
  <c r="AM17" i="21" s="1"/>
  <c r="AL17" i="14"/>
  <c r="AL17" i="21" s="1"/>
  <c r="AJ17" i="14"/>
  <c r="AJ17" i="21" s="1"/>
  <c r="AI17" i="14"/>
  <c r="AI17" i="21" s="1"/>
  <c r="AH17" i="14"/>
  <c r="AH17" i="21" s="1"/>
  <c r="AG17" i="14"/>
  <c r="AG17" i="21" s="1"/>
  <c r="AD17" i="14"/>
  <c r="AV16" i="14"/>
  <c r="AU16" i="14"/>
  <c r="AR16" i="14"/>
  <c r="AQ16" i="14"/>
  <c r="AO16" i="14"/>
  <c r="AN16" i="14"/>
  <c r="AM16" i="14"/>
  <c r="AM16" i="5" s="1"/>
  <c r="AL16" i="14"/>
  <c r="AJ16" i="14"/>
  <c r="AI16" i="14"/>
  <c r="AI16" i="5" s="1"/>
  <c r="AH16" i="14"/>
  <c r="AG16" i="14"/>
  <c r="AD16" i="14"/>
  <c r="AV15" i="14"/>
  <c r="AU15" i="14"/>
  <c r="AU15" i="5" s="1"/>
  <c r="AR15" i="14"/>
  <c r="AQ15" i="14"/>
  <c r="AO15" i="14"/>
  <c r="AO15" i="5" s="1"/>
  <c r="AN15" i="14"/>
  <c r="AM15" i="14"/>
  <c r="AL15" i="14"/>
  <c r="AJ15" i="14"/>
  <c r="AI15" i="14"/>
  <c r="AI15" i="5" s="1"/>
  <c r="AH15" i="14"/>
  <c r="AG15" i="14"/>
  <c r="AD15" i="14"/>
  <c r="AD15" i="5" s="1"/>
  <c r="AV14" i="14"/>
  <c r="AU14" i="14"/>
  <c r="AU14" i="5" s="1"/>
  <c r="AR14" i="14"/>
  <c r="AQ14" i="14"/>
  <c r="AO14" i="14"/>
  <c r="AO14" i="5" s="1"/>
  <c r="AN14" i="14"/>
  <c r="AM14" i="14"/>
  <c r="AL14" i="14"/>
  <c r="AL14" i="5" s="1"/>
  <c r="AJ14" i="14"/>
  <c r="AI14" i="14"/>
  <c r="AH14" i="14"/>
  <c r="AG14" i="14"/>
  <c r="AD14" i="14"/>
  <c r="AD14" i="5" s="1"/>
  <c r="AW13" i="14"/>
  <c r="AV13" i="14"/>
  <c r="AU13" i="14"/>
  <c r="AU13" i="5" s="1"/>
  <c r="AR13" i="14"/>
  <c r="AQ13" i="14"/>
  <c r="AO13" i="14"/>
  <c r="AN13" i="14"/>
  <c r="AM13" i="14"/>
  <c r="AL13" i="14"/>
  <c r="AJ13" i="14"/>
  <c r="AJ13" i="5" s="1"/>
  <c r="AI13" i="14"/>
  <c r="AH13" i="14"/>
  <c r="AH13" i="5" s="1"/>
  <c r="AG13" i="14"/>
  <c r="AD13" i="14"/>
  <c r="AV12" i="14"/>
  <c r="AU12" i="14"/>
  <c r="AR12" i="14"/>
  <c r="AQ12" i="14"/>
  <c r="AQ12" i="5" s="1"/>
  <c r="AO12" i="14"/>
  <c r="AN12" i="14"/>
  <c r="AM12" i="14"/>
  <c r="AL12" i="14"/>
  <c r="AJ12" i="14"/>
  <c r="AI12" i="14"/>
  <c r="AI12" i="5" s="1"/>
  <c r="AH12" i="14"/>
  <c r="AG12" i="14"/>
  <c r="AG12" i="5" s="1"/>
  <c r="AD12" i="14"/>
  <c r="AD12" i="5" s="1"/>
  <c r="AV11" i="14"/>
  <c r="AU11" i="14"/>
  <c r="AU11" i="5" s="1"/>
  <c r="AR11" i="14"/>
  <c r="AQ11" i="14"/>
  <c r="AO11" i="14"/>
  <c r="AN11" i="14"/>
  <c r="AM11" i="14"/>
  <c r="AM11" i="5" s="1"/>
  <c r="AL11" i="14"/>
  <c r="AJ11" i="14"/>
  <c r="AI11" i="14"/>
  <c r="AH11" i="14"/>
  <c r="AG11" i="14"/>
  <c r="AD11" i="14"/>
  <c r="AD11" i="5" s="1"/>
  <c r="AV10" i="14"/>
  <c r="AU10" i="14"/>
  <c r="AU10" i="5" s="1"/>
  <c r="AR10" i="14"/>
  <c r="AQ10" i="14"/>
  <c r="AQ10" i="5" s="1"/>
  <c r="AO10" i="14"/>
  <c r="AN10" i="14"/>
  <c r="AM10" i="14"/>
  <c r="AL10" i="14"/>
  <c r="AJ10" i="14"/>
  <c r="AJ10" i="5" s="1"/>
  <c r="AI10" i="14"/>
  <c r="AI10" i="5" s="1"/>
  <c r="AH10" i="14"/>
  <c r="AG10" i="14"/>
  <c r="AD10" i="14"/>
  <c r="AV9" i="14"/>
  <c r="AU9" i="14"/>
  <c r="AR9" i="14"/>
  <c r="AQ9" i="14"/>
  <c r="AQ9" i="5" s="1"/>
  <c r="AO9" i="14"/>
  <c r="AO9" i="5" s="1"/>
  <c r="AN9" i="14"/>
  <c r="AM9" i="14"/>
  <c r="AL9" i="14"/>
  <c r="AJ9" i="14"/>
  <c r="AI9" i="14"/>
  <c r="AH9" i="14"/>
  <c r="AG9" i="14"/>
  <c r="AG9" i="5" s="1"/>
  <c r="AD9" i="14"/>
  <c r="AV8" i="14"/>
  <c r="AV8" i="15" s="1"/>
  <c r="AU8" i="14"/>
  <c r="AU8" i="5" s="1"/>
  <c r="AR8" i="14"/>
  <c r="AQ8" i="14"/>
  <c r="AQ8" i="15" s="1"/>
  <c r="AO8" i="14"/>
  <c r="AO8" i="15" s="1"/>
  <c r="AN8" i="14"/>
  <c r="AM8" i="14"/>
  <c r="AM8" i="15" s="1"/>
  <c r="AL8" i="14"/>
  <c r="AL8" i="15" s="1"/>
  <c r="AJ8" i="14"/>
  <c r="AJ8" i="15" s="1"/>
  <c r="AI8" i="14"/>
  <c r="AI8" i="15" s="1"/>
  <c r="AH8" i="14"/>
  <c r="AH8" i="15" s="1"/>
  <c r="AG8" i="14"/>
  <c r="AG8" i="15" s="1"/>
  <c r="AD8" i="14"/>
  <c r="AD8" i="15" s="1"/>
  <c r="AV7" i="14"/>
  <c r="AU7" i="14"/>
  <c r="AR7" i="14"/>
  <c r="AR7" i="5" s="1"/>
  <c r="AQ7" i="14"/>
  <c r="AO7" i="14"/>
  <c r="AN7" i="14"/>
  <c r="AM7" i="14"/>
  <c r="AL7" i="14"/>
  <c r="AJ7" i="14"/>
  <c r="AI7" i="14"/>
  <c r="AI7" i="5" s="1"/>
  <c r="AH7" i="14"/>
  <c r="AH7" i="5" s="1"/>
  <c r="AG7" i="14"/>
  <c r="AD7" i="14"/>
  <c r="AV6" i="14"/>
  <c r="AU6" i="14"/>
  <c r="AR6" i="14"/>
  <c r="AQ6" i="14"/>
  <c r="AO6" i="14"/>
  <c r="AO6" i="5" s="1"/>
  <c r="AN6" i="14"/>
  <c r="AN6" i="5" s="1"/>
  <c r="AM6" i="14"/>
  <c r="AL6" i="14"/>
  <c r="AJ6" i="14"/>
  <c r="AI6" i="14"/>
  <c r="AH6" i="14"/>
  <c r="AG6" i="14"/>
  <c r="AD6" i="14"/>
  <c r="AD6" i="5" s="1"/>
  <c r="AV5" i="14"/>
  <c r="AV5" i="5" s="1"/>
  <c r="AU5" i="14"/>
  <c r="AU5" i="5" s="1"/>
  <c r="AR5" i="14"/>
  <c r="AQ5" i="14"/>
  <c r="AO5" i="14"/>
  <c r="AN5" i="14"/>
  <c r="AM5" i="14"/>
  <c r="AL5" i="14"/>
  <c r="AL5" i="5" s="1"/>
  <c r="AJ5" i="14"/>
  <c r="AJ5" i="5" s="1"/>
  <c r="AI5" i="14"/>
  <c r="AH5" i="14"/>
  <c r="AG5" i="14"/>
  <c r="AD5" i="14"/>
  <c r="AV4" i="14"/>
  <c r="AU4" i="14"/>
  <c r="AR4" i="14"/>
  <c r="AR4" i="5" s="1"/>
  <c r="AQ4" i="14"/>
  <c r="AQ4" i="5" s="1"/>
  <c r="AO4" i="14"/>
  <c r="AO4" i="5" s="1"/>
  <c r="AN4" i="14"/>
  <c r="AM4" i="14"/>
  <c r="AL4" i="14"/>
  <c r="AJ4" i="14"/>
  <c r="AI4" i="14"/>
  <c r="AH4" i="14"/>
  <c r="AH4" i="5" s="1"/>
  <c r="AG4" i="14"/>
  <c r="AG4" i="5" s="1"/>
  <c r="AD4" i="14"/>
  <c r="AV3" i="14"/>
  <c r="AU3" i="14"/>
  <c r="AR3" i="14"/>
  <c r="AQ3" i="14"/>
  <c r="AO3" i="14"/>
  <c r="AN3" i="14"/>
  <c r="AN3" i="5" s="1"/>
  <c r="AM3" i="14"/>
  <c r="AM3" i="5" s="1"/>
  <c r="AL3" i="14"/>
  <c r="AJ3" i="14"/>
  <c r="AI3" i="14"/>
  <c r="AH3" i="14"/>
  <c r="AG3" i="14"/>
  <c r="AD3" i="14"/>
  <c r="AD3" i="5" s="1"/>
  <c r="AV2" i="14"/>
  <c r="AV2" i="21" s="1"/>
  <c r="AU2" i="14"/>
  <c r="AU2" i="5" s="1"/>
  <c r="AS2" i="14"/>
  <c r="AS2" i="21" s="1"/>
  <c r="AR2" i="14"/>
  <c r="AR2" i="21" s="1"/>
  <c r="AQ2" i="14"/>
  <c r="AQ2" i="21" s="1"/>
  <c r="AO2" i="14"/>
  <c r="AO2" i="21" s="1"/>
  <c r="AN2" i="14"/>
  <c r="AM2" i="14"/>
  <c r="AM2" i="21" s="1"/>
  <c r="AL2" i="14"/>
  <c r="AL2" i="21" s="1"/>
  <c r="AJ2" i="14"/>
  <c r="AJ2" i="21" s="1"/>
  <c r="AI2" i="14"/>
  <c r="AI2" i="21" s="1"/>
  <c r="AH2" i="14"/>
  <c r="AH2" i="21" s="1"/>
  <c r="AG2" i="14"/>
  <c r="AG2" i="21" s="1"/>
  <c r="AD2" i="14"/>
  <c r="AD2" i="21" s="1"/>
  <c r="AS6" i="14" l="1"/>
  <c r="AQ6" i="21"/>
  <c r="AQ6" i="16"/>
  <c r="AQ6" i="5"/>
  <c r="AL10" i="19"/>
  <c r="AL10" i="16"/>
  <c r="AL10" i="15"/>
  <c r="AL10" i="5"/>
  <c r="AG3" i="19"/>
  <c r="AG3" i="18"/>
  <c r="AG3" i="16"/>
  <c r="AG3" i="15"/>
  <c r="AG3" i="5"/>
  <c r="AJ4" i="19"/>
  <c r="AJ4" i="18"/>
  <c r="AJ4" i="16"/>
  <c r="AJ4" i="15"/>
  <c r="AJ4" i="5"/>
  <c r="AJ7" i="16"/>
  <c r="AJ7" i="21"/>
  <c r="AJ7" i="5"/>
  <c r="AN2" i="21"/>
  <c r="AN2" i="5"/>
  <c r="AW4" i="14"/>
  <c r="AV4" i="19"/>
  <c r="AV4" i="18"/>
  <c r="AV4" i="16"/>
  <c r="AV4" i="15"/>
  <c r="AV4" i="5"/>
  <c r="AV7" i="16"/>
  <c r="AV7" i="21"/>
  <c r="AV7" i="5"/>
  <c r="AQ3" i="19"/>
  <c r="AQ3" i="18"/>
  <c r="AQ3" i="16"/>
  <c r="AQ3" i="15"/>
  <c r="AQ3" i="5"/>
  <c r="AN5" i="21"/>
  <c r="AN5" i="16"/>
  <c r="AN5" i="5"/>
  <c r="AH9" i="16"/>
  <c r="AH9" i="21"/>
  <c r="AH9" i="5"/>
  <c r="AS9" i="14"/>
  <c r="AR9" i="16"/>
  <c r="AR9" i="21"/>
  <c r="AR9" i="5"/>
  <c r="AG6" i="21"/>
  <c r="AG6" i="16"/>
  <c r="AG6" i="5"/>
  <c r="AN8" i="15"/>
  <c r="AN8" i="5"/>
  <c r="AV10" i="19"/>
  <c r="AV10" i="16"/>
  <c r="AV10" i="15"/>
  <c r="AV10" i="5"/>
  <c r="AN11" i="21"/>
  <c r="AN11" i="16"/>
  <c r="AN11" i="5"/>
  <c r="AH12" i="16"/>
  <c r="AH12" i="15"/>
  <c r="AH12" i="5"/>
  <c r="AS12" i="14"/>
  <c r="AR12" i="16"/>
  <c r="AR12" i="15"/>
  <c r="AR12" i="5"/>
  <c r="AL13" i="16"/>
  <c r="AL13" i="15"/>
  <c r="AL13" i="5"/>
  <c r="AW13" i="16"/>
  <c r="AW13" i="15"/>
  <c r="AW13" i="5"/>
  <c r="AN14" i="21"/>
  <c r="AN14" i="16"/>
  <c r="AN14" i="5"/>
  <c r="AH15" i="19"/>
  <c r="AH15" i="15"/>
  <c r="AH15" i="5"/>
  <c r="AS15" i="14"/>
  <c r="AR15" i="19"/>
  <c r="AR15" i="15"/>
  <c r="AR15" i="5"/>
  <c r="AL16" i="19"/>
  <c r="AL16" i="18"/>
  <c r="AL16" i="15"/>
  <c r="AL16" i="5"/>
  <c r="AD17" i="21"/>
  <c r="AD17" i="5"/>
  <c r="AO17" i="21"/>
  <c r="AO17" i="5"/>
  <c r="AI18" i="16"/>
  <c r="AI18" i="21"/>
  <c r="AI18" i="5"/>
  <c r="AS18" i="16"/>
  <c r="AS18" i="21"/>
  <c r="AS18" i="5"/>
  <c r="AL19" i="16"/>
  <c r="AL19" i="19"/>
  <c r="AL19" i="18"/>
  <c r="AL19" i="15"/>
  <c r="AL19" i="5"/>
  <c r="AD20" i="19"/>
  <c r="AD20" i="18"/>
  <c r="AD20" i="15"/>
  <c r="AD20" i="5"/>
  <c r="AH6" i="16"/>
  <c r="AH6" i="21"/>
  <c r="AH24" i="21" s="1"/>
  <c r="AV21" i="16"/>
  <c r="AV21" i="15"/>
  <c r="AW3" i="14"/>
  <c r="AU3" i="19"/>
  <c r="AU3" i="18"/>
  <c r="AU3" i="16"/>
  <c r="AU3" i="15"/>
  <c r="AQ5" i="16"/>
  <c r="AQ5" i="21"/>
  <c r="AW6" i="14"/>
  <c r="AU6" i="21"/>
  <c r="AU6" i="16"/>
  <c r="AV9" i="21"/>
  <c r="AV9" i="16"/>
  <c r="AG11" i="16"/>
  <c r="AG11" i="21"/>
  <c r="AQ11" i="16"/>
  <c r="AQ11" i="21"/>
  <c r="AJ12" i="16"/>
  <c r="AJ12" i="15"/>
  <c r="AW12" i="14"/>
  <c r="AV12" i="16"/>
  <c r="AV12" i="15"/>
  <c r="AN13" i="16"/>
  <c r="AN13" i="15"/>
  <c r="AG14" i="16"/>
  <c r="AG14" i="21"/>
  <c r="AS14" i="14"/>
  <c r="AQ14" i="16"/>
  <c r="AQ14" i="21"/>
  <c r="AJ15" i="19"/>
  <c r="AJ15" i="15"/>
  <c r="AV15" i="19"/>
  <c r="AV15" i="15"/>
  <c r="AN16" i="19"/>
  <c r="AN16" i="18"/>
  <c r="AN16" i="15"/>
  <c r="AS17" i="14"/>
  <c r="AR17" i="21"/>
  <c r="AL18" i="21"/>
  <c r="AL18" i="16"/>
  <c r="AV18" i="21"/>
  <c r="AV18" i="16"/>
  <c r="AN19" i="16"/>
  <c r="AN19" i="19"/>
  <c r="AN19" i="18"/>
  <c r="AN19" i="15"/>
  <c r="AH20" i="19"/>
  <c r="AH20" i="18"/>
  <c r="AH20" i="15"/>
  <c r="AS20" i="14"/>
  <c r="AR20" i="19"/>
  <c r="AR20" i="18"/>
  <c r="AR20" i="15"/>
  <c r="AL21" i="16"/>
  <c r="AL21" i="15"/>
  <c r="AW21" i="14"/>
  <c r="AN22" i="16"/>
  <c r="AN22" i="21"/>
  <c r="AV18" i="5"/>
  <c r="AL18" i="5"/>
  <c r="AQ17" i="5"/>
  <c r="AG17" i="5"/>
  <c r="AM8" i="5"/>
  <c r="AE24" i="5"/>
  <c r="AJ2" i="5"/>
  <c r="AO20" i="19"/>
  <c r="AO20" i="18"/>
  <c r="AO20" i="15"/>
  <c r="AH3" i="19"/>
  <c r="AH3" i="16"/>
  <c r="AH3" i="18"/>
  <c r="AH3" i="15"/>
  <c r="AR6" i="16"/>
  <c r="AR6" i="21"/>
  <c r="AW9" i="14"/>
  <c r="AU9" i="21"/>
  <c r="AU9" i="16"/>
  <c r="AU12" i="16"/>
  <c r="AU12" i="15"/>
  <c r="AM16" i="19"/>
  <c r="AM16" i="18"/>
  <c r="AM16" i="15"/>
  <c r="AI3" i="19"/>
  <c r="AI3" i="18"/>
  <c r="AI3" i="16"/>
  <c r="AI3" i="15"/>
  <c r="AM4" i="19"/>
  <c r="AM4" i="18"/>
  <c r="AM4" i="16"/>
  <c r="AM4" i="15"/>
  <c r="AG5" i="16"/>
  <c r="AG5" i="21"/>
  <c r="AI6" i="21"/>
  <c r="AI6" i="16"/>
  <c r="AM7" i="21"/>
  <c r="AM7" i="16"/>
  <c r="AJ9" i="21"/>
  <c r="AJ9" i="16"/>
  <c r="AN10" i="19"/>
  <c r="AN10" i="16"/>
  <c r="AN10" i="15"/>
  <c r="AJ3" i="19"/>
  <c r="AJ3" i="18"/>
  <c r="AJ3" i="16"/>
  <c r="AJ3" i="15"/>
  <c r="AV3" i="19"/>
  <c r="AV3" i="18"/>
  <c r="AV3" i="16"/>
  <c r="AV3" i="15"/>
  <c r="AN4" i="19"/>
  <c r="AN4" i="18"/>
  <c r="AN4" i="16"/>
  <c r="AN4" i="15"/>
  <c r="AH5" i="21"/>
  <c r="AH5" i="16"/>
  <c r="AS5" i="14"/>
  <c r="AR5" i="21"/>
  <c r="AR5" i="16"/>
  <c r="AJ6" i="21"/>
  <c r="AJ24" i="21" s="1"/>
  <c r="AJ6" i="16"/>
  <c r="AV6" i="21"/>
  <c r="AV6" i="16"/>
  <c r="AN7" i="16"/>
  <c r="AN7" i="21"/>
  <c r="AS8" i="14"/>
  <c r="AR8" i="15"/>
  <c r="AL9" i="21"/>
  <c r="AL25" i="21" s="1" a="1"/>
  <c r="AL25" i="21" s="1"/>
  <c r="AL9" i="16"/>
  <c r="AD10" i="19"/>
  <c r="AD10" i="16"/>
  <c r="AD10" i="15"/>
  <c r="AO10" i="19"/>
  <c r="AO10" i="16"/>
  <c r="AO10" i="15"/>
  <c r="AH11" i="16"/>
  <c r="AH11" i="21"/>
  <c r="AS11" i="14"/>
  <c r="AR11" i="16"/>
  <c r="AR11" i="21"/>
  <c r="AL12" i="16"/>
  <c r="AL12" i="15"/>
  <c r="AD13" i="16"/>
  <c r="AD13" i="15"/>
  <c r="AO13" i="16"/>
  <c r="AO13" i="15"/>
  <c r="AH14" i="21"/>
  <c r="AH14" i="16"/>
  <c r="AR14" i="21"/>
  <c r="AR14" i="16"/>
  <c r="AL15" i="19"/>
  <c r="AL15" i="15"/>
  <c r="AD16" i="19"/>
  <c r="AD16" i="18"/>
  <c r="AD16" i="15"/>
  <c r="AO16" i="19"/>
  <c r="AO16" i="18"/>
  <c r="AO16" i="15"/>
  <c r="AW17" i="14"/>
  <c r="AU17" i="21"/>
  <c r="AM18" i="21"/>
  <c r="AM18" i="16"/>
  <c r="AD19" i="16"/>
  <c r="AD19" i="19"/>
  <c r="AD19" i="18"/>
  <c r="AD19" i="15"/>
  <c r="AO19" i="16"/>
  <c r="AO19" i="19"/>
  <c r="AO19" i="18"/>
  <c r="AO19" i="15"/>
  <c r="AI20" i="19"/>
  <c r="AI20" i="18"/>
  <c r="AI20" i="15"/>
  <c r="AU20" i="19"/>
  <c r="AU20" i="18"/>
  <c r="AU20" i="15"/>
  <c r="AM21" i="16"/>
  <c r="AM21" i="15"/>
  <c r="AD22" i="16"/>
  <c r="AD22" i="21"/>
  <c r="AO22" i="16"/>
  <c r="AO22" i="21"/>
  <c r="AO22" i="5"/>
  <c r="AV21" i="5"/>
  <c r="AL21" i="5"/>
  <c r="AR20" i="5"/>
  <c r="AH20" i="5"/>
  <c r="AN19" i="5"/>
  <c r="AD19" i="5"/>
  <c r="AV8" i="5"/>
  <c r="AL8" i="5"/>
  <c r="AS2" i="5"/>
  <c r="AI2" i="5"/>
  <c r="AO11" i="16"/>
  <c r="AO11" i="21"/>
  <c r="AJ21" i="16"/>
  <c r="AJ21" i="15"/>
  <c r="AD4" i="19"/>
  <c r="AD4" i="18"/>
  <c r="AD4" i="16"/>
  <c r="AD4" i="15"/>
  <c r="AL6" i="21"/>
  <c r="AL6" i="16"/>
  <c r="AM9" i="16"/>
  <c r="AM9" i="21"/>
  <c r="AM12" i="16"/>
  <c r="AM12" i="15"/>
  <c r="AG16" i="19"/>
  <c r="AG16" i="18"/>
  <c r="AG16" i="15"/>
  <c r="AW20" i="14"/>
  <c r="AV20" i="19"/>
  <c r="AV20" i="18"/>
  <c r="AV20" i="15"/>
  <c r="AU21" i="16"/>
  <c r="AU21" i="15"/>
  <c r="AD5" i="21"/>
  <c r="AD5" i="16"/>
  <c r="AD11" i="21"/>
  <c r="AD11" i="16"/>
  <c r="AM13" i="16"/>
  <c r="AM13" i="15"/>
  <c r="AI15" i="19"/>
  <c r="AI15" i="15"/>
  <c r="AW18" i="14"/>
  <c r="AU18" i="21"/>
  <c r="AU18" i="16"/>
  <c r="AG20" i="19"/>
  <c r="AG20" i="18"/>
  <c r="AG20" i="15"/>
  <c r="AL3" i="19"/>
  <c r="AL3" i="18"/>
  <c r="AL3" i="16"/>
  <c r="AL3" i="15"/>
  <c r="AI5" i="21"/>
  <c r="AI24" i="21" s="1"/>
  <c r="AI5" i="16"/>
  <c r="AO7" i="16"/>
  <c r="AO7" i="21"/>
  <c r="AG10" i="16"/>
  <c r="AG10" i="19"/>
  <c r="AG10" i="15"/>
  <c r="AI11" i="21"/>
  <c r="AI11" i="16"/>
  <c r="AQ13" i="16"/>
  <c r="AQ13" i="15"/>
  <c r="AM15" i="19"/>
  <c r="AM15" i="15"/>
  <c r="AQ16" i="19"/>
  <c r="AQ16" i="18"/>
  <c r="AQ16" i="15"/>
  <c r="AN18" i="21"/>
  <c r="AN18" i="16"/>
  <c r="AJ20" i="19"/>
  <c r="AJ20" i="18"/>
  <c r="AJ20" i="15"/>
  <c r="AG22" i="21"/>
  <c r="AG22" i="16"/>
  <c r="AG20" i="5"/>
  <c r="AL3" i="5"/>
  <c r="AQ4" i="16"/>
  <c r="AQ4" i="19"/>
  <c r="AQ4" i="18"/>
  <c r="AQ4" i="15"/>
  <c r="AM6" i="21"/>
  <c r="AM6" i="16"/>
  <c r="AH10" i="19"/>
  <c r="AH10" i="16"/>
  <c r="AH10" i="15"/>
  <c r="AJ11" i="21"/>
  <c r="AJ11" i="16"/>
  <c r="AV11" i="16"/>
  <c r="AV11" i="21"/>
  <c r="AN12" i="16"/>
  <c r="AN12" i="15"/>
  <c r="AS13" i="14"/>
  <c r="AR13" i="16"/>
  <c r="AR13" i="15"/>
  <c r="AJ14" i="16"/>
  <c r="AJ14" i="21"/>
  <c r="AV14" i="16"/>
  <c r="AV14" i="21"/>
  <c r="AN15" i="19"/>
  <c r="AN15" i="15"/>
  <c r="AH16" i="19"/>
  <c r="AH16" i="18"/>
  <c r="AH16" i="15"/>
  <c r="AS16" i="14"/>
  <c r="AR16" i="19"/>
  <c r="AR16" i="18"/>
  <c r="AR16" i="15"/>
  <c r="AD18" i="21"/>
  <c r="AD18" i="16"/>
  <c r="AO18" i="16"/>
  <c r="AO18" i="21"/>
  <c r="AH19" i="16"/>
  <c r="AH19" i="19"/>
  <c r="AH19" i="18"/>
  <c r="AH19" i="15"/>
  <c r="AS19" i="14"/>
  <c r="AR19" i="16"/>
  <c r="AR19" i="19"/>
  <c r="AR19" i="18"/>
  <c r="AR19" i="15"/>
  <c r="AL20" i="19"/>
  <c r="AL20" i="18"/>
  <c r="AL20" i="15"/>
  <c r="AD21" i="16"/>
  <c r="AD21" i="15"/>
  <c r="AO21" i="16"/>
  <c r="AO21" i="15"/>
  <c r="AH22" i="21"/>
  <c r="AH22" i="16"/>
  <c r="AS22" i="14"/>
  <c r="AR22" i="21"/>
  <c r="AR22" i="16"/>
  <c r="AO20" i="5"/>
  <c r="AM17" i="5"/>
  <c r="AV14" i="5"/>
  <c r="AR13" i="5"/>
  <c r="AN12" i="5"/>
  <c r="AJ11" i="5"/>
  <c r="AG10" i="5"/>
  <c r="AM9" i="5"/>
  <c r="AI8" i="5"/>
  <c r="AO7" i="5"/>
  <c r="AO24" i="5" s="1"/>
  <c r="AV6" i="5"/>
  <c r="AL6" i="5"/>
  <c r="AR5" i="5"/>
  <c r="AH5" i="5"/>
  <c r="AN4" i="5"/>
  <c r="AD4" i="5"/>
  <c r="AU3" i="5"/>
  <c r="AJ3" i="5"/>
  <c r="AQ2" i="5"/>
  <c r="AI21" i="16"/>
  <c r="AI21" i="15"/>
  <c r="AS3" i="14"/>
  <c r="AR3" i="19"/>
  <c r="AR3" i="16"/>
  <c r="AR3" i="18"/>
  <c r="AR3" i="15"/>
  <c r="AO5" i="21"/>
  <c r="AO24" i="21" s="1"/>
  <c r="AO5" i="16"/>
  <c r="AI9" i="16"/>
  <c r="AI9" i="21"/>
  <c r="AD14" i="21"/>
  <c r="AD14" i="16"/>
  <c r="AM19" i="19"/>
  <c r="AM19" i="18"/>
  <c r="AM19" i="16"/>
  <c r="AM19" i="15"/>
  <c r="AM22" i="16"/>
  <c r="AM22" i="21"/>
  <c r="AO11" i="5"/>
  <c r="AU5" i="21"/>
  <c r="AU5" i="16"/>
  <c r="AD7" i="16"/>
  <c r="AD7" i="21"/>
  <c r="AW8" i="14"/>
  <c r="AU8" i="15"/>
  <c r="AQ10" i="16"/>
  <c r="AQ10" i="19"/>
  <c r="AQ10" i="15"/>
  <c r="AG13" i="16"/>
  <c r="AG13" i="15"/>
  <c r="AI14" i="16"/>
  <c r="AI14" i="21"/>
  <c r="AI25" i="21" s="1" a="1"/>
  <c r="AI25" i="21" s="1"/>
  <c r="AQ19" i="19"/>
  <c r="AQ19" i="18"/>
  <c r="AQ19" i="16"/>
  <c r="AQ19" i="15"/>
  <c r="AQ22" i="21"/>
  <c r="AQ22" i="16"/>
  <c r="AI5" i="5"/>
  <c r="AM3" i="19"/>
  <c r="AM3" i="18"/>
  <c r="AM3" i="16"/>
  <c r="AM3" i="15"/>
  <c r="AV5" i="21"/>
  <c r="AV5" i="16"/>
  <c r="AR10" i="19"/>
  <c r="AR10" i="16"/>
  <c r="AR10" i="15"/>
  <c r="AS4" i="14"/>
  <c r="AR4" i="19"/>
  <c r="AR4" i="18"/>
  <c r="AR4" i="16"/>
  <c r="AR4" i="15"/>
  <c r="AW5" i="14"/>
  <c r="AH7" i="21"/>
  <c r="AH7" i="16"/>
  <c r="AS7" i="14"/>
  <c r="AR7" i="21"/>
  <c r="AR7" i="16"/>
  <c r="AD9" i="16"/>
  <c r="AD9" i="21"/>
  <c r="AS10" i="14"/>
  <c r="AD12" i="16"/>
  <c r="AD12" i="15"/>
  <c r="AI13" i="16"/>
  <c r="AI13" i="15"/>
  <c r="AL14" i="16"/>
  <c r="AL14" i="21"/>
  <c r="AO15" i="19"/>
  <c r="AO15" i="15"/>
  <c r="AW16" i="14"/>
  <c r="AU16" i="19"/>
  <c r="AU16" i="18"/>
  <c r="AU16" i="15"/>
  <c r="AG18" i="16"/>
  <c r="AG18" i="21"/>
  <c r="AI19" i="16"/>
  <c r="AI19" i="19"/>
  <c r="AI19" i="18"/>
  <c r="AI19" i="15"/>
  <c r="AM20" i="19"/>
  <c r="AM20" i="18"/>
  <c r="AM20" i="15"/>
  <c r="AI22" i="21"/>
  <c r="AI22" i="16"/>
  <c r="AG18" i="5"/>
  <c r="AV17" i="5"/>
  <c r="AL17" i="5"/>
  <c r="AR16" i="5"/>
  <c r="AH16" i="5"/>
  <c r="AN15" i="5"/>
  <c r="AJ14" i="5"/>
  <c r="AQ13" i="5"/>
  <c r="AG13" i="5"/>
  <c r="AM12" i="5"/>
  <c r="AI11" i="5"/>
  <c r="AO10" i="5"/>
  <c r="AV9" i="5"/>
  <c r="AL9" i="5"/>
  <c r="AR8" i="5"/>
  <c r="AH8" i="5"/>
  <c r="AN7" i="5"/>
  <c r="AD7" i="5"/>
  <c r="AU6" i="5"/>
  <c r="AJ6" i="5"/>
  <c r="AQ5" i="5"/>
  <c r="AG5" i="5"/>
  <c r="AM4" i="5"/>
  <c r="AI3" i="5"/>
  <c r="AO2" i="5"/>
  <c r="AL22" i="16"/>
  <c r="AL22" i="21"/>
  <c r="AL4" i="19"/>
  <c r="AL4" i="18"/>
  <c r="AL4" i="16"/>
  <c r="AL4" i="15"/>
  <c r="AL7" i="16"/>
  <c r="AL7" i="21"/>
  <c r="AM10" i="19"/>
  <c r="AM10" i="16"/>
  <c r="AM10" i="15"/>
  <c r="AI12" i="16"/>
  <c r="AI12" i="15"/>
  <c r="AO14" i="21"/>
  <c r="AO14" i="16"/>
  <c r="AW15" i="14"/>
  <c r="AU15" i="19"/>
  <c r="AU15" i="15"/>
  <c r="AJ18" i="21"/>
  <c r="AJ18" i="16"/>
  <c r="AQ20" i="19"/>
  <c r="AQ20" i="18"/>
  <c r="AQ20" i="15"/>
  <c r="AM13" i="5"/>
  <c r="AD8" i="5"/>
  <c r="AO4" i="16"/>
  <c r="AO4" i="19"/>
  <c r="AO4" i="18"/>
  <c r="AO4" i="15"/>
  <c r="AW11" i="14"/>
  <c r="AU11" i="21"/>
  <c r="AU11" i="16"/>
  <c r="AW14" i="14"/>
  <c r="AU14" i="16"/>
  <c r="AU14" i="21"/>
  <c r="AG19" i="19"/>
  <c r="AG19" i="18"/>
  <c r="AG19" i="16"/>
  <c r="AG19" i="15"/>
  <c r="AN21" i="16"/>
  <c r="AN21" i="15"/>
  <c r="AJ21" i="5"/>
  <c r="AH2" i="5"/>
  <c r="AW2" i="14"/>
  <c r="AU2" i="21"/>
  <c r="AG4" i="16"/>
  <c r="AG4" i="19"/>
  <c r="AG4" i="18"/>
  <c r="AG4" i="15"/>
  <c r="AJ5" i="21"/>
  <c r="AJ25" i="21" s="1" a="1"/>
  <c r="AJ25" i="21" s="1"/>
  <c r="AJ5" i="16"/>
  <c r="AG7" i="21"/>
  <c r="AG24" i="21" s="1"/>
  <c r="AG7" i="16"/>
  <c r="AQ7" i="21"/>
  <c r="AQ7" i="16"/>
  <c r="AN9" i="16"/>
  <c r="AN9" i="21"/>
  <c r="AH13" i="16"/>
  <c r="AH13" i="15"/>
  <c r="AL24" i="21"/>
  <c r="AN3" i="16"/>
  <c r="AN3" i="19"/>
  <c r="AN3" i="18"/>
  <c r="AN3" i="15"/>
  <c r="AH4" i="19"/>
  <c r="AH4" i="18"/>
  <c r="AH4" i="16"/>
  <c r="AH4" i="15"/>
  <c r="AL5" i="21"/>
  <c r="AL5" i="16"/>
  <c r="AN6" i="21"/>
  <c r="AN6" i="16"/>
  <c r="AO9" i="16"/>
  <c r="AO9" i="21"/>
  <c r="AI10" i="19"/>
  <c r="AI10" i="16"/>
  <c r="AI10" i="15"/>
  <c r="AL11" i="16"/>
  <c r="AL11" i="21"/>
  <c r="AO12" i="16"/>
  <c r="AO12" i="15"/>
  <c r="AU13" i="16"/>
  <c r="AU13" i="15"/>
  <c r="AD15" i="19"/>
  <c r="AD15" i="15"/>
  <c r="AI16" i="19"/>
  <c r="AI16" i="18"/>
  <c r="AI16" i="15"/>
  <c r="AQ18" i="16"/>
  <c r="AQ18" i="21"/>
  <c r="AW19" i="14"/>
  <c r="AU19" i="16"/>
  <c r="AU19" i="19"/>
  <c r="AU19" i="18"/>
  <c r="AU19" i="15"/>
  <c r="AG21" i="16"/>
  <c r="AG21" i="15"/>
  <c r="AQ21" i="16"/>
  <c r="AQ21" i="15"/>
  <c r="AW22" i="14"/>
  <c r="AU22" i="21"/>
  <c r="AU22" i="16"/>
  <c r="AL22" i="5"/>
  <c r="AD3" i="16"/>
  <c r="AD3" i="19"/>
  <c r="AD3" i="18"/>
  <c r="AD3" i="15"/>
  <c r="AO3" i="16"/>
  <c r="AO3" i="19"/>
  <c r="AO3" i="18"/>
  <c r="AO3" i="15"/>
  <c r="AI4" i="19"/>
  <c r="AI4" i="16"/>
  <c r="AI4" i="18"/>
  <c r="AI4" i="15"/>
  <c r="AU4" i="19"/>
  <c r="AU4" i="18"/>
  <c r="AU4" i="16"/>
  <c r="AU4" i="15"/>
  <c r="AM5" i="21"/>
  <c r="AM24" i="21" s="1"/>
  <c r="AM5" i="16"/>
  <c r="AM24" i="16" s="1"/>
  <c r="AD6" i="21"/>
  <c r="AD6" i="16"/>
  <c r="AO6" i="21"/>
  <c r="AO6" i="16"/>
  <c r="AI7" i="16"/>
  <c r="AI7" i="21"/>
  <c r="AW7" i="14"/>
  <c r="AU7" i="16"/>
  <c r="AU7" i="21"/>
  <c r="AG9" i="21"/>
  <c r="AG9" i="16"/>
  <c r="AQ9" i="21"/>
  <c r="AQ9" i="16"/>
  <c r="AJ10" i="19"/>
  <c r="AJ10" i="16"/>
  <c r="AJ10" i="15"/>
  <c r="AW10" i="14"/>
  <c r="AU10" i="19"/>
  <c r="AU10" i="16"/>
  <c r="AU10" i="15"/>
  <c r="AM11" i="21"/>
  <c r="AM11" i="16"/>
  <c r="AG12" i="16"/>
  <c r="AG12" i="15"/>
  <c r="AQ12" i="16"/>
  <c r="AQ12" i="15"/>
  <c r="AJ13" i="16"/>
  <c r="AJ13" i="15"/>
  <c r="AV13" i="16"/>
  <c r="AV13" i="15"/>
  <c r="AM14" i="16"/>
  <c r="AM14" i="21"/>
  <c r="AG15" i="19"/>
  <c r="AG15" i="15"/>
  <c r="AQ15" i="19"/>
  <c r="AQ15" i="15"/>
  <c r="AJ16" i="19"/>
  <c r="AJ16" i="18"/>
  <c r="AJ16" i="15"/>
  <c r="AV16" i="19"/>
  <c r="AV16" i="18"/>
  <c r="AV16" i="15"/>
  <c r="AH18" i="16"/>
  <c r="AH18" i="21"/>
  <c r="AR18" i="16"/>
  <c r="AR18" i="21"/>
  <c r="AJ19" i="16"/>
  <c r="AJ19" i="19"/>
  <c r="AJ19" i="18"/>
  <c r="AJ19" i="15"/>
  <c r="AV19" i="16"/>
  <c r="AV19" i="19"/>
  <c r="AV19" i="18"/>
  <c r="AV19" i="15"/>
  <c r="AN20" i="19"/>
  <c r="AN20" i="18"/>
  <c r="AN20" i="15"/>
  <c r="AH21" i="16"/>
  <c r="AH21" i="15"/>
  <c r="AS21" i="14"/>
  <c r="AR21" i="16"/>
  <c r="AR21" i="15"/>
  <c r="AJ22" i="21"/>
  <c r="AJ22" i="16"/>
  <c r="AV22" i="16"/>
  <c r="AV22" i="21"/>
  <c r="AU22" i="5"/>
  <c r="AJ22" i="5"/>
  <c r="AQ21" i="5"/>
  <c r="AG21" i="5"/>
  <c r="AM20" i="5"/>
  <c r="AI19" i="5"/>
  <c r="AO18" i="5"/>
  <c r="AU17" i="5"/>
  <c r="AJ17" i="5"/>
  <c r="AQ16" i="5"/>
  <c r="AG16" i="5"/>
  <c r="AM15" i="5"/>
  <c r="AI14" i="5"/>
  <c r="AO13" i="5"/>
  <c r="AV12" i="5"/>
  <c r="AL12" i="5"/>
  <c r="AR11" i="5"/>
  <c r="AH11" i="5"/>
  <c r="AN10" i="5"/>
  <c r="AD10" i="5"/>
  <c r="BD12" i="5" s="1" a="1"/>
  <c r="BD12" i="5" s="1"/>
  <c r="BE12" i="5" s="1"/>
  <c r="BF12" i="5" s="1"/>
  <c r="AU9" i="5"/>
  <c r="AJ9" i="5"/>
  <c r="AQ8" i="5"/>
  <c r="AG8" i="5"/>
  <c r="AM7" i="5"/>
  <c r="AI6" i="5"/>
  <c r="AO5" i="5"/>
  <c r="AL4" i="5"/>
  <c r="AR3" i="5"/>
  <c r="AH3" i="5"/>
  <c r="AD2" i="5"/>
  <c r="H25" i="5"/>
  <c r="H24" i="5"/>
  <c r="C24" i="5"/>
  <c r="C25" i="5"/>
  <c r="AA24" i="5"/>
  <c r="AA25" i="5"/>
  <c r="AE25" i="5"/>
  <c r="AE28" i="5" s="1"/>
  <c r="BD34" i="5" a="1"/>
  <c r="BD34" i="5" s="1"/>
  <c r="BE34" i="5" s="1"/>
  <c r="BF34" i="5" s="1"/>
  <c r="BD40" i="5" a="1"/>
  <c r="BD40" i="5" s="1"/>
  <c r="BE40" i="5" s="1"/>
  <c r="BF40" i="5" s="1"/>
  <c r="BD38" i="5" a="1"/>
  <c r="BD38" i="5" s="1"/>
  <c r="BE38" i="5" s="1"/>
  <c r="BF38" i="5" s="1"/>
  <c r="BD22" i="5" a="1"/>
  <c r="BD22" i="5" s="1"/>
  <c r="BE22" i="5" s="1"/>
  <c r="BF22" i="5" s="1"/>
  <c r="BD42" i="5" a="1"/>
  <c r="BD42" i="5" s="1"/>
  <c r="BE42" i="5" s="1"/>
  <c r="BF42" i="5" s="1"/>
  <c r="BD28" i="5" a="1"/>
  <c r="BD28" i="5" s="1"/>
  <c r="BE28" i="5" s="1"/>
  <c r="BF28" i="5" s="1"/>
  <c r="BD26" i="5" a="1"/>
  <c r="BD26" i="5" s="1"/>
  <c r="BE26" i="5" s="1"/>
  <c r="BF26" i="5" s="1"/>
  <c r="BD16" i="5" a="1"/>
  <c r="BD16" i="5" s="1"/>
  <c r="BE16" i="5" s="1"/>
  <c r="BF16" i="5" s="1"/>
  <c r="BD10" i="5" a="1"/>
  <c r="BD10" i="5" s="1"/>
  <c r="BE10" i="5" s="1"/>
  <c r="BF10" i="5" s="1"/>
  <c r="BD32" i="5" a="1"/>
  <c r="BD32" i="5" s="1"/>
  <c r="BE32" i="5" s="1"/>
  <c r="BF32" i="5" s="1"/>
  <c r="BD14" i="5" a="1"/>
  <c r="BD14" i="5" s="1"/>
  <c r="BE14" i="5" s="1"/>
  <c r="BF14" i="5" s="1"/>
  <c r="BD36" i="5" a="1"/>
  <c r="BD36" i="5" s="1"/>
  <c r="BE36" i="5" s="1"/>
  <c r="BF36" i="5" s="1"/>
  <c r="BD30" i="5" a="1"/>
  <c r="BD30" i="5" s="1"/>
  <c r="BE30" i="5" s="1"/>
  <c r="BF30" i="5" s="1"/>
  <c r="BD20" i="5" a="1"/>
  <c r="BD20" i="5" s="1"/>
  <c r="BE20" i="5" s="1"/>
  <c r="BF20" i="5" s="1"/>
  <c r="AO25" i="5" l="1" a="1"/>
  <c r="AO25" i="5" s="1"/>
  <c r="BD52" i="5" a="1"/>
  <c r="BD52" i="5" s="1"/>
  <c r="BE52" i="5" s="1"/>
  <c r="BF52" i="5" s="1"/>
  <c r="AM25" i="5" a="1"/>
  <c r="AM25" i="5" s="1"/>
  <c r="AG25" i="5" a="1"/>
  <c r="AG25" i="5" s="1"/>
  <c r="AL24" i="5"/>
  <c r="BD50" i="5" a="1"/>
  <c r="BD50" i="5" s="1"/>
  <c r="BE50" i="5" s="1"/>
  <c r="BF50" i="5" s="1"/>
  <c r="BD51" i="5" a="1"/>
  <c r="BD51" i="5" s="1"/>
  <c r="BE51" i="5" s="1"/>
  <c r="BF51" i="5" s="1"/>
  <c r="AJ24" i="5"/>
  <c r="AH25" i="5" a="1"/>
  <c r="AH25" i="5" s="1"/>
  <c r="AI25" i="5" a="1"/>
  <c r="AI25" i="5" s="1"/>
  <c r="BD24" i="5" a="1"/>
  <c r="BD24" i="5" s="1"/>
  <c r="BE24" i="5" s="1"/>
  <c r="BF24" i="5" s="1"/>
  <c r="AI24" i="5"/>
  <c r="BD49" i="5" a="1"/>
  <c r="BD49" i="5" s="1"/>
  <c r="BE49" i="5" s="1"/>
  <c r="BF49" i="5" s="1"/>
  <c r="BB24" i="21" a="1"/>
  <c r="BB24" i="21" s="1"/>
  <c r="BC24" i="21" s="1"/>
  <c r="BD24" i="21" s="1"/>
  <c r="AG25" i="21" a="1"/>
  <c r="AG25" i="21" s="1"/>
  <c r="BB12" i="21" a="1"/>
  <c r="BB12" i="21" s="1"/>
  <c r="BC12" i="21" s="1"/>
  <c r="BD12" i="21" s="1"/>
  <c r="BB48" i="21" a="1"/>
  <c r="BB48" i="21" s="1"/>
  <c r="BC48" i="21" s="1"/>
  <c r="BD48" i="21" s="1"/>
  <c r="AJ25" i="18" a="1"/>
  <c r="AJ25" i="18" s="1"/>
  <c r="AJ24" i="18"/>
  <c r="BB49" i="18" a="1"/>
  <c r="BB49" i="18" s="1"/>
  <c r="BC49" i="18" s="1"/>
  <c r="BD49" i="18" s="1"/>
  <c r="AW6" i="21"/>
  <c r="AW6" i="16"/>
  <c r="AW6" i="5"/>
  <c r="AS15" i="19"/>
  <c r="AS15" i="15"/>
  <c r="AS15" i="5"/>
  <c r="AL25" i="5" a="1"/>
  <c r="AL25" i="5" s="1"/>
  <c r="AG24" i="16"/>
  <c r="AG25" i="16" a="1"/>
  <c r="AG25" i="16" s="1"/>
  <c r="AH24" i="5"/>
  <c r="BD18" i="5" a="1"/>
  <c r="BD18" i="5" s="1"/>
  <c r="BE18" i="5" s="1"/>
  <c r="BF18" i="5" s="1"/>
  <c r="AN25" i="5" a="1"/>
  <c r="AN25" i="5" s="1"/>
  <c r="AJ25" i="5" a="1"/>
  <c r="AJ25" i="5" s="1"/>
  <c r="AW10" i="19"/>
  <c r="AW10" i="16"/>
  <c r="AW10" i="15"/>
  <c r="AW10" i="5"/>
  <c r="BB18" i="18" a="1"/>
  <c r="BB18" i="18" s="1"/>
  <c r="BC18" i="18" s="1"/>
  <c r="BD18" i="18" s="1"/>
  <c r="BB12" i="18" a="1"/>
  <c r="BB12" i="18" s="1"/>
  <c r="BC12" i="18" s="1"/>
  <c r="BD12" i="18" s="1"/>
  <c r="BB24" i="18" a="1"/>
  <c r="BB24" i="18" s="1"/>
  <c r="BC24" i="18" s="1"/>
  <c r="BD24" i="18" s="1"/>
  <c r="AN24" i="16"/>
  <c r="AN25" i="16" a="1"/>
  <c r="AN25" i="16" s="1"/>
  <c r="BB51" i="16" a="1"/>
  <c r="BB51" i="16" s="1"/>
  <c r="BC51" i="16" s="1"/>
  <c r="BD51" i="16" s="1"/>
  <c r="AW11" i="21"/>
  <c r="AW11" i="16"/>
  <c r="AW11" i="5"/>
  <c r="AL24" i="16"/>
  <c r="AL25" i="16" a="1"/>
  <c r="AL25" i="16" s="1"/>
  <c r="AJ24" i="16"/>
  <c r="AJ25" i="16" a="1"/>
  <c r="AJ25" i="16" s="1"/>
  <c r="BB49" i="16" a="1"/>
  <c r="BB49" i="16" s="1"/>
  <c r="BC49" i="16" s="1"/>
  <c r="BD49" i="16" s="1"/>
  <c r="AS20" i="19"/>
  <c r="AS20" i="18"/>
  <c r="AS20" i="15"/>
  <c r="AS20" i="5"/>
  <c r="AW3" i="19"/>
  <c r="AW3" i="18"/>
  <c r="AW3" i="16"/>
  <c r="AW3" i="15"/>
  <c r="AW3" i="5"/>
  <c r="AW4" i="19"/>
  <c r="AW4" i="18"/>
  <c r="AW4" i="16"/>
  <c r="AW4" i="15"/>
  <c r="AW4" i="5"/>
  <c r="AW2" i="21"/>
  <c r="AW2" i="5"/>
  <c r="BB50" i="16" a="1"/>
  <c r="BB50" i="16" s="1"/>
  <c r="BC50" i="16" s="1"/>
  <c r="BD50" i="16" s="1"/>
  <c r="AM25" i="16" a="1"/>
  <c r="AM25" i="16" s="1"/>
  <c r="AL24" i="19"/>
  <c r="AL25" i="19" a="1"/>
  <c r="AL25" i="19" s="1"/>
  <c r="AW17" i="21"/>
  <c r="AW17" i="5"/>
  <c r="AJ25" i="19" a="1"/>
  <c r="AJ25" i="19" s="1"/>
  <c r="AJ24" i="19"/>
  <c r="BB49" i="19" a="1"/>
  <c r="BB49" i="19" s="1"/>
  <c r="BC49" i="19" s="1"/>
  <c r="BD49" i="19" s="1"/>
  <c r="AH25" i="15" a="1"/>
  <c r="AH25" i="15" s="1"/>
  <c r="AH24" i="15"/>
  <c r="AW21" i="16"/>
  <c r="AW21" i="15"/>
  <c r="AW21" i="5"/>
  <c r="BB51" i="21" a="1"/>
  <c r="BB51" i="21" s="1"/>
  <c r="BC51" i="21" s="1"/>
  <c r="BD51" i="21" s="1"/>
  <c r="AN25" i="21" a="1"/>
  <c r="AN25" i="21" s="1"/>
  <c r="AN24" i="21"/>
  <c r="AO24" i="15"/>
  <c r="AO25" i="15" a="1"/>
  <c r="AO25" i="15" s="1"/>
  <c r="AM25" i="21" a="1"/>
  <c r="AM25" i="21" s="1"/>
  <c r="AS7" i="16"/>
  <c r="AS7" i="21"/>
  <c r="AS7" i="5"/>
  <c r="AS4" i="19"/>
  <c r="AS4" i="16"/>
  <c r="AS4" i="18"/>
  <c r="AS4" i="15"/>
  <c r="AS4" i="5"/>
  <c r="AM24" i="18"/>
  <c r="AM25" i="18" a="1"/>
  <c r="AM25" i="18" s="1"/>
  <c r="BB50" i="18" a="1"/>
  <c r="BB50" i="18" s="1"/>
  <c r="BC50" i="18" s="1"/>
  <c r="BD50" i="18" s="1"/>
  <c r="AS19" i="16"/>
  <c r="AS19" i="19"/>
  <c r="AS19" i="18"/>
  <c r="AS19" i="15"/>
  <c r="AS19" i="5"/>
  <c r="AS13" i="16"/>
  <c r="AS13" i="15"/>
  <c r="AS13" i="5"/>
  <c r="BB49" i="21" a="1"/>
  <c r="BB49" i="21" s="1"/>
  <c r="BC49" i="21" s="1"/>
  <c r="BD49" i="21" s="1"/>
  <c r="AW18" i="21"/>
  <c r="AW18" i="16"/>
  <c r="AW18" i="5"/>
  <c r="AS8" i="15"/>
  <c r="AS8" i="5"/>
  <c r="AH25" i="21" a="1"/>
  <c r="AH25" i="21" s="1"/>
  <c r="AH25" i="18" a="1"/>
  <c r="AH25" i="18" s="1"/>
  <c r="AH24" i="18"/>
  <c r="AM24" i="5"/>
  <c r="AO25" i="18" a="1"/>
  <c r="AO25" i="18" s="1"/>
  <c r="AO24" i="18"/>
  <c r="BB50" i="21" a="1"/>
  <c r="BB50" i="21" s="1"/>
  <c r="BC50" i="21" s="1"/>
  <c r="BD50" i="21" s="1"/>
  <c r="AM24" i="19"/>
  <c r="BB50" i="19" a="1"/>
  <c r="BB50" i="19" s="1"/>
  <c r="BC50" i="19" s="1"/>
  <c r="BD50" i="19" s="1"/>
  <c r="AM25" i="19" a="1"/>
  <c r="AM25" i="19" s="1"/>
  <c r="AW8" i="15"/>
  <c r="AW8" i="5"/>
  <c r="AS3" i="19"/>
  <c r="AS3" i="18"/>
  <c r="AS3" i="16"/>
  <c r="AS3" i="15"/>
  <c r="AS3" i="5"/>
  <c r="BB18" i="21" a="1"/>
  <c r="BB18" i="21" s="1"/>
  <c r="BC18" i="21" s="1"/>
  <c r="BD18" i="21" s="1"/>
  <c r="AW20" i="19"/>
  <c r="AW20" i="18"/>
  <c r="AW20" i="15"/>
  <c r="AW20" i="5"/>
  <c r="AS5" i="21"/>
  <c r="AS5" i="16"/>
  <c r="AS5" i="5"/>
  <c r="AI25" i="15" a="1"/>
  <c r="AI25" i="15" s="1"/>
  <c r="AI24" i="15"/>
  <c r="AH25" i="16" a="1"/>
  <c r="AH25" i="16" s="1"/>
  <c r="AS9" i="16"/>
  <c r="AS9" i="21"/>
  <c r="AS9" i="5"/>
  <c r="AG24" i="15"/>
  <c r="AG25" i="15" a="1"/>
  <c r="AG25" i="15" s="1"/>
  <c r="BB12" i="19" a="1"/>
  <c r="BB12" i="19" s="1"/>
  <c r="BC12" i="19" s="1"/>
  <c r="BD12" i="19" s="1"/>
  <c r="BB18" i="19" a="1"/>
  <c r="BB18" i="19" s="1"/>
  <c r="BC18" i="19" s="1"/>
  <c r="BD18" i="19" s="1"/>
  <c r="BB24" i="19" a="1"/>
  <c r="BB24" i="19" s="1"/>
  <c r="BC24" i="19" s="1"/>
  <c r="BD24" i="19" s="1"/>
  <c r="AM24" i="15"/>
  <c r="AM25" i="15" a="1"/>
  <c r="AM25" i="15" s="1"/>
  <c r="AG24" i="5"/>
  <c r="AW14" i="16"/>
  <c r="AW14" i="21"/>
  <c r="AW14" i="5"/>
  <c r="AW16" i="19"/>
  <c r="AW16" i="18"/>
  <c r="AW16" i="15"/>
  <c r="AW16" i="5"/>
  <c r="AS22" i="21"/>
  <c r="AS22" i="16"/>
  <c r="AS22" i="5"/>
  <c r="AH24" i="16"/>
  <c r="AS21" i="16"/>
  <c r="AS21" i="15"/>
  <c r="AS21" i="5"/>
  <c r="AW15" i="19"/>
  <c r="AW15" i="15"/>
  <c r="AW15" i="5"/>
  <c r="AS10" i="19"/>
  <c r="AS10" i="16"/>
  <c r="AS10" i="15"/>
  <c r="AS10" i="5"/>
  <c r="AW5" i="21"/>
  <c r="AW5" i="16"/>
  <c r="AW5" i="5"/>
  <c r="AO25" i="21" a="1"/>
  <c r="AO25" i="21" s="1"/>
  <c r="AI24" i="18"/>
  <c r="BB48" i="18" a="1"/>
  <c r="BB48" i="18" s="1"/>
  <c r="BC48" i="18" s="1"/>
  <c r="BD48" i="18" s="1"/>
  <c r="AI25" i="18" a="1"/>
  <c r="AI25" i="18" s="1"/>
  <c r="AW12" i="16"/>
  <c r="AW12" i="15"/>
  <c r="AW12" i="5"/>
  <c r="AG24" i="18"/>
  <c r="AG25" i="18" a="1"/>
  <c r="AG25" i="18" s="1"/>
  <c r="AW22" i="16"/>
  <c r="AW22" i="21"/>
  <c r="AW22" i="5"/>
  <c r="AL24" i="18"/>
  <c r="AL25" i="18" a="1"/>
  <c r="AL25" i="18" s="1"/>
  <c r="AS12" i="16"/>
  <c r="AS12" i="15"/>
  <c r="AS12" i="5"/>
  <c r="AW7" i="21"/>
  <c r="AW7" i="16"/>
  <c r="AW7" i="5"/>
  <c r="BB24" i="16" a="1"/>
  <c r="BB24" i="16" s="1"/>
  <c r="BC24" i="16" s="1"/>
  <c r="BD24" i="16" s="1"/>
  <c r="BB12" i="16" a="1"/>
  <c r="BB12" i="16" s="1"/>
  <c r="BC12" i="16" s="1"/>
  <c r="BD12" i="16" s="1"/>
  <c r="BB18" i="16" a="1"/>
  <c r="BB18" i="16" s="1"/>
  <c r="BC18" i="16" s="1"/>
  <c r="BD18" i="16" s="1"/>
  <c r="AW19" i="19"/>
  <c r="AW19" i="18"/>
  <c r="AW19" i="16"/>
  <c r="AW19" i="15"/>
  <c r="AW19" i="5"/>
  <c r="AO24" i="19"/>
  <c r="AO25" i="19" a="1"/>
  <c r="AO25" i="19" s="1"/>
  <c r="AN25" i="15" a="1"/>
  <c r="AN25" i="15" s="1"/>
  <c r="AN24" i="15"/>
  <c r="AI24" i="16"/>
  <c r="AI25" i="16" a="1"/>
  <c r="AI25" i="16" s="1"/>
  <c r="BB48" i="16" a="1"/>
  <c r="BB48" i="16" s="1"/>
  <c r="BC48" i="16" s="1"/>
  <c r="BD48" i="16" s="1"/>
  <c r="AH24" i="19"/>
  <c r="AH25" i="19" a="1"/>
  <c r="AH25" i="19" s="1"/>
  <c r="AS17" i="21"/>
  <c r="AS17" i="5"/>
  <c r="AN24" i="5"/>
  <c r="AO24" i="16"/>
  <c r="AO25" i="16" a="1"/>
  <c r="AO25" i="16" s="1"/>
  <c r="AN24" i="18"/>
  <c r="AN25" i="18" a="1"/>
  <c r="AN25" i="18" s="1"/>
  <c r="BB51" i="18" a="1"/>
  <c r="BB51" i="18" s="1"/>
  <c r="BC51" i="18" s="1"/>
  <c r="BD51" i="18" s="1"/>
  <c r="BB18" i="15" a="1"/>
  <c r="BB18" i="15" s="1"/>
  <c r="BC18" i="15" s="1"/>
  <c r="BD18" i="15" s="1"/>
  <c r="BB24" i="15" a="1"/>
  <c r="BB24" i="15" s="1"/>
  <c r="BC24" i="15" s="1"/>
  <c r="BD24" i="15" s="1"/>
  <c r="BB12" i="15" a="1"/>
  <c r="BB12" i="15" s="1"/>
  <c r="BC12" i="15" s="1"/>
  <c r="BD12" i="15" s="1"/>
  <c r="BB51" i="19" a="1"/>
  <c r="BB51" i="19" s="1"/>
  <c r="BC51" i="19" s="1"/>
  <c r="BD51" i="19" s="1"/>
  <c r="AN25" i="19" a="1"/>
  <c r="AN25" i="19" s="1"/>
  <c r="AN24" i="19"/>
  <c r="AS16" i="19"/>
  <c r="AS16" i="18"/>
  <c r="AS16" i="15"/>
  <c r="AS16" i="5"/>
  <c r="AL24" i="15"/>
  <c r="AL25" i="15" a="1"/>
  <c r="AL25" i="15" s="1"/>
  <c r="AS11" i="21"/>
  <c r="AS11" i="16"/>
  <c r="AS11" i="5"/>
  <c r="AJ24" i="15"/>
  <c r="AJ25" i="15" a="1"/>
  <c r="AJ25" i="15" s="1"/>
  <c r="BB48" i="19" a="1"/>
  <c r="BB48" i="19" s="1"/>
  <c r="BC48" i="19" s="1"/>
  <c r="BD48" i="19" s="1"/>
  <c r="AI25" i="19" a="1"/>
  <c r="AI25" i="19" s="1"/>
  <c r="AI24" i="19"/>
  <c r="AW9" i="16"/>
  <c r="AW9" i="21"/>
  <c r="AW9" i="5"/>
  <c r="AS14" i="16"/>
  <c r="AS14" i="21"/>
  <c r="AS14" i="5"/>
  <c r="AG24" i="19"/>
  <c r="AG25" i="19" a="1"/>
  <c r="AG25" i="19" s="1"/>
  <c r="AS6" i="21"/>
  <c r="AS6" i="16"/>
  <c r="AS6" i="5"/>
  <c r="H28" i="5"/>
  <c r="H32" i="5"/>
  <c r="H36" i="5"/>
  <c r="H40" i="5"/>
  <c r="H44" i="5"/>
  <c r="H27" i="5"/>
  <c r="H35" i="5"/>
  <c r="H29" i="5"/>
  <c r="H33" i="5"/>
  <c r="H37" i="5"/>
  <c r="H41" i="5"/>
  <c r="H45" i="5"/>
  <c r="H39" i="5"/>
  <c r="H43" i="5"/>
  <c r="H30" i="5"/>
  <c r="H34" i="5"/>
  <c r="H38" i="5"/>
  <c r="H42" i="5"/>
  <c r="H31" i="5"/>
  <c r="H47" i="5"/>
  <c r="H46" i="5"/>
  <c r="AA27" i="5"/>
  <c r="AA31" i="5"/>
  <c r="AA35" i="5"/>
  <c r="AA39" i="5"/>
  <c r="AA43" i="5"/>
  <c r="AA26" i="5"/>
  <c r="AA34" i="5"/>
  <c r="AA28" i="5"/>
  <c r="AA32" i="5"/>
  <c r="AA36" i="5"/>
  <c r="AA40" i="5"/>
  <c r="AA44" i="5"/>
  <c r="AA38" i="5"/>
  <c r="AA29" i="5"/>
  <c r="AA33" i="5"/>
  <c r="AA37" i="5"/>
  <c r="AA41" i="5"/>
  <c r="AA45" i="5"/>
  <c r="AA42" i="5"/>
  <c r="AA46" i="5"/>
  <c r="AA30" i="5"/>
  <c r="AE29" i="5"/>
  <c r="AE33" i="5"/>
  <c r="AE37" i="5"/>
  <c r="AE41" i="5"/>
  <c r="AE45" i="5"/>
  <c r="AE31" i="5"/>
  <c r="AE39" i="5"/>
  <c r="AE47" i="5"/>
  <c r="AE36" i="5"/>
  <c r="AE44" i="5"/>
  <c r="AE30" i="5"/>
  <c r="AE34" i="5"/>
  <c r="AE38" i="5"/>
  <c r="AE42" i="5"/>
  <c r="AE46" i="5"/>
  <c r="AE35" i="5"/>
  <c r="AE43" i="5"/>
  <c r="AE32" i="5"/>
  <c r="AE40" i="5"/>
  <c r="AE48" i="5"/>
  <c r="AE27" i="5"/>
  <c r="AE26" i="5"/>
  <c r="AR24" i="5"/>
  <c r="AR25" i="5"/>
  <c r="AQ24" i="5"/>
  <c r="AQ25" i="5"/>
  <c r="BB4" i="16" l="1" a="1"/>
  <c r="BB4" i="16" s="1"/>
  <c r="BC4" i="16" s="1"/>
  <c r="BD4" i="16" s="1"/>
  <c r="BB2" i="16" a="1"/>
  <c r="BB2" i="16" s="1"/>
  <c r="BC2" i="16" s="1"/>
  <c r="BD2" i="16" s="1"/>
  <c r="BB4" i="15" a="1"/>
  <c r="BB4" i="15" s="1"/>
  <c r="BC4" i="15" s="1"/>
  <c r="BD4" i="15" s="1"/>
  <c r="BB2" i="15" a="1"/>
  <c r="BB2" i="15" s="1"/>
  <c r="BC2" i="15" s="1"/>
  <c r="BD2" i="15" s="1"/>
  <c r="BB8" i="19" a="1"/>
  <c r="BB8" i="19" s="1"/>
  <c r="BC8" i="19" s="1"/>
  <c r="BD8" i="19" s="1"/>
  <c r="BB6" i="19" a="1"/>
  <c r="BB6" i="19" s="1"/>
  <c r="BC6" i="19" s="1"/>
  <c r="BD6" i="19" s="1"/>
  <c r="BB4" i="18" a="1"/>
  <c r="BB4" i="18" s="1"/>
  <c r="BC4" i="18" s="1"/>
  <c r="BD4" i="18" s="1"/>
  <c r="BB2" i="18" a="1"/>
  <c r="BB2" i="18" s="1"/>
  <c r="BC2" i="18" s="1"/>
  <c r="BD2" i="18" s="1"/>
  <c r="BB4" i="19" a="1"/>
  <c r="BB4" i="19" s="1"/>
  <c r="BC4" i="19" s="1"/>
  <c r="BD4" i="19" s="1"/>
  <c r="BB2" i="19" a="1"/>
  <c r="BB2" i="19" s="1"/>
  <c r="BC2" i="19" s="1"/>
  <c r="BD2" i="19" s="1"/>
  <c r="BB4" i="21" a="1"/>
  <c r="BB4" i="21" s="1"/>
  <c r="BC4" i="21" s="1"/>
  <c r="BD4" i="21" s="1"/>
  <c r="BB2" i="21" a="1"/>
  <c r="BB2" i="21" s="1"/>
  <c r="BC2" i="21" s="1"/>
  <c r="BD2" i="21" s="1"/>
  <c r="BD8" i="5" a="1"/>
  <c r="BD8" i="5" s="1"/>
  <c r="BE8" i="5" s="1"/>
  <c r="BF8" i="5" s="1"/>
  <c r="BD6" i="5" a="1"/>
  <c r="BD6" i="5" s="1"/>
  <c r="BE6" i="5" s="1"/>
  <c r="BF6" i="5" s="1"/>
  <c r="BB8" i="15" a="1"/>
  <c r="BB8" i="15" s="1"/>
  <c r="BC8" i="15" s="1"/>
  <c r="BD8" i="15" s="1"/>
  <c r="BB6" i="15" a="1"/>
  <c r="BB6" i="15" s="1"/>
  <c r="BC6" i="15" s="1"/>
  <c r="BD6" i="15" s="1"/>
  <c r="BB6" i="21" a="1"/>
  <c r="BB6" i="21" s="1"/>
  <c r="BC6" i="21" s="1"/>
  <c r="BD6" i="21" s="1"/>
  <c r="BB8" i="21" a="1"/>
  <c r="BB8" i="21" s="1"/>
  <c r="BC8" i="21" s="1"/>
  <c r="BD8" i="21" s="1"/>
  <c r="BB8" i="16" a="1"/>
  <c r="BB8" i="16" s="1"/>
  <c r="BC8" i="16" s="1"/>
  <c r="BD8" i="16" s="1"/>
  <c r="BB6" i="16" a="1"/>
  <c r="BB6" i="16" s="1"/>
  <c r="BC6" i="16" s="1"/>
  <c r="BD6" i="16" s="1"/>
  <c r="BD4" i="5" a="1"/>
  <c r="BD4" i="5" s="1"/>
  <c r="BE4" i="5" s="1"/>
  <c r="BF4" i="5" s="1"/>
  <c r="BB8" i="18" a="1"/>
  <c r="BB8" i="18" s="1"/>
  <c r="BC8" i="18" s="1"/>
  <c r="BD8" i="18" s="1"/>
  <c r="BB6" i="18" a="1"/>
  <c r="BB6" i="18" s="1"/>
  <c r="BC6" i="18" s="1"/>
  <c r="BD6" i="18" s="1"/>
  <c r="BD2" i="5" a="1"/>
  <c r="BD2" i="5" s="1"/>
  <c r="BE2" i="5" s="1"/>
  <c r="BF2" i="5" s="1"/>
</calcChain>
</file>

<file path=xl/sharedStrings.xml><?xml version="1.0" encoding="utf-8"?>
<sst xmlns="http://schemas.openxmlformats.org/spreadsheetml/2006/main" count="759" uniqueCount="101">
  <si>
    <t>東川</t>
    <rPh sb="0" eb="2">
      <t>ヒガシカワ</t>
    </rPh>
    <phoneticPr fontId="1"/>
  </si>
  <si>
    <t>杉本</t>
    <rPh sb="0" eb="2">
      <t>スギモト</t>
    </rPh>
    <phoneticPr fontId="1"/>
  </si>
  <si>
    <t>三木</t>
    <rPh sb="0" eb="2">
      <t>ミキ</t>
    </rPh>
    <phoneticPr fontId="1"/>
  </si>
  <si>
    <t>佐々木</t>
    <rPh sb="0" eb="3">
      <t>ササキ</t>
    </rPh>
    <phoneticPr fontId="1"/>
  </si>
  <si>
    <t>高階</t>
    <rPh sb="0" eb="2">
      <t>タカシナ</t>
    </rPh>
    <phoneticPr fontId="1"/>
  </si>
  <si>
    <t>松本拓海</t>
    <rPh sb="0" eb="2">
      <t>マツモト</t>
    </rPh>
    <rPh sb="2" eb="4">
      <t>タクミ</t>
    </rPh>
    <phoneticPr fontId="1"/>
  </si>
  <si>
    <t>兵頭れいら</t>
    <rPh sb="0" eb="2">
      <t>ヒョウドウ</t>
    </rPh>
    <phoneticPr fontId="1"/>
  </si>
  <si>
    <t>小室ひな</t>
    <rPh sb="0" eb="2">
      <t>コムロ</t>
    </rPh>
    <phoneticPr fontId="1"/>
  </si>
  <si>
    <t>藤本航輝</t>
    <rPh sb="0" eb="2">
      <t>フジモト</t>
    </rPh>
    <rPh sb="2" eb="4">
      <t>コウキ</t>
    </rPh>
    <phoneticPr fontId="1"/>
  </si>
  <si>
    <t>林優香子</t>
    <rPh sb="0" eb="1">
      <t>ハヤシ</t>
    </rPh>
    <rPh sb="1" eb="4">
      <t>ユカコ</t>
    </rPh>
    <phoneticPr fontId="1"/>
  </si>
  <si>
    <t>尾野はな子</t>
    <rPh sb="0" eb="2">
      <t>オノ</t>
    </rPh>
    <rPh sb="4" eb="5">
      <t>コ</t>
    </rPh>
    <phoneticPr fontId="1"/>
  </si>
  <si>
    <t>當麻みのり</t>
    <rPh sb="0" eb="2">
      <t>トウマ</t>
    </rPh>
    <phoneticPr fontId="1"/>
  </si>
  <si>
    <t>早山由希子</t>
    <rPh sb="0" eb="2">
      <t>ハヤヤマ</t>
    </rPh>
    <rPh sb="2" eb="5">
      <t>ユキコ</t>
    </rPh>
    <phoneticPr fontId="1"/>
  </si>
  <si>
    <t>山上翔平</t>
    <rPh sb="0" eb="2">
      <t>ヤマガミ</t>
    </rPh>
    <rPh sb="2" eb="4">
      <t>ショウヘイ</t>
    </rPh>
    <phoneticPr fontId="1"/>
  </si>
  <si>
    <t>吉岡大輝</t>
    <rPh sb="0" eb="2">
      <t>ヨシオカ</t>
    </rPh>
    <rPh sb="2" eb="4">
      <t>ダイキ</t>
    </rPh>
    <phoneticPr fontId="1"/>
  </si>
  <si>
    <t>田中里歩</t>
    <rPh sb="0" eb="2">
      <t>タナカ</t>
    </rPh>
    <rPh sb="2" eb="4">
      <t>リホ</t>
    </rPh>
    <phoneticPr fontId="1"/>
  </si>
  <si>
    <t>松見秋希</t>
    <rPh sb="0" eb="2">
      <t>マツミ</t>
    </rPh>
    <rPh sb="2" eb="3">
      <t>アキ</t>
    </rPh>
    <rPh sb="3" eb="4">
      <t>ノゾミ</t>
    </rPh>
    <phoneticPr fontId="1"/>
  </si>
  <si>
    <t>村田花恋</t>
    <rPh sb="0" eb="2">
      <t>ムラタ</t>
    </rPh>
    <rPh sb="2" eb="4">
      <t>カレン</t>
    </rPh>
    <phoneticPr fontId="1"/>
  </si>
  <si>
    <t>篠田夏香</t>
    <rPh sb="0" eb="2">
      <t>シノダ</t>
    </rPh>
    <rPh sb="2" eb="4">
      <t>ナツカ</t>
    </rPh>
    <phoneticPr fontId="1"/>
  </si>
  <si>
    <t>安藤優希</t>
    <rPh sb="0" eb="2">
      <t>アンドウ</t>
    </rPh>
    <rPh sb="2" eb="4">
      <t>ユウキ</t>
    </rPh>
    <phoneticPr fontId="1"/>
  </si>
  <si>
    <t>増井七星</t>
    <rPh sb="0" eb="2">
      <t>マスイ</t>
    </rPh>
    <rPh sb="2" eb="4">
      <t>ナナホ</t>
    </rPh>
    <phoneticPr fontId="1"/>
  </si>
  <si>
    <t>新奇性追求</t>
    <rPh sb="0" eb="3">
      <t>シンキセイ</t>
    </rPh>
    <rPh sb="3" eb="5">
      <t>ツイキュウ</t>
    </rPh>
    <phoneticPr fontId="1"/>
  </si>
  <si>
    <t>損害回避</t>
    <rPh sb="0" eb="2">
      <t>ソンガイ</t>
    </rPh>
    <rPh sb="2" eb="4">
      <t>カイヒ</t>
    </rPh>
    <phoneticPr fontId="1"/>
  </si>
  <si>
    <t>メモリ正答数</t>
    <rPh sb="3" eb="5">
      <t>セイトウ</t>
    </rPh>
    <rPh sb="5" eb="6">
      <t>スウ</t>
    </rPh>
    <phoneticPr fontId="1"/>
  </si>
  <si>
    <t>山変更前</t>
    <rPh sb="0" eb="1">
      <t>ヤマ</t>
    </rPh>
    <rPh sb="1" eb="3">
      <t>ヘンコウ</t>
    </rPh>
    <rPh sb="3" eb="4">
      <t>マエ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</si>
  <si>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</si>
  <si>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</si>
  <si>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</si>
  <si>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</si>
  <si>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山変更後</t>
    <rPh sb="0" eb="1">
      <t>ヤマ</t>
    </rPh>
    <rPh sb="1" eb="3">
      <t>ヘンコウ</t>
    </rPh>
    <rPh sb="3" eb="4">
      <t>ゴ</t>
    </rPh>
    <phoneticPr fontId="1"/>
  </si>
  <si>
    <t>A</t>
    <phoneticPr fontId="1"/>
  </si>
  <si>
    <t>切替えした試行回数</t>
    <rPh sb="0" eb="2">
      <t>キリカ</t>
    </rPh>
    <rPh sb="5" eb="7">
      <t>シコウ</t>
    </rPh>
    <rPh sb="7" eb="9">
      <t>カイスウ</t>
    </rPh>
    <phoneticPr fontId="1"/>
  </si>
  <si>
    <t>獲得金額</t>
    <rPh sb="0" eb="2">
      <t>カクトク</t>
    </rPh>
    <rPh sb="2" eb="4">
      <t>キンガク</t>
    </rPh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</si>
  <si>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</si>
  <si>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</si>
  <si>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全試行</t>
    <rPh sb="0" eb="1">
      <t>ゼン</t>
    </rPh>
    <rPh sb="1" eb="3">
      <t>シコウ</t>
    </rPh>
    <phoneticPr fontId="1"/>
  </si>
  <si>
    <t>変更前の選択確率</t>
    <rPh sb="0" eb="2">
      <t>ヘンコウ</t>
    </rPh>
    <rPh sb="2" eb="3">
      <t>マエ</t>
    </rPh>
    <rPh sb="4" eb="6">
      <t>センタク</t>
    </rPh>
    <rPh sb="6" eb="8">
      <t>カクリツ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</si>
  <si>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</si>
  <si>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</si>
  <si>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</si>
  <si>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</si>
  <si>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変更後の選択確率</t>
    <rPh sb="0" eb="2">
      <t>ヘンコウ</t>
    </rPh>
    <rPh sb="2" eb="3">
      <t>ゴ</t>
    </rPh>
    <rPh sb="4" eb="6">
      <t>センタク</t>
    </rPh>
    <rPh sb="6" eb="8">
      <t>カクリツ</t>
    </rPh>
    <phoneticPr fontId="1"/>
  </si>
  <si>
    <t>A</t>
    <phoneticPr fontId="1"/>
  </si>
  <si>
    <t>C</t>
    <phoneticPr fontId="1"/>
  </si>
  <si>
    <t>D</t>
    <phoneticPr fontId="1"/>
  </si>
  <si>
    <t>A+B</t>
    <phoneticPr fontId="1"/>
  </si>
  <si>
    <t>C+D</t>
    <phoneticPr fontId="1"/>
  </si>
  <si>
    <t>A+B</t>
    <phoneticPr fontId="1"/>
  </si>
  <si>
    <t>C+D</t>
    <phoneticPr fontId="1"/>
  </si>
  <si>
    <t>良-悪</t>
    <rPh sb="0" eb="1">
      <t>イ</t>
    </rPh>
    <rPh sb="2" eb="3">
      <t>ワル</t>
    </rPh>
    <phoneticPr fontId="1"/>
  </si>
  <si>
    <t>ｒ値</t>
    <rPh sb="1" eb="2">
      <t>チ</t>
    </rPh>
    <phoneticPr fontId="1"/>
  </si>
  <si>
    <t>ｔ値</t>
    <rPh sb="1" eb="2">
      <t>チ</t>
    </rPh>
    <phoneticPr fontId="1"/>
  </si>
  <si>
    <t>ｐ値</t>
    <rPh sb="1" eb="2">
      <t>チ</t>
    </rPh>
    <phoneticPr fontId="1"/>
  </si>
  <si>
    <t>損害回避と選択確率の比較(前)</t>
    <rPh sb="0" eb="2">
      <t>ソンガイ</t>
    </rPh>
    <rPh sb="2" eb="4">
      <t>カイヒ</t>
    </rPh>
    <rPh sb="5" eb="7">
      <t>センタク</t>
    </rPh>
    <rPh sb="7" eb="9">
      <t>カクリツ</t>
    </rPh>
    <rPh sb="10" eb="12">
      <t>ヒカク</t>
    </rPh>
    <rPh sb="13" eb="14">
      <t>ゼン</t>
    </rPh>
    <phoneticPr fontId="1"/>
  </si>
  <si>
    <t>新奇性追求と選択確率の比較(前)</t>
    <rPh sb="0" eb="3">
      <t>シンキセイ</t>
    </rPh>
    <rPh sb="3" eb="5">
      <t>ツイキュウ</t>
    </rPh>
    <rPh sb="6" eb="8">
      <t>センタク</t>
    </rPh>
    <rPh sb="8" eb="10">
      <t>カクリツ</t>
    </rPh>
    <rPh sb="11" eb="13">
      <t>ヒカク</t>
    </rPh>
    <rPh sb="14" eb="15">
      <t>マエ</t>
    </rPh>
    <phoneticPr fontId="1"/>
  </si>
  <si>
    <t>損害回避と選択確率の比較(後)</t>
    <rPh sb="0" eb="2">
      <t>ソンガイ</t>
    </rPh>
    <rPh sb="2" eb="4">
      <t>カイヒ</t>
    </rPh>
    <rPh sb="5" eb="7">
      <t>センタク</t>
    </rPh>
    <rPh sb="7" eb="9">
      <t>カクリツ</t>
    </rPh>
    <rPh sb="10" eb="12">
      <t>ヒカク</t>
    </rPh>
    <rPh sb="13" eb="14">
      <t>アト</t>
    </rPh>
    <phoneticPr fontId="1"/>
  </si>
  <si>
    <t>新奇性追求と選択確率の比較(後)</t>
    <rPh sb="0" eb="3">
      <t>シンキセイ</t>
    </rPh>
    <rPh sb="3" eb="5">
      <t>ツイキュウ</t>
    </rPh>
    <rPh sb="6" eb="8">
      <t>センタク</t>
    </rPh>
    <rPh sb="8" eb="10">
      <t>カクリツ</t>
    </rPh>
    <rPh sb="11" eb="13">
      <t>ヒカク</t>
    </rPh>
    <rPh sb="14" eb="15">
      <t>アト</t>
    </rPh>
    <phoneticPr fontId="1"/>
  </si>
  <si>
    <t>損害回避と総獲得金額</t>
    <rPh sb="0" eb="2">
      <t>ソンガイ</t>
    </rPh>
    <rPh sb="2" eb="4">
      <t>カイヒ</t>
    </rPh>
    <phoneticPr fontId="1"/>
  </si>
  <si>
    <t>新奇性追求と総獲得金額</t>
    <rPh sb="0" eb="3">
      <t>シンキセイ</t>
    </rPh>
    <rPh sb="3" eb="5">
      <t>ツイキュウ</t>
    </rPh>
    <phoneticPr fontId="1"/>
  </si>
  <si>
    <t>悪い山</t>
    <rPh sb="0" eb="1">
      <t>ワル</t>
    </rPh>
    <rPh sb="2" eb="3">
      <t>ヤマ</t>
    </rPh>
    <phoneticPr fontId="1"/>
  </si>
  <si>
    <t>良い山</t>
    <rPh sb="0" eb="1">
      <t>ヨ</t>
    </rPh>
    <rPh sb="2" eb="3">
      <t>ヤマ</t>
    </rPh>
    <phoneticPr fontId="1"/>
  </si>
  <si>
    <t>損害回避と変更前の獲得金額</t>
    <rPh sb="0" eb="2">
      <t>ソンガイ</t>
    </rPh>
    <rPh sb="2" eb="4">
      <t>カイヒ</t>
    </rPh>
    <rPh sb="5" eb="7">
      <t>ヘンコウ</t>
    </rPh>
    <rPh sb="7" eb="8">
      <t>マエ</t>
    </rPh>
    <rPh sb="9" eb="11">
      <t>カクトク</t>
    </rPh>
    <rPh sb="11" eb="13">
      <t>キンガク</t>
    </rPh>
    <phoneticPr fontId="1"/>
  </si>
  <si>
    <t>損害回避と変更後の獲得金額</t>
    <rPh sb="0" eb="2">
      <t>ソンガイ</t>
    </rPh>
    <rPh sb="2" eb="4">
      <t>カイヒ</t>
    </rPh>
    <rPh sb="5" eb="7">
      <t>ヘンコウ</t>
    </rPh>
    <rPh sb="7" eb="8">
      <t>ゴ</t>
    </rPh>
    <rPh sb="9" eb="11">
      <t>カクトク</t>
    </rPh>
    <rPh sb="11" eb="13">
      <t>キンガク</t>
    </rPh>
    <phoneticPr fontId="1"/>
  </si>
  <si>
    <t>新奇性追求と変更前の獲得金額</t>
    <rPh sb="0" eb="3">
      <t>シンキセイ</t>
    </rPh>
    <rPh sb="3" eb="5">
      <t>ツイキュウ</t>
    </rPh>
    <rPh sb="6" eb="8">
      <t>ヘンコウ</t>
    </rPh>
    <rPh sb="8" eb="9">
      <t>マエ</t>
    </rPh>
    <rPh sb="10" eb="12">
      <t>カクトク</t>
    </rPh>
    <rPh sb="12" eb="14">
      <t>キンガク</t>
    </rPh>
    <phoneticPr fontId="1"/>
  </si>
  <si>
    <t>ワーキングメモリーと変更前の獲得金額</t>
    <rPh sb="10" eb="12">
      <t>ヘンコウ</t>
    </rPh>
    <rPh sb="12" eb="13">
      <t>マエ</t>
    </rPh>
    <rPh sb="14" eb="16">
      <t>カクトク</t>
    </rPh>
    <rPh sb="16" eb="18">
      <t>キンガク</t>
    </rPh>
    <phoneticPr fontId="1"/>
  </si>
  <si>
    <t>ワーキングメモリーと変更後の獲得金額</t>
    <rPh sb="10" eb="12">
      <t>ヘンコウ</t>
    </rPh>
    <rPh sb="12" eb="13">
      <t>ゴ</t>
    </rPh>
    <rPh sb="14" eb="16">
      <t>カクトク</t>
    </rPh>
    <rPh sb="16" eb="18">
      <t>キンガク</t>
    </rPh>
    <phoneticPr fontId="1"/>
  </si>
  <si>
    <t>ワーキングメモリーと総獲得金額</t>
    <rPh sb="10" eb="11">
      <t>ソウ</t>
    </rPh>
    <rPh sb="11" eb="13">
      <t>カクトク</t>
    </rPh>
    <rPh sb="13" eb="15">
      <t>キンガク</t>
    </rPh>
    <phoneticPr fontId="1"/>
  </si>
  <si>
    <t>損害回避と変更前の選択回数</t>
    <rPh sb="0" eb="2">
      <t>ソンガイ</t>
    </rPh>
    <rPh sb="2" eb="4">
      <t>カイヒ</t>
    </rPh>
    <rPh sb="5" eb="7">
      <t>ヘンコウ</t>
    </rPh>
    <rPh sb="7" eb="8">
      <t>マエ</t>
    </rPh>
    <rPh sb="9" eb="11">
      <t>センタク</t>
    </rPh>
    <rPh sb="11" eb="13">
      <t>カイスウ</t>
    </rPh>
    <phoneticPr fontId="1"/>
  </si>
  <si>
    <t>新奇性追求と変更前の選択回数</t>
    <rPh sb="0" eb="2">
      <t>シンキ</t>
    </rPh>
    <rPh sb="2" eb="3">
      <t>セイ</t>
    </rPh>
    <rPh sb="3" eb="5">
      <t>ツイキュウ</t>
    </rPh>
    <rPh sb="6" eb="9">
      <t>ヘンコウマエ</t>
    </rPh>
    <rPh sb="10" eb="12">
      <t>センタク</t>
    </rPh>
    <rPh sb="12" eb="14">
      <t>カイスウ</t>
    </rPh>
    <phoneticPr fontId="1"/>
  </si>
  <si>
    <t>やばいのに変えなかった割合</t>
    <rPh sb="5" eb="6">
      <t>カ</t>
    </rPh>
    <rPh sb="11" eb="13">
      <t>ワリアイ</t>
    </rPh>
    <phoneticPr fontId="1"/>
  </si>
  <si>
    <t>全試行</t>
    <rPh sb="0" eb="1">
      <t>ゼン</t>
    </rPh>
    <rPh sb="1" eb="3">
      <t>シコウ</t>
    </rPh>
    <phoneticPr fontId="1"/>
  </si>
  <si>
    <t>変更前</t>
    <rPh sb="0" eb="2">
      <t>ヘンコウ</t>
    </rPh>
    <rPh sb="2" eb="3">
      <t>マエ</t>
    </rPh>
    <phoneticPr fontId="1"/>
  </si>
  <si>
    <t>やばいのに</t>
    <phoneticPr fontId="1"/>
  </si>
  <si>
    <t>やばいから</t>
    <phoneticPr fontId="1"/>
  </si>
  <si>
    <t>割合</t>
    <rPh sb="0" eb="2">
      <t>ワリアイ</t>
    </rPh>
    <phoneticPr fontId="1"/>
  </si>
  <si>
    <t>変更後</t>
    <rPh sb="0" eb="2">
      <t>ヘンコウ</t>
    </rPh>
    <rPh sb="2" eb="3">
      <t>ゴ</t>
    </rPh>
    <phoneticPr fontId="1"/>
  </si>
  <si>
    <t>やばいのに</t>
    <phoneticPr fontId="1"/>
  </si>
  <si>
    <t>やばいから</t>
    <phoneticPr fontId="1"/>
  </si>
  <si>
    <t>やばいのに</t>
    <phoneticPr fontId="1"/>
  </si>
  <si>
    <t>やばいから</t>
    <phoneticPr fontId="1"/>
  </si>
  <si>
    <t>損害回避と選択行動（全）</t>
    <rPh sb="0" eb="2">
      <t>ソンガイ</t>
    </rPh>
    <rPh sb="2" eb="4">
      <t>カイヒ</t>
    </rPh>
    <rPh sb="5" eb="7">
      <t>センタク</t>
    </rPh>
    <rPh sb="7" eb="9">
      <t>コウドウ</t>
    </rPh>
    <rPh sb="10" eb="11">
      <t>ゼン</t>
    </rPh>
    <phoneticPr fontId="1"/>
  </si>
  <si>
    <t>新奇性追求と選択行動（全）</t>
    <rPh sb="0" eb="3">
      <t>シンキセイ</t>
    </rPh>
    <rPh sb="3" eb="5">
      <t>ツイキュウ</t>
    </rPh>
    <rPh sb="6" eb="8">
      <t>センタク</t>
    </rPh>
    <rPh sb="8" eb="10">
      <t>コウドウ</t>
    </rPh>
    <rPh sb="11" eb="12">
      <t>ゼン</t>
    </rPh>
    <phoneticPr fontId="1"/>
  </si>
  <si>
    <t>損害回避と選択行動（前）</t>
    <rPh sb="0" eb="2">
      <t>ソンガイ</t>
    </rPh>
    <rPh sb="2" eb="4">
      <t>カイヒ</t>
    </rPh>
    <rPh sb="5" eb="7">
      <t>センタク</t>
    </rPh>
    <rPh sb="7" eb="9">
      <t>コウドウ</t>
    </rPh>
    <rPh sb="10" eb="11">
      <t>マエ</t>
    </rPh>
    <phoneticPr fontId="1"/>
  </si>
  <si>
    <t>新奇性追求と選択行動（前）</t>
    <rPh sb="0" eb="2">
      <t>シンキ</t>
    </rPh>
    <rPh sb="2" eb="3">
      <t>セイ</t>
    </rPh>
    <rPh sb="3" eb="5">
      <t>ツイキュウ</t>
    </rPh>
    <rPh sb="6" eb="8">
      <t>センタク</t>
    </rPh>
    <rPh sb="8" eb="10">
      <t>コウドウ</t>
    </rPh>
    <rPh sb="11" eb="12">
      <t>ゼン</t>
    </rPh>
    <phoneticPr fontId="1"/>
  </si>
  <si>
    <t>損害回避と選択行動（後）</t>
    <rPh sb="0" eb="2">
      <t>ソンガイ</t>
    </rPh>
    <rPh sb="2" eb="4">
      <t>カイヒ</t>
    </rPh>
    <rPh sb="5" eb="7">
      <t>センタク</t>
    </rPh>
    <rPh sb="7" eb="9">
      <t>コウドウ</t>
    </rPh>
    <rPh sb="10" eb="11">
      <t>アト</t>
    </rPh>
    <phoneticPr fontId="1"/>
  </si>
  <si>
    <t>新奇性追求と選択行動（後）</t>
    <rPh sb="0" eb="3">
      <t>シンキセイ</t>
    </rPh>
    <rPh sb="3" eb="5">
      <t>ツイキュウ</t>
    </rPh>
    <rPh sb="6" eb="8">
      <t>センタク</t>
    </rPh>
    <rPh sb="8" eb="10">
      <t>コウドウ</t>
    </rPh>
    <rPh sb="11" eb="12">
      <t>アト</t>
    </rPh>
    <phoneticPr fontId="1"/>
  </si>
  <si>
    <t>新奇性追求と変更後の獲得金額</t>
    <rPh sb="0" eb="3">
      <t>シンキセイ</t>
    </rPh>
    <rPh sb="3" eb="5">
      <t>ツイキュウ</t>
    </rPh>
    <rPh sb="6" eb="8">
      <t>ヘンコウ</t>
    </rPh>
    <rPh sb="8" eb="9">
      <t>アト</t>
    </rPh>
    <rPh sb="10" eb="12">
      <t>カクトク</t>
    </rPh>
    <rPh sb="12" eb="14">
      <t>キンガク</t>
    </rPh>
    <phoneticPr fontId="1"/>
  </si>
  <si>
    <t>参加者除外（０：除外、１：解析）</t>
    <rPh sb="0" eb="3">
      <t>サンカシャ</t>
    </rPh>
    <rPh sb="3" eb="5">
      <t>ジョガイ</t>
    </rPh>
    <rPh sb="8" eb="10">
      <t>ジョガイ</t>
    </rPh>
    <rPh sb="13" eb="15">
      <t>カイセキ</t>
    </rPh>
    <phoneticPr fontId="1"/>
  </si>
  <si>
    <t>新奇性追求と山の選択率（前）　C山</t>
    <rPh sb="0" eb="5">
      <t>シンキセイツイキュウ</t>
    </rPh>
    <rPh sb="6" eb="7">
      <t>ヤマ</t>
    </rPh>
    <rPh sb="8" eb="10">
      <t>センタク</t>
    </rPh>
    <rPh sb="10" eb="11">
      <t>リツ</t>
    </rPh>
    <rPh sb="12" eb="13">
      <t>マエ</t>
    </rPh>
    <rPh sb="16" eb="17">
      <t>ヤマ</t>
    </rPh>
    <phoneticPr fontId="1"/>
  </si>
  <si>
    <t>新奇性追求と山の選択率（前）　D山</t>
    <rPh sb="0" eb="5">
      <t>シンキセイツイキュウ</t>
    </rPh>
    <rPh sb="6" eb="7">
      <t>ヤマ</t>
    </rPh>
    <rPh sb="8" eb="10">
      <t>センタク</t>
    </rPh>
    <rPh sb="10" eb="11">
      <t>リツ</t>
    </rPh>
    <rPh sb="12" eb="13">
      <t>マエ</t>
    </rPh>
    <rPh sb="16" eb="17">
      <t>ヤマ</t>
    </rPh>
    <phoneticPr fontId="1"/>
  </si>
  <si>
    <t>新奇性追求と山の選択率（後）　B山</t>
    <rPh sb="0" eb="5">
      <t>シンキセイツイキュウ</t>
    </rPh>
    <rPh sb="6" eb="7">
      <t>ヤマ</t>
    </rPh>
    <rPh sb="8" eb="10">
      <t>センタク</t>
    </rPh>
    <rPh sb="10" eb="11">
      <t>リツ</t>
    </rPh>
    <rPh sb="12" eb="13">
      <t>アト</t>
    </rPh>
    <rPh sb="16" eb="17">
      <t>ヤマ</t>
    </rPh>
    <phoneticPr fontId="1"/>
  </si>
  <si>
    <t>新奇性追求と山の選択率（後）　C山</t>
    <rPh sb="0" eb="5">
      <t>シンキセイツイキュウ</t>
    </rPh>
    <rPh sb="6" eb="7">
      <t>ヤマ</t>
    </rPh>
    <rPh sb="8" eb="10">
      <t>センタク</t>
    </rPh>
    <rPh sb="10" eb="11">
      <t>リツ</t>
    </rPh>
    <rPh sb="12" eb="13">
      <t>アト</t>
    </rPh>
    <rPh sb="16" eb="17">
      <t>ヤマ</t>
    </rPh>
    <phoneticPr fontId="1"/>
  </si>
  <si>
    <t>前-後</t>
    <rPh sb="0" eb="1">
      <t>マエ</t>
    </rPh>
    <rPh sb="2" eb="3">
      <t>アト</t>
    </rPh>
    <phoneticPr fontId="1"/>
  </si>
  <si>
    <t>保続の強さと新奇性追求</t>
    <rPh sb="0" eb="2">
      <t>ホゾク</t>
    </rPh>
    <rPh sb="3" eb="4">
      <t>ツヨ</t>
    </rPh>
    <rPh sb="6" eb="9">
      <t>シンキセイ</t>
    </rPh>
    <rPh sb="9" eb="11">
      <t>ツイキュウ</t>
    </rPh>
    <phoneticPr fontId="1"/>
  </si>
  <si>
    <t>保続の強さと損害回避</t>
    <rPh sb="0" eb="2">
      <t>ホゾク</t>
    </rPh>
    <rPh sb="3" eb="4">
      <t>ツヨ</t>
    </rPh>
    <rPh sb="6" eb="8">
      <t>ソンガイ</t>
    </rPh>
    <rPh sb="8" eb="10">
      <t>カイヒ</t>
    </rPh>
    <phoneticPr fontId="1"/>
  </si>
  <si>
    <t>保続の強さと変更前の選択回数</t>
    <rPh sb="0" eb="2">
      <t>ホゾク</t>
    </rPh>
    <rPh sb="3" eb="4">
      <t>ツヨ</t>
    </rPh>
    <rPh sb="6" eb="9">
      <t>ヘンコウマエ</t>
    </rPh>
    <rPh sb="10" eb="12">
      <t>センタク</t>
    </rPh>
    <rPh sb="12" eb="14">
      <t>カイスウ</t>
    </rPh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</si>
  <si>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</si>
  <si>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</si>
  <si>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</si>
  <si>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</si>
  <si>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新奇性追求と変更前の選択回数</t>
    <rPh sb="0" eb="5">
      <t>シンキセイツイキュウ</t>
    </rPh>
    <rPh sb="6" eb="9">
      <t>ヘンコウマエ</t>
    </rPh>
    <rPh sb="10" eb="12">
      <t>センタク</t>
    </rPh>
    <rPh sb="12" eb="14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</si>
</sst>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1" applyNumberFormat="1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1" applyNumberFormat="1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6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8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9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113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114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115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116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117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118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119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120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121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122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123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124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125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26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3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alpha val="9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7ED-4494-85F1-02EA9C1B8EB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ED-4494-85F1-02EA9C1B8EB6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ED-4494-85F1-02EA9C1B8EB6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ED-4494-85F1-02EA9C1B8EB6}"/>
              </c:ext>
            </c:extLst>
          </c:dPt>
          <c:errBars>
            <c:errBarType val="both"/>
            <c:errValType val="cust"/>
            <c:noEndCap val="0"/>
            <c:plus>
              <c:numRef>
                <c:f>'グラフ (2)'!$AG$25:$AJ$25</c:f>
                <c:numCache>
                  <c:formatCode>General</c:formatCode>
                  <c:ptCount val="4"/>
                  <c:pt idx="0">
                    <c:v>6.8589597005299776</c:v>
                  </c:pt>
                  <c:pt idx="1">
                    <c:v>10.006412807530133</c:v>
                  </c:pt>
                  <c:pt idx="2">
                    <c:v>7.0608453230235</c:v>
                  </c:pt>
                  <c:pt idx="3">
                    <c:v>5.9777992884961124</c:v>
                  </c:pt>
                </c:numCache>
              </c:numRef>
            </c:plus>
            <c:minus>
              <c:numRef>
                <c:f>'グラフ (2)'!$AG$25:$AJ$25</c:f>
                <c:numCache>
                  <c:formatCode>General</c:formatCode>
                  <c:ptCount val="4"/>
                  <c:pt idx="0">
                    <c:v>6.8589597005299776</c:v>
                  </c:pt>
                  <c:pt idx="1">
                    <c:v>10.006412807530133</c:v>
                  </c:pt>
                  <c:pt idx="2">
                    <c:v>7.0608453230235</c:v>
                  </c:pt>
                  <c:pt idx="3">
                    <c:v>5.9777992884961124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'グラフ (2)'!$AG$1:$AJ$1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'グラフ (2)'!$AG$24:$AJ$24</c:f>
              <c:numCache>
                <c:formatCode>General</c:formatCode>
                <c:ptCount val="4"/>
                <c:pt idx="0">
                  <c:v>18.095021314767568</c:v>
                </c:pt>
                <c:pt idx="1">
                  <c:v>27.253246271376725</c:v>
                </c:pt>
                <c:pt idx="2">
                  <c:v>26.866574495727676</c:v>
                </c:pt>
                <c:pt idx="3">
                  <c:v>27.785157918128029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ED-4494-85F1-02EA9C1B8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52032"/>
        <c:axId val="176253568"/>
      </c:barChart>
      <c:catAx>
        <c:axId val="17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3568"/>
        <c:crosses val="autoZero"/>
        <c:auto val="1"/>
        <c:lblAlgn val="ctr"/>
        <c:lblOffset val="100"/>
        <c:noMultiLvlLbl val="0"/>
      </c:catAx>
      <c:valAx>
        <c:axId val="176253568"/>
        <c:scaling>
          <c:orientation val="minMax"/>
          <c:max val="6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60-456C-902F-78B2C0A9072C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60-456C-902F-78B2C0A9072C}"/>
              </c:ext>
            </c:extLst>
          </c:dPt>
          <c:errBars>
            <c:errBarType val="both"/>
            <c:errValType val="cust"/>
            <c:noEndCap val="0"/>
            <c:plus>
              <c:numRef>
                <c:f>'グラフ (2)'!$AL$25:$AO$25</c:f>
                <c:numCache>
                  <c:formatCode>General</c:formatCode>
                  <c:ptCount val="4"/>
                  <c:pt idx="0">
                    <c:v>17.44990518519776</c:v>
                  </c:pt>
                  <c:pt idx="1">
                    <c:v>20.62739635063992</c:v>
                  </c:pt>
                  <c:pt idx="2">
                    <c:v>16.113960025308078</c:v>
                  </c:pt>
                  <c:pt idx="3">
                    <c:v>15.250245827418304</c:v>
                  </c:pt>
                </c:numCache>
              </c:numRef>
            </c:plus>
            <c:minus>
              <c:numRef>
                <c:f>'グラフ (2)'!$AL$25:$AO$25</c:f>
                <c:numCache>
                  <c:formatCode>General</c:formatCode>
                  <c:ptCount val="4"/>
                  <c:pt idx="0">
                    <c:v>17.44990518519776</c:v>
                  </c:pt>
                  <c:pt idx="1">
                    <c:v>20.62739635063992</c:v>
                  </c:pt>
                  <c:pt idx="2">
                    <c:v>16.113960025308078</c:v>
                  </c:pt>
                  <c:pt idx="3">
                    <c:v>15.250245827418304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'グラフ (2)'!$AL$1:$AO$1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'グラフ (2)'!$AL$24:$AO$24</c:f>
              <c:numCache>
                <c:formatCode>General</c:formatCode>
                <c:ptCount val="4"/>
                <c:pt idx="0">
                  <c:v>27.730322981915752</c:v>
                </c:pt>
                <c:pt idx="1">
                  <c:v>23.77508896275609</c:v>
                </c:pt>
                <c:pt idx="2">
                  <c:v>29.888206591942097</c:v>
                </c:pt>
                <c:pt idx="3">
                  <c:v>18.606381463386068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60-456C-902F-78B2C0A90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80320"/>
        <c:axId val="176281856"/>
      </c:barChart>
      <c:catAx>
        <c:axId val="176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1856"/>
        <c:crosses val="autoZero"/>
        <c:auto val="1"/>
        <c:lblAlgn val="ctr"/>
        <c:lblOffset val="100"/>
        <c:noMultiLvlLbl val="0"/>
      </c:catAx>
      <c:valAx>
        <c:axId val="176281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6714785651794"/>
          <c:y val="7.8703703703703706E-2"/>
          <c:w val="0.80604396325459315"/>
          <c:h val="0.7225309857101195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(2)'!$AE$2:$AE$22</c:f>
              <c:numCache>
                <c:formatCode>General</c:formatCode>
                <c:ptCount val="21"/>
                <c:pt idx="0">
                  <c:v>-310</c:v>
                </c:pt>
                <c:pt idx="1">
                  <c:v>#N/A</c:v>
                </c:pt>
                <c:pt idx="2">
                  <c:v>#N/A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#N/A</c:v>
                </c:pt>
                <c:pt idx="7">
                  <c:v>260</c:v>
                </c:pt>
                <c:pt idx="8">
                  <c:v>#N/A</c:v>
                </c:pt>
                <c:pt idx="9">
                  <c:v>950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-230</c:v>
                </c:pt>
                <c:pt idx="16">
                  <c:v>410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400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F-4413-856A-30F53377E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5824"/>
        <c:axId val="176207744"/>
      </c:scatterChart>
      <c:valAx>
        <c:axId val="176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全試行の</a:t>
                </a:r>
                <a:r>
                  <a:rPr lang="ja-JP" b="0"/>
                  <a:t>総獲得金額（円）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7744"/>
        <c:crossesAt val="-1000"/>
        <c:crossBetween val="midCat"/>
      </c:valAx>
      <c:valAx>
        <c:axId val="176207744"/>
        <c:scaling>
          <c:orientation val="minMax"/>
        </c:scaling>
        <c:delete val="0"/>
        <c:axPos val="l"/>
        <c:title>
          <c:tx>
            <c:rich>
              <a:bodyPr rot="0" vert="eaVert"/>
              <a:lstStyle/>
              <a:p>
                <a:pPr>
                  <a:defRPr b="0"/>
                </a:pPr>
                <a:r>
                  <a:rPr lang="ja-JP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582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(2)'!$AE$2:$AE$22</c:f>
              <c:numCache>
                <c:formatCode>General</c:formatCode>
                <c:ptCount val="21"/>
                <c:pt idx="0">
                  <c:v>-310</c:v>
                </c:pt>
                <c:pt idx="1">
                  <c:v>#N/A</c:v>
                </c:pt>
                <c:pt idx="2">
                  <c:v>#N/A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#N/A</c:v>
                </c:pt>
                <c:pt idx="7">
                  <c:v>260</c:v>
                </c:pt>
                <c:pt idx="8">
                  <c:v>#N/A</c:v>
                </c:pt>
                <c:pt idx="9">
                  <c:v>950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-230</c:v>
                </c:pt>
                <c:pt idx="16">
                  <c:v>410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400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1-436E-ACC0-A7E0A8BAA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016"/>
        <c:axId val="184316672"/>
      </c:scatterChart>
      <c:valAx>
        <c:axId val="1842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</a:t>
                </a:r>
                <a:r>
                  <a:rPr lang="ja-JP"/>
                  <a:t>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16672"/>
        <c:crossesAt val="-1000"/>
        <c:crossBetween val="midCat"/>
      </c:valAx>
      <c:valAx>
        <c:axId val="1843166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294016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(2)'!$AS$2:$AS$22</c:f>
              <c:numCache>
                <c:formatCode>General</c:formatCode>
                <c:ptCount val="21"/>
                <c:pt idx="0">
                  <c:v>19.607843137254903</c:v>
                </c:pt>
                <c:pt idx="1">
                  <c:v>#N/A</c:v>
                </c:pt>
                <c:pt idx="2">
                  <c:v>#N/A</c:v>
                </c:pt>
                <c:pt idx="3">
                  <c:v>18.032786885245898</c:v>
                </c:pt>
                <c:pt idx="4">
                  <c:v>18.787878787878789</c:v>
                </c:pt>
                <c:pt idx="5">
                  <c:v>4.8543689320388381</c:v>
                </c:pt>
                <c:pt idx="6">
                  <c:v>#N/A</c:v>
                </c:pt>
                <c:pt idx="7">
                  <c:v>22.807017543859658</c:v>
                </c:pt>
                <c:pt idx="8">
                  <c:v>#N/A</c:v>
                </c:pt>
                <c:pt idx="9">
                  <c:v>16.666666666666664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-25.27472527472527</c:v>
                </c:pt>
                <c:pt idx="16">
                  <c:v>-16.312056737588648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24.561403508771939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5-4435-80D5-636E932DD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2016"/>
        <c:axId val="184343936"/>
      </c:scatterChart>
      <c:valAx>
        <c:axId val="18434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3936"/>
        <c:crossesAt val="-30"/>
        <c:crossBetween val="midCat"/>
      </c:valAx>
      <c:valAx>
        <c:axId val="18434393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2016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(2)'!$AS$2:$AS$22</c:f>
              <c:numCache>
                <c:formatCode>General</c:formatCode>
                <c:ptCount val="21"/>
                <c:pt idx="0">
                  <c:v>19.607843137254903</c:v>
                </c:pt>
                <c:pt idx="1">
                  <c:v>#N/A</c:v>
                </c:pt>
                <c:pt idx="2">
                  <c:v>#N/A</c:v>
                </c:pt>
                <c:pt idx="3">
                  <c:v>18.032786885245898</c:v>
                </c:pt>
                <c:pt idx="4">
                  <c:v>18.787878787878789</c:v>
                </c:pt>
                <c:pt idx="5">
                  <c:v>4.8543689320388381</c:v>
                </c:pt>
                <c:pt idx="6">
                  <c:v>#N/A</c:v>
                </c:pt>
                <c:pt idx="7">
                  <c:v>22.807017543859658</c:v>
                </c:pt>
                <c:pt idx="8">
                  <c:v>#N/A</c:v>
                </c:pt>
                <c:pt idx="9">
                  <c:v>16.666666666666664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-25.27472527472527</c:v>
                </c:pt>
                <c:pt idx="16">
                  <c:v>-16.312056737588648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24.561403508771939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7-4032-B61C-6E29B1889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4080"/>
        <c:axId val="183216000"/>
      </c:scatterChart>
      <c:valAx>
        <c:axId val="1832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6000"/>
        <c:crossesAt val="-30"/>
        <c:crossBetween val="midCat"/>
      </c:valAx>
      <c:valAx>
        <c:axId val="18321600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40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(2)'!$AW$2:$AW$22</c:f>
              <c:numCache>
                <c:formatCode>General</c:formatCode>
                <c:ptCount val="21"/>
                <c:pt idx="0">
                  <c:v>-46.938775510204088</c:v>
                </c:pt>
                <c:pt idx="1">
                  <c:v>#N/A</c:v>
                </c:pt>
                <c:pt idx="2">
                  <c:v>#N/A</c:v>
                </c:pt>
                <c:pt idx="3">
                  <c:v>10.791366906474821</c:v>
                </c:pt>
                <c:pt idx="4">
                  <c:v>-2.8571428571428541</c:v>
                </c:pt>
                <c:pt idx="5">
                  <c:v>15.463917525773191</c:v>
                </c:pt>
                <c:pt idx="6">
                  <c:v>#N/A</c:v>
                </c:pt>
                <c:pt idx="7">
                  <c:v>4.6511627906976756</c:v>
                </c:pt>
                <c:pt idx="8">
                  <c:v>#N/A</c:v>
                </c:pt>
                <c:pt idx="9">
                  <c:v>1.4285714285714164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55.555555555555564</c:v>
                </c:pt>
                <c:pt idx="16">
                  <c:v>-1.6949152542372872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-9.302325581395344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F-4A71-91AC-A15D0620C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7744"/>
        <c:axId val="184374016"/>
      </c:scatterChart>
      <c:valAx>
        <c:axId val="18436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74016"/>
        <c:crossesAt val="-100"/>
        <c:crossBetween val="midCat"/>
      </c:valAx>
      <c:valAx>
        <c:axId val="18437401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67744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(2)'!$AW$2:$AW$22</c:f>
              <c:numCache>
                <c:formatCode>General</c:formatCode>
                <c:ptCount val="21"/>
                <c:pt idx="0">
                  <c:v>-46.938775510204088</c:v>
                </c:pt>
                <c:pt idx="1">
                  <c:v>#N/A</c:v>
                </c:pt>
                <c:pt idx="2">
                  <c:v>#N/A</c:v>
                </c:pt>
                <c:pt idx="3">
                  <c:v>10.791366906474821</c:v>
                </c:pt>
                <c:pt idx="4">
                  <c:v>-2.8571428571428541</c:v>
                </c:pt>
                <c:pt idx="5">
                  <c:v>15.463917525773191</c:v>
                </c:pt>
                <c:pt idx="6">
                  <c:v>#N/A</c:v>
                </c:pt>
                <c:pt idx="7">
                  <c:v>4.6511627906976756</c:v>
                </c:pt>
                <c:pt idx="8">
                  <c:v>#N/A</c:v>
                </c:pt>
                <c:pt idx="9">
                  <c:v>1.4285714285714164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55.555555555555564</c:v>
                </c:pt>
                <c:pt idx="16">
                  <c:v>-1.6949152542372872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-9.302325581395344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D-4D80-AAD2-0D52018DD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7552"/>
        <c:axId val="184409472"/>
      </c:scatterChart>
      <c:valAx>
        <c:axId val="1844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9472"/>
        <c:crossesAt val="-100"/>
        <c:crossBetween val="midCat"/>
      </c:valAx>
      <c:valAx>
        <c:axId val="1844094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7552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(2)'!$AC$2:$AC$22</c:f>
              <c:numCache>
                <c:formatCode>General</c:formatCode>
                <c:ptCount val="21"/>
                <c:pt idx="0">
                  <c:v>90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#N/A</c:v>
                </c:pt>
                <c:pt idx="7">
                  <c:v>-480</c:v>
                </c:pt>
                <c:pt idx="8">
                  <c:v>#N/A</c:v>
                </c:pt>
                <c:pt idx="9">
                  <c:v>60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-880</c:v>
                </c:pt>
                <c:pt idx="16">
                  <c:v>-330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210</c:v>
                </c:pt>
              </c:numCache>
            </c:numRef>
          </c:xVal>
          <c:yVal>
            <c:numRef>
              <c:f>'グラフ (2)'!$D$2:$D$22</c:f>
              <c:numCache>
                <c:formatCode>General</c:formatCode>
                <c:ptCount val="21"/>
                <c:pt idx="0">
                  <c:v>4</c:v>
                </c:pt>
                <c:pt idx="1">
                  <c:v>#N/A</c:v>
                </c:pt>
                <c:pt idx="2">
                  <c:v>#N/A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#N/A</c:v>
                </c:pt>
                <c:pt idx="7">
                  <c:v>5.3</c:v>
                </c:pt>
                <c:pt idx="8">
                  <c:v>#N/A</c:v>
                </c:pt>
                <c:pt idx="9">
                  <c:v>6.6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4.5999999999999996</c:v>
                </c:pt>
                <c:pt idx="16">
                  <c:v>5.7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F-45F5-B2FA-043661EFF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144"/>
        <c:axId val="189688064"/>
      </c:scatterChart>
      <c:valAx>
        <c:axId val="18968614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</a:t>
                </a:r>
                <a:r>
                  <a:rPr lang="ja-JP" altLang="en-US"/>
                  <a:t>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8064"/>
        <c:crossesAt val="0"/>
        <c:crossBetween val="midCat"/>
        <c:majorUnit val="200"/>
      </c:valAx>
      <c:valAx>
        <c:axId val="1896880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614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(2)'!$AD$2:$AD$22</c:f>
              <c:numCache>
                <c:formatCode>General</c:formatCode>
                <c:ptCount val="21"/>
                <c:pt idx="0">
                  <c:v>-400</c:v>
                </c:pt>
                <c:pt idx="1">
                  <c:v>#N/A</c:v>
                </c:pt>
                <c:pt idx="2">
                  <c:v>#N/A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#N/A</c:v>
                </c:pt>
                <c:pt idx="7">
                  <c:v>740</c:v>
                </c:pt>
                <c:pt idx="8">
                  <c:v>#N/A</c:v>
                </c:pt>
                <c:pt idx="9">
                  <c:v>890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650</c:v>
                </c:pt>
                <c:pt idx="16">
                  <c:v>740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190</c:v>
                </c:pt>
              </c:numCache>
            </c:numRef>
          </c:xVal>
          <c:yVal>
            <c:numRef>
              <c:f>'グラフ (2)'!$D$2:$D$22</c:f>
              <c:numCache>
                <c:formatCode>General</c:formatCode>
                <c:ptCount val="21"/>
                <c:pt idx="0">
                  <c:v>4</c:v>
                </c:pt>
                <c:pt idx="1">
                  <c:v>#N/A</c:v>
                </c:pt>
                <c:pt idx="2">
                  <c:v>#N/A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#N/A</c:v>
                </c:pt>
                <c:pt idx="7">
                  <c:v>5.3</c:v>
                </c:pt>
                <c:pt idx="8">
                  <c:v>#N/A</c:v>
                </c:pt>
                <c:pt idx="9">
                  <c:v>6.6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4.5999999999999996</c:v>
                </c:pt>
                <c:pt idx="16">
                  <c:v>5.7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3-475C-A741-E7C500596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13408"/>
        <c:axId val="189744256"/>
      </c:scatterChart>
      <c:valAx>
        <c:axId val="189713408"/>
        <c:scaling>
          <c:orientation val="minMax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</a:t>
                </a:r>
                <a:r>
                  <a:rPr lang="ja-JP" altLang="en-US"/>
                  <a:t>総</a:t>
                </a:r>
                <a:r>
                  <a:rPr lang="ja-JP"/>
                  <a:t>獲得金額</a:t>
                </a:r>
                <a:r>
                  <a:rPr lang="ja-JP" altLang="en-US"/>
                  <a:t>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44256"/>
        <c:crossesAt val="-1000"/>
        <c:crossBetween val="midCat"/>
        <c:majorUnit val="200"/>
      </c:valAx>
      <c:valAx>
        <c:axId val="1897442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13408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(2)'!$AE$2:$AE$22</c:f>
              <c:numCache>
                <c:formatCode>General</c:formatCode>
                <c:ptCount val="21"/>
                <c:pt idx="0">
                  <c:v>-310</c:v>
                </c:pt>
                <c:pt idx="1">
                  <c:v>#N/A</c:v>
                </c:pt>
                <c:pt idx="2">
                  <c:v>#N/A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#N/A</c:v>
                </c:pt>
                <c:pt idx="7">
                  <c:v>260</c:v>
                </c:pt>
                <c:pt idx="8">
                  <c:v>#N/A</c:v>
                </c:pt>
                <c:pt idx="9">
                  <c:v>950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-230</c:v>
                </c:pt>
                <c:pt idx="16">
                  <c:v>410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400</c:v>
                </c:pt>
              </c:numCache>
            </c:numRef>
          </c:xVal>
          <c:yVal>
            <c:numRef>
              <c:f>'グラフ (2)'!$D$2:$D$22</c:f>
              <c:numCache>
                <c:formatCode>General</c:formatCode>
                <c:ptCount val="21"/>
                <c:pt idx="0">
                  <c:v>4</c:v>
                </c:pt>
                <c:pt idx="1">
                  <c:v>#N/A</c:v>
                </c:pt>
                <c:pt idx="2">
                  <c:v>#N/A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#N/A</c:v>
                </c:pt>
                <c:pt idx="7">
                  <c:v>5.3</c:v>
                </c:pt>
                <c:pt idx="8">
                  <c:v>#N/A</c:v>
                </c:pt>
                <c:pt idx="9">
                  <c:v>6.6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4.5999999999999996</c:v>
                </c:pt>
                <c:pt idx="16">
                  <c:v>5.7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4-4F26-A744-C459051F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504"/>
        <c:axId val="189767680"/>
      </c:scatterChart>
      <c:valAx>
        <c:axId val="18976550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7680"/>
        <c:crossesAt val="-1000"/>
        <c:crossBetween val="midCat"/>
        <c:majorUnit val="200"/>
      </c:valAx>
      <c:valAx>
        <c:axId val="18976768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550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(2)'!$AC$2:$AC$22</c:f>
              <c:numCache>
                <c:formatCode>General</c:formatCode>
                <c:ptCount val="21"/>
                <c:pt idx="0">
                  <c:v>90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#N/A</c:v>
                </c:pt>
                <c:pt idx="7">
                  <c:v>-480</c:v>
                </c:pt>
                <c:pt idx="8">
                  <c:v>#N/A</c:v>
                </c:pt>
                <c:pt idx="9">
                  <c:v>60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-880</c:v>
                </c:pt>
                <c:pt idx="16">
                  <c:v>-330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210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8-414D-8FC4-A74CD3F3E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9040"/>
        <c:axId val="189880960"/>
      </c:scatterChart>
      <c:valAx>
        <c:axId val="18987904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80960"/>
        <c:crosses val="autoZero"/>
        <c:crossBetween val="midCat"/>
      </c:valAx>
      <c:valAx>
        <c:axId val="18988096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7904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(2)'!$AD$2:$AD$22</c:f>
              <c:numCache>
                <c:formatCode>General</c:formatCode>
                <c:ptCount val="21"/>
                <c:pt idx="0">
                  <c:v>-400</c:v>
                </c:pt>
                <c:pt idx="1">
                  <c:v>#N/A</c:v>
                </c:pt>
                <c:pt idx="2">
                  <c:v>#N/A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#N/A</c:v>
                </c:pt>
                <c:pt idx="7">
                  <c:v>740</c:v>
                </c:pt>
                <c:pt idx="8">
                  <c:v>#N/A</c:v>
                </c:pt>
                <c:pt idx="9">
                  <c:v>890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650</c:v>
                </c:pt>
                <c:pt idx="16">
                  <c:v>740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190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8-4E0B-A839-9C422A6E7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8112"/>
        <c:axId val="190596608"/>
      </c:scatterChart>
      <c:valAx>
        <c:axId val="189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変更後の総獲得金額（円）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96608"/>
        <c:crossesAt val="-1000"/>
        <c:crossBetween val="midCat"/>
      </c:valAx>
      <c:valAx>
        <c:axId val="1905966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新奇性追求得点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98112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(2)'!$AC$2:$AC$22</c:f>
              <c:numCache>
                <c:formatCode>General</c:formatCode>
                <c:ptCount val="21"/>
                <c:pt idx="0">
                  <c:v>90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#N/A</c:v>
                </c:pt>
                <c:pt idx="7">
                  <c:v>-480</c:v>
                </c:pt>
                <c:pt idx="8">
                  <c:v>#N/A</c:v>
                </c:pt>
                <c:pt idx="9">
                  <c:v>60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-880</c:v>
                </c:pt>
                <c:pt idx="16">
                  <c:v>-330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210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B-41A5-B07D-8449BDD95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3760"/>
        <c:axId val="190620032"/>
      </c:scatterChart>
      <c:valAx>
        <c:axId val="19061376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20032"/>
        <c:crossesAt val="-1000"/>
        <c:crossBetween val="midCat"/>
      </c:valAx>
      <c:valAx>
        <c:axId val="190620032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1376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(2)'!$AD$2:$AD$22</c:f>
              <c:numCache>
                <c:formatCode>General</c:formatCode>
                <c:ptCount val="21"/>
                <c:pt idx="0">
                  <c:v>-400</c:v>
                </c:pt>
                <c:pt idx="1">
                  <c:v>#N/A</c:v>
                </c:pt>
                <c:pt idx="2">
                  <c:v>#N/A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#N/A</c:v>
                </c:pt>
                <c:pt idx="7">
                  <c:v>740</c:v>
                </c:pt>
                <c:pt idx="8">
                  <c:v>#N/A</c:v>
                </c:pt>
                <c:pt idx="9">
                  <c:v>890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650</c:v>
                </c:pt>
                <c:pt idx="16">
                  <c:v>740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190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D-412B-8BB2-F1E42CB8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損害回避</a:t>
                </a:r>
                <a:r>
                  <a:rPr lang="ja-JP"/>
                  <a:t>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(2)'!$P$2:$P$22</c:f>
              <c:numCache>
                <c:formatCode>General</c:formatCode>
                <c:ptCount val="21"/>
                <c:pt idx="0">
                  <c:v>5.9701492537313428</c:v>
                </c:pt>
                <c:pt idx="1">
                  <c:v>#N/A</c:v>
                </c:pt>
                <c:pt idx="2">
                  <c:v>#N/A</c:v>
                </c:pt>
                <c:pt idx="3">
                  <c:v>7.6923076923076925</c:v>
                </c:pt>
                <c:pt idx="4">
                  <c:v>16.326530612244898</c:v>
                </c:pt>
                <c:pt idx="5">
                  <c:v>58.139534883720934</c:v>
                </c:pt>
                <c:pt idx="6">
                  <c:v>#N/A</c:v>
                </c:pt>
                <c:pt idx="7">
                  <c:v>40</c:v>
                </c:pt>
                <c:pt idx="8">
                  <c:v>#N/A</c:v>
                </c:pt>
                <c:pt idx="9">
                  <c:v>14.285714285714285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47.222222222222221</c:v>
                </c:pt>
                <c:pt idx="16">
                  <c:v>60.439560439560438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20.779220779220779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5-4BB8-9316-58074C15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5664"/>
        <c:axId val="190707584"/>
      </c:scatterChart>
      <c:valAx>
        <c:axId val="1907056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損失が大きかったにも関わらす同じ山を引いた割合（％）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7584"/>
        <c:crosses val="autoZero"/>
        <c:crossBetween val="midCat"/>
      </c:valAx>
      <c:valAx>
        <c:axId val="190707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(2)'!$P$2:$P$22</c:f>
              <c:numCache>
                <c:formatCode>General</c:formatCode>
                <c:ptCount val="21"/>
                <c:pt idx="0">
                  <c:v>5.9701492537313428</c:v>
                </c:pt>
                <c:pt idx="1">
                  <c:v>#N/A</c:v>
                </c:pt>
                <c:pt idx="2">
                  <c:v>#N/A</c:v>
                </c:pt>
                <c:pt idx="3">
                  <c:v>7.6923076923076925</c:v>
                </c:pt>
                <c:pt idx="4">
                  <c:v>16.326530612244898</c:v>
                </c:pt>
                <c:pt idx="5">
                  <c:v>58.139534883720934</c:v>
                </c:pt>
                <c:pt idx="6">
                  <c:v>#N/A</c:v>
                </c:pt>
                <c:pt idx="7">
                  <c:v>40</c:v>
                </c:pt>
                <c:pt idx="8">
                  <c:v>#N/A</c:v>
                </c:pt>
                <c:pt idx="9">
                  <c:v>14.285714285714285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47.222222222222221</c:v>
                </c:pt>
                <c:pt idx="16">
                  <c:v>60.439560439560438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20.779220779220779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D-4E22-B0FB-A5822C413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24"/>
        <c:axId val="190538496"/>
      </c:scatterChart>
      <c:valAx>
        <c:axId val="1905322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損失が大きかったにもかかわらず同じ山を引いた割合（％）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8496"/>
        <c:crosses val="autoZero"/>
        <c:crossBetween val="midCat"/>
      </c:valAx>
      <c:valAx>
        <c:axId val="190538496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0-2034-448A-91D3-FCB22115181E}"/>
              </c:ext>
            </c:extLst>
          </c:dPt>
          <c:trendline>
            <c:trendlineType val="linear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'グラフ (2)'!$L$2:$L$22</c:f>
              <c:numCache>
                <c:formatCode>General</c:formatCode>
                <c:ptCount val="21"/>
                <c:pt idx="0">
                  <c:v>4.5454545454545459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56.25</c:v>
                </c:pt>
                <c:pt idx="5">
                  <c:v>74.418604651162795</c:v>
                </c:pt>
                <c:pt idx="6">
                  <c:v>#N/A</c:v>
                </c:pt>
                <c:pt idx="7">
                  <c:v>36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</c:v>
                </c:pt>
                <c:pt idx="16">
                  <c:v>77.777777777777786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14.814814814814813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34-448A-91D3-FCB22115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856"/>
        <c:axId val="44696320"/>
      </c:scatterChart>
      <c:valAx>
        <c:axId val="446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6320"/>
        <c:crosses val="autoZero"/>
        <c:crossBetween val="midCat"/>
        <c:majorUnit val="20"/>
      </c:valAx>
      <c:valAx>
        <c:axId val="4469632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7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'グラフ (2)'!$L$2:$L$22</c:f>
              <c:numCache>
                <c:formatCode>General</c:formatCode>
                <c:ptCount val="21"/>
                <c:pt idx="0">
                  <c:v>4.5454545454545459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56.25</c:v>
                </c:pt>
                <c:pt idx="5">
                  <c:v>74.418604651162795</c:v>
                </c:pt>
                <c:pt idx="6">
                  <c:v>#N/A</c:v>
                </c:pt>
                <c:pt idx="7">
                  <c:v>36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</c:v>
                </c:pt>
                <c:pt idx="16">
                  <c:v>77.777777777777786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14.814814814814813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C-4877-8C10-31450772D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056"/>
        <c:axId val="165833344"/>
      </c:scatterChart>
      <c:valAx>
        <c:axId val="1775810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[=-0.5]&quot;&quot;;General" sourceLinked="0"/>
        <c:majorTickMark val="out"/>
        <c:minorTickMark val="none"/>
        <c:tickLblPos val="nextTo"/>
        <c:crossAx val="165833344"/>
        <c:crosses val="autoZero"/>
        <c:crossBetween val="midCat"/>
      </c:valAx>
      <c:valAx>
        <c:axId val="16583334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900" b="0"/>
                </a:pPr>
                <a:r>
                  <a:rPr lang="ja-JP" altLang="en-US" sz="900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581056"/>
        <c:crossesAt val="-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'グラフ (2)'!$H$2:$H$22</c:f>
              <c:numCache>
                <c:formatCode>General</c:formatCode>
                <c:ptCount val="21"/>
                <c:pt idx="0">
                  <c:v>6.666666666666667</c:v>
                </c:pt>
                <c:pt idx="1">
                  <c:v>#N/A</c:v>
                </c:pt>
                <c:pt idx="2">
                  <c:v>#N/A</c:v>
                </c:pt>
                <c:pt idx="3">
                  <c:v>14.814814814814813</c:v>
                </c:pt>
                <c:pt idx="4">
                  <c:v>8.536585365853659</c:v>
                </c:pt>
                <c:pt idx="5">
                  <c:v>41.860465116279073</c:v>
                </c:pt>
                <c:pt idx="6">
                  <c:v>#N/A</c:v>
                </c:pt>
                <c:pt idx="7">
                  <c:v>42.5</c:v>
                </c:pt>
                <c:pt idx="8">
                  <c:v>#N/A</c:v>
                </c:pt>
                <c:pt idx="9">
                  <c:v>48.275862068965516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48.571428571428569</c:v>
                </c:pt>
                <c:pt idx="16">
                  <c:v>56.164383561643838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24</c:v>
                </c:pt>
              </c:numCache>
            </c:numRef>
          </c:xVal>
          <c:yVal>
            <c:numRef>
              <c:f>'グラフ (2)'!$C$2:$C$22</c:f>
              <c:numCache>
                <c:formatCode>General</c:formatCode>
                <c:ptCount val="21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</c:v>
                </c:pt>
                <c:pt idx="16">
                  <c:v>30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3-4197-A6F3-92243FD7F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9632"/>
        <c:axId val="165846016"/>
      </c:scatterChart>
      <c:valAx>
        <c:axId val="1695096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46016"/>
        <c:crosses val="autoZero"/>
        <c:crossBetween val="midCat"/>
        <c:majorUnit val="20"/>
      </c:valAx>
      <c:valAx>
        <c:axId val="1658460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ja-JP" altLang="en-US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0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'グラフ (2)'!$H$2:$H$22</c:f>
              <c:numCache>
                <c:formatCode>General</c:formatCode>
                <c:ptCount val="21"/>
                <c:pt idx="0">
                  <c:v>6.666666666666667</c:v>
                </c:pt>
                <c:pt idx="1">
                  <c:v>#N/A</c:v>
                </c:pt>
                <c:pt idx="2">
                  <c:v>#N/A</c:v>
                </c:pt>
                <c:pt idx="3">
                  <c:v>14.814814814814813</c:v>
                </c:pt>
                <c:pt idx="4">
                  <c:v>8.536585365853659</c:v>
                </c:pt>
                <c:pt idx="5">
                  <c:v>41.860465116279073</c:v>
                </c:pt>
                <c:pt idx="6">
                  <c:v>#N/A</c:v>
                </c:pt>
                <c:pt idx="7">
                  <c:v>42.5</c:v>
                </c:pt>
                <c:pt idx="8">
                  <c:v>#N/A</c:v>
                </c:pt>
                <c:pt idx="9">
                  <c:v>48.275862068965516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48.571428571428569</c:v>
                </c:pt>
                <c:pt idx="16">
                  <c:v>56.164383561643838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24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5-4C70-B28C-427BDC72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94016"/>
        <c:axId val="169492480"/>
      </c:scatterChart>
      <c:valAx>
        <c:axId val="1694940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2480"/>
        <c:crosses val="autoZero"/>
        <c:crossBetween val="midCat"/>
        <c:majorUnit val="20"/>
      </c:valAx>
      <c:valAx>
        <c:axId val="16949248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 algn="ctr">
                  <a:defRPr b="0"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'グラフ (2)'!$AI$2:$AI$22</c:f>
              <c:numCache>
                <c:formatCode>General</c:formatCode>
                <c:ptCount val="21"/>
                <c:pt idx="0">
                  <c:v>0.30392156862745096</c:v>
                </c:pt>
                <c:pt idx="1">
                  <c:v>#N/A</c:v>
                </c:pt>
                <c:pt idx="2">
                  <c:v>#N/A</c:v>
                </c:pt>
                <c:pt idx="3">
                  <c:v>0.27868852459016391</c:v>
                </c:pt>
                <c:pt idx="4">
                  <c:v>0.3515151515151515</c:v>
                </c:pt>
                <c:pt idx="5">
                  <c:v>0.22330097087378642</c:v>
                </c:pt>
                <c:pt idx="6">
                  <c:v>#N/A</c:v>
                </c:pt>
                <c:pt idx="7">
                  <c:v>0.22807017543859648</c:v>
                </c:pt>
                <c:pt idx="8">
                  <c:v>#N/A</c:v>
                </c:pt>
                <c:pt idx="9">
                  <c:v>0.33333333333333331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0.12637362637362637</c:v>
                </c:pt>
                <c:pt idx="16">
                  <c:v>0.24822695035460993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0.32456140350877194</c:v>
                </c:pt>
              </c:numCache>
            </c:numRef>
          </c:xVal>
          <c:yVal>
            <c:numRef>
              <c:f>'グラフ (2)'!$B$2:$B$22</c:f>
              <c:numCache>
                <c:formatCode>General</c:formatCode>
                <c:ptCount val="21"/>
                <c:pt idx="0">
                  <c:v>17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22</c:v>
                </c:pt>
                <c:pt idx="16">
                  <c:v>20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4-42E0-A259-890D7946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8495"/>
        <c:axId val="982239743"/>
      </c:scatterChart>
      <c:valAx>
        <c:axId val="9822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変更前のＣ山を選択した率（％）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9743"/>
        <c:crosses val="autoZero"/>
        <c:crossBetween val="midCat"/>
      </c:valAx>
      <c:valAx>
        <c:axId val="982239743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alpha val="9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D5-4D55-AFBF-01D10E362473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D5-4D55-AFBF-01D10E36247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D5-4D55-AFBF-01D10E36247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D5-4D55-AFBF-01D10E362473}"/>
              </c:ext>
            </c:extLst>
          </c:dPt>
          <c:errBars>
            <c:errBarType val="both"/>
            <c:errValType val="cust"/>
            <c:noEndCap val="0"/>
            <c:plus>
              <c:numRef>
                <c:f>'7人のみ'!$AG$25:$AJ$25</c:f>
                <c:numCache>
                  <c:formatCode>General</c:formatCode>
                  <c:ptCount val="4"/>
                  <c:pt idx="0">
                    <c:v>6.5843326242002576</c:v>
                  </c:pt>
                  <c:pt idx="1">
                    <c:v>4.3021105295773454</c:v>
                  </c:pt>
                  <c:pt idx="2">
                    <c:v>15.584100499417058</c:v>
                  </c:pt>
                  <c:pt idx="3">
                    <c:v>17.665678436687649</c:v>
                  </c:pt>
                </c:numCache>
              </c:numRef>
            </c:plus>
            <c:minus>
              <c:numRef>
                <c:f>'7人のみ'!$AG$25:$AJ$25</c:f>
                <c:numCache>
                  <c:formatCode>General</c:formatCode>
                  <c:ptCount val="4"/>
                  <c:pt idx="0">
                    <c:v>6.5843326242002576</c:v>
                  </c:pt>
                  <c:pt idx="1">
                    <c:v>4.3021105295773454</c:v>
                  </c:pt>
                  <c:pt idx="2">
                    <c:v>15.584100499417058</c:v>
                  </c:pt>
                  <c:pt idx="3">
                    <c:v>17.665678436687649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'7人のみ'!$AG$1:$AJ$1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'7人のみ'!$AG$24:$AJ$24</c:f>
              <c:numCache>
                <c:formatCode>General</c:formatCode>
                <c:ptCount val="4"/>
                <c:pt idx="0">
                  <c:v>15.370149492104726</c:v>
                </c:pt>
                <c:pt idx="1">
                  <c:v>20.405498781486276</c:v>
                </c:pt>
                <c:pt idx="2">
                  <c:v>34.698442211608771</c:v>
                </c:pt>
                <c:pt idx="3">
                  <c:v>29.525909514800237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D5-4D55-AFBF-01D10E362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52032"/>
        <c:axId val="176253568"/>
      </c:barChart>
      <c:catAx>
        <c:axId val="17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3568"/>
        <c:crosses val="autoZero"/>
        <c:auto val="1"/>
        <c:lblAlgn val="ctr"/>
        <c:lblOffset val="100"/>
        <c:noMultiLvlLbl val="0"/>
      </c:catAx>
      <c:valAx>
        <c:axId val="176253568"/>
        <c:scaling>
          <c:orientation val="minMax"/>
          <c:max val="6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09-48F8-9984-D99E8A90509B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09-48F8-9984-D99E8A90509B}"/>
              </c:ext>
            </c:extLst>
          </c:dPt>
          <c:errBars>
            <c:errBarType val="both"/>
            <c:errValType val="cust"/>
            <c:noEndCap val="0"/>
            <c:plus>
              <c:numRef>
                <c:f>'7人のみ'!$AL$25:$AO$25</c:f>
                <c:numCache>
                  <c:formatCode>General</c:formatCode>
                  <c:ptCount val="4"/>
                  <c:pt idx="0">
                    <c:v>19.991851147576892</c:v>
                  </c:pt>
                  <c:pt idx="1">
                    <c:v>11.85097268915008</c:v>
                  </c:pt>
                  <c:pt idx="2">
                    <c:v>25.108271723564563</c:v>
                  </c:pt>
                  <c:pt idx="3">
                    <c:v>12.941597129820783</c:v>
                  </c:pt>
                </c:numCache>
              </c:numRef>
            </c:plus>
            <c:minus>
              <c:numRef>
                <c:f>'7人のみ'!$AL$25:$AO$25</c:f>
                <c:numCache>
                  <c:formatCode>General</c:formatCode>
                  <c:ptCount val="4"/>
                  <c:pt idx="0">
                    <c:v>19.991851147576892</c:v>
                  </c:pt>
                  <c:pt idx="1">
                    <c:v>11.85097268915008</c:v>
                  </c:pt>
                  <c:pt idx="2">
                    <c:v>25.108271723564563</c:v>
                  </c:pt>
                  <c:pt idx="3">
                    <c:v>12.941597129820783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'7人のみ'!$AL$1:$AO$1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'7人のみ'!$AL$24:$AO$24</c:f>
              <c:numCache>
                <c:formatCode>General</c:formatCode>
                <c:ptCount val="4"/>
                <c:pt idx="0">
                  <c:v>22.770388412897688</c:v>
                </c:pt>
                <c:pt idx="1">
                  <c:v>20.857040178704764</c:v>
                </c:pt>
                <c:pt idx="2">
                  <c:v>35.566868160765168</c:v>
                </c:pt>
                <c:pt idx="3">
                  <c:v>20.80570324763238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09-48F8-9984-D99E8A905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80320"/>
        <c:axId val="176281856"/>
      </c:barChart>
      <c:catAx>
        <c:axId val="176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1856"/>
        <c:crosses val="autoZero"/>
        <c:auto val="1"/>
        <c:lblAlgn val="ctr"/>
        <c:lblOffset val="100"/>
        <c:noMultiLvlLbl val="0"/>
      </c:catAx>
      <c:valAx>
        <c:axId val="176281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6714785651794"/>
          <c:y val="7.8703703703703706E-2"/>
          <c:w val="0.80604396325459315"/>
          <c:h val="0.7225309857101195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380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1460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0-4B3C-BBC4-A73970EAB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5824"/>
        <c:axId val="176207744"/>
      </c:scatterChart>
      <c:valAx>
        <c:axId val="176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全試行の</a:t>
                </a:r>
                <a:r>
                  <a:rPr lang="ja-JP" b="0"/>
                  <a:t>総獲得金額（円）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7744"/>
        <c:crossesAt val="-1000"/>
        <c:crossBetween val="midCat"/>
      </c:valAx>
      <c:valAx>
        <c:axId val="176207744"/>
        <c:scaling>
          <c:orientation val="minMax"/>
        </c:scaling>
        <c:delete val="0"/>
        <c:axPos val="l"/>
        <c:title>
          <c:tx>
            <c:rich>
              <a:bodyPr rot="0" vert="eaVert"/>
              <a:lstStyle/>
              <a:p>
                <a:pPr>
                  <a:defRPr b="0"/>
                </a:pPr>
                <a:r>
                  <a:rPr lang="ja-JP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582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380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1460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5-42AB-B7D6-9248CAF32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016"/>
        <c:axId val="184316672"/>
      </c:scatterChart>
      <c:valAx>
        <c:axId val="1842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</a:t>
                </a:r>
                <a:r>
                  <a:rPr lang="ja-JP"/>
                  <a:t>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16672"/>
        <c:crossesAt val="-1000"/>
        <c:crossBetween val="midCat"/>
      </c:valAx>
      <c:valAx>
        <c:axId val="1843166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294016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26.530612244897959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8.3333333333333357</c:v>
                </c:pt>
                <c:pt idx="14">
                  <c:v>51.351351351351354</c:v>
                </c:pt>
                <c:pt idx="15">
                  <c:v>#N/A</c:v>
                </c:pt>
                <c:pt idx="16">
                  <c:v>#N/A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0-49E5-A6F7-1C08A905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2016"/>
        <c:axId val="184343936"/>
      </c:scatterChart>
      <c:valAx>
        <c:axId val="18434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3936"/>
        <c:crossesAt val="-30"/>
        <c:crossBetween val="midCat"/>
      </c:valAx>
      <c:valAx>
        <c:axId val="18434393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2016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26.530612244897959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8.3333333333333357</c:v>
                </c:pt>
                <c:pt idx="14">
                  <c:v>51.351351351351354</c:v>
                </c:pt>
                <c:pt idx="15">
                  <c:v>#N/A</c:v>
                </c:pt>
                <c:pt idx="16">
                  <c:v>#N/A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A-41EE-B1AF-50531A60B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4080"/>
        <c:axId val="183216000"/>
      </c:scatterChart>
      <c:valAx>
        <c:axId val="1832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6000"/>
        <c:crossesAt val="-30"/>
        <c:crossBetween val="midCat"/>
      </c:valAx>
      <c:valAx>
        <c:axId val="18321600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40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-20.52980132450331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38.15789473684211</c:v>
                </c:pt>
                <c:pt idx="14">
                  <c:v>-88.957055214723937</c:v>
                </c:pt>
                <c:pt idx="15">
                  <c:v>#N/A</c:v>
                </c:pt>
                <c:pt idx="16">
                  <c:v>#N/A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B-442B-9E22-A560BA9E4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7744"/>
        <c:axId val="184374016"/>
      </c:scatterChart>
      <c:valAx>
        <c:axId val="18436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74016"/>
        <c:crossesAt val="-100"/>
        <c:crossBetween val="midCat"/>
      </c:valAx>
      <c:valAx>
        <c:axId val="18437401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67744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-20.52980132450331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38.15789473684211</c:v>
                </c:pt>
                <c:pt idx="14">
                  <c:v>-88.957055214723937</c:v>
                </c:pt>
                <c:pt idx="15">
                  <c:v>#N/A</c:v>
                </c:pt>
                <c:pt idx="16">
                  <c:v>#N/A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A3-4837-BF29-2E6B1DD97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7552"/>
        <c:axId val="184409472"/>
      </c:scatterChart>
      <c:valAx>
        <c:axId val="1844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9472"/>
        <c:crossesAt val="-100"/>
        <c:crossBetween val="midCat"/>
      </c:valAx>
      <c:valAx>
        <c:axId val="1844094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7552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-60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0-4790-B79E-44A80F6E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144"/>
        <c:axId val="189688064"/>
      </c:scatterChart>
      <c:valAx>
        <c:axId val="18968614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</a:t>
                </a:r>
                <a:r>
                  <a:rPr lang="ja-JP" altLang="en-US"/>
                  <a:t>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8064"/>
        <c:crossesAt val="0"/>
        <c:crossBetween val="midCat"/>
        <c:majorUnit val="200"/>
      </c:valAx>
      <c:valAx>
        <c:axId val="1896880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614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1460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0-4838-ABFA-3D3A9D55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13408"/>
        <c:axId val="189744256"/>
      </c:scatterChart>
      <c:valAx>
        <c:axId val="189713408"/>
        <c:scaling>
          <c:orientation val="minMax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</a:t>
                </a:r>
                <a:r>
                  <a:rPr lang="ja-JP" altLang="en-US"/>
                  <a:t>総</a:t>
                </a:r>
                <a:r>
                  <a:rPr lang="ja-JP"/>
                  <a:t>獲得金額</a:t>
                </a:r>
                <a:r>
                  <a:rPr lang="ja-JP" altLang="en-US"/>
                  <a:t>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44256"/>
        <c:crossesAt val="-1000"/>
        <c:crossBetween val="midCat"/>
        <c:majorUnit val="200"/>
      </c:valAx>
      <c:valAx>
        <c:axId val="1897442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13408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380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1460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DED-B947-A76CF868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504"/>
        <c:axId val="189767680"/>
      </c:scatterChart>
      <c:valAx>
        <c:axId val="18976550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7680"/>
        <c:crossesAt val="-1000"/>
        <c:crossBetween val="midCat"/>
        <c:majorUnit val="200"/>
      </c:valAx>
      <c:valAx>
        <c:axId val="18976768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550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-60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7-43A5-AC84-0672BC6F6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9040"/>
        <c:axId val="189880960"/>
      </c:scatterChart>
      <c:valAx>
        <c:axId val="18987904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80960"/>
        <c:crosses val="autoZero"/>
        <c:crossBetween val="midCat"/>
      </c:valAx>
      <c:valAx>
        <c:axId val="18988096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7904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1460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1-4F93-9E23-87E6E5FD7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8112"/>
        <c:axId val="190596608"/>
      </c:scatterChart>
      <c:valAx>
        <c:axId val="189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変更後の総獲得金額（円）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96608"/>
        <c:crossesAt val="-1000"/>
        <c:crossBetween val="midCat"/>
      </c:valAx>
      <c:valAx>
        <c:axId val="1905966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新奇性追求得点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98112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-60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4-4574-9809-6E3B6EF71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3760"/>
        <c:axId val="190620032"/>
      </c:scatterChart>
      <c:valAx>
        <c:axId val="19061376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20032"/>
        <c:crossesAt val="-1000"/>
        <c:crossBetween val="midCat"/>
      </c:valAx>
      <c:valAx>
        <c:axId val="190620032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1376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1460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6E-4262-93AB-7E9152BB1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損害回避</a:t>
                </a:r>
                <a:r>
                  <a:rPr lang="ja-JP"/>
                  <a:t>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30.303030303030305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70.212765957446805</c:v>
                </c:pt>
                <c:pt idx="14">
                  <c:v>70.212765957446805</c:v>
                </c:pt>
                <c:pt idx="15">
                  <c:v>#N/A</c:v>
                </c:pt>
                <c:pt idx="16">
                  <c:v>#N/A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C-450E-AB8A-7C5DB76D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5664"/>
        <c:axId val="190707584"/>
      </c:scatterChart>
      <c:valAx>
        <c:axId val="1907056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損失が大きかったにも関わらす同じ山を引いた割合（％）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7584"/>
        <c:crosses val="autoZero"/>
        <c:crossBetween val="midCat"/>
      </c:valAx>
      <c:valAx>
        <c:axId val="190707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30.303030303030305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70.212765957446805</c:v>
                </c:pt>
                <c:pt idx="14">
                  <c:v>70.212765957446805</c:v>
                </c:pt>
                <c:pt idx="15">
                  <c:v>#N/A</c:v>
                </c:pt>
                <c:pt idx="16">
                  <c:v>#N/A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D-49F5-A10F-07C1C6190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24"/>
        <c:axId val="190538496"/>
      </c:scatterChart>
      <c:valAx>
        <c:axId val="1905322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損失が大きかったにもかかわらず同じ山を引いた割合（％）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8496"/>
        <c:crosses val="autoZero"/>
        <c:crossBetween val="midCat"/>
      </c:valAx>
      <c:valAx>
        <c:axId val="190538496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0-8381-49BA-9524-87AF28E8E7F0}"/>
              </c:ext>
            </c:extLst>
          </c:dPt>
          <c:trendline>
            <c:trendlineType val="linear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'7人のみ'!$L$2:$L$22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7.1428571428571423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77.142857142857153</c:v>
                </c:pt>
                <c:pt idx="14">
                  <c:v>77.922077922077932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47.058823529411761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1-49BA-9524-87AF28E8E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856"/>
        <c:axId val="44696320"/>
      </c:scatterChart>
      <c:valAx>
        <c:axId val="446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6320"/>
        <c:crosses val="autoZero"/>
        <c:crossBetween val="midCat"/>
        <c:majorUnit val="20"/>
      </c:valAx>
      <c:valAx>
        <c:axId val="4469632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7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'7人のみ'!$L$2:$L$22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7.1428571428571423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77.142857142857153</c:v>
                </c:pt>
                <c:pt idx="14">
                  <c:v>77.922077922077932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47.058823529411761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C-4635-8F2A-A231D3976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056"/>
        <c:axId val="165833344"/>
      </c:scatterChart>
      <c:valAx>
        <c:axId val="1775810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[=-0.5]&quot;&quot;;General" sourceLinked="0"/>
        <c:majorTickMark val="out"/>
        <c:minorTickMark val="none"/>
        <c:tickLblPos val="nextTo"/>
        <c:crossAx val="165833344"/>
        <c:crosses val="autoZero"/>
        <c:crossBetween val="midCat"/>
      </c:valAx>
      <c:valAx>
        <c:axId val="16583334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900" b="0"/>
                </a:pPr>
                <a:r>
                  <a:rPr lang="ja-JP" altLang="en-US" sz="900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581056"/>
        <c:crossesAt val="-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'7人のみ'!$H$2:$H$22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70.833333333333343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50</c:v>
                </c:pt>
                <c:pt idx="14">
                  <c:v>35.294117647058826</c:v>
                </c:pt>
                <c:pt idx="15">
                  <c:v>#N/A</c:v>
                </c:pt>
                <c:pt idx="16">
                  <c:v>#N/A</c:v>
                </c:pt>
                <c:pt idx="17">
                  <c:v>7.1428571428571423</c:v>
                </c:pt>
                <c:pt idx="18">
                  <c:v>20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6-4E64-A5BC-E5EF01898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9632"/>
        <c:axId val="165846016"/>
      </c:scatterChart>
      <c:valAx>
        <c:axId val="1695096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46016"/>
        <c:crosses val="autoZero"/>
        <c:crossBetween val="midCat"/>
        <c:majorUnit val="20"/>
      </c:valAx>
      <c:valAx>
        <c:axId val="1658460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ja-JP" altLang="en-US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0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'7人のみ'!$H$2:$H$22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70.833333333333343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50</c:v>
                </c:pt>
                <c:pt idx="14">
                  <c:v>35.294117647058826</c:v>
                </c:pt>
                <c:pt idx="15">
                  <c:v>#N/A</c:v>
                </c:pt>
                <c:pt idx="16">
                  <c:v>#N/A</c:v>
                </c:pt>
                <c:pt idx="17">
                  <c:v>7.1428571428571423</c:v>
                </c:pt>
                <c:pt idx="18">
                  <c:v>20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D-49CC-82DE-91078633A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94016"/>
        <c:axId val="169492480"/>
      </c:scatterChart>
      <c:valAx>
        <c:axId val="1694940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2480"/>
        <c:crosses val="autoZero"/>
        <c:crossBetween val="midCat"/>
        <c:majorUnit val="20"/>
      </c:valAx>
      <c:valAx>
        <c:axId val="16949248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 algn="ctr">
                  <a:defRPr b="0"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'7人のみ'!$AI$2:$AI$22</c:f>
              <c:numCache>
                <c:formatCode>General</c:formatCode>
                <c:ptCount val="21"/>
                <c:pt idx="0">
                  <c:v>#N/A</c:v>
                </c:pt>
                <c:pt idx="1">
                  <c:v>0.41666666666666669</c:v>
                </c:pt>
                <c:pt idx="2">
                  <c:v>9.6774193548387094E-2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0.44897959183673469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0.41666666666666669</c:v>
                </c:pt>
                <c:pt idx="14">
                  <c:v>0.51351351351351349</c:v>
                </c:pt>
                <c:pt idx="15">
                  <c:v>#N/A</c:v>
                </c:pt>
                <c:pt idx="16">
                  <c:v>#N/A</c:v>
                </c:pt>
                <c:pt idx="17">
                  <c:v>0.375</c:v>
                </c:pt>
                <c:pt idx="18">
                  <c:v>0.16129032258064516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'7人のみ'!$B$2:$B$22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2-4157-AD22-A46746529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8495"/>
        <c:axId val="982239743"/>
      </c:scatterChart>
      <c:valAx>
        <c:axId val="9822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変更前のＣ山を選択した率（％）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9743"/>
        <c:crosses val="autoZero"/>
        <c:crossBetween val="midCat"/>
      </c:valAx>
      <c:valAx>
        <c:axId val="982239743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alpha val="9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39-44B0-976C-2EBFF58E553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39-44B0-976C-2EBFF58E5535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39-44B0-976C-2EBFF58E5535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39-44B0-976C-2EBFF58E5535}"/>
              </c:ext>
            </c:extLst>
          </c:dPt>
          <c:errBars>
            <c:errBarType val="both"/>
            <c:errValType val="cust"/>
            <c:noEndCap val="0"/>
            <c:plus>
              <c:numRef>
                <c:f>'5人のみ'!$AG$25:$AJ$25</c:f>
                <c:numCache>
                  <c:formatCode>General</c:formatCode>
                  <c:ptCount val="4"/>
                  <c:pt idx="0">
                    <c:v>6.5565524293175521</c:v>
                  </c:pt>
                  <c:pt idx="1">
                    <c:v>5.0135853970838342</c:v>
                  </c:pt>
                  <c:pt idx="2">
                    <c:v>17.646901729442305</c:v>
                  </c:pt>
                  <c:pt idx="3">
                    <c:v>18.022133342044867</c:v>
                  </c:pt>
                </c:numCache>
              </c:numRef>
            </c:plus>
            <c:minus>
              <c:numRef>
                <c:f>'5人のみ'!$AG$25:$AJ$25</c:f>
                <c:numCache>
                  <c:formatCode>General</c:formatCode>
                  <c:ptCount val="4"/>
                  <c:pt idx="0">
                    <c:v>6.5565524293175521</c:v>
                  </c:pt>
                  <c:pt idx="1">
                    <c:v>5.0135853970838342</c:v>
                  </c:pt>
                  <c:pt idx="2">
                    <c:v>17.646901729442305</c:v>
                  </c:pt>
                  <c:pt idx="3">
                    <c:v>18.022133342044867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'5人のみ'!$AG$1:$AJ$1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'5人のみ'!$AG$24:$AJ$24</c:f>
              <c:numCache>
                <c:formatCode>General</c:formatCode>
                <c:ptCount val="4"/>
                <c:pt idx="0">
                  <c:v>13.261406567858181</c:v>
                </c:pt>
                <c:pt idx="1">
                  <c:v>20.310895572992351</c:v>
                </c:pt>
                <c:pt idx="2">
                  <c:v>31.264893926184246</c:v>
                </c:pt>
                <c:pt idx="3">
                  <c:v>35.162803932965225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39-44B0-976C-2EBFF58E5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52032"/>
        <c:axId val="176253568"/>
      </c:barChart>
      <c:catAx>
        <c:axId val="17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3568"/>
        <c:crosses val="autoZero"/>
        <c:auto val="1"/>
        <c:lblAlgn val="ctr"/>
        <c:lblOffset val="100"/>
        <c:noMultiLvlLbl val="0"/>
      </c:catAx>
      <c:valAx>
        <c:axId val="176253568"/>
        <c:scaling>
          <c:orientation val="minMax"/>
          <c:max val="6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EB-40E3-A8ED-53C47BD42129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EB-40E3-A8ED-53C47BD42129}"/>
              </c:ext>
            </c:extLst>
          </c:dPt>
          <c:errBars>
            <c:errBarType val="both"/>
            <c:errValType val="cust"/>
            <c:noEndCap val="0"/>
            <c:plus>
              <c:numRef>
                <c:f>'5人のみ'!$AL$25:$AO$25</c:f>
                <c:numCache>
                  <c:formatCode>General</c:formatCode>
                  <c:ptCount val="4"/>
                  <c:pt idx="0">
                    <c:v>10.23586462772252</c:v>
                  </c:pt>
                  <c:pt idx="1">
                    <c:v>11.64668221648531</c:v>
                  </c:pt>
                  <c:pt idx="2">
                    <c:v>30.472031653169296</c:v>
                  </c:pt>
                  <c:pt idx="3">
                    <c:v>12.397521247570854</c:v>
                  </c:pt>
                </c:numCache>
              </c:numRef>
            </c:plus>
            <c:minus>
              <c:numRef>
                <c:f>'5人のみ'!$AL$25:$AO$25</c:f>
                <c:numCache>
                  <c:formatCode>General</c:formatCode>
                  <c:ptCount val="4"/>
                  <c:pt idx="0">
                    <c:v>10.23586462772252</c:v>
                  </c:pt>
                  <c:pt idx="1">
                    <c:v>11.64668221648531</c:v>
                  </c:pt>
                  <c:pt idx="2">
                    <c:v>30.472031653169296</c:v>
                  </c:pt>
                  <c:pt idx="3">
                    <c:v>12.397521247570854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'5人のみ'!$AL$1:$AO$1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'5人のみ'!$AL$24:$AO$24</c:f>
              <c:numCache>
                <c:formatCode>General</c:formatCode>
                <c:ptCount val="4"/>
                <c:pt idx="0">
                  <c:v>16.598829591929192</c:v>
                </c:pt>
                <c:pt idx="1">
                  <c:v>22.716761095080368</c:v>
                </c:pt>
                <c:pt idx="2">
                  <c:v>37.248303469686086</c:v>
                </c:pt>
                <c:pt idx="3">
                  <c:v>23.436105843304361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EB-40E3-A8ED-53C47BD42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80320"/>
        <c:axId val="176281856"/>
      </c:barChart>
      <c:catAx>
        <c:axId val="176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1856"/>
        <c:crosses val="autoZero"/>
        <c:auto val="1"/>
        <c:lblAlgn val="ctr"/>
        <c:lblOffset val="100"/>
        <c:noMultiLvlLbl val="0"/>
      </c:catAx>
      <c:valAx>
        <c:axId val="176281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6714785651794"/>
          <c:y val="7.8703703703703706E-2"/>
          <c:w val="0.80604396325459315"/>
          <c:h val="0.7225309857101195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F7-4A36-A4B4-ADE14A8D6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5824"/>
        <c:axId val="176207744"/>
      </c:scatterChart>
      <c:valAx>
        <c:axId val="176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全試行の</a:t>
                </a:r>
                <a:r>
                  <a:rPr lang="ja-JP" b="0"/>
                  <a:t>総獲得金額（円）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7744"/>
        <c:crossesAt val="-1000"/>
        <c:crossBetween val="midCat"/>
      </c:valAx>
      <c:valAx>
        <c:axId val="176207744"/>
        <c:scaling>
          <c:orientation val="minMax"/>
        </c:scaling>
        <c:delete val="0"/>
        <c:axPos val="l"/>
        <c:title>
          <c:tx>
            <c:rich>
              <a:bodyPr rot="0" vert="eaVert"/>
              <a:lstStyle/>
              <a:p>
                <a:pPr>
                  <a:defRPr b="0"/>
                </a:pPr>
                <a:r>
                  <a:rPr lang="ja-JP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582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6-48EA-91BF-A8CB13AAD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016"/>
        <c:axId val="184316672"/>
      </c:scatterChart>
      <c:valAx>
        <c:axId val="1842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</a:t>
                </a:r>
                <a:r>
                  <a:rPr lang="ja-JP"/>
                  <a:t>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16672"/>
        <c:crossesAt val="-1000"/>
        <c:crossBetween val="midCat"/>
      </c:valAx>
      <c:valAx>
        <c:axId val="1843166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294016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51.351351351351354</c:v>
                </c:pt>
                <c:pt idx="15">
                  <c:v>#N/A</c:v>
                </c:pt>
                <c:pt idx="16">
                  <c:v>#N/A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5-4381-957D-85C57DD1A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2016"/>
        <c:axId val="184343936"/>
      </c:scatterChart>
      <c:valAx>
        <c:axId val="18434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3936"/>
        <c:crossesAt val="-30"/>
        <c:crossBetween val="midCat"/>
      </c:valAx>
      <c:valAx>
        <c:axId val="18434393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2016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51.351351351351354</c:v>
                </c:pt>
                <c:pt idx="15">
                  <c:v>#N/A</c:v>
                </c:pt>
                <c:pt idx="16">
                  <c:v>#N/A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D-4E2F-9B11-533010D1B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4080"/>
        <c:axId val="183216000"/>
      </c:scatterChart>
      <c:valAx>
        <c:axId val="1832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6000"/>
        <c:crossesAt val="-30"/>
        <c:crossBetween val="midCat"/>
      </c:valAx>
      <c:valAx>
        <c:axId val="18321600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40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-88.957055214723937</c:v>
                </c:pt>
                <c:pt idx="15">
                  <c:v>#N/A</c:v>
                </c:pt>
                <c:pt idx="16">
                  <c:v>#N/A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3-4A6A-88D5-A89CEC9B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7744"/>
        <c:axId val="184374016"/>
      </c:scatterChart>
      <c:valAx>
        <c:axId val="18436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74016"/>
        <c:crossesAt val="-100"/>
        <c:crossBetween val="midCat"/>
      </c:valAx>
      <c:valAx>
        <c:axId val="18437401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67744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-88.957055214723937</c:v>
                </c:pt>
                <c:pt idx="15">
                  <c:v>#N/A</c:v>
                </c:pt>
                <c:pt idx="16">
                  <c:v>#N/A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E-45A8-A3E7-054BDE452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7552"/>
        <c:axId val="184409472"/>
      </c:scatterChart>
      <c:valAx>
        <c:axId val="1844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9472"/>
        <c:crossesAt val="-100"/>
        <c:crossBetween val="midCat"/>
      </c:valAx>
      <c:valAx>
        <c:axId val="1844094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7552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5-4081-9E8E-FD372CC1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144"/>
        <c:axId val="189688064"/>
      </c:scatterChart>
      <c:valAx>
        <c:axId val="18968614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</a:t>
                </a:r>
                <a:r>
                  <a:rPr lang="ja-JP" altLang="en-US"/>
                  <a:t>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8064"/>
        <c:crossesAt val="0"/>
        <c:crossBetween val="midCat"/>
        <c:majorUnit val="200"/>
      </c:valAx>
      <c:valAx>
        <c:axId val="1896880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614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8-4C2E-955A-93DA36E8B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13408"/>
        <c:axId val="189744256"/>
      </c:scatterChart>
      <c:valAx>
        <c:axId val="189713408"/>
        <c:scaling>
          <c:orientation val="minMax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</a:t>
                </a:r>
                <a:r>
                  <a:rPr lang="ja-JP" altLang="en-US"/>
                  <a:t>総</a:t>
                </a:r>
                <a:r>
                  <a:rPr lang="ja-JP"/>
                  <a:t>獲得金額</a:t>
                </a:r>
                <a:r>
                  <a:rPr lang="ja-JP" altLang="en-US"/>
                  <a:t>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44256"/>
        <c:crossesAt val="-1000"/>
        <c:crossBetween val="midCat"/>
        <c:majorUnit val="200"/>
      </c:valAx>
      <c:valAx>
        <c:axId val="1897442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13408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A-48C5-BFE8-03BB8C22F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504"/>
        <c:axId val="189767680"/>
      </c:scatterChart>
      <c:valAx>
        <c:axId val="18976550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7680"/>
        <c:crossesAt val="-1000"/>
        <c:crossBetween val="midCat"/>
        <c:majorUnit val="200"/>
      </c:valAx>
      <c:valAx>
        <c:axId val="18976768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550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5-4655-81FE-6B0762563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9040"/>
        <c:axId val="189880960"/>
      </c:scatterChart>
      <c:valAx>
        <c:axId val="18987904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80960"/>
        <c:crosses val="autoZero"/>
        <c:crossBetween val="midCat"/>
      </c:valAx>
      <c:valAx>
        <c:axId val="18988096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7904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1-464A-88AF-441655F2A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8112"/>
        <c:axId val="190596608"/>
      </c:scatterChart>
      <c:valAx>
        <c:axId val="189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変更後の総獲得金額（円）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96608"/>
        <c:crossesAt val="-1000"/>
        <c:crossBetween val="midCat"/>
      </c:valAx>
      <c:valAx>
        <c:axId val="1905966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新奇性追求得点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98112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6-44DB-A5DB-08D1C6246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3760"/>
        <c:axId val="190620032"/>
      </c:scatterChart>
      <c:valAx>
        <c:axId val="19061376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20032"/>
        <c:crossesAt val="-1000"/>
        <c:crossBetween val="midCat"/>
      </c:valAx>
      <c:valAx>
        <c:axId val="190620032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1376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5-4E8F-BF34-BD58F6EA6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損害回避</a:t>
                </a:r>
                <a:r>
                  <a:rPr lang="ja-JP"/>
                  <a:t>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70.212765957446805</c:v>
                </c:pt>
                <c:pt idx="15">
                  <c:v>#N/A</c:v>
                </c:pt>
                <c:pt idx="16">
                  <c:v>#N/A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0-45B7-9D5B-FC9F1465F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5664"/>
        <c:axId val="190707584"/>
      </c:scatterChart>
      <c:valAx>
        <c:axId val="1907056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損失が大きかったにも関わらす同じ山を引いた割合（％）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7584"/>
        <c:crosses val="autoZero"/>
        <c:crossBetween val="midCat"/>
      </c:valAx>
      <c:valAx>
        <c:axId val="190707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70.212765957446805</c:v>
                </c:pt>
                <c:pt idx="15">
                  <c:v>#N/A</c:v>
                </c:pt>
                <c:pt idx="16">
                  <c:v>#N/A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A-4FA6-8000-640EDA737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24"/>
        <c:axId val="190538496"/>
      </c:scatterChart>
      <c:valAx>
        <c:axId val="1905322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損失が大きかったにもかかわらず同じ山を引いた割合（％）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8496"/>
        <c:crosses val="autoZero"/>
        <c:crossBetween val="midCat"/>
      </c:valAx>
      <c:valAx>
        <c:axId val="190538496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0-59B5-4A89-A58B-EE45B56AA476}"/>
              </c:ext>
            </c:extLst>
          </c:dPt>
          <c:trendline>
            <c:trendlineType val="linear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'5人のみ'!$L$2:$L$22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77.922077922077932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47.058823529411761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5-4A89-A58B-EE45B56A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856"/>
        <c:axId val="44696320"/>
      </c:scatterChart>
      <c:valAx>
        <c:axId val="446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6320"/>
        <c:crosses val="autoZero"/>
        <c:crossBetween val="midCat"/>
        <c:majorUnit val="20"/>
      </c:valAx>
      <c:valAx>
        <c:axId val="4469632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7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'5人のみ'!$L$2:$L$22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77.922077922077932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47.058823529411761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F-4D66-A8ED-8E7542BFE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056"/>
        <c:axId val="165833344"/>
      </c:scatterChart>
      <c:valAx>
        <c:axId val="1775810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[=-0.5]&quot;&quot;;General" sourceLinked="0"/>
        <c:majorTickMark val="out"/>
        <c:minorTickMark val="none"/>
        <c:tickLblPos val="nextTo"/>
        <c:crossAx val="165833344"/>
        <c:crosses val="autoZero"/>
        <c:crossBetween val="midCat"/>
      </c:valAx>
      <c:valAx>
        <c:axId val="16583334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900" b="0"/>
                </a:pPr>
                <a:r>
                  <a:rPr lang="ja-JP" altLang="en-US" sz="900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581056"/>
        <c:crossesAt val="-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'5人のみ'!$H$2:$H$22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35.294117647058826</c:v>
                </c:pt>
                <c:pt idx="15">
                  <c:v>#N/A</c:v>
                </c:pt>
                <c:pt idx="16">
                  <c:v>#N/A</c:v>
                </c:pt>
                <c:pt idx="17">
                  <c:v>7.1428571428571423</c:v>
                </c:pt>
                <c:pt idx="18">
                  <c:v>20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D-4CAB-BA11-C6132CBFC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9632"/>
        <c:axId val="165846016"/>
      </c:scatterChart>
      <c:valAx>
        <c:axId val="1695096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46016"/>
        <c:crosses val="autoZero"/>
        <c:crossBetween val="midCat"/>
        <c:majorUnit val="20"/>
      </c:valAx>
      <c:valAx>
        <c:axId val="1658460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ja-JP" altLang="en-US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0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'5人のみ'!$H$2:$H$22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35.294117647058826</c:v>
                </c:pt>
                <c:pt idx="15">
                  <c:v>#N/A</c:v>
                </c:pt>
                <c:pt idx="16">
                  <c:v>#N/A</c:v>
                </c:pt>
                <c:pt idx="17">
                  <c:v>7.1428571428571423</c:v>
                </c:pt>
                <c:pt idx="18">
                  <c:v>20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C-4A2A-A02A-88858D2E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94016"/>
        <c:axId val="169492480"/>
      </c:scatterChart>
      <c:valAx>
        <c:axId val="1694940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2480"/>
        <c:crosses val="autoZero"/>
        <c:crossBetween val="midCat"/>
        <c:majorUnit val="20"/>
      </c:valAx>
      <c:valAx>
        <c:axId val="16949248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 algn="ctr">
                  <a:defRPr b="0"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'5人のみ'!$AI$2:$AI$22</c:f>
              <c:numCache>
                <c:formatCode>General</c:formatCode>
                <c:ptCount val="21"/>
                <c:pt idx="0">
                  <c:v>#N/A</c:v>
                </c:pt>
                <c:pt idx="1">
                  <c:v>0.41666666666666669</c:v>
                </c:pt>
                <c:pt idx="2">
                  <c:v>9.6774193548387094E-2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0.51351351351351349</c:v>
                </c:pt>
                <c:pt idx="15">
                  <c:v>#N/A</c:v>
                </c:pt>
                <c:pt idx="16">
                  <c:v>#N/A</c:v>
                </c:pt>
                <c:pt idx="17">
                  <c:v>0.375</c:v>
                </c:pt>
                <c:pt idx="18">
                  <c:v>0.16129032258064516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'5人のみ'!$B$2:$B$22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2-4A27-B579-D5D7FC277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8495"/>
        <c:axId val="982239743"/>
      </c:scatterChart>
      <c:valAx>
        <c:axId val="9822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変更前のＣ山を選択した率（％）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9743"/>
        <c:crosses val="autoZero"/>
        <c:crossBetween val="midCat"/>
      </c:valAx>
      <c:valAx>
        <c:axId val="982239743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alpha val="9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1B-4706-93EA-8C086EC8C51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1B-4706-93EA-8C086EC8C516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1B-4706-93EA-8C086EC8C516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1B-4706-93EA-8C086EC8C516}"/>
              </c:ext>
            </c:extLst>
          </c:dPt>
          <c:errBars>
            <c:errBarType val="both"/>
            <c:errValType val="cust"/>
            <c:noEndCap val="0"/>
            <c:plus>
              <c:numRef>
                <c:f>総獲得金額の1.3SD以内!$AG$25:$AJ$25</c:f>
                <c:numCache>
                  <c:formatCode>General</c:formatCode>
                  <c:ptCount val="4"/>
                  <c:pt idx="0">
                    <c:v>6.66602508380823</c:v>
                  </c:pt>
                  <c:pt idx="1">
                    <c:v>6.0090427255842842</c:v>
                  </c:pt>
                  <c:pt idx="2">
                    <c:v>9.2695292777822811</c:v>
                  </c:pt>
                  <c:pt idx="3">
                    <c:v>12.117378076023192</c:v>
                  </c:pt>
                </c:numCache>
              </c:numRef>
            </c:plus>
            <c:minus>
              <c:numRef>
                <c:f>総獲得金額の1.3SD以内!$AG$25:$AJ$25</c:f>
                <c:numCache>
                  <c:formatCode>General</c:formatCode>
                  <c:ptCount val="4"/>
                  <c:pt idx="0">
                    <c:v>6.66602508380823</c:v>
                  </c:pt>
                  <c:pt idx="1">
                    <c:v>6.0090427255842842</c:v>
                  </c:pt>
                  <c:pt idx="2">
                    <c:v>9.2695292777822811</c:v>
                  </c:pt>
                  <c:pt idx="3">
                    <c:v>12.117378076023192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総獲得金額の1.3SD以内!$AG$1:$AJ$1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総獲得金額の1.3SD以内!$AG$24:$AJ$24</c:f>
              <c:numCache>
                <c:formatCode>General</c:formatCode>
                <c:ptCount val="4"/>
                <c:pt idx="0">
                  <c:v>16.790099564015279</c:v>
                </c:pt>
                <c:pt idx="1">
                  <c:v>23.641749659039775</c:v>
                </c:pt>
                <c:pt idx="2">
                  <c:v>31.413637490792322</c:v>
                </c:pt>
                <c:pt idx="3">
                  <c:v>28.154513286152611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1B-4706-93EA-8C086EC8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52032"/>
        <c:axId val="176253568"/>
      </c:barChart>
      <c:catAx>
        <c:axId val="17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3568"/>
        <c:crosses val="autoZero"/>
        <c:auto val="1"/>
        <c:lblAlgn val="ctr"/>
        <c:lblOffset val="100"/>
        <c:noMultiLvlLbl val="0"/>
      </c:catAx>
      <c:valAx>
        <c:axId val="176253568"/>
        <c:scaling>
          <c:orientation val="minMax"/>
          <c:max val="6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2D-4BBC-9626-EB9147A69347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2D-4BBC-9626-EB9147A69347}"/>
              </c:ext>
            </c:extLst>
          </c:dPt>
          <c:errBars>
            <c:errBarType val="both"/>
            <c:errValType val="cust"/>
            <c:noEndCap val="0"/>
            <c:plus>
              <c:numRef>
                <c:f>総獲得金額の1.3SD以内!$AL$25:$AO$25</c:f>
                <c:numCache>
                  <c:formatCode>General</c:formatCode>
                  <c:ptCount val="4"/>
                  <c:pt idx="0">
                    <c:v>15.422327626659365</c:v>
                  </c:pt>
                  <c:pt idx="1">
                    <c:v>13.761120849249695</c:v>
                  </c:pt>
                  <c:pt idx="2">
                    <c:v>11.475827212870582</c:v>
                  </c:pt>
                  <c:pt idx="3">
                    <c:v>15.075610067395676</c:v>
                  </c:pt>
                </c:numCache>
              </c:numRef>
            </c:plus>
            <c:minus>
              <c:numRef>
                <c:f>総獲得金額の1.3SD以内!$AL$25:$AO$25</c:f>
                <c:numCache>
                  <c:formatCode>General</c:formatCode>
                  <c:ptCount val="4"/>
                  <c:pt idx="0">
                    <c:v>15.422327626659365</c:v>
                  </c:pt>
                  <c:pt idx="1">
                    <c:v>13.761120849249695</c:v>
                  </c:pt>
                  <c:pt idx="2">
                    <c:v>11.475827212870582</c:v>
                  </c:pt>
                  <c:pt idx="3">
                    <c:v>15.075610067395676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総獲得金額の1.3SD以内!$AL$1:$AO$1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総獲得金額の1.3SD以内!$AL$24:$AO$24</c:f>
              <c:numCache>
                <c:formatCode>General</c:formatCode>
                <c:ptCount val="4"/>
                <c:pt idx="0">
                  <c:v>24.925671355350303</c:v>
                </c:pt>
                <c:pt idx="1">
                  <c:v>22.223378439251462</c:v>
                </c:pt>
                <c:pt idx="2">
                  <c:v>31.557208200684055</c:v>
                </c:pt>
                <c:pt idx="3">
                  <c:v>21.293742004714176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2D-4BBC-9626-EB9147A69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80320"/>
        <c:axId val="176281856"/>
      </c:barChart>
      <c:catAx>
        <c:axId val="176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1856"/>
        <c:crosses val="autoZero"/>
        <c:auto val="1"/>
        <c:lblAlgn val="ctr"/>
        <c:lblOffset val="100"/>
        <c:noMultiLvlLbl val="0"/>
      </c:catAx>
      <c:valAx>
        <c:axId val="176281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6714785651794"/>
          <c:y val="7.8703703703703706E-2"/>
          <c:w val="0.80604396325459315"/>
          <c:h val="0.7225309857101195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#N/A</c:v>
                </c:pt>
                <c:pt idx="7">
                  <c:v>260</c:v>
                </c:pt>
                <c:pt idx="8">
                  <c:v>380</c:v>
                </c:pt>
                <c:pt idx="9">
                  <c:v>950</c:v>
                </c:pt>
                <c:pt idx="10">
                  <c:v>550</c:v>
                </c:pt>
                <c:pt idx="11">
                  <c:v>360</c:v>
                </c:pt>
                <c:pt idx="12">
                  <c:v>940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410</c:v>
                </c:pt>
                <c:pt idx="17">
                  <c:v>310</c:v>
                </c:pt>
                <c:pt idx="18">
                  <c:v>#N/A</c:v>
                </c:pt>
                <c:pt idx="19">
                  <c:v>630</c:v>
                </c:pt>
                <c:pt idx="20">
                  <c:v>400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1-49EF-ABC9-0BEDB938B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5824"/>
        <c:axId val="176207744"/>
      </c:scatterChart>
      <c:valAx>
        <c:axId val="176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全試行の</a:t>
                </a:r>
                <a:r>
                  <a:rPr lang="ja-JP" b="0"/>
                  <a:t>総獲得金額（円）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7744"/>
        <c:crossesAt val="-1000"/>
        <c:crossBetween val="midCat"/>
      </c:valAx>
      <c:valAx>
        <c:axId val="176207744"/>
        <c:scaling>
          <c:orientation val="minMax"/>
        </c:scaling>
        <c:delete val="0"/>
        <c:axPos val="l"/>
        <c:title>
          <c:tx>
            <c:rich>
              <a:bodyPr rot="0" vert="eaVert"/>
              <a:lstStyle/>
              <a:p>
                <a:pPr>
                  <a:defRPr b="0"/>
                </a:pPr>
                <a:r>
                  <a:rPr lang="ja-JP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582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#N/A</c:v>
                </c:pt>
                <c:pt idx="7">
                  <c:v>260</c:v>
                </c:pt>
                <c:pt idx="8">
                  <c:v>380</c:v>
                </c:pt>
                <c:pt idx="9">
                  <c:v>950</c:v>
                </c:pt>
                <c:pt idx="10">
                  <c:v>550</c:v>
                </c:pt>
                <c:pt idx="11">
                  <c:v>360</c:v>
                </c:pt>
                <c:pt idx="12">
                  <c:v>940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410</c:v>
                </c:pt>
                <c:pt idx="17">
                  <c:v>310</c:v>
                </c:pt>
                <c:pt idx="18">
                  <c:v>#N/A</c:v>
                </c:pt>
                <c:pt idx="19">
                  <c:v>630</c:v>
                </c:pt>
                <c:pt idx="20">
                  <c:v>400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6-486A-B1D2-93D58819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016"/>
        <c:axId val="184316672"/>
      </c:scatterChart>
      <c:valAx>
        <c:axId val="1842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</a:t>
                </a:r>
                <a:r>
                  <a:rPr lang="ja-JP"/>
                  <a:t>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16672"/>
        <c:crossesAt val="-1000"/>
        <c:crossBetween val="midCat"/>
      </c:valAx>
      <c:valAx>
        <c:axId val="1843166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294016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18.032786885245898</c:v>
                </c:pt>
                <c:pt idx="4">
                  <c:v>18.787878787878789</c:v>
                </c:pt>
                <c:pt idx="5">
                  <c:v>4.8543689320388381</c:v>
                </c:pt>
                <c:pt idx="6">
                  <c:v>#N/A</c:v>
                </c:pt>
                <c:pt idx="7">
                  <c:v>22.807017543859658</c:v>
                </c:pt>
                <c:pt idx="8">
                  <c:v>26.530612244897959</c:v>
                </c:pt>
                <c:pt idx="9">
                  <c:v>16.666666666666664</c:v>
                </c:pt>
                <c:pt idx="10">
                  <c:v>24.528301886792448</c:v>
                </c:pt>
                <c:pt idx="11">
                  <c:v>5.6603773584905639</c:v>
                </c:pt>
                <c:pt idx="12">
                  <c:v>3.3898305084745743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-16.312056737588648</c:v>
                </c:pt>
                <c:pt idx="17">
                  <c:v>43.75</c:v>
                </c:pt>
                <c:pt idx="18">
                  <c:v>#N/A</c:v>
                </c:pt>
                <c:pt idx="19">
                  <c:v>40.74074074074074</c:v>
                </c:pt>
                <c:pt idx="20">
                  <c:v>24.561403508771939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4B4-BD97-4FA7953E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2016"/>
        <c:axId val="184343936"/>
      </c:scatterChart>
      <c:valAx>
        <c:axId val="18434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3936"/>
        <c:crossesAt val="-30"/>
        <c:crossBetween val="midCat"/>
      </c:valAx>
      <c:valAx>
        <c:axId val="18434393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2016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18.032786885245898</c:v>
                </c:pt>
                <c:pt idx="4">
                  <c:v>18.787878787878789</c:v>
                </c:pt>
                <c:pt idx="5">
                  <c:v>4.8543689320388381</c:v>
                </c:pt>
                <c:pt idx="6">
                  <c:v>#N/A</c:v>
                </c:pt>
                <c:pt idx="7">
                  <c:v>22.807017543859658</c:v>
                </c:pt>
                <c:pt idx="8">
                  <c:v>26.530612244897959</c:v>
                </c:pt>
                <c:pt idx="9">
                  <c:v>16.666666666666664</c:v>
                </c:pt>
                <c:pt idx="10">
                  <c:v>24.528301886792448</c:v>
                </c:pt>
                <c:pt idx="11">
                  <c:v>5.6603773584905639</c:v>
                </c:pt>
                <c:pt idx="12">
                  <c:v>3.3898305084745743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-16.312056737588648</c:v>
                </c:pt>
                <c:pt idx="17">
                  <c:v>43.75</c:v>
                </c:pt>
                <c:pt idx="18">
                  <c:v>#N/A</c:v>
                </c:pt>
                <c:pt idx="19">
                  <c:v>40.74074074074074</c:v>
                </c:pt>
                <c:pt idx="20">
                  <c:v>24.561403508771939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2-4DDF-BAE0-CAD2652A6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4080"/>
        <c:axId val="183216000"/>
      </c:scatterChart>
      <c:valAx>
        <c:axId val="1832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6000"/>
        <c:crossesAt val="-30"/>
        <c:crossBetween val="midCat"/>
      </c:valAx>
      <c:valAx>
        <c:axId val="18321600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40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10.791366906474821</c:v>
                </c:pt>
                <c:pt idx="4">
                  <c:v>-2.8571428571428541</c:v>
                </c:pt>
                <c:pt idx="5">
                  <c:v>15.463917525773191</c:v>
                </c:pt>
                <c:pt idx="6">
                  <c:v>#N/A</c:v>
                </c:pt>
                <c:pt idx="7">
                  <c:v>4.6511627906976756</c:v>
                </c:pt>
                <c:pt idx="8">
                  <c:v>-20.52980132450331</c:v>
                </c:pt>
                <c:pt idx="9">
                  <c:v>1.4285714285714164</c:v>
                </c:pt>
                <c:pt idx="10">
                  <c:v>-53.741496598639458</c:v>
                </c:pt>
                <c:pt idx="11">
                  <c:v>-6.1224489795918373</c:v>
                </c:pt>
                <c:pt idx="12">
                  <c:v>-7.3170731707317103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-1.6949152542372872</c:v>
                </c:pt>
                <c:pt idx="17">
                  <c:v>-10.714285714285715</c:v>
                </c:pt>
                <c:pt idx="18">
                  <c:v>#N/A</c:v>
                </c:pt>
                <c:pt idx="19">
                  <c:v>-1.3698630136986338</c:v>
                </c:pt>
                <c:pt idx="20">
                  <c:v>-9.302325581395344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2-4167-8E97-0C71E2BB4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7744"/>
        <c:axId val="184374016"/>
      </c:scatterChart>
      <c:valAx>
        <c:axId val="18436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74016"/>
        <c:crossesAt val="-100"/>
        <c:crossBetween val="midCat"/>
      </c:valAx>
      <c:valAx>
        <c:axId val="18437401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67744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10.791366906474821</c:v>
                </c:pt>
                <c:pt idx="4">
                  <c:v>-2.8571428571428541</c:v>
                </c:pt>
                <c:pt idx="5">
                  <c:v>15.463917525773191</c:v>
                </c:pt>
                <c:pt idx="6">
                  <c:v>#N/A</c:v>
                </c:pt>
                <c:pt idx="7">
                  <c:v>4.6511627906976756</c:v>
                </c:pt>
                <c:pt idx="8">
                  <c:v>-20.52980132450331</c:v>
                </c:pt>
                <c:pt idx="9">
                  <c:v>1.4285714285714164</c:v>
                </c:pt>
                <c:pt idx="10">
                  <c:v>-53.741496598639458</c:v>
                </c:pt>
                <c:pt idx="11">
                  <c:v>-6.1224489795918373</c:v>
                </c:pt>
                <c:pt idx="12">
                  <c:v>-7.3170731707317103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-1.6949152542372872</c:v>
                </c:pt>
                <c:pt idx="17">
                  <c:v>-10.714285714285715</c:v>
                </c:pt>
                <c:pt idx="18">
                  <c:v>#N/A</c:v>
                </c:pt>
                <c:pt idx="19">
                  <c:v>-1.3698630136986338</c:v>
                </c:pt>
                <c:pt idx="20">
                  <c:v>-9.302325581395344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C-4FA3-A07D-7F2A10D52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7552"/>
        <c:axId val="184409472"/>
      </c:scatterChart>
      <c:valAx>
        <c:axId val="1844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9472"/>
        <c:crossesAt val="-100"/>
        <c:crossBetween val="midCat"/>
      </c:valAx>
      <c:valAx>
        <c:axId val="1844094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7552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#N/A</c:v>
                </c:pt>
                <c:pt idx="7">
                  <c:v>-480</c:v>
                </c:pt>
                <c:pt idx="8">
                  <c:v>-60</c:v>
                </c:pt>
                <c:pt idx="9">
                  <c:v>60</c:v>
                </c:pt>
                <c:pt idx="10">
                  <c:v>230</c:v>
                </c:pt>
                <c:pt idx="11">
                  <c:v>-150</c:v>
                </c:pt>
                <c:pt idx="12">
                  <c:v>-270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-330</c:v>
                </c:pt>
                <c:pt idx="17">
                  <c:v>280</c:v>
                </c:pt>
                <c:pt idx="18">
                  <c:v>#N/A</c:v>
                </c:pt>
                <c:pt idx="19">
                  <c:v>160</c:v>
                </c:pt>
                <c:pt idx="20">
                  <c:v>210</c:v>
                </c:pt>
              </c:numCache>
            </c:numRef>
          </c:xVal>
          <c:yVal>
            <c:numRef>
              <c:f>総獲得金額の1.3SD以内!$D$2:$D$22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#N/A</c:v>
                </c:pt>
                <c:pt idx="7">
                  <c:v>5.3</c:v>
                </c:pt>
                <c:pt idx="8">
                  <c:v>6</c:v>
                </c:pt>
                <c:pt idx="9">
                  <c:v>6.6</c:v>
                </c:pt>
                <c:pt idx="10">
                  <c:v>6.7</c:v>
                </c:pt>
                <c:pt idx="11">
                  <c:v>7.5</c:v>
                </c:pt>
                <c:pt idx="12">
                  <c:v>7.3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5.7</c:v>
                </c:pt>
                <c:pt idx="17">
                  <c:v>4.0999999999999996</c:v>
                </c:pt>
                <c:pt idx="18">
                  <c:v>#N/A</c:v>
                </c:pt>
                <c:pt idx="19">
                  <c:v>6.1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00-4B7A-BDB1-E0A9C1D39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144"/>
        <c:axId val="189688064"/>
      </c:scatterChart>
      <c:valAx>
        <c:axId val="18968614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</a:t>
                </a:r>
                <a:r>
                  <a:rPr lang="ja-JP" altLang="en-US"/>
                  <a:t>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8064"/>
        <c:crossesAt val="0"/>
        <c:crossBetween val="midCat"/>
        <c:majorUnit val="200"/>
      </c:valAx>
      <c:valAx>
        <c:axId val="1896880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614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#N/A</c:v>
                </c:pt>
                <c:pt idx="7">
                  <c:v>740</c:v>
                </c:pt>
                <c:pt idx="8">
                  <c:v>440</c:v>
                </c:pt>
                <c:pt idx="9">
                  <c:v>890</c:v>
                </c:pt>
                <c:pt idx="10">
                  <c:v>320</c:v>
                </c:pt>
                <c:pt idx="11">
                  <c:v>510</c:v>
                </c:pt>
                <c:pt idx="12">
                  <c:v>1210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740</c:v>
                </c:pt>
                <c:pt idx="17">
                  <c:v>30</c:v>
                </c:pt>
                <c:pt idx="18">
                  <c:v>#N/A</c:v>
                </c:pt>
                <c:pt idx="19">
                  <c:v>470</c:v>
                </c:pt>
                <c:pt idx="20">
                  <c:v>190</c:v>
                </c:pt>
              </c:numCache>
            </c:numRef>
          </c:xVal>
          <c:yVal>
            <c:numRef>
              <c:f>総獲得金額の1.3SD以内!$D$2:$D$22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#N/A</c:v>
                </c:pt>
                <c:pt idx="7">
                  <c:v>5.3</c:v>
                </c:pt>
                <c:pt idx="8">
                  <c:v>6</c:v>
                </c:pt>
                <c:pt idx="9">
                  <c:v>6.6</c:v>
                </c:pt>
                <c:pt idx="10">
                  <c:v>6.7</c:v>
                </c:pt>
                <c:pt idx="11">
                  <c:v>7.5</c:v>
                </c:pt>
                <c:pt idx="12">
                  <c:v>7.3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5.7</c:v>
                </c:pt>
                <c:pt idx="17">
                  <c:v>4.0999999999999996</c:v>
                </c:pt>
                <c:pt idx="18">
                  <c:v>#N/A</c:v>
                </c:pt>
                <c:pt idx="19">
                  <c:v>6.1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0-455B-845C-2F3EDFF18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13408"/>
        <c:axId val="189744256"/>
      </c:scatterChart>
      <c:valAx>
        <c:axId val="189713408"/>
        <c:scaling>
          <c:orientation val="minMax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</a:t>
                </a:r>
                <a:r>
                  <a:rPr lang="ja-JP" altLang="en-US"/>
                  <a:t>総</a:t>
                </a:r>
                <a:r>
                  <a:rPr lang="ja-JP"/>
                  <a:t>獲得金額</a:t>
                </a:r>
                <a:r>
                  <a:rPr lang="ja-JP" altLang="en-US"/>
                  <a:t>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44256"/>
        <c:crossesAt val="-1000"/>
        <c:crossBetween val="midCat"/>
        <c:majorUnit val="200"/>
      </c:valAx>
      <c:valAx>
        <c:axId val="1897442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13408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#N/A</c:v>
                </c:pt>
                <c:pt idx="7">
                  <c:v>260</c:v>
                </c:pt>
                <c:pt idx="8">
                  <c:v>380</c:v>
                </c:pt>
                <c:pt idx="9">
                  <c:v>950</c:v>
                </c:pt>
                <c:pt idx="10">
                  <c:v>550</c:v>
                </c:pt>
                <c:pt idx="11">
                  <c:v>360</c:v>
                </c:pt>
                <c:pt idx="12">
                  <c:v>940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410</c:v>
                </c:pt>
                <c:pt idx="17">
                  <c:v>310</c:v>
                </c:pt>
                <c:pt idx="18">
                  <c:v>#N/A</c:v>
                </c:pt>
                <c:pt idx="19">
                  <c:v>630</c:v>
                </c:pt>
                <c:pt idx="20">
                  <c:v>400</c:v>
                </c:pt>
              </c:numCache>
            </c:numRef>
          </c:xVal>
          <c:yVal>
            <c:numRef>
              <c:f>総獲得金額の1.3SD以内!$D$2:$D$22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#N/A</c:v>
                </c:pt>
                <c:pt idx="7">
                  <c:v>5.3</c:v>
                </c:pt>
                <c:pt idx="8">
                  <c:v>6</c:v>
                </c:pt>
                <c:pt idx="9">
                  <c:v>6.6</c:v>
                </c:pt>
                <c:pt idx="10">
                  <c:v>6.7</c:v>
                </c:pt>
                <c:pt idx="11">
                  <c:v>7.5</c:v>
                </c:pt>
                <c:pt idx="12">
                  <c:v>7.3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5.7</c:v>
                </c:pt>
                <c:pt idx="17">
                  <c:v>4.0999999999999996</c:v>
                </c:pt>
                <c:pt idx="18">
                  <c:v>#N/A</c:v>
                </c:pt>
                <c:pt idx="19">
                  <c:v>6.1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7-4C1C-927D-7312064D6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504"/>
        <c:axId val="189767680"/>
      </c:scatterChart>
      <c:valAx>
        <c:axId val="18976550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7680"/>
        <c:crossesAt val="-1000"/>
        <c:crossBetween val="midCat"/>
        <c:majorUnit val="200"/>
      </c:valAx>
      <c:valAx>
        <c:axId val="18976768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550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#N/A</c:v>
                </c:pt>
                <c:pt idx="7">
                  <c:v>-480</c:v>
                </c:pt>
                <c:pt idx="8">
                  <c:v>-60</c:v>
                </c:pt>
                <c:pt idx="9">
                  <c:v>60</c:v>
                </c:pt>
                <c:pt idx="10">
                  <c:v>230</c:v>
                </c:pt>
                <c:pt idx="11">
                  <c:v>-150</c:v>
                </c:pt>
                <c:pt idx="12">
                  <c:v>-270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-330</c:v>
                </c:pt>
                <c:pt idx="17">
                  <c:v>280</c:v>
                </c:pt>
                <c:pt idx="18">
                  <c:v>#N/A</c:v>
                </c:pt>
                <c:pt idx="19">
                  <c:v>160</c:v>
                </c:pt>
                <c:pt idx="20">
                  <c:v>210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E-4341-9447-69DE7D5DD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9040"/>
        <c:axId val="189880960"/>
      </c:scatterChart>
      <c:valAx>
        <c:axId val="18987904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80960"/>
        <c:crosses val="autoZero"/>
        <c:crossBetween val="midCat"/>
      </c:valAx>
      <c:valAx>
        <c:axId val="18988096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7904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#N/A</c:v>
                </c:pt>
                <c:pt idx="7">
                  <c:v>740</c:v>
                </c:pt>
                <c:pt idx="8">
                  <c:v>440</c:v>
                </c:pt>
                <c:pt idx="9">
                  <c:v>890</c:v>
                </c:pt>
                <c:pt idx="10">
                  <c:v>320</c:v>
                </c:pt>
                <c:pt idx="11">
                  <c:v>510</c:v>
                </c:pt>
                <c:pt idx="12">
                  <c:v>1210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740</c:v>
                </c:pt>
                <c:pt idx="17">
                  <c:v>30</c:v>
                </c:pt>
                <c:pt idx="18">
                  <c:v>#N/A</c:v>
                </c:pt>
                <c:pt idx="19">
                  <c:v>470</c:v>
                </c:pt>
                <c:pt idx="20">
                  <c:v>190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4-49B6-AAB7-CB33015A6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8112"/>
        <c:axId val="190596608"/>
      </c:scatterChart>
      <c:valAx>
        <c:axId val="189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変更後の総獲得金額（円）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96608"/>
        <c:crossesAt val="-1000"/>
        <c:crossBetween val="midCat"/>
      </c:valAx>
      <c:valAx>
        <c:axId val="1905966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新奇性追求得点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98112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#N/A</c:v>
                </c:pt>
                <c:pt idx="7">
                  <c:v>-480</c:v>
                </c:pt>
                <c:pt idx="8">
                  <c:v>-60</c:v>
                </c:pt>
                <c:pt idx="9">
                  <c:v>60</c:v>
                </c:pt>
                <c:pt idx="10">
                  <c:v>230</c:v>
                </c:pt>
                <c:pt idx="11">
                  <c:v>-150</c:v>
                </c:pt>
                <c:pt idx="12">
                  <c:v>-270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-330</c:v>
                </c:pt>
                <c:pt idx="17">
                  <c:v>280</c:v>
                </c:pt>
                <c:pt idx="18">
                  <c:v>#N/A</c:v>
                </c:pt>
                <c:pt idx="19">
                  <c:v>160</c:v>
                </c:pt>
                <c:pt idx="20">
                  <c:v>210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1-46BB-A69F-A6B36492E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3760"/>
        <c:axId val="190620032"/>
      </c:scatterChart>
      <c:valAx>
        <c:axId val="19061376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20032"/>
        <c:crossesAt val="-1000"/>
        <c:crossBetween val="midCat"/>
      </c:valAx>
      <c:valAx>
        <c:axId val="190620032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1376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#N/A</c:v>
                </c:pt>
                <c:pt idx="7">
                  <c:v>740</c:v>
                </c:pt>
                <c:pt idx="8">
                  <c:v>440</c:v>
                </c:pt>
                <c:pt idx="9">
                  <c:v>890</c:v>
                </c:pt>
                <c:pt idx="10">
                  <c:v>320</c:v>
                </c:pt>
                <c:pt idx="11">
                  <c:v>510</c:v>
                </c:pt>
                <c:pt idx="12">
                  <c:v>1210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740</c:v>
                </c:pt>
                <c:pt idx="17">
                  <c:v>30</c:v>
                </c:pt>
                <c:pt idx="18">
                  <c:v>#N/A</c:v>
                </c:pt>
                <c:pt idx="19">
                  <c:v>470</c:v>
                </c:pt>
                <c:pt idx="20">
                  <c:v>190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2-4286-A5AC-71FD2BCE7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損害回避</a:t>
                </a:r>
                <a:r>
                  <a:rPr lang="ja-JP"/>
                  <a:t>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7.6923076923076925</c:v>
                </c:pt>
                <c:pt idx="4">
                  <c:v>16.326530612244898</c:v>
                </c:pt>
                <c:pt idx="5">
                  <c:v>58.139534883720934</c:v>
                </c:pt>
                <c:pt idx="6">
                  <c:v>#N/A</c:v>
                </c:pt>
                <c:pt idx="7">
                  <c:v>40</c:v>
                </c:pt>
                <c:pt idx="8">
                  <c:v>30.303030303030305</c:v>
                </c:pt>
                <c:pt idx="9">
                  <c:v>14.285714285714285</c:v>
                </c:pt>
                <c:pt idx="10">
                  <c:v>66.037735849056602</c:v>
                </c:pt>
                <c:pt idx="11">
                  <c:v>54.237288135593218</c:v>
                </c:pt>
                <c:pt idx="12">
                  <c:v>50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60.439560439560438</c:v>
                </c:pt>
                <c:pt idx="17">
                  <c:v>1.9607843137254901</c:v>
                </c:pt>
                <c:pt idx="18">
                  <c:v>#N/A</c:v>
                </c:pt>
                <c:pt idx="19">
                  <c:v>20.588235294117645</c:v>
                </c:pt>
                <c:pt idx="20">
                  <c:v>20.779220779220779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5-4934-B6B5-50F783CC5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5664"/>
        <c:axId val="190707584"/>
      </c:scatterChart>
      <c:valAx>
        <c:axId val="1907056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損失が大きかったにも関わらす同じ山を引いた割合（％）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7584"/>
        <c:crosses val="autoZero"/>
        <c:crossBetween val="midCat"/>
      </c:valAx>
      <c:valAx>
        <c:axId val="190707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7.6923076923076925</c:v>
                </c:pt>
                <c:pt idx="4">
                  <c:v>16.326530612244898</c:v>
                </c:pt>
                <c:pt idx="5">
                  <c:v>58.139534883720934</c:v>
                </c:pt>
                <c:pt idx="6">
                  <c:v>#N/A</c:v>
                </c:pt>
                <c:pt idx="7">
                  <c:v>40</c:v>
                </c:pt>
                <c:pt idx="8">
                  <c:v>30.303030303030305</c:v>
                </c:pt>
                <c:pt idx="9">
                  <c:v>14.285714285714285</c:v>
                </c:pt>
                <c:pt idx="10">
                  <c:v>66.037735849056602</c:v>
                </c:pt>
                <c:pt idx="11">
                  <c:v>54.237288135593218</c:v>
                </c:pt>
                <c:pt idx="12">
                  <c:v>50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60.439560439560438</c:v>
                </c:pt>
                <c:pt idx="17">
                  <c:v>1.9607843137254901</c:v>
                </c:pt>
                <c:pt idx="18">
                  <c:v>#N/A</c:v>
                </c:pt>
                <c:pt idx="19">
                  <c:v>20.588235294117645</c:v>
                </c:pt>
                <c:pt idx="20">
                  <c:v>20.779220779220779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9-4378-B2F1-374D3F144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24"/>
        <c:axId val="190538496"/>
      </c:scatterChart>
      <c:valAx>
        <c:axId val="1905322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損失が大きかったにもかかわらず同じ山を引いた割合（％）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8496"/>
        <c:crosses val="autoZero"/>
        <c:crossBetween val="midCat"/>
      </c:valAx>
      <c:valAx>
        <c:axId val="190538496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0-FBED-4929-93B8-9B009FD0D87E}"/>
              </c:ext>
            </c:extLst>
          </c:dPt>
          <c:trendline>
            <c:trendlineType val="linear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総獲得金額の1.3SD以内!$L$2:$L$22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0</c:v>
                </c:pt>
                <c:pt idx="4">
                  <c:v>56.25</c:v>
                </c:pt>
                <c:pt idx="5">
                  <c:v>74.418604651162795</c:v>
                </c:pt>
                <c:pt idx="6">
                  <c:v>#N/A</c:v>
                </c:pt>
                <c:pt idx="7">
                  <c:v>36</c:v>
                </c:pt>
                <c:pt idx="8">
                  <c:v>7.1428571428571423</c:v>
                </c:pt>
                <c:pt idx="9">
                  <c:v>0</c:v>
                </c:pt>
                <c:pt idx="10">
                  <c:v>58.620689655172406</c:v>
                </c:pt>
                <c:pt idx="11">
                  <c:v>61.111111111111114</c:v>
                </c:pt>
                <c:pt idx="12">
                  <c:v>94.444444444444443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77.777777777777786</c:v>
                </c:pt>
                <c:pt idx="17">
                  <c:v>0</c:v>
                </c:pt>
                <c:pt idx="18">
                  <c:v>#N/A</c:v>
                </c:pt>
                <c:pt idx="19">
                  <c:v>28.888888888888886</c:v>
                </c:pt>
                <c:pt idx="20">
                  <c:v>14.814814814814813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ED-4929-93B8-9B009FD0D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856"/>
        <c:axId val="44696320"/>
      </c:scatterChart>
      <c:valAx>
        <c:axId val="446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6320"/>
        <c:crosses val="autoZero"/>
        <c:crossBetween val="midCat"/>
        <c:majorUnit val="20"/>
      </c:valAx>
      <c:valAx>
        <c:axId val="4469632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7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総獲得金額の1.3SD以内!$L$2:$L$22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0</c:v>
                </c:pt>
                <c:pt idx="4">
                  <c:v>56.25</c:v>
                </c:pt>
                <c:pt idx="5">
                  <c:v>74.418604651162795</c:v>
                </c:pt>
                <c:pt idx="6">
                  <c:v>#N/A</c:v>
                </c:pt>
                <c:pt idx="7">
                  <c:v>36</c:v>
                </c:pt>
                <c:pt idx="8">
                  <c:v>7.1428571428571423</c:v>
                </c:pt>
                <c:pt idx="9">
                  <c:v>0</c:v>
                </c:pt>
                <c:pt idx="10">
                  <c:v>58.620689655172406</c:v>
                </c:pt>
                <c:pt idx="11">
                  <c:v>61.111111111111114</c:v>
                </c:pt>
                <c:pt idx="12">
                  <c:v>94.444444444444443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77.777777777777786</c:v>
                </c:pt>
                <c:pt idx="17">
                  <c:v>0</c:v>
                </c:pt>
                <c:pt idx="18">
                  <c:v>#N/A</c:v>
                </c:pt>
                <c:pt idx="19">
                  <c:v>28.888888888888886</c:v>
                </c:pt>
                <c:pt idx="20">
                  <c:v>14.814814814814813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B-4D62-A1DE-6F87C2B61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056"/>
        <c:axId val="165833344"/>
      </c:scatterChart>
      <c:valAx>
        <c:axId val="1775810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[=-0.5]&quot;&quot;;General" sourceLinked="0"/>
        <c:majorTickMark val="out"/>
        <c:minorTickMark val="none"/>
        <c:tickLblPos val="nextTo"/>
        <c:crossAx val="165833344"/>
        <c:crosses val="autoZero"/>
        <c:crossBetween val="midCat"/>
      </c:valAx>
      <c:valAx>
        <c:axId val="16583334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900" b="0"/>
                </a:pPr>
                <a:r>
                  <a:rPr lang="ja-JP" altLang="en-US" sz="900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581056"/>
        <c:crossesAt val="-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総獲得金額の1.3SD以内!$H$2:$H$22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14.814814814814813</c:v>
                </c:pt>
                <c:pt idx="4">
                  <c:v>8.536585365853659</c:v>
                </c:pt>
                <c:pt idx="5">
                  <c:v>41.860465116279073</c:v>
                </c:pt>
                <c:pt idx="6">
                  <c:v>#N/A</c:v>
                </c:pt>
                <c:pt idx="7">
                  <c:v>42.5</c:v>
                </c:pt>
                <c:pt idx="8">
                  <c:v>70.833333333333343</c:v>
                </c:pt>
                <c:pt idx="9">
                  <c:v>48.275862068965516</c:v>
                </c:pt>
                <c:pt idx="10">
                  <c:v>75</c:v>
                </c:pt>
                <c:pt idx="11">
                  <c:v>43.478260869565219</c:v>
                </c:pt>
                <c:pt idx="12">
                  <c:v>21.428571428571427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56.164383561643838</c:v>
                </c:pt>
                <c:pt idx="17">
                  <c:v>7.1428571428571423</c:v>
                </c:pt>
                <c:pt idx="18">
                  <c:v>#N/A</c:v>
                </c:pt>
                <c:pt idx="19">
                  <c:v>4.3478260869565215</c:v>
                </c:pt>
                <c:pt idx="20">
                  <c:v>24</c:v>
                </c:pt>
              </c:numCache>
            </c:numRef>
          </c:xVal>
          <c:yVal>
            <c:numRef>
              <c:f>総獲得金額の1.3SD以内!$C$2:$C$22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#N/A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30</c:v>
                </c:pt>
                <c:pt idx="17">
                  <c:v>15</c:v>
                </c:pt>
                <c:pt idx="18">
                  <c:v>#N/A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0-4D8F-9EDD-780C2DF30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9632"/>
        <c:axId val="165846016"/>
      </c:scatterChart>
      <c:valAx>
        <c:axId val="1695096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46016"/>
        <c:crosses val="autoZero"/>
        <c:crossBetween val="midCat"/>
        <c:majorUnit val="20"/>
      </c:valAx>
      <c:valAx>
        <c:axId val="1658460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ja-JP" altLang="en-US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0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総獲得金額の1.3SD以内!$H$2:$H$22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14.814814814814813</c:v>
                </c:pt>
                <c:pt idx="4">
                  <c:v>8.536585365853659</c:v>
                </c:pt>
                <c:pt idx="5">
                  <c:v>41.860465116279073</c:v>
                </c:pt>
                <c:pt idx="6">
                  <c:v>#N/A</c:v>
                </c:pt>
                <c:pt idx="7">
                  <c:v>42.5</c:v>
                </c:pt>
                <c:pt idx="8">
                  <c:v>70.833333333333343</c:v>
                </c:pt>
                <c:pt idx="9">
                  <c:v>48.275862068965516</c:v>
                </c:pt>
                <c:pt idx="10">
                  <c:v>75</c:v>
                </c:pt>
                <c:pt idx="11">
                  <c:v>43.478260869565219</c:v>
                </c:pt>
                <c:pt idx="12">
                  <c:v>21.428571428571427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56.164383561643838</c:v>
                </c:pt>
                <c:pt idx="17">
                  <c:v>7.1428571428571423</c:v>
                </c:pt>
                <c:pt idx="18">
                  <c:v>#N/A</c:v>
                </c:pt>
                <c:pt idx="19">
                  <c:v>4.3478260869565215</c:v>
                </c:pt>
                <c:pt idx="20">
                  <c:v>24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B-41B0-86CC-62BDCC4EB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94016"/>
        <c:axId val="169492480"/>
      </c:scatterChart>
      <c:valAx>
        <c:axId val="1694940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2480"/>
        <c:crosses val="autoZero"/>
        <c:crossBetween val="midCat"/>
        <c:majorUnit val="20"/>
      </c:valAx>
      <c:valAx>
        <c:axId val="16949248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 algn="ctr">
                  <a:defRPr b="0"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総獲得金額の1.3SD以内!$AI$2:$AI$22</c:f>
              <c:numCache>
                <c:formatCode>General</c:formatCode>
                <c:ptCount val="21"/>
                <c:pt idx="0">
                  <c:v>#N/A</c:v>
                </c:pt>
                <c:pt idx="1">
                  <c:v>0.41666666666666669</c:v>
                </c:pt>
                <c:pt idx="2">
                  <c:v>9.6774193548387094E-2</c:v>
                </c:pt>
                <c:pt idx="3">
                  <c:v>0.27868852459016391</c:v>
                </c:pt>
                <c:pt idx="4">
                  <c:v>0.3515151515151515</c:v>
                </c:pt>
                <c:pt idx="5">
                  <c:v>0.22330097087378642</c:v>
                </c:pt>
                <c:pt idx="6">
                  <c:v>#N/A</c:v>
                </c:pt>
                <c:pt idx="7">
                  <c:v>0.22807017543859648</c:v>
                </c:pt>
                <c:pt idx="8">
                  <c:v>0.44897959183673469</c:v>
                </c:pt>
                <c:pt idx="9">
                  <c:v>0.33333333333333331</c:v>
                </c:pt>
                <c:pt idx="10">
                  <c:v>0.43396226415094341</c:v>
                </c:pt>
                <c:pt idx="11">
                  <c:v>0.35849056603773582</c:v>
                </c:pt>
                <c:pt idx="12">
                  <c:v>0.27966101694915252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0.24822695035460993</c:v>
                </c:pt>
                <c:pt idx="17">
                  <c:v>0.375</c:v>
                </c:pt>
                <c:pt idx="18">
                  <c:v>#N/A</c:v>
                </c:pt>
                <c:pt idx="19">
                  <c:v>0.31481481481481483</c:v>
                </c:pt>
                <c:pt idx="20">
                  <c:v>0.32456140350877194</c:v>
                </c:pt>
              </c:numCache>
            </c:numRef>
          </c:xVal>
          <c:yVal>
            <c:numRef>
              <c:f>総獲得金額の1.3SD以内!$B$2:$B$22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#N/A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</c:v>
                </c:pt>
                <c:pt idx="17">
                  <c:v>18</c:v>
                </c:pt>
                <c:pt idx="18">
                  <c:v>#N/A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8-47A5-B95B-C71B4C2D1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8495"/>
        <c:axId val="982239743"/>
      </c:scatterChart>
      <c:valAx>
        <c:axId val="9822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変更前のＣ山を選択した率（％）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9743"/>
        <c:crosses val="autoZero"/>
        <c:crossBetween val="midCat"/>
      </c:valAx>
      <c:valAx>
        <c:axId val="982239743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alpha val="9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1A-4255-81AE-D5DFE717336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1A-4255-81AE-D5DFE717336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1A-4255-81AE-D5DFE717336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1A-4255-81AE-D5DFE717336F}"/>
              </c:ext>
            </c:extLst>
          </c:dPt>
          <c:errBars>
            <c:errBarType val="both"/>
            <c:errValType val="cust"/>
            <c:noEndCap val="0"/>
            <c:plus>
              <c:numRef>
                <c:f>'10人抜いた(60回以上は除外)'!$AG$25:$AJ$25</c:f>
                <c:numCache>
                  <c:formatCode>General</c:formatCode>
                  <c:ptCount val="4"/>
                  <c:pt idx="0">
                    <c:v>5.5761654192100307</c:v>
                  </c:pt>
                  <c:pt idx="1">
                    <c:v>6.3118713870939134</c:v>
                  </c:pt>
                  <c:pt idx="2">
                    <c:v>12.448012335246657</c:v>
                  </c:pt>
                  <c:pt idx="3">
                    <c:v>14.878188024936875</c:v>
                  </c:pt>
                </c:numCache>
              </c:numRef>
            </c:plus>
            <c:minus>
              <c:numRef>
                <c:f>'10人抜いた(60回以上は除外)'!$AG$25:$AJ$25</c:f>
                <c:numCache>
                  <c:formatCode>General</c:formatCode>
                  <c:ptCount val="4"/>
                  <c:pt idx="0">
                    <c:v>5.5761654192100307</c:v>
                  </c:pt>
                  <c:pt idx="1">
                    <c:v>6.3118713870939134</c:v>
                  </c:pt>
                  <c:pt idx="2">
                    <c:v>12.448012335246657</c:v>
                  </c:pt>
                  <c:pt idx="3">
                    <c:v>14.878188024936875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'10人抜いた(60回以上は除外)'!$AG$1:$AJ$1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'10人抜いた(60回以上は除外)'!$AG$24:$AJ$24</c:f>
              <c:numCache>
                <c:formatCode>General</c:formatCode>
                <c:ptCount val="4"/>
                <c:pt idx="0">
                  <c:v>14.653516406081401</c:v>
                </c:pt>
                <c:pt idx="1">
                  <c:v>22.258870547878026</c:v>
                </c:pt>
                <c:pt idx="2">
                  <c:v>35.06897428404254</c:v>
                </c:pt>
                <c:pt idx="3">
                  <c:v>28.018638761998034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1A-4255-81AE-D5DFE7173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52032"/>
        <c:axId val="176253568"/>
      </c:barChart>
      <c:catAx>
        <c:axId val="17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3568"/>
        <c:crosses val="autoZero"/>
        <c:auto val="1"/>
        <c:lblAlgn val="ctr"/>
        <c:lblOffset val="100"/>
        <c:noMultiLvlLbl val="0"/>
      </c:catAx>
      <c:valAx>
        <c:axId val="176253568"/>
        <c:scaling>
          <c:orientation val="minMax"/>
          <c:max val="6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選択確率（％）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AA-4EB6-AE62-AAFC882F7569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AA-4EB6-AE62-AAFC882F7569}"/>
              </c:ext>
            </c:extLst>
          </c:dPt>
          <c:errBars>
            <c:errBarType val="both"/>
            <c:errValType val="cust"/>
            <c:noEndCap val="0"/>
            <c:plus>
              <c:numRef>
                <c:f>'10人抜いた(60回以上は除外)'!$AL$25:$AO$25</c:f>
                <c:numCache>
                  <c:formatCode>General</c:formatCode>
                  <c:ptCount val="4"/>
                  <c:pt idx="0">
                    <c:v>16.556465312135664</c:v>
                  </c:pt>
                  <c:pt idx="1">
                    <c:v>11.097646358996206</c:v>
                  </c:pt>
                  <c:pt idx="2">
                    <c:v>20.350056305504395</c:v>
                  </c:pt>
                  <c:pt idx="3">
                    <c:v>14.754408312035745</c:v>
                  </c:pt>
                </c:numCache>
              </c:numRef>
            </c:plus>
            <c:minus>
              <c:numRef>
                <c:f>'10人抜いた(60回以上は除外)'!$AL$25:$AO$25</c:f>
                <c:numCache>
                  <c:formatCode>General</c:formatCode>
                  <c:ptCount val="4"/>
                  <c:pt idx="0">
                    <c:v>16.556465312135664</c:v>
                  </c:pt>
                  <c:pt idx="1">
                    <c:v>11.097646358996206</c:v>
                  </c:pt>
                  <c:pt idx="2">
                    <c:v>20.350056305504395</c:v>
                  </c:pt>
                  <c:pt idx="3">
                    <c:v>14.754408312035745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'10人抜いた(60回以上は除外)'!$AL$1:$AO$1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'10人抜いた(60回以上は除外)'!$AL$24:$AO$24</c:f>
              <c:numCache>
                <c:formatCode>General</c:formatCode>
                <c:ptCount val="4"/>
                <c:pt idx="0">
                  <c:v>20.48622173435475</c:v>
                </c:pt>
                <c:pt idx="1">
                  <c:v>21.159999100062123</c:v>
                </c:pt>
                <c:pt idx="2">
                  <c:v>33.554066826770907</c:v>
                </c:pt>
                <c:pt idx="3">
                  <c:v>24.799712338812235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AA-4EB6-AE62-AAFC882F7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80320"/>
        <c:axId val="176281856"/>
      </c:barChart>
      <c:catAx>
        <c:axId val="176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1856"/>
        <c:crosses val="autoZero"/>
        <c:auto val="1"/>
        <c:lblAlgn val="ctr"/>
        <c:lblOffset val="100"/>
        <c:noMultiLvlLbl val="0"/>
      </c:catAx>
      <c:valAx>
        <c:axId val="176281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選択確率（％）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6714785651794"/>
          <c:y val="7.8703703703703706E-2"/>
          <c:w val="0.80604396325459315"/>
          <c:h val="0.7225309857101195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1250</c:v>
                </c:pt>
                <c:pt idx="7">
                  <c:v>#N/A</c:v>
                </c:pt>
                <c:pt idx="8">
                  <c:v>380</c:v>
                </c:pt>
                <c:pt idx="9">
                  <c:v>#N/A</c:v>
                </c:pt>
                <c:pt idx="10">
                  <c:v>550</c:v>
                </c:pt>
                <c:pt idx="11">
                  <c:v>360</c:v>
                </c:pt>
                <c:pt idx="12">
                  <c:v>#N/A</c:v>
                </c:pt>
                <c:pt idx="13">
                  <c:v>1460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630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B-49D8-A5D6-DD2577F8E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5824"/>
        <c:axId val="176207744"/>
      </c:scatterChart>
      <c:valAx>
        <c:axId val="176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全試行の</a:t>
                </a:r>
                <a:r>
                  <a:rPr lang="ja-JP" b="0"/>
                  <a:t>総獲得金額（円）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7744"/>
        <c:crossesAt val="-1000"/>
        <c:crossBetween val="midCat"/>
      </c:valAx>
      <c:valAx>
        <c:axId val="176207744"/>
        <c:scaling>
          <c:orientation val="minMax"/>
        </c:scaling>
        <c:delete val="0"/>
        <c:axPos val="l"/>
        <c:title>
          <c:tx>
            <c:rich>
              <a:bodyPr rot="0" vert="eaVert"/>
              <a:lstStyle/>
              <a:p>
                <a:pPr>
                  <a:defRPr b="0"/>
                </a:pPr>
                <a:r>
                  <a:rPr lang="ja-JP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582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1250</c:v>
                </c:pt>
                <c:pt idx="7">
                  <c:v>#N/A</c:v>
                </c:pt>
                <c:pt idx="8">
                  <c:v>380</c:v>
                </c:pt>
                <c:pt idx="9">
                  <c:v>#N/A</c:v>
                </c:pt>
                <c:pt idx="10">
                  <c:v>550</c:v>
                </c:pt>
                <c:pt idx="11">
                  <c:v>360</c:v>
                </c:pt>
                <c:pt idx="12">
                  <c:v>#N/A</c:v>
                </c:pt>
                <c:pt idx="13">
                  <c:v>1460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630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09-456D-8292-CC15C11B1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016"/>
        <c:axId val="184316672"/>
      </c:scatterChart>
      <c:valAx>
        <c:axId val="1842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</a:t>
                </a:r>
                <a:r>
                  <a:rPr lang="ja-JP"/>
                  <a:t>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16672"/>
        <c:crossesAt val="-1000"/>
        <c:crossBetween val="midCat"/>
      </c:valAx>
      <c:valAx>
        <c:axId val="1843166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294016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17.857142857142861</c:v>
                </c:pt>
                <c:pt idx="7">
                  <c:v>#N/A</c:v>
                </c:pt>
                <c:pt idx="8">
                  <c:v>26.530612244897959</c:v>
                </c:pt>
                <c:pt idx="9">
                  <c:v>#N/A</c:v>
                </c:pt>
                <c:pt idx="10">
                  <c:v>24.528301886792448</c:v>
                </c:pt>
                <c:pt idx="11">
                  <c:v>5.6603773584905639</c:v>
                </c:pt>
                <c:pt idx="12">
                  <c:v>#N/A</c:v>
                </c:pt>
                <c:pt idx="13">
                  <c:v>8.3333333333333357</c:v>
                </c:pt>
                <c:pt idx="14">
                  <c:v>51.351351351351354</c:v>
                </c:pt>
                <c:pt idx="15">
                  <c:v>#N/A</c:v>
                </c:pt>
                <c:pt idx="16">
                  <c:v>#N/A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40.74074074074074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2-4754-B899-DCFEF1224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2016"/>
        <c:axId val="184343936"/>
      </c:scatterChart>
      <c:valAx>
        <c:axId val="18434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3936"/>
        <c:crossesAt val="-30"/>
        <c:crossBetween val="midCat"/>
      </c:valAx>
      <c:valAx>
        <c:axId val="18434393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2016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'10人抜いた(60回以上は除外)'!$AS$2:$AS$22</c:f>
              <c:numCache>
                <c:formatCode>General</c:formatCode>
                <c:ptCount val="21"/>
                <c:pt idx="0">
                  <c:v>#N/A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17.857142857142861</c:v>
                </c:pt>
                <c:pt idx="7">
                  <c:v>#N/A</c:v>
                </c:pt>
                <c:pt idx="8">
                  <c:v>26.530612244897959</c:v>
                </c:pt>
                <c:pt idx="9">
                  <c:v>#N/A</c:v>
                </c:pt>
                <c:pt idx="10">
                  <c:v>24.528301886792448</c:v>
                </c:pt>
                <c:pt idx="11">
                  <c:v>5.6603773584905639</c:v>
                </c:pt>
                <c:pt idx="12">
                  <c:v>#N/A</c:v>
                </c:pt>
                <c:pt idx="13">
                  <c:v>8.3333333333333357</c:v>
                </c:pt>
                <c:pt idx="14">
                  <c:v>51.351351351351354</c:v>
                </c:pt>
                <c:pt idx="15">
                  <c:v>#N/A</c:v>
                </c:pt>
                <c:pt idx="16">
                  <c:v>#N/A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40.74074074074074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5-4FD2-B168-368E4C99C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4080"/>
        <c:axId val="183216000"/>
      </c:scatterChart>
      <c:valAx>
        <c:axId val="1832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6000"/>
        <c:crossesAt val="-30"/>
        <c:crossBetween val="midCat"/>
      </c:valAx>
      <c:valAx>
        <c:axId val="18321600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40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-33.333333333333329</c:v>
                </c:pt>
                <c:pt idx="7">
                  <c:v>#N/A</c:v>
                </c:pt>
                <c:pt idx="8">
                  <c:v>-20.52980132450331</c:v>
                </c:pt>
                <c:pt idx="9">
                  <c:v>#N/A</c:v>
                </c:pt>
                <c:pt idx="10">
                  <c:v>-53.741496598639458</c:v>
                </c:pt>
                <c:pt idx="11">
                  <c:v>-6.1224489795918373</c:v>
                </c:pt>
                <c:pt idx="12">
                  <c:v>#N/A</c:v>
                </c:pt>
                <c:pt idx="13">
                  <c:v>38.15789473684211</c:v>
                </c:pt>
                <c:pt idx="14">
                  <c:v>-88.957055214723937</c:v>
                </c:pt>
                <c:pt idx="15">
                  <c:v>#N/A</c:v>
                </c:pt>
                <c:pt idx="16">
                  <c:v>#N/A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-1.3698630136986338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D-4DEB-8556-633D2ED94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7744"/>
        <c:axId val="184374016"/>
      </c:scatterChart>
      <c:valAx>
        <c:axId val="18436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74016"/>
        <c:crossesAt val="-100"/>
        <c:crossBetween val="midCat"/>
      </c:valAx>
      <c:valAx>
        <c:axId val="18437401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67744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'10人抜いた(60回以上は除外)'!$AW$2:$AW$22</c:f>
              <c:numCache>
                <c:formatCode>General</c:formatCode>
                <c:ptCount val="21"/>
                <c:pt idx="0">
                  <c:v>#N/A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-33.333333333333329</c:v>
                </c:pt>
                <c:pt idx="7">
                  <c:v>#N/A</c:v>
                </c:pt>
                <c:pt idx="8">
                  <c:v>-20.52980132450331</c:v>
                </c:pt>
                <c:pt idx="9">
                  <c:v>#N/A</c:v>
                </c:pt>
                <c:pt idx="10">
                  <c:v>-53.741496598639458</c:v>
                </c:pt>
                <c:pt idx="11">
                  <c:v>-6.1224489795918373</c:v>
                </c:pt>
                <c:pt idx="12">
                  <c:v>#N/A</c:v>
                </c:pt>
                <c:pt idx="13">
                  <c:v>38.15789473684211</c:v>
                </c:pt>
                <c:pt idx="14">
                  <c:v>-88.957055214723937</c:v>
                </c:pt>
                <c:pt idx="15">
                  <c:v>#N/A</c:v>
                </c:pt>
                <c:pt idx="16">
                  <c:v>#N/A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-1.3698630136986338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91-437E-AC1B-EDCB5271D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7552"/>
        <c:axId val="184409472"/>
      </c:scatterChart>
      <c:valAx>
        <c:axId val="1844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9472"/>
        <c:crossesAt val="-100"/>
        <c:crossBetween val="midCat"/>
      </c:valAx>
      <c:valAx>
        <c:axId val="1844094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7552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60</c:v>
                </c:pt>
                <c:pt idx="7">
                  <c:v>#N/A</c:v>
                </c:pt>
                <c:pt idx="8">
                  <c:v>-60</c:v>
                </c:pt>
                <c:pt idx="9">
                  <c:v>#N/A</c:v>
                </c:pt>
                <c:pt idx="10">
                  <c:v>230</c:v>
                </c:pt>
                <c:pt idx="11">
                  <c:v>-150</c:v>
                </c:pt>
                <c:pt idx="12">
                  <c:v>#N/A</c:v>
                </c:pt>
                <c:pt idx="13">
                  <c:v>0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160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6.8</c:v>
                </c:pt>
                <c:pt idx="7">
                  <c:v>#N/A</c:v>
                </c:pt>
                <c:pt idx="8">
                  <c:v>6</c:v>
                </c:pt>
                <c:pt idx="9">
                  <c:v>#N/A</c:v>
                </c:pt>
                <c:pt idx="10">
                  <c:v>6.7</c:v>
                </c:pt>
                <c:pt idx="11">
                  <c:v>7.5</c:v>
                </c:pt>
                <c:pt idx="12">
                  <c:v>#N/A</c:v>
                </c:pt>
                <c:pt idx="13">
                  <c:v>5.7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6.1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C-43C2-BB8D-58F19564F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144"/>
        <c:axId val="189688064"/>
      </c:scatterChart>
      <c:valAx>
        <c:axId val="18968614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</a:t>
                </a:r>
                <a:r>
                  <a:rPr lang="ja-JP" altLang="en-US"/>
                  <a:t>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8064"/>
        <c:crossesAt val="0"/>
        <c:crossBetween val="midCat"/>
        <c:majorUnit val="200"/>
      </c:valAx>
      <c:valAx>
        <c:axId val="1896880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614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1190</c:v>
                </c:pt>
                <c:pt idx="7">
                  <c:v>#N/A</c:v>
                </c:pt>
                <c:pt idx="8">
                  <c:v>440</c:v>
                </c:pt>
                <c:pt idx="9">
                  <c:v>#N/A</c:v>
                </c:pt>
                <c:pt idx="10">
                  <c:v>320</c:v>
                </c:pt>
                <c:pt idx="11">
                  <c:v>510</c:v>
                </c:pt>
                <c:pt idx="12">
                  <c:v>#N/A</c:v>
                </c:pt>
                <c:pt idx="13">
                  <c:v>1460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470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6.8</c:v>
                </c:pt>
                <c:pt idx="7">
                  <c:v>#N/A</c:v>
                </c:pt>
                <c:pt idx="8">
                  <c:v>6</c:v>
                </c:pt>
                <c:pt idx="9">
                  <c:v>#N/A</c:v>
                </c:pt>
                <c:pt idx="10">
                  <c:v>6.7</c:v>
                </c:pt>
                <c:pt idx="11">
                  <c:v>7.5</c:v>
                </c:pt>
                <c:pt idx="12">
                  <c:v>#N/A</c:v>
                </c:pt>
                <c:pt idx="13">
                  <c:v>5.7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6.1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8-4202-85ED-0D8157E5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13408"/>
        <c:axId val="189744256"/>
      </c:scatterChart>
      <c:valAx>
        <c:axId val="189713408"/>
        <c:scaling>
          <c:orientation val="minMax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</a:t>
                </a:r>
                <a:r>
                  <a:rPr lang="ja-JP" altLang="en-US"/>
                  <a:t>総</a:t>
                </a:r>
                <a:r>
                  <a:rPr lang="ja-JP"/>
                  <a:t>獲得金額</a:t>
                </a:r>
                <a:r>
                  <a:rPr lang="ja-JP" altLang="en-US"/>
                  <a:t>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44256"/>
        <c:crossesAt val="-1000"/>
        <c:crossBetween val="midCat"/>
        <c:majorUnit val="200"/>
      </c:valAx>
      <c:valAx>
        <c:axId val="1897442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13408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'10人抜いた(60回以上は除外)'!$AE$2:$AE$22</c:f>
              <c:numCache>
                <c:formatCode>General</c:formatCode>
                <c:ptCount val="21"/>
                <c:pt idx="0">
                  <c:v>#N/A</c:v>
                </c:pt>
                <c:pt idx="1">
                  <c:v>-110</c:v>
                </c:pt>
                <c:pt idx="2">
                  <c:v>470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1250</c:v>
                </c:pt>
                <c:pt idx="7">
                  <c:v>#N/A</c:v>
                </c:pt>
                <c:pt idx="8">
                  <c:v>380</c:v>
                </c:pt>
                <c:pt idx="9">
                  <c:v>#N/A</c:v>
                </c:pt>
                <c:pt idx="10">
                  <c:v>550</c:v>
                </c:pt>
                <c:pt idx="11">
                  <c:v>360</c:v>
                </c:pt>
                <c:pt idx="12">
                  <c:v>#N/A</c:v>
                </c:pt>
                <c:pt idx="13">
                  <c:v>1460</c:v>
                </c:pt>
                <c:pt idx="14">
                  <c:v>-520</c:v>
                </c:pt>
                <c:pt idx="15">
                  <c:v>#N/A</c:v>
                </c:pt>
                <c:pt idx="16">
                  <c:v>#N/A</c:v>
                </c:pt>
                <c:pt idx="17">
                  <c:v>310</c:v>
                </c:pt>
                <c:pt idx="18">
                  <c:v>1230</c:v>
                </c:pt>
                <c:pt idx="19">
                  <c:v>630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'10人抜いた(60回以上は除外)'!$D$2:$D$22</c:f>
              <c:numCache>
                <c:formatCode>General</c:formatCode>
                <c:ptCount val="21"/>
                <c:pt idx="0">
                  <c:v>#N/A</c:v>
                </c:pt>
                <c:pt idx="1">
                  <c:v>6</c:v>
                </c:pt>
                <c:pt idx="2">
                  <c:v>7.7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6.8</c:v>
                </c:pt>
                <c:pt idx="7">
                  <c:v>#N/A</c:v>
                </c:pt>
                <c:pt idx="8">
                  <c:v>6</c:v>
                </c:pt>
                <c:pt idx="9">
                  <c:v>#N/A</c:v>
                </c:pt>
                <c:pt idx="10">
                  <c:v>6.7</c:v>
                </c:pt>
                <c:pt idx="11">
                  <c:v>7.5</c:v>
                </c:pt>
                <c:pt idx="12">
                  <c:v>#N/A</c:v>
                </c:pt>
                <c:pt idx="13">
                  <c:v>5.7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6.1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B-4ADB-A8C9-980B550C4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504"/>
        <c:axId val="189767680"/>
      </c:scatterChart>
      <c:valAx>
        <c:axId val="18976550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7680"/>
        <c:crossesAt val="-1000"/>
        <c:crossBetween val="midCat"/>
        <c:majorUnit val="200"/>
      </c:valAx>
      <c:valAx>
        <c:axId val="18976768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550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60</c:v>
                </c:pt>
                <c:pt idx="7">
                  <c:v>#N/A</c:v>
                </c:pt>
                <c:pt idx="8">
                  <c:v>-60</c:v>
                </c:pt>
                <c:pt idx="9">
                  <c:v>#N/A</c:v>
                </c:pt>
                <c:pt idx="10">
                  <c:v>230</c:v>
                </c:pt>
                <c:pt idx="11">
                  <c:v>-150</c:v>
                </c:pt>
                <c:pt idx="12">
                  <c:v>#N/A</c:v>
                </c:pt>
                <c:pt idx="13">
                  <c:v>0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160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6-4C19-8BE6-7E16E2C21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9040"/>
        <c:axId val="189880960"/>
      </c:scatterChart>
      <c:valAx>
        <c:axId val="18987904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80960"/>
        <c:crosses val="autoZero"/>
        <c:crossBetween val="midCat"/>
      </c:valAx>
      <c:valAx>
        <c:axId val="18988096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7904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1190</c:v>
                </c:pt>
                <c:pt idx="7">
                  <c:v>#N/A</c:v>
                </c:pt>
                <c:pt idx="8">
                  <c:v>440</c:v>
                </c:pt>
                <c:pt idx="9">
                  <c:v>#N/A</c:v>
                </c:pt>
                <c:pt idx="10">
                  <c:v>320</c:v>
                </c:pt>
                <c:pt idx="11">
                  <c:v>510</c:v>
                </c:pt>
                <c:pt idx="12">
                  <c:v>#N/A</c:v>
                </c:pt>
                <c:pt idx="13">
                  <c:v>1460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470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4-4162-B701-227C2E68E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8112"/>
        <c:axId val="190596608"/>
      </c:scatterChart>
      <c:valAx>
        <c:axId val="189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変更後の総獲得金額（円）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96608"/>
        <c:crossesAt val="-1000"/>
        <c:crossBetween val="midCat"/>
      </c:valAx>
      <c:valAx>
        <c:axId val="1905966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新奇性追求得点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98112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'10人抜いた(60回以上は除外)'!$AC$2:$AC$22</c:f>
              <c:numCache>
                <c:formatCode>General</c:formatCode>
                <c:ptCount val="21"/>
                <c:pt idx="0">
                  <c:v>#N/A</c:v>
                </c:pt>
                <c:pt idx="1">
                  <c:v>-250</c:v>
                </c:pt>
                <c:pt idx="2">
                  <c:v>70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60</c:v>
                </c:pt>
                <c:pt idx="7">
                  <c:v>#N/A</c:v>
                </c:pt>
                <c:pt idx="8">
                  <c:v>-60</c:v>
                </c:pt>
                <c:pt idx="9">
                  <c:v>#N/A</c:v>
                </c:pt>
                <c:pt idx="10">
                  <c:v>230</c:v>
                </c:pt>
                <c:pt idx="11">
                  <c:v>-150</c:v>
                </c:pt>
                <c:pt idx="12">
                  <c:v>#N/A</c:v>
                </c:pt>
                <c:pt idx="13">
                  <c:v>0</c:v>
                </c:pt>
                <c:pt idx="14">
                  <c:v>80</c:v>
                </c:pt>
                <c:pt idx="15">
                  <c:v>#N/A</c:v>
                </c:pt>
                <c:pt idx="16">
                  <c:v>#N/A</c:v>
                </c:pt>
                <c:pt idx="17">
                  <c:v>280</c:v>
                </c:pt>
                <c:pt idx="18">
                  <c:v>-160</c:v>
                </c:pt>
                <c:pt idx="19">
                  <c:v>160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0-4F3E-9174-9FD927F1A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3760"/>
        <c:axId val="190620032"/>
      </c:scatterChart>
      <c:valAx>
        <c:axId val="19061376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20032"/>
        <c:crossesAt val="-1000"/>
        <c:crossBetween val="midCat"/>
      </c:valAx>
      <c:valAx>
        <c:axId val="190620032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1376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'10人抜いた(60回以上は除外)'!$AD$2:$AD$22</c:f>
              <c:numCache>
                <c:formatCode>General</c:formatCode>
                <c:ptCount val="21"/>
                <c:pt idx="0">
                  <c:v>#N/A</c:v>
                </c:pt>
                <c:pt idx="1">
                  <c:v>140</c:v>
                </c:pt>
                <c:pt idx="2">
                  <c:v>400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1190</c:v>
                </c:pt>
                <c:pt idx="7">
                  <c:v>#N/A</c:v>
                </c:pt>
                <c:pt idx="8">
                  <c:v>440</c:v>
                </c:pt>
                <c:pt idx="9">
                  <c:v>#N/A</c:v>
                </c:pt>
                <c:pt idx="10">
                  <c:v>320</c:v>
                </c:pt>
                <c:pt idx="11">
                  <c:v>510</c:v>
                </c:pt>
                <c:pt idx="12">
                  <c:v>#N/A</c:v>
                </c:pt>
                <c:pt idx="13">
                  <c:v>1460</c:v>
                </c:pt>
                <c:pt idx="14">
                  <c:v>-600</c:v>
                </c:pt>
                <c:pt idx="15">
                  <c:v>#N/A</c:v>
                </c:pt>
                <c:pt idx="16">
                  <c:v>#N/A</c:v>
                </c:pt>
                <c:pt idx="17">
                  <c:v>30</c:v>
                </c:pt>
                <c:pt idx="18">
                  <c:v>1390</c:v>
                </c:pt>
                <c:pt idx="19">
                  <c:v>470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9-4F18-AA36-3DB3330E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損害回避</a:t>
                </a:r>
                <a:r>
                  <a:rPr lang="ja-JP"/>
                  <a:t>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70.666666666666671</c:v>
                </c:pt>
                <c:pt idx="7">
                  <c:v>#N/A</c:v>
                </c:pt>
                <c:pt idx="8">
                  <c:v>30.303030303030305</c:v>
                </c:pt>
                <c:pt idx="9">
                  <c:v>#N/A</c:v>
                </c:pt>
                <c:pt idx="10">
                  <c:v>66.037735849056602</c:v>
                </c:pt>
                <c:pt idx="11">
                  <c:v>54.237288135593218</c:v>
                </c:pt>
                <c:pt idx="12">
                  <c:v>#N/A</c:v>
                </c:pt>
                <c:pt idx="13">
                  <c:v>70.212765957446805</c:v>
                </c:pt>
                <c:pt idx="14">
                  <c:v>70.212765957446805</c:v>
                </c:pt>
                <c:pt idx="15">
                  <c:v>#N/A</c:v>
                </c:pt>
                <c:pt idx="16">
                  <c:v>#N/A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20.588235294117645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3-4643-A154-5FF74687F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5664"/>
        <c:axId val="190707584"/>
      </c:scatterChart>
      <c:valAx>
        <c:axId val="1907056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損失が大きかったにも関わらす同じ山を引いた割合（％）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7584"/>
        <c:crosses val="autoZero"/>
        <c:crossBetween val="midCat"/>
      </c:valAx>
      <c:valAx>
        <c:axId val="190707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'10人抜いた(60回以上は除外)'!$P$2:$P$22</c:f>
              <c:numCache>
                <c:formatCode>General</c:formatCode>
                <c:ptCount val="21"/>
                <c:pt idx="0">
                  <c:v>#N/A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70.666666666666671</c:v>
                </c:pt>
                <c:pt idx="7">
                  <c:v>#N/A</c:v>
                </c:pt>
                <c:pt idx="8">
                  <c:v>30.303030303030305</c:v>
                </c:pt>
                <c:pt idx="9">
                  <c:v>#N/A</c:v>
                </c:pt>
                <c:pt idx="10">
                  <c:v>66.037735849056602</c:v>
                </c:pt>
                <c:pt idx="11">
                  <c:v>54.237288135593218</c:v>
                </c:pt>
                <c:pt idx="12">
                  <c:v>#N/A</c:v>
                </c:pt>
                <c:pt idx="13">
                  <c:v>70.212765957446805</c:v>
                </c:pt>
                <c:pt idx="14">
                  <c:v>70.212765957446805</c:v>
                </c:pt>
                <c:pt idx="15">
                  <c:v>#N/A</c:v>
                </c:pt>
                <c:pt idx="16">
                  <c:v>#N/A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20.588235294117645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4-4A77-A799-2899D3330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24"/>
        <c:axId val="190538496"/>
      </c:scatterChart>
      <c:valAx>
        <c:axId val="1905322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損失が大きかったにもかかわらず同じ山を引いた割合（％）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8496"/>
        <c:crosses val="autoZero"/>
        <c:crossBetween val="midCat"/>
      </c:valAx>
      <c:valAx>
        <c:axId val="190538496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0-3AC8-40B7-A90D-F7942CAC92A3}"/>
              </c:ext>
            </c:extLst>
          </c:dPt>
          <c:trendline>
            <c:trendlineType val="linear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'10人抜いた(60回以上は除外)'!$L$2:$L$22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90</c:v>
                </c:pt>
                <c:pt idx="7">
                  <c:v>#N/A</c:v>
                </c:pt>
                <c:pt idx="8">
                  <c:v>7.1428571428571423</c:v>
                </c:pt>
                <c:pt idx="9">
                  <c:v>#N/A</c:v>
                </c:pt>
                <c:pt idx="10">
                  <c:v>58.620689655172406</c:v>
                </c:pt>
                <c:pt idx="11">
                  <c:v>61.111111111111114</c:v>
                </c:pt>
                <c:pt idx="12">
                  <c:v>#N/A</c:v>
                </c:pt>
                <c:pt idx="13">
                  <c:v>77.142857142857153</c:v>
                </c:pt>
                <c:pt idx="14">
                  <c:v>77.922077922077932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47.058823529411761</c:v>
                </c:pt>
                <c:pt idx="19">
                  <c:v>28.888888888888886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C8-40B7-A90D-F7942CAC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856"/>
        <c:axId val="44696320"/>
      </c:scatterChart>
      <c:valAx>
        <c:axId val="446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6320"/>
        <c:crosses val="autoZero"/>
        <c:crossBetween val="midCat"/>
        <c:majorUnit val="20"/>
      </c:valAx>
      <c:valAx>
        <c:axId val="4469632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7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'10人抜いた(60回以上は除外)'!$L$2:$L$22</c:f>
              <c:numCache>
                <c:formatCode>General</c:formatCode>
                <c:ptCount val="21"/>
                <c:pt idx="0">
                  <c:v>#N/A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90</c:v>
                </c:pt>
                <c:pt idx="7">
                  <c:v>#N/A</c:v>
                </c:pt>
                <c:pt idx="8">
                  <c:v>7.1428571428571423</c:v>
                </c:pt>
                <c:pt idx="9">
                  <c:v>#N/A</c:v>
                </c:pt>
                <c:pt idx="10">
                  <c:v>58.620689655172406</c:v>
                </c:pt>
                <c:pt idx="11">
                  <c:v>61.111111111111114</c:v>
                </c:pt>
                <c:pt idx="12">
                  <c:v>#N/A</c:v>
                </c:pt>
                <c:pt idx="13">
                  <c:v>77.142857142857153</c:v>
                </c:pt>
                <c:pt idx="14">
                  <c:v>77.922077922077932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47.058823529411761</c:v>
                </c:pt>
                <c:pt idx="19">
                  <c:v>28.888888888888886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4-4486-9FD9-2409C44B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056"/>
        <c:axId val="165833344"/>
      </c:scatterChart>
      <c:valAx>
        <c:axId val="1775810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[=-0.5]&quot;&quot;;General" sourceLinked="0"/>
        <c:majorTickMark val="out"/>
        <c:minorTickMark val="none"/>
        <c:tickLblPos val="nextTo"/>
        <c:crossAx val="165833344"/>
        <c:crosses val="autoZero"/>
        <c:crossBetween val="midCat"/>
      </c:valAx>
      <c:valAx>
        <c:axId val="16583334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900" b="0"/>
                </a:pPr>
                <a:r>
                  <a:rPr lang="ja-JP" altLang="en-US" sz="900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581056"/>
        <c:crossesAt val="-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'10人抜いた(60回以上は除外)'!$H$2:$H$22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32</c:v>
                </c:pt>
                <c:pt idx="7">
                  <c:v>#N/A</c:v>
                </c:pt>
                <c:pt idx="8">
                  <c:v>70.833333333333343</c:v>
                </c:pt>
                <c:pt idx="9">
                  <c:v>#N/A</c:v>
                </c:pt>
                <c:pt idx="10">
                  <c:v>75</c:v>
                </c:pt>
                <c:pt idx="11">
                  <c:v>43.478260869565219</c:v>
                </c:pt>
                <c:pt idx="12">
                  <c:v>#N/A</c:v>
                </c:pt>
                <c:pt idx="13">
                  <c:v>50</c:v>
                </c:pt>
                <c:pt idx="14">
                  <c:v>35.294117647058826</c:v>
                </c:pt>
                <c:pt idx="15">
                  <c:v>#N/A</c:v>
                </c:pt>
                <c:pt idx="16">
                  <c:v>#N/A</c:v>
                </c:pt>
                <c:pt idx="17">
                  <c:v>7.1428571428571423</c:v>
                </c:pt>
                <c:pt idx="18">
                  <c:v>20</c:v>
                </c:pt>
                <c:pt idx="19">
                  <c:v>4.3478260869565215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'10人抜いた(60回以上は除外)'!$C$2:$C$22</c:f>
              <c:numCache>
                <c:formatCode>General</c:formatCode>
                <c:ptCount val="21"/>
                <c:pt idx="0">
                  <c:v>#N/A</c:v>
                </c:pt>
                <c:pt idx="1">
                  <c:v>27</c:v>
                </c:pt>
                <c:pt idx="2">
                  <c:v>32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30</c:v>
                </c:pt>
                <c:pt idx="9">
                  <c:v>#N/A</c:v>
                </c:pt>
                <c:pt idx="10">
                  <c:v>26</c:v>
                </c:pt>
                <c:pt idx="11">
                  <c:v>17</c:v>
                </c:pt>
                <c:pt idx="12">
                  <c:v>#N/A</c:v>
                </c:pt>
                <c:pt idx="13">
                  <c:v>32</c:v>
                </c:pt>
                <c:pt idx="14">
                  <c:v>18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E-452B-BFCE-E49C6D26F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9632"/>
        <c:axId val="165846016"/>
      </c:scatterChart>
      <c:valAx>
        <c:axId val="1695096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46016"/>
        <c:crosses val="autoZero"/>
        <c:crossBetween val="midCat"/>
        <c:majorUnit val="20"/>
      </c:valAx>
      <c:valAx>
        <c:axId val="1658460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ja-JP" altLang="en-US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0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'10人抜いた(60回以上は除外)'!$H$2:$H$22</c:f>
              <c:numCache>
                <c:formatCode>General</c:formatCode>
                <c:ptCount val="21"/>
                <c:pt idx="0">
                  <c:v>#N/A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32</c:v>
                </c:pt>
                <c:pt idx="7">
                  <c:v>#N/A</c:v>
                </c:pt>
                <c:pt idx="8">
                  <c:v>70.833333333333343</c:v>
                </c:pt>
                <c:pt idx="9">
                  <c:v>#N/A</c:v>
                </c:pt>
                <c:pt idx="10">
                  <c:v>75</c:v>
                </c:pt>
                <c:pt idx="11">
                  <c:v>43.478260869565219</c:v>
                </c:pt>
                <c:pt idx="12">
                  <c:v>#N/A</c:v>
                </c:pt>
                <c:pt idx="13">
                  <c:v>50</c:v>
                </c:pt>
                <c:pt idx="14">
                  <c:v>35.294117647058826</c:v>
                </c:pt>
                <c:pt idx="15">
                  <c:v>#N/A</c:v>
                </c:pt>
                <c:pt idx="16">
                  <c:v>#N/A</c:v>
                </c:pt>
                <c:pt idx="17">
                  <c:v>7.1428571428571423</c:v>
                </c:pt>
                <c:pt idx="18">
                  <c:v>20</c:v>
                </c:pt>
                <c:pt idx="19">
                  <c:v>4.3478260869565215</c:v>
                </c:pt>
                <c:pt idx="20">
                  <c:v>#N/A</c:v>
                </c:pt>
              </c:numCache>
            </c:numRef>
          </c:xVal>
          <c:yVal>
            <c:numRef>
              <c:f>'10人抜いた(60回以上は除外)'!$B$2:$B$22</c:f>
              <c:numCache>
                <c:formatCode>General</c:formatCode>
                <c:ptCount val="21"/>
                <c:pt idx="0">
                  <c:v>#N/A</c:v>
                </c:pt>
                <c:pt idx="1">
                  <c:v>19</c:v>
                </c:pt>
                <c:pt idx="2">
                  <c:v>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14</c:v>
                </c:pt>
                <c:pt idx="11">
                  <c:v>26</c:v>
                </c:pt>
                <c:pt idx="12">
                  <c:v>#N/A</c:v>
                </c:pt>
                <c:pt idx="13">
                  <c:v>17</c:v>
                </c:pt>
                <c:pt idx="14">
                  <c:v>8</c:v>
                </c:pt>
                <c:pt idx="15">
                  <c:v>#N/A</c:v>
                </c:pt>
                <c:pt idx="16">
                  <c:v>#N/A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6-4E61-A4A6-8B9DD5120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94016"/>
        <c:axId val="169492480"/>
      </c:scatterChart>
      <c:valAx>
        <c:axId val="1694940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2480"/>
        <c:crosses val="autoZero"/>
        <c:crossBetween val="midCat"/>
        <c:majorUnit val="20"/>
      </c:valAx>
      <c:valAx>
        <c:axId val="16949248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 algn="ctr">
                  <a:defRPr b="0"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alpha val="9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9C-47AC-8885-A0D7D683D22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9C-47AC-8885-A0D7D683D22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9C-47AC-8885-A0D7D683D22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9C-47AC-8885-A0D7D683D220}"/>
              </c:ext>
            </c:extLst>
          </c:dPt>
          <c:errBars>
            <c:errBarType val="both"/>
            <c:errValType val="cust"/>
            <c:noEndCap val="0"/>
            <c:plus>
              <c:numRef>
                <c:f>グラフ!$AG$25:$AJ$25</c:f>
                <c:numCache>
                  <c:formatCode>General</c:formatCode>
                  <c:ptCount val="4"/>
                  <c:pt idx="0">
                    <c:v>6.3240762327815059</c:v>
                  </c:pt>
                  <c:pt idx="1">
                    <c:v>8.1329576253351963</c:v>
                  </c:pt>
                  <c:pt idx="2">
                    <c:v>10.706290850796968</c:v>
                  </c:pt>
                  <c:pt idx="3">
                    <c:v>11.217008505823884</c:v>
                  </c:pt>
                </c:numCache>
              </c:numRef>
            </c:plus>
            <c:minus>
              <c:numRef>
                <c:f>グラフ!$AG$25:$AJ$25</c:f>
                <c:numCache>
                  <c:formatCode>General</c:formatCode>
                  <c:ptCount val="4"/>
                  <c:pt idx="0">
                    <c:v>6.3240762327815059</c:v>
                  </c:pt>
                  <c:pt idx="1">
                    <c:v>8.1329576253351963</c:v>
                  </c:pt>
                  <c:pt idx="2">
                    <c:v>10.706290850796968</c:v>
                  </c:pt>
                  <c:pt idx="3">
                    <c:v>11.217008505823884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グラフ!$AG$1:$AJ$1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グラフ!$AG$24:$AJ$24</c:f>
              <c:numCache>
                <c:formatCode>General</c:formatCode>
                <c:ptCount val="4"/>
                <c:pt idx="0">
                  <c:v>16.560604088529786</c:v>
                </c:pt>
                <c:pt idx="1">
                  <c:v>24.509669697880451</c:v>
                </c:pt>
                <c:pt idx="2">
                  <c:v>31.215428060996775</c:v>
                </c:pt>
                <c:pt idx="3">
                  <c:v>27.714298152592988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1-4926-94A8-7C2E163E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52032"/>
        <c:axId val="176253568"/>
      </c:barChart>
      <c:catAx>
        <c:axId val="17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3568"/>
        <c:crosses val="autoZero"/>
        <c:auto val="1"/>
        <c:lblAlgn val="ctr"/>
        <c:lblOffset val="100"/>
        <c:noMultiLvlLbl val="0"/>
      </c:catAx>
      <c:valAx>
        <c:axId val="176253568"/>
        <c:scaling>
          <c:orientation val="minMax"/>
          <c:max val="6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AF-4744-96F1-D0FC8A0F26A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1AF-4744-96F1-D0FC8A0F26A0}"/>
              </c:ext>
            </c:extLst>
          </c:dPt>
          <c:errBars>
            <c:errBarType val="both"/>
            <c:errValType val="cust"/>
            <c:noEndCap val="0"/>
            <c:plus>
              <c:numRef>
                <c:f>グラフ!$AL$25:$AO$25</c:f>
                <c:numCache>
                  <c:formatCode>General</c:formatCode>
                  <c:ptCount val="4"/>
                  <c:pt idx="0">
                    <c:v>16.934988480470505</c:v>
                  </c:pt>
                  <c:pt idx="1">
                    <c:v>15.747440917177213</c:v>
                  </c:pt>
                  <c:pt idx="2">
                    <c:v>18.161639697839046</c:v>
                  </c:pt>
                  <c:pt idx="3">
                    <c:v>15.080100465663662</c:v>
                  </c:pt>
                </c:numCache>
              </c:numRef>
            </c:plus>
            <c:minus>
              <c:numRef>
                <c:f>グラフ!$AL$25:$AO$25</c:f>
                <c:numCache>
                  <c:formatCode>General</c:formatCode>
                  <c:ptCount val="4"/>
                  <c:pt idx="0">
                    <c:v>16.934988480470505</c:v>
                  </c:pt>
                  <c:pt idx="1">
                    <c:v>15.747440917177213</c:v>
                  </c:pt>
                  <c:pt idx="2">
                    <c:v>18.161639697839046</c:v>
                  </c:pt>
                  <c:pt idx="3">
                    <c:v>15.080100465663662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グラフ!$AL$1:$AO$1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グラフ!$AL$24:$AO$24</c:f>
              <c:numCache>
                <c:formatCode>General</c:formatCode>
                <c:ptCount val="4"/>
                <c:pt idx="0">
                  <c:v>24.589750502347162</c:v>
                </c:pt>
                <c:pt idx="1">
                  <c:v>21.50542093076076</c:v>
                </c:pt>
                <c:pt idx="2">
                  <c:v>32.7661235439028</c:v>
                </c:pt>
                <c:pt idx="3">
                  <c:v>21.138705022989289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5-4686-A142-AB664531E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80320"/>
        <c:axId val="176281856"/>
      </c:barChart>
      <c:catAx>
        <c:axId val="176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1856"/>
        <c:crosses val="autoZero"/>
        <c:auto val="1"/>
        <c:lblAlgn val="ctr"/>
        <c:lblOffset val="100"/>
        <c:noMultiLvlLbl val="0"/>
      </c:catAx>
      <c:valAx>
        <c:axId val="176281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山の</a:t>
                </a:r>
                <a:r>
                  <a:rPr lang="ja-JP" altLang="en-US"/>
                  <a:t>平均</a:t>
                </a:r>
                <a:r>
                  <a:rPr lang="ja-JP"/>
                  <a:t>選択率（％）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6714785651794"/>
          <c:y val="7.8703703703703706E-2"/>
          <c:w val="0.80604396325459315"/>
          <c:h val="0.7225309857101195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グラフ!$AE$2:$AE$22</c:f>
              <c:numCache>
                <c:formatCode>General</c:formatCode>
                <c:ptCount val="21"/>
                <c:pt idx="0">
                  <c:v>-310</c:v>
                </c:pt>
                <c:pt idx="1">
                  <c:v>-110</c:v>
                </c:pt>
                <c:pt idx="2">
                  <c:v>470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1250</c:v>
                </c:pt>
                <c:pt idx="7">
                  <c:v>260</c:v>
                </c:pt>
                <c:pt idx="8">
                  <c:v>380</c:v>
                </c:pt>
                <c:pt idx="9">
                  <c:v>950</c:v>
                </c:pt>
                <c:pt idx="10">
                  <c:v>550</c:v>
                </c:pt>
                <c:pt idx="11">
                  <c:v>360</c:v>
                </c:pt>
                <c:pt idx="12">
                  <c:v>940</c:v>
                </c:pt>
                <c:pt idx="13">
                  <c:v>1460</c:v>
                </c:pt>
                <c:pt idx="14">
                  <c:v>-520</c:v>
                </c:pt>
                <c:pt idx="15">
                  <c:v>-230</c:v>
                </c:pt>
                <c:pt idx="16">
                  <c:v>410</c:v>
                </c:pt>
                <c:pt idx="17">
                  <c:v>310</c:v>
                </c:pt>
                <c:pt idx="18">
                  <c:v>1230</c:v>
                </c:pt>
                <c:pt idx="19">
                  <c:v>630</c:v>
                </c:pt>
                <c:pt idx="20">
                  <c:v>400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F-481D-9BEF-14C79A7F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5824"/>
        <c:axId val="176207744"/>
      </c:scatterChart>
      <c:valAx>
        <c:axId val="176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全試行の</a:t>
                </a:r>
                <a:r>
                  <a:rPr lang="ja-JP" b="0"/>
                  <a:t>総獲得金額（円）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7744"/>
        <c:crossesAt val="-1000"/>
        <c:crossBetween val="midCat"/>
      </c:valAx>
      <c:valAx>
        <c:axId val="176207744"/>
        <c:scaling>
          <c:orientation val="minMax"/>
        </c:scaling>
        <c:delete val="0"/>
        <c:axPos val="l"/>
        <c:title>
          <c:tx>
            <c:rich>
              <a:bodyPr rot="0" vert="eaVert"/>
              <a:lstStyle/>
              <a:p>
                <a:pPr>
                  <a:defRPr b="0"/>
                </a:pPr>
                <a:r>
                  <a:rPr lang="ja-JP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620582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グラフ!$AE$2:$AE$22</c:f>
              <c:numCache>
                <c:formatCode>General</c:formatCode>
                <c:ptCount val="21"/>
                <c:pt idx="0">
                  <c:v>-310</c:v>
                </c:pt>
                <c:pt idx="1">
                  <c:v>-110</c:v>
                </c:pt>
                <c:pt idx="2">
                  <c:v>470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1250</c:v>
                </c:pt>
                <c:pt idx="7">
                  <c:v>260</c:v>
                </c:pt>
                <c:pt idx="8">
                  <c:v>380</c:v>
                </c:pt>
                <c:pt idx="9">
                  <c:v>950</c:v>
                </c:pt>
                <c:pt idx="10">
                  <c:v>550</c:v>
                </c:pt>
                <c:pt idx="11">
                  <c:v>360</c:v>
                </c:pt>
                <c:pt idx="12">
                  <c:v>940</c:v>
                </c:pt>
                <c:pt idx="13">
                  <c:v>1460</c:v>
                </c:pt>
                <c:pt idx="14">
                  <c:v>-520</c:v>
                </c:pt>
                <c:pt idx="15">
                  <c:v>-230</c:v>
                </c:pt>
                <c:pt idx="16">
                  <c:v>410</c:v>
                </c:pt>
                <c:pt idx="17">
                  <c:v>310</c:v>
                </c:pt>
                <c:pt idx="18">
                  <c:v>1230</c:v>
                </c:pt>
                <c:pt idx="19">
                  <c:v>630</c:v>
                </c:pt>
                <c:pt idx="20">
                  <c:v>400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714-BDA1-8C9C99700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016"/>
        <c:axId val="184316672"/>
      </c:scatterChart>
      <c:valAx>
        <c:axId val="1842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</a:t>
                </a:r>
                <a:r>
                  <a:rPr lang="ja-JP"/>
                  <a:t>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16672"/>
        <c:crossesAt val="-1000"/>
        <c:crossBetween val="midCat"/>
      </c:valAx>
      <c:valAx>
        <c:axId val="1843166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294016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グラフ!$AS$2:$AS$22</c:f>
              <c:numCache>
                <c:formatCode>General</c:formatCode>
                <c:ptCount val="21"/>
                <c:pt idx="0">
                  <c:v>19.607843137254903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18.032786885245898</c:v>
                </c:pt>
                <c:pt idx="4">
                  <c:v>18.787878787878789</c:v>
                </c:pt>
                <c:pt idx="5">
                  <c:v>4.8543689320388381</c:v>
                </c:pt>
                <c:pt idx="6">
                  <c:v>17.857142857142861</c:v>
                </c:pt>
                <c:pt idx="7">
                  <c:v>22.807017543859658</c:v>
                </c:pt>
                <c:pt idx="8">
                  <c:v>26.530612244897959</c:v>
                </c:pt>
                <c:pt idx="9">
                  <c:v>16.666666666666664</c:v>
                </c:pt>
                <c:pt idx="10">
                  <c:v>24.528301886792448</c:v>
                </c:pt>
                <c:pt idx="11">
                  <c:v>5.6603773584905639</c:v>
                </c:pt>
                <c:pt idx="12">
                  <c:v>3.3898305084745743</c:v>
                </c:pt>
                <c:pt idx="13">
                  <c:v>8.3333333333333357</c:v>
                </c:pt>
                <c:pt idx="14">
                  <c:v>51.351351351351354</c:v>
                </c:pt>
                <c:pt idx="15">
                  <c:v>-25.27472527472527</c:v>
                </c:pt>
                <c:pt idx="16">
                  <c:v>-16.312056737588648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40.74074074074074</c:v>
                </c:pt>
                <c:pt idx="20">
                  <c:v>24.561403508771939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7-4ACC-BDE1-1F6C0E7B2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2016"/>
        <c:axId val="184343936"/>
      </c:scatterChart>
      <c:valAx>
        <c:axId val="18434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3936"/>
        <c:crossesAt val="-30"/>
        <c:crossBetween val="midCat"/>
      </c:valAx>
      <c:valAx>
        <c:axId val="18434393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42016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グラフ!$AS$2:$AS$22</c:f>
              <c:numCache>
                <c:formatCode>General</c:formatCode>
                <c:ptCount val="21"/>
                <c:pt idx="0">
                  <c:v>19.607843137254903</c:v>
                </c:pt>
                <c:pt idx="1">
                  <c:v>11.111111111111114</c:v>
                </c:pt>
                <c:pt idx="2">
                  <c:v>41.935483870967744</c:v>
                </c:pt>
                <c:pt idx="3">
                  <c:v>18.032786885245898</c:v>
                </c:pt>
                <c:pt idx="4">
                  <c:v>18.787878787878789</c:v>
                </c:pt>
                <c:pt idx="5">
                  <c:v>4.8543689320388381</c:v>
                </c:pt>
                <c:pt idx="6">
                  <c:v>17.857142857142861</c:v>
                </c:pt>
                <c:pt idx="7">
                  <c:v>22.807017543859658</c:v>
                </c:pt>
                <c:pt idx="8">
                  <c:v>26.530612244897959</c:v>
                </c:pt>
                <c:pt idx="9">
                  <c:v>16.666666666666664</c:v>
                </c:pt>
                <c:pt idx="10">
                  <c:v>24.528301886792448</c:v>
                </c:pt>
                <c:pt idx="11">
                  <c:v>5.6603773584905639</c:v>
                </c:pt>
                <c:pt idx="12">
                  <c:v>3.3898305084745743</c:v>
                </c:pt>
                <c:pt idx="13">
                  <c:v>8.3333333333333357</c:v>
                </c:pt>
                <c:pt idx="14">
                  <c:v>51.351351351351354</c:v>
                </c:pt>
                <c:pt idx="15">
                  <c:v>-25.27472527472527</c:v>
                </c:pt>
                <c:pt idx="16">
                  <c:v>-16.312056737588648</c:v>
                </c:pt>
                <c:pt idx="17">
                  <c:v>43.75</c:v>
                </c:pt>
                <c:pt idx="18">
                  <c:v>16.12903225806452</c:v>
                </c:pt>
                <c:pt idx="19">
                  <c:v>40.74074074074074</c:v>
                </c:pt>
                <c:pt idx="20">
                  <c:v>24.561403508771939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9-41A0-B27F-69125E26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4080"/>
        <c:axId val="183216000"/>
      </c:scatterChart>
      <c:valAx>
        <c:axId val="1832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6000"/>
        <c:crossesAt val="-30"/>
        <c:crossBetween val="midCat"/>
      </c:valAx>
      <c:valAx>
        <c:axId val="18321600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214080"/>
        <c:crossesAt val="-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グラフ!$AW$2:$AW$22</c:f>
              <c:numCache>
                <c:formatCode>General</c:formatCode>
                <c:ptCount val="21"/>
                <c:pt idx="0">
                  <c:v>-46.938775510204088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10.791366906474821</c:v>
                </c:pt>
                <c:pt idx="4">
                  <c:v>-2.8571428571428541</c:v>
                </c:pt>
                <c:pt idx="5">
                  <c:v>15.463917525773191</c:v>
                </c:pt>
                <c:pt idx="6">
                  <c:v>-33.333333333333329</c:v>
                </c:pt>
                <c:pt idx="7">
                  <c:v>4.6511627906976756</c:v>
                </c:pt>
                <c:pt idx="8">
                  <c:v>-20.52980132450331</c:v>
                </c:pt>
                <c:pt idx="9">
                  <c:v>1.4285714285714164</c:v>
                </c:pt>
                <c:pt idx="10">
                  <c:v>-53.741496598639458</c:v>
                </c:pt>
                <c:pt idx="11">
                  <c:v>-6.1224489795918373</c:v>
                </c:pt>
                <c:pt idx="12">
                  <c:v>-7.3170731707317103</c:v>
                </c:pt>
                <c:pt idx="13">
                  <c:v>38.15789473684211</c:v>
                </c:pt>
                <c:pt idx="14">
                  <c:v>-88.957055214723937</c:v>
                </c:pt>
                <c:pt idx="15">
                  <c:v>55.555555555555564</c:v>
                </c:pt>
                <c:pt idx="16">
                  <c:v>-1.6949152542372872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-1.3698630136986338</c:v>
                </c:pt>
                <c:pt idx="20">
                  <c:v>-9.302325581395344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E-4165-A0C5-60AAF20F7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7744"/>
        <c:axId val="184374016"/>
      </c:scatterChart>
      <c:valAx>
        <c:axId val="18436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74016"/>
        <c:crossesAt val="-100"/>
        <c:crossBetween val="midCat"/>
      </c:valAx>
      <c:valAx>
        <c:axId val="18437401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367744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グラフ!$AW$2:$AW$22</c:f>
              <c:numCache>
                <c:formatCode>General</c:formatCode>
                <c:ptCount val="21"/>
                <c:pt idx="0">
                  <c:v>-46.938775510204088</c:v>
                </c:pt>
                <c:pt idx="1">
                  <c:v>-2.4390243902439011</c:v>
                </c:pt>
                <c:pt idx="2">
                  <c:v>-1.7751479289940875</c:v>
                </c:pt>
                <c:pt idx="3">
                  <c:v>10.791366906474821</c:v>
                </c:pt>
                <c:pt idx="4">
                  <c:v>-2.8571428571428541</c:v>
                </c:pt>
                <c:pt idx="5">
                  <c:v>15.463917525773191</c:v>
                </c:pt>
                <c:pt idx="6">
                  <c:v>-33.333333333333329</c:v>
                </c:pt>
                <c:pt idx="7">
                  <c:v>4.6511627906976756</c:v>
                </c:pt>
                <c:pt idx="8">
                  <c:v>-20.52980132450331</c:v>
                </c:pt>
                <c:pt idx="9">
                  <c:v>1.4285714285714164</c:v>
                </c:pt>
                <c:pt idx="10">
                  <c:v>-53.741496598639458</c:v>
                </c:pt>
                <c:pt idx="11">
                  <c:v>-6.1224489795918373</c:v>
                </c:pt>
                <c:pt idx="12">
                  <c:v>-7.3170731707317103</c:v>
                </c:pt>
                <c:pt idx="13">
                  <c:v>38.15789473684211</c:v>
                </c:pt>
                <c:pt idx="14">
                  <c:v>-88.957055214723937</c:v>
                </c:pt>
                <c:pt idx="15">
                  <c:v>55.555555555555564</c:v>
                </c:pt>
                <c:pt idx="16">
                  <c:v>-1.6949152542372872</c:v>
                </c:pt>
                <c:pt idx="17">
                  <c:v>-10.714285714285715</c:v>
                </c:pt>
                <c:pt idx="18">
                  <c:v>-2.958579881656803</c:v>
                </c:pt>
                <c:pt idx="19">
                  <c:v>-1.3698630136986338</c:v>
                </c:pt>
                <c:pt idx="20">
                  <c:v>-9.302325581395344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A-4FEE-A222-8CF12F0B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7552"/>
        <c:axId val="184409472"/>
      </c:scatterChart>
      <c:valAx>
        <c:axId val="1844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良い山を引いた確率ー悪い山を引いた確率（％）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9472"/>
        <c:crossesAt val="-100"/>
        <c:crossBetween val="midCat"/>
      </c:valAx>
      <c:valAx>
        <c:axId val="1844094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07552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グラフ!$AC$2:$AC$22</c:f>
              <c:numCache>
                <c:formatCode>General</c:formatCode>
                <c:ptCount val="21"/>
                <c:pt idx="0">
                  <c:v>90</c:v>
                </c:pt>
                <c:pt idx="1">
                  <c:v>-250</c:v>
                </c:pt>
                <c:pt idx="2">
                  <c:v>70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60</c:v>
                </c:pt>
                <c:pt idx="7">
                  <c:v>-480</c:v>
                </c:pt>
                <c:pt idx="8">
                  <c:v>-60</c:v>
                </c:pt>
                <c:pt idx="9">
                  <c:v>60</c:v>
                </c:pt>
                <c:pt idx="10">
                  <c:v>230</c:v>
                </c:pt>
                <c:pt idx="11">
                  <c:v>-150</c:v>
                </c:pt>
                <c:pt idx="12">
                  <c:v>-270</c:v>
                </c:pt>
                <c:pt idx="13">
                  <c:v>0</c:v>
                </c:pt>
                <c:pt idx="14">
                  <c:v>80</c:v>
                </c:pt>
                <c:pt idx="15">
                  <c:v>-880</c:v>
                </c:pt>
                <c:pt idx="16">
                  <c:v>-330</c:v>
                </c:pt>
                <c:pt idx="17">
                  <c:v>280</c:v>
                </c:pt>
                <c:pt idx="18">
                  <c:v>-160</c:v>
                </c:pt>
                <c:pt idx="19">
                  <c:v>160</c:v>
                </c:pt>
                <c:pt idx="20">
                  <c:v>210</c:v>
                </c:pt>
              </c:numCache>
            </c:numRef>
          </c:xVal>
          <c:yVal>
            <c:numRef>
              <c:f>グラフ!$D$2:$D$22</c:f>
              <c:numCache>
                <c:formatCode>General</c:formatCode>
                <c:ptCount val="21"/>
                <c:pt idx="0">
                  <c:v>4</c:v>
                </c:pt>
                <c:pt idx="1">
                  <c:v>6</c:v>
                </c:pt>
                <c:pt idx="2">
                  <c:v>7.7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6.8</c:v>
                </c:pt>
                <c:pt idx="7">
                  <c:v>5.3</c:v>
                </c:pt>
                <c:pt idx="8">
                  <c:v>6</c:v>
                </c:pt>
                <c:pt idx="9">
                  <c:v>6.6</c:v>
                </c:pt>
                <c:pt idx="10">
                  <c:v>6.7</c:v>
                </c:pt>
                <c:pt idx="11">
                  <c:v>7.5</c:v>
                </c:pt>
                <c:pt idx="12">
                  <c:v>7.3</c:v>
                </c:pt>
                <c:pt idx="13">
                  <c:v>5.7</c:v>
                </c:pt>
                <c:pt idx="14">
                  <c:v>8.3000000000000007</c:v>
                </c:pt>
                <c:pt idx="15">
                  <c:v>4.5999999999999996</c:v>
                </c:pt>
                <c:pt idx="16">
                  <c:v>5.7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6.1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7-407D-92CD-99E62DF5D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6144"/>
        <c:axId val="189688064"/>
      </c:scatterChart>
      <c:valAx>
        <c:axId val="18968614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</a:t>
                </a:r>
                <a:r>
                  <a:rPr lang="ja-JP" altLang="en-US"/>
                  <a:t>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8064"/>
        <c:crossesAt val="0"/>
        <c:crossBetween val="midCat"/>
        <c:majorUnit val="200"/>
      </c:valAx>
      <c:valAx>
        <c:axId val="1896880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68614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グラフ!$AD$2:$AD$22</c:f>
              <c:numCache>
                <c:formatCode>General</c:formatCode>
                <c:ptCount val="21"/>
                <c:pt idx="0">
                  <c:v>-400</c:v>
                </c:pt>
                <c:pt idx="1">
                  <c:v>140</c:v>
                </c:pt>
                <c:pt idx="2">
                  <c:v>400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1190</c:v>
                </c:pt>
                <c:pt idx="7">
                  <c:v>740</c:v>
                </c:pt>
                <c:pt idx="8">
                  <c:v>440</c:v>
                </c:pt>
                <c:pt idx="9">
                  <c:v>890</c:v>
                </c:pt>
                <c:pt idx="10">
                  <c:v>320</c:v>
                </c:pt>
                <c:pt idx="11">
                  <c:v>510</c:v>
                </c:pt>
                <c:pt idx="12">
                  <c:v>1210</c:v>
                </c:pt>
                <c:pt idx="13">
                  <c:v>1460</c:v>
                </c:pt>
                <c:pt idx="14">
                  <c:v>-600</c:v>
                </c:pt>
                <c:pt idx="15">
                  <c:v>650</c:v>
                </c:pt>
                <c:pt idx="16">
                  <c:v>740</c:v>
                </c:pt>
                <c:pt idx="17">
                  <c:v>30</c:v>
                </c:pt>
                <c:pt idx="18">
                  <c:v>1390</c:v>
                </c:pt>
                <c:pt idx="19">
                  <c:v>470</c:v>
                </c:pt>
                <c:pt idx="20">
                  <c:v>190</c:v>
                </c:pt>
              </c:numCache>
            </c:numRef>
          </c:xVal>
          <c:yVal>
            <c:numRef>
              <c:f>グラフ!$D$2:$D$22</c:f>
              <c:numCache>
                <c:formatCode>General</c:formatCode>
                <c:ptCount val="21"/>
                <c:pt idx="0">
                  <c:v>4</c:v>
                </c:pt>
                <c:pt idx="1">
                  <c:v>6</c:v>
                </c:pt>
                <c:pt idx="2">
                  <c:v>7.7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6.8</c:v>
                </c:pt>
                <c:pt idx="7">
                  <c:v>5.3</c:v>
                </c:pt>
                <c:pt idx="8">
                  <c:v>6</c:v>
                </c:pt>
                <c:pt idx="9">
                  <c:v>6.6</c:v>
                </c:pt>
                <c:pt idx="10">
                  <c:v>6.7</c:v>
                </c:pt>
                <c:pt idx="11">
                  <c:v>7.5</c:v>
                </c:pt>
                <c:pt idx="12">
                  <c:v>7.3</c:v>
                </c:pt>
                <c:pt idx="13">
                  <c:v>5.7</c:v>
                </c:pt>
                <c:pt idx="14">
                  <c:v>8.3000000000000007</c:v>
                </c:pt>
                <c:pt idx="15">
                  <c:v>4.5999999999999996</c:v>
                </c:pt>
                <c:pt idx="16">
                  <c:v>5.7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6.1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3-4CDB-B54E-32B919897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13408"/>
        <c:axId val="189744256"/>
      </c:scatterChart>
      <c:valAx>
        <c:axId val="189713408"/>
        <c:scaling>
          <c:orientation val="minMax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</a:t>
                </a:r>
                <a:r>
                  <a:rPr lang="ja-JP" altLang="en-US"/>
                  <a:t>総</a:t>
                </a:r>
                <a:r>
                  <a:rPr lang="ja-JP"/>
                  <a:t>獲得金額</a:t>
                </a:r>
                <a:r>
                  <a:rPr lang="ja-JP" altLang="en-US"/>
                  <a:t>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44256"/>
        <c:crossesAt val="-1000"/>
        <c:crossBetween val="midCat"/>
        <c:majorUnit val="200"/>
      </c:valAx>
      <c:valAx>
        <c:axId val="1897442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13408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グラフ!$AE$2:$AE$22</c:f>
              <c:numCache>
                <c:formatCode>General</c:formatCode>
                <c:ptCount val="21"/>
                <c:pt idx="0">
                  <c:v>-310</c:v>
                </c:pt>
                <c:pt idx="1">
                  <c:v>-110</c:v>
                </c:pt>
                <c:pt idx="2">
                  <c:v>470</c:v>
                </c:pt>
                <c:pt idx="3">
                  <c:v>360</c:v>
                </c:pt>
                <c:pt idx="4">
                  <c:v>880</c:v>
                </c:pt>
                <c:pt idx="5">
                  <c:v>1070</c:v>
                </c:pt>
                <c:pt idx="6">
                  <c:v>1250</c:v>
                </c:pt>
                <c:pt idx="7">
                  <c:v>260</c:v>
                </c:pt>
                <c:pt idx="8">
                  <c:v>380</c:v>
                </c:pt>
                <c:pt idx="9">
                  <c:v>950</c:v>
                </c:pt>
                <c:pt idx="10">
                  <c:v>550</c:v>
                </c:pt>
                <c:pt idx="11">
                  <c:v>360</c:v>
                </c:pt>
                <c:pt idx="12">
                  <c:v>940</c:v>
                </c:pt>
                <c:pt idx="13">
                  <c:v>1460</c:v>
                </c:pt>
                <c:pt idx="14">
                  <c:v>-520</c:v>
                </c:pt>
                <c:pt idx="15">
                  <c:v>-230</c:v>
                </c:pt>
                <c:pt idx="16">
                  <c:v>410</c:v>
                </c:pt>
                <c:pt idx="17">
                  <c:v>310</c:v>
                </c:pt>
                <c:pt idx="18">
                  <c:v>1230</c:v>
                </c:pt>
                <c:pt idx="19">
                  <c:v>630</c:v>
                </c:pt>
                <c:pt idx="20">
                  <c:v>400</c:v>
                </c:pt>
              </c:numCache>
            </c:numRef>
          </c:xVal>
          <c:yVal>
            <c:numRef>
              <c:f>グラフ!$D$2:$D$22</c:f>
              <c:numCache>
                <c:formatCode>General</c:formatCode>
                <c:ptCount val="21"/>
                <c:pt idx="0">
                  <c:v>4</c:v>
                </c:pt>
                <c:pt idx="1">
                  <c:v>6</c:v>
                </c:pt>
                <c:pt idx="2">
                  <c:v>7.7</c:v>
                </c:pt>
                <c:pt idx="3">
                  <c:v>5.0999999999999996</c:v>
                </c:pt>
                <c:pt idx="4">
                  <c:v>5.5</c:v>
                </c:pt>
                <c:pt idx="5">
                  <c:v>7.2</c:v>
                </c:pt>
                <c:pt idx="6">
                  <c:v>6.8</c:v>
                </c:pt>
                <c:pt idx="7">
                  <c:v>5.3</c:v>
                </c:pt>
                <c:pt idx="8">
                  <c:v>6</c:v>
                </c:pt>
                <c:pt idx="9">
                  <c:v>6.6</c:v>
                </c:pt>
                <c:pt idx="10">
                  <c:v>6.7</c:v>
                </c:pt>
                <c:pt idx="11">
                  <c:v>7.5</c:v>
                </c:pt>
                <c:pt idx="12">
                  <c:v>7.3</c:v>
                </c:pt>
                <c:pt idx="13">
                  <c:v>5.7</c:v>
                </c:pt>
                <c:pt idx="14">
                  <c:v>8.3000000000000007</c:v>
                </c:pt>
                <c:pt idx="15">
                  <c:v>4.5999999999999996</c:v>
                </c:pt>
                <c:pt idx="16">
                  <c:v>5.7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6.1</c:v>
                </c:pt>
                <c:pt idx="2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B0B-B3DF-991775D7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504"/>
        <c:axId val="189767680"/>
      </c:scatterChart>
      <c:valAx>
        <c:axId val="189765504"/>
        <c:scaling>
          <c:orientation val="minMax"/>
          <c:max val="16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全試行の総</a:t>
                </a:r>
                <a:r>
                  <a:rPr lang="ja-JP"/>
                  <a:t>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7680"/>
        <c:crossesAt val="-1000"/>
        <c:crossBetween val="midCat"/>
        <c:majorUnit val="200"/>
      </c:valAx>
      <c:valAx>
        <c:axId val="18976768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ワーキングメモリー平均正答数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6550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グラフ!$AC$2:$AC$22</c:f>
              <c:numCache>
                <c:formatCode>General</c:formatCode>
                <c:ptCount val="21"/>
                <c:pt idx="0">
                  <c:v>90</c:v>
                </c:pt>
                <c:pt idx="1">
                  <c:v>-250</c:v>
                </c:pt>
                <c:pt idx="2">
                  <c:v>70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60</c:v>
                </c:pt>
                <c:pt idx="7">
                  <c:v>-480</c:v>
                </c:pt>
                <c:pt idx="8">
                  <c:v>-60</c:v>
                </c:pt>
                <c:pt idx="9">
                  <c:v>60</c:v>
                </c:pt>
                <c:pt idx="10">
                  <c:v>230</c:v>
                </c:pt>
                <c:pt idx="11">
                  <c:v>-150</c:v>
                </c:pt>
                <c:pt idx="12">
                  <c:v>-270</c:v>
                </c:pt>
                <c:pt idx="13">
                  <c:v>0</c:v>
                </c:pt>
                <c:pt idx="14">
                  <c:v>80</c:v>
                </c:pt>
                <c:pt idx="15">
                  <c:v>-880</c:v>
                </c:pt>
                <c:pt idx="16">
                  <c:v>-330</c:v>
                </c:pt>
                <c:pt idx="17">
                  <c:v>280</c:v>
                </c:pt>
                <c:pt idx="18">
                  <c:v>-160</c:v>
                </c:pt>
                <c:pt idx="19">
                  <c:v>160</c:v>
                </c:pt>
                <c:pt idx="20">
                  <c:v>210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D-4B9E-B07B-82ECB375F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9040"/>
        <c:axId val="189880960"/>
      </c:scatterChart>
      <c:valAx>
        <c:axId val="18987904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80960"/>
        <c:crosses val="autoZero"/>
        <c:crossBetween val="midCat"/>
      </c:valAx>
      <c:valAx>
        <c:axId val="189880960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7904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グラフ!$AD$2:$AD$22</c:f>
              <c:numCache>
                <c:formatCode>General</c:formatCode>
                <c:ptCount val="21"/>
                <c:pt idx="0">
                  <c:v>-400</c:v>
                </c:pt>
                <c:pt idx="1">
                  <c:v>140</c:v>
                </c:pt>
                <c:pt idx="2">
                  <c:v>400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1190</c:v>
                </c:pt>
                <c:pt idx="7">
                  <c:v>740</c:v>
                </c:pt>
                <c:pt idx="8">
                  <c:v>440</c:v>
                </c:pt>
                <c:pt idx="9">
                  <c:v>890</c:v>
                </c:pt>
                <c:pt idx="10">
                  <c:v>320</c:v>
                </c:pt>
                <c:pt idx="11">
                  <c:v>510</c:v>
                </c:pt>
                <c:pt idx="12">
                  <c:v>1210</c:v>
                </c:pt>
                <c:pt idx="13">
                  <c:v>1460</c:v>
                </c:pt>
                <c:pt idx="14">
                  <c:v>-600</c:v>
                </c:pt>
                <c:pt idx="15">
                  <c:v>650</c:v>
                </c:pt>
                <c:pt idx="16">
                  <c:v>740</c:v>
                </c:pt>
                <c:pt idx="17">
                  <c:v>30</c:v>
                </c:pt>
                <c:pt idx="18">
                  <c:v>1390</c:v>
                </c:pt>
                <c:pt idx="19">
                  <c:v>470</c:v>
                </c:pt>
                <c:pt idx="20">
                  <c:v>190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A-417D-AE12-0695377A6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8112"/>
        <c:axId val="190596608"/>
      </c:scatterChart>
      <c:valAx>
        <c:axId val="18989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変更後の総獲得金額（円）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96608"/>
        <c:crossesAt val="-1000"/>
        <c:crossBetween val="midCat"/>
      </c:valAx>
      <c:valAx>
        <c:axId val="19059660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新奇性追求得点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98112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グラフ!$AC$2:$AC$22</c:f>
              <c:numCache>
                <c:formatCode>General</c:formatCode>
                <c:ptCount val="21"/>
                <c:pt idx="0">
                  <c:v>90</c:v>
                </c:pt>
                <c:pt idx="1">
                  <c:v>-250</c:v>
                </c:pt>
                <c:pt idx="2">
                  <c:v>70</c:v>
                </c:pt>
                <c:pt idx="3">
                  <c:v>0</c:v>
                </c:pt>
                <c:pt idx="4">
                  <c:v>400</c:v>
                </c:pt>
                <c:pt idx="5">
                  <c:v>180</c:v>
                </c:pt>
                <c:pt idx="6">
                  <c:v>60</c:v>
                </c:pt>
                <c:pt idx="7">
                  <c:v>-480</c:v>
                </c:pt>
                <c:pt idx="8">
                  <c:v>-60</c:v>
                </c:pt>
                <c:pt idx="9">
                  <c:v>60</c:v>
                </c:pt>
                <c:pt idx="10">
                  <c:v>230</c:v>
                </c:pt>
                <c:pt idx="11">
                  <c:v>-150</c:v>
                </c:pt>
                <c:pt idx="12">
                  <c:v>-270</c:v>
                </c:pt>
                <c:pt idx="13">
                  <c:v>0</c:v>
                </c:pt>
                <c:pt idx="14">
                  <c:v>80</c:v>
                </c:pt>
                <c:pt idx="15">
                  <c:v>-880</c:v>
                </c:pt>
                <c:pt idx="16">
                  <c:v>-330</c:v>
                </c:pt>
                <c:pt idx="17">
                  <c:v>280</c:v>
                </c:pt>
                <c:pt idx="18">
                  <c:v>-160</c:v>
                </c:pt>
                <c:pt idx="19">
                  <c:v>160</c:v>
                </c:pt>
                <c:pt idx="20">
                  <c:v>210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B-435B-86DD-BB14702C0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3760"/>
        <c:axId val="190620032"/>
      </c:scatterChart>
      <c:valAx>
        <c:axId val="190613760"/>
        <c:scaling>
          <c:orientation val="minMax"/>
          <c:max val="2000"/>
          <c:min val="-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変更前の総獲得金額（円）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20032"/>
        <c:crossesAt val="-1000"/>
        <c:crossBetween val="midCat"/>
      </c:valAx>
      <c:valAx>
        <c:axId val="190620032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13760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グラフ!$AD$2:$AD$22</c:f>
              <c:numCache>
                <c:formatCode>General</c:formatCode>
                <c:ptCount val="21"/>
                <c:pt idx="0">
                  <c:v>-400</c:v>
                </c:pt>
                <c:pt idx="1">
                  <c:v>140</c:v>
                </c:pt>
                <c:pt idx="2">
                  <c:v>400</c:v>
                </c:pt>
                <c:pt idx="3">
                  <c:v>360</c:v>
                </c:pt>
                <c:pt idx="4">
                  <c:v>480</c:v>
                </c:pt>
                <c:pt idx="5">
                  <c:v>890</c:v>
                </c:pt>
                <c:pt idx="6">
                  <c:v>1190</c:v>
                </c:pt>
                <c:pt idx="7">
                  <c:v>740</c:v>
                </c:pt>
                <c:pt idx="8">
                  <c:v>440</c:v>
                </c:pt>
                <c:pt idx="9">
                  <c:v>890</c:v>
                </c:pt>
                <c:pt idx="10">
                  <c:v>320</c:v>
                </c:pt>
                <c:pt idx="11">
                  <c:v>510</c:v>
                </c:pt>
                <c:pt idx="12">
                  <c:v>1210</c:v>
                </c:pt>
                <c:pt idx="13">
                  <c:v>1460</c:v>
                </c:pt>
                <c:pt idx="14">
                  <c:v>-600</c:v>
                </c:pt>
                <c:pt idx="15">
                  <c:v>650</c:v>
                </c:pt>
                <c:pt idx="16">
                  <c:v>740</c:v>
                </c:pt>
                <c:pt idx="17">
                  <c:v>30</c:v>
                </c:pt>
                <c:pt idx="18">
                  <c:v>1390</c:v>
                </c:pt>
                <c:pt idx="19">
                  <c:v>470</c:v>
                </c:pt>
                <c:pt idx="20">
                  <c:v>190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3-48CA-9F6F-917CBF72D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変更後の獲得金額（円）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損害回避</a:t>
                </a:r>
                <a:r>
                  <a:rPr lang="ja-JP"/>
                  <a:t>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グラフ!$P$2:$P$22</c:f>
              <c:numCache>
                <c:formatCode>General</c:formatCode>
                <c:ptCount val="21"/>
                <c:pt idx="0">
                  <c:v>5.9701492537313428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7.6923076923076925</c:v>
                </c:pt>
                <c:pt idx="4">
                  <c:v>16.326530612244898</c:v>
                </c:pt>
                <c:pt idx="5">
                  <c:v>58.139534883720934</c:v>
                </c:pt>
                <c:pt idx="6">
                  <c:v>70.666666666666671</c:v>
                </c:pt>
                <c:pt idx="7">
                  <c:v>40</c:v>
                </c:pt>
                <c:pt idx="8">
                  <c:v>30.303030303030305</c:v>
                </c:pt>
                <c:pt idx="9">
                  <c:v>14.285714285714285</c:v>
                </c:pt>
                <c:pt idx="10">
                  <c:v>66.037735849056602</c:v>
                </c:pt>
                <c:pt idx="11">
                  <c:v>54.237288135593218</c:v>
                </c:pt>
                <c:pt idx="12">
                  <c:v>50</c:v>
                </c:pt>
                <c:pt idx="13">
                  <c:v>70.212765957446805</c:v>
                </c:pt>
                <c:pt idx="14">
                  <c:v>70.212765957446805</c:v>
                </c:pt>
                <c:pt idx="15">
                  <c:v>47.222222222222221</c:v>
                </c:pt>
                <c:pt idx="16">
                  <c:v>60.439560439560438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20.588235294117645</c:v>
                </c:pt>
                <c:pt idx="20">
                  <c:v>20.779220779220779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9-4F68-ADD6-74368E41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5664"/>
        <c:axId val="190707584"/>
      </c:scatterChart>
      <c:valAx>
        <c:axId val="1907056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損失が大きかったにも関わらす同じ山を引いた割合（％）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7584"/>
        <c:crosses val="autoZero"/>
        <c:crossBetween val="midCat"/>
      </c:valAx>
      <c:valAx>
        <c:axId val="190707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損害回避得点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7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グラフ!$P$2:$P$22</c:f>
              <c:numCache>
                <c:formatCode>General</c:formatCode>
                <c:ptCount val="21"/>
                <c:pt idx="0">
                  <c:v>5.9701492537313428</c:v>
                </c:pt>
                <c:pt idx="1">
                  <c:v>31.147540983606557</c:v>
                </c:pt>
                <c:pt idx="2">
                  <c:v>66.666666666666657</c:v>
                </c:pt>
                <c:pt idx="3">
                  <c:v>7.6923076923076925</c:v>
                </c:pt>
                <c:pt idx="4">
                  <c:v>16.326530612244898</c:v>
                </c:pt>
                <c:pt idx="5">
                  <c:v>58.139534883720934</c:v>
                </c:pt>
                <c:pt idx="6">
                  <c:v>70.666666666666671</c:v>
                </c:pt>
                <c:pt idx="7">
                  <c:v>40</c:v>
                </c:pt>
                <c:pt idx="8">
                  <c:v>30.303030303030305</c:v>
                </c:pt>
                <c:pt idx="9">
                  <c:v>14.285714285714285</c:v>
                </c:pt>
                <c:pt idx="10">
                  <c:v>66.037735849056602</c:v>
                </c:pt>
                <c:pt idx="11">
                  <c:v>54.237288135593218</c:v>
                </c:pt>
                <c:pt idx="12">
                  <c:v>50</c:v>
                </c:pt>
                <c:pt idx="13">
                  <c:v>70.212765957446805</c:v>
                </c:pt>
                <c:pt idx="14">
                  <c:v>70.212765957446805</c:v>
                </c:pt>
                <c:pt idx="15">
                  <c:v>47.222222222222221</c:v>
                </c:pt>
                <c:pt idx="16">
                  <c:v>60.439560439560438</c:v>
                </c:pt>
                <c:pt idx="17">
                  <c:v>1.9607843137254901</c:v>
                </c:pt>
                <c:pt idx="18">
                  <c:v>40.909090909090914</c:v>
                </c:pt>
                <c:pt idx="19">
                  <c:v>20.588235294117645</c:v>
                </c:pt>
                <c:pt idx="20">
                  <c:v>20.779220779220779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F-4890-A7F6-1172EE9FA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24"/>
        <c:axId val="190538496"/>
      </c:scatterChart>
      <c:valAx>
        <c:axId val="1905322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損失が大きかったにもかかわらず同じ山を引いた割合（％）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8496"/>
        <c:crosses val="autoZero"/>
        <c:crossBetween val="midCat"/>
      </c:valAx>
      <c:valAx>
        <c:axId val="190538496"/>
        <c:scaling>
          <c:orientation val="minMax"/>
          <c:max val="4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5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1-CD3B-4C82-AAB1-7919951649A6}"/>
              </c:ext>
            </c:extLst>
          </c:dPt>
          <c:trendline>
            <c:trendlineType val="linear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グラフ!$L$2:$L$22</c:f>
              <c:numCache>
                <c:formatCode>General</c:formatCode>
                <c:ptCount val="21"/>
                <c:pt idx="0">
                  <c:v>4.5454545454545459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0</c:v>
                </c:pt>
                <c:pt idx="4">
                  <c:v>56.25</c:v>
                </c:pt>
                <c:pt idx="5">
                  <c:v>74.418604651162795</c:v>
                </c:pt>
                <c:pt idx="6">
                  <c:v>90</c:v>
                </c:pt>
                <c:pt idx="7">
                  <c:v>36</c:v>
                </c:pt>
                <c:pt idx="8">
                  <c:v>7.1428571428571423</c:v>
                </c:pt>
                <c:pt idx="9">
                  <c:v>0</c:v>
                </c:pt>
                <c:pt idx="10">
                  <c:v>58.620689655172406</c:v>
                </c:pt>
                <c:pt idx="11">
                  <c:v>61.111111111111114</c:v>
                </c:pt>
                <c:pt idx="12">
                  <c:v>94.444444444444443</c:v>
                </c:pt>
                <c:pt idx="13">
                  <c:v>77.142857142857153</c:v>
                </c:pt>
                <c:pt idx="14">
                  <c:v>77.922077922077932</c:v>
                </c:pt>
                <c:pt idx="15">
                  <c:v>0</c:v>
                </c:pt>
                <c:pt idx="16">
                  <c:v>77.777777777777786</c:v>
                </c:pt>
                <c:pt idx="17">
                  <c:v>0</c:v>
                </c:pt>
                <c:pt idx="18">
                  <c:v>47.058823529411761</c:v>
                </c:pt>
                <c:pt idx="19">
                  <c:v>28.888888888888886</c:v>
                </c:pt>
                <c:pt idx="20">
                  <c:v>14.814814814814813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3B-4C82-AAB1-79199516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856"/>
        <c:axId val="44696320"/>
      </c:scatterChart>
      <c:valAx>
        <c:axId val="446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6320"/>
        <c:crosses val="autoZero"/>
        <c:crossBetween val="midCat"/>
        <c:majorUnit val="20"/>
      </c:valAx>
      <c:valAx>
        <c:axId val="4469632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697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グラフ!$L$2:$L$22</c:f>
              <c:numCache>
                <c:formatCode>General</c:formatCode>
                <c:ptCount val="21"/>
                <c:pt idx="0">
                  <c:v>4.5454545454545459</c:v>
                </c:pt>
                <c:pt idx="1">
                  <c:v>30.232558139534881</c:v>
                </c:pt>
                <c:pt idx="2">
                  <c:v>69.387755102040813</c:v>
                </c:pt>
                <c:pt idx="3">
                  <c:v>0</c:v>
                </c:pt>
                <c:pt idx="4">
                  <c:v>56.25</c:v>
                </c:pt>
                <c:pt idx="5">
                  <c:v>74.418604651162795</c:v>
                </c:pt>
                <c:pt idx="6">
                  <c:v>90</c:v>
                </c:pt>
                <c:pt idx="7">
                  <c:v>36</c:v>
                </c:pt>
                <c:pt idx="8">
                  <c:v>7.1428571428571423</c:v>
                </c:pt>
                <c:pt idx="9">
                  <c:v>0</c:v>
                </c:pt>
                <c:pt idx="10">
                  <c:v>58.620689655172406</c:v>
                </c:pt>
                <c:pt idx="11">
                  <c:v>61.111111111111114</c:v>
                </c:pt>
                <c:pt idx="12">
                  <c:v>94.444444444444443</c:v>
                </c:pt>
                <c:pt idx="13">
                  <c:v>77.142857142857153</c:v>
                </c:pt>
                <c:pt idx="14">
                  <c:v>77.922077922077932</c:v>
                </c:pt>
                <c:pt idx="15">
                  <c:v>0</c:v>
                </c:pt>
                <c:pt idx="16">
                  <c:v>77.777777777777786</c:v>
                </c:pt>
                <c:pt idx="17">
                  <c:v>0</c:v>
                </c:pt>
                <c:pt idx="18">
                  <c:v>47.058823529411761</c:v>
                </c:pt>
                <c:pt idx="19">
                  <c:v>28.888888888888886</c:v>
                </c:pt>
                <c:pt idx="20">
                  <c:v>14.814814814814813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4-4ECE-AB48-2E6F6EAAF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056"/>
        <c:axId val="165833344"/>
      </c:scatterChart>
      <c:valAx>
        <c:axId val="1775810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[=-0.5]&quot;&quot;;General" sourceLinked="0"/>
        <c:majorTickMark val="out"/>
        <c:minorTickMark val="none"/>
        <c:tickLblPos val="nextTo"/>
        <c:crossAx val="165833344"/>
        <c:crosses val="autoZero"/>
        <c:crossBetween val="midCat"/>
      </c:valAx>
      <c:valAx>
        <c:axId val="16583334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900" b="0"/>
                </a:pPr>
                <a:r>
                  <a:rPr lang="ja-JP" altLang="en-US" sz="900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581056"/>
        <c:crossesAt val="-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グラフ!$H$2:$H$22</c:f>
              <c:numCache>
                <c:formatCode>General</c:formatCode>
                <c:ptCount val="21"/>
                <c:pt idx="0">
                  <c:v>6.666666666666667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14.814814814814813</c:v>
                </c:pt>
                <c:pt idx="4">
                  <c:v>8.536585365853659</c:v>
                </c:pt>
                <c:pt idx="5">
                  <c:v>41.860465116279073</c:v>
                </c:pt>
                <c:pt idx="6">
                  <c:v>32</c:v>
                </c:pt>
                <c:pt idx="7">
                  <c:v>42.5</c:v>
                </c:pt>
                <c:pt idx="8">
                  <c:v>70.833333333333343</c:v>
                </c:pt>
                <c:pt idx="9">
                  <c:v>48.275862068965516</c:v>
                </c:pt>
                <c:pt idx="10">
                  <c:v>75</c:v>
                </c:pt>
                <c:pt idx="11">
                  <c:v>43.478260869565219</c:v>
                </c:pt>
                <c:pt idx="12">
                  <c:v>21.428571428571427</c:v>
                </c:pt>
                <c:pt idx="13">
                  <c:v>50</c:v>
                </c:pt>
                <c:pt idx="14">
                  <c:v>35.294117647058826</c:v>
                </c:pt>
                <c:pt idx="15">
                  <c:v>48.571428571428569</c:v>
                </c:pt>
                <c:pt idx="16">
                  <c:v>56.164383561643838</c:v>
                </c:pt>
                <c:pt idx="17">
                  <c:v>7.1428571428571423</c:v>
                </c:pt>
                <c:pt idx="18">
                  <c:v>20</c:v>
                </c:pt>
                <c:pt idx="19">
                  <c:v>4.3478260869565215</c:v>
                </c:pt>
                <c:pt idx="20">
                  <c:v>24</c:v>
                </c:pt>
              </c:numCache>
            </c:numRef>
          </c:xVal>
          <c:yVal>
            <c:numRef>
              <c:f>グラフ!$C$2:$C$22</c:f>
              <c:numCache>
                <c:formatCode>General</c:formatCode>
                <c:ptCount val="21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22</c:v>
                </c:pt>
                <c:pt idx="7">
                  <c:v>22</c:v>
                </c:pt>
                <c:pt idx="8">
                  <c:v>30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27</c:v>
                </c:pt>
                <c:pt idx="13">
                  <c:v>32</c:v>
                </c:pt>
                <c:pt idx="14">
                  <c:v>18</c:v>
                </c:pt>
                <c:pt idx="15">
                  <c:v>28</c:v>
                </c:pt>
                <c:pt idx="16">
                  <c:v>30</c:v>
                </c:pt>
                <c:pt idx="17">
                  <c:v>15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1-401A-82DF-23EEB9A55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9632"/>
        <c:axId val="165846016"/>
      </c:scatterChart>
      <c:valAx>
        <c:axId val="1695096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46016"/>
        <c:crosses val="autoZero"/>
        <c:crossBetween val="midCat"/>
        <c:majorUnit val="20"/>
      </c:valAx>
      <c:valAx>
        <c:axId val="1658460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ja-JP" altLang="en-US" b="0"/>
                  <a:t>損害回避得点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0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9050"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グラフ!$H$2:$H$22</c:f>
              <c:numCache>
                <c:formatCode>General</c:formatCode>
                <c:ptCount val="21"/>
                <c:pt idx="0">
                  <c:v>6.666666666666667</c:v>
                </c:pt>
                <c:pt idx="1">
                  <c:v>33.333333333333329</c:v>
                </c:pt>
                <c:pt idx="2">
                  <c:v>54.54545454545454</c:v>
                </c:pt>
                <c:pt idx="3">
                  <c:v>14.814814814814813</c:v>
                </c:pt>
                <c:pt idx="4">
                  <c:v>8.536585365853659</c:v>
                </c:pt>
                <c:pt idx="5">
                  <c:v>41.860465116279073</c:v>
                </c:pt>
                <c:pt idx="6">
                  <c:v>32</c:v>
                </c:pt>
                <c:pt idx="7">
                  <c:v>42.5</c:v>
                </c:pt>
                <c:pt idx="8">
                  <c:v>70.833333333333343</c:v>
                </c:pt>
                <c:pt idx="9">
                  <c:v>48.275862068965516</c:v>
                </c:pt>
                <c:pt idx="10">
                  <c:v>75</c:v>
                </c:pt>
                <c:pt idx="11">
                  <c:v>43.478260869565219</c:v>
                </c:pt>
                <c:pt idx="12">
                  <c:v>21.428571428571427</c:v>
                </c:pt>
                <c:pt idx="13">
                  <c:v>50</c:v>
                </c:pt>
                <c:pt idx="14">
                  <c:v>35.294117647058826</c:v>
                </c:pt>
                <c:pt idx="15">
                  <c:v>48.571428571428569</c:v>
                </c:pt>
                <c:pt idx="16">
                  <c:v>56.164383561643838</c:v>
                </c:pt>
                <c:pt idx="17">
                  <c:v>7.1428571428571423</c:v>
                </c:pt>
                <c:pt idx="18">
                  <c:v>20</c:v>
                </c:pt>
                <c:pt idx="19">
                  <c:v>4.3478260869565215</c:v>
                </c:pt>
                <c:pt idx="20">
                  <c:v>24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6-4907-BC10-6B757A8B7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94016"/>
        <c:axId val="169492480"/>
      </c:scatterChart>
      <c:valAx>
        <c:axId val="1694940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損失が大きかったにも関わらず同じ山を引いた割合（％）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2480"/>
        <c:crosses val="autoZero"/>
        <c:crossBetween val="midCat"/>
        <c:majorUnit val="20"/>
      </c:valAx>
      <c:valAx>
        <c:axId val="169492480"/>
        <c:scaling>
          <c:orientation val="minMax"/>
          <c:max val="40"/>
        </c:scaling>
        <c:delete val="0"/>
        <c:axPos val="l"/>
        <c:title>
          <c:tx>
            <c:rich>
              <a:bodyPr rot="0" vert="wordArtVertRtl"/>
              <a:lstStyle/>
              <a:p>
                <a:pPr algn="ctr">
                  <a:defRPr b="0"/>
                </a:pPr>
                <a:r>
                  <a:rPr lang="ja-JP" altLang="en-US" b="0"/>
                  <a:t>新奇性追求得点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4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グラフ!$AI$2:$AI$22</c:f>
              <c:numCache>
                <c:formatCode>General</c:formatCode>
                <c:ptCount val="21"/>
                <c:pt idx="0">
                  <c:v>0.30392156862745096</c:v>
                </c:pt>
                <c:pt idx="1">
                  <c:v>0.41666666666666669</c:v>
                </c:pt>
                <c:pt idx="2">
                  <c:v>9.6774193548387094E-2</c:v>
                </c:pt>
                <c:pt idx="3">
                  <c:v>0.27868852459016391</c:v>
                </c:pt>
                <c:pt idx="4">
                  <c:v>0.3515151515151515</c:v>
                </c:pt>
                <c:pt idx="5">
                  <c:v>0.22330097087378642</c:v>
                </c:pt>
                <c:pt idx="6">
                  <c:v>0.32142857142857145</c:v>
                </c:pt>
                <c:pt idx="7">
                  <c:v>0.22807017543859648</c:v>
                </c:pt>
                <c:pt idx="8">
                  <c:v>0.44897959183673469</c:v>
                </c:pt>
                <c:pt idx="9">
                  <c:v>0.33333333333333331</c:v>
                </c:pt>
                <c:pt idx="10">
                  <c:v>0.43396226415094341</c:v>
                </c:pt>
                <c:pt idx="11">
                  <c:v>0.35849056603773582</c:v>
                </c:pt>
                <c:pt idx="12">
                  <c:v>0.27966101694915252</c:v>
                </c:pt>
                <c:pt idx="13">
                  <c:v>0.41666666666666669</c:v>
                </c:pt>
                <c:pt idx="14">
                  <c:v>0.51351351351351349</c:v>
                </c:pt>
                <c:pt idx="15">
                  <c:v>0.12637362637362637</c:v>
                </c:pt>
                <c:pt idx="16">
                  <c:v>0.24822695035460993</c:v>
                </c:pt>
                <c:pt idx="17">
                  <c:v>0.375</c:v>
                </c:pt>
                <c:pt idx="18">
                  <c:v>0.16129032258064516</c:v>
                </c:pt>
                <c:pt idx="19">
                  <c:v>0.31481481481481483</c:v>
                </c:pt>
                <c:pt idx="20">
                  <c:v>0.32456140350877194</c:v>
                </c:pt>
              </c:numCache>
            </c:numRef>
          </c:xVal>
          <c:yVal>
            <c:numRef>
              <c:f>グラフ!$B$2:$B$22</c:f>
              <c:numCache>
                <c:formatCode>General</c:formatCode>
                <c:ptCount val="21"/>
                <c:pt idx="0">
                  <c:v>17</c:v>
                </c:pt>
                <c:pt idx="1">
                  <c:v>19</c:v>
                </c:pt>
                <c:pt idx="2">
                  <c:v>27</c:v>
                </c:pt>
                <c:pt idx="3">
                  <c:v>13</c:v>
                </c:pt>
                <c:pt idx="4">
                  <c:v>25</c:v>
                </c:pt>
                <c:pt idx="5">
                  <c:v>9</c:v>
                </c:pt>
                <c:pt idx="6">
                  <c:v>14</c:v>
                </c:pt>
                <c:pt idx="7">
                  <c:v>22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26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27</c:v>
                </c:pt>
                <c:pt idx="19">
                  <c:v>20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D-455B-9432-FB0BD397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8495"/>
        <c:axId val="982239743"/>
      </c:scatterChart>
      <c:valAx>
        <c:axId val="9822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変更前のＣ山を選択した率（％）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9743"/>
        <c:crosses val="autoZero"/>
        <c:crossBetween val="midCat"/>
      </c:valAx>
      <c:valAx>
        <c:axId val="982239743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新奇性追求得点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223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グラフ!$AY$2:$AY$22</c:f>
              <c:numCache>
                <c:formatCode>General</c:formatCode>
                <c:ptCount val="21"/>
                <c:pt idx="0">
                  <c:v>66.546618647458985</c:v>
                </c:pt>
                <c:pt idx="1">
                  <c:v>13.550135501355015</c:v>
                </c:pt>
                <c:pt idx="2">
                  <c:v>43.710631799961831</c:v>
                </c:pt>
                <c:pt idx="3">
                  <c:v>7.2414199787710771</c:v>
                </c:pt>
                <c:pt idx="4">
                  <c:v>21.645021645021643</c:v>
                </c:pt>
                <c:pt idx="5">
                  <c:v>-10.609548593734353</c:v>
                </c:pt>
                <c:pt idx="6">
                  <c:v>51.19047619047619</c:v>
                </c:pt>
                <c:pt idx="7">
                  <c:v>18.155854753161982</c:v>
                </c:pt>
                <c:pt idx="8">
                  <c:v>47.06041356940127</c:v>
                </c:pt>
                <c:pt idx="9">
                  <c:v>15.238095238095248</c:v>
                </c:pt>
                <c:pt idx="10">
                  <c:v>78.269798485431906</c:v>
                </c:pt>
                <c:pt idx="11">
                  <c:v>11.782826338082401</c:v>
                </c:pt>
                <c:pt idx="12">
                  <c:v>10.706903679206285</c:v>
                </c:pt>
                <c:pt idx="13">
                  <c:v>-29.824561403508774</c:v>
                </c:pt>
                <c:pt idx="14">
                  <c:v>140.30840656607529</c:v>
                </c:pt>
                <c:pt idx="15">
                  <c:v>-80.830280830280827</c:v>
                </c:pt>
                <c:pt idx="16">
                  <c:v>-14.617141483351361</c:v>
                </c:pt>
                <c:pt idx="17">
                  <c:v>54.464285714285715</c:v>
                </c:pt>
                <c:pt idx="18">
                  <c:v>19.087612139721323</c:v>
                </c:pt>
                <c:pt idx="19">
                  <c:v>42.110603754439374</c:v>
                </c:pt>
                <c:pt idx="20">
                  <c:v>33.863729090167283</c:v>
                </c:pt>
              </c:numCache>
            </c:numRef>
          </c:xVal>
          <c:yVal>
            <c:numRef>
              <c:f>グラフ!$AA$2:$AA$22</c:f>
              <c:numCache>
                <c:formatCode>General</c:formatCode>
                <c:ptCount val="21"/>
                <c:pt idx="0">
                  <c:v>102</c:v>
                </c:pt>
                <c:pt idx="1">
                  <c:v>36</c:v>
                </c:pt>
                <c:pt idx="2">
                  <c:v>31</c:v>
                </c:pt>
                <c:pt idx="3">
                  <c:v>61</c:v>
                </c:pt>
                <c:pt idx="4">
                  <c:v>165</c:v>
                </c:pt>
                <c:pt idx="5">
                  <c:v>103</c:v>
                </c:pt>
                <c:pt idx="6">
                  <c:v>56</c:v>
                </c:pt>
                <c:pt idx="7">
                  <c:v>86</c:v>
                </c:pt>
                <c:pt idx="8">
                  <c:v>49</c:v>
                </c:pt>
                <c:pt idx="9">
                  <c:v>60</c:v>
                </c:pt>
                <c:pt idx="10">
                  <c:v>53</c:v>
                </c:pt>
                <c:pt idx="11">
                  <c:v>53</c:v>
                </c:pt>
                <c:pt idx="12">
                  <c:v>118</c:v>
                </c:pt>
                <c:pt idx="13">
                  <c:v>48</c:v>
                </c:pt>
                <c:pt idx="14">
                  <c:v>37</c:v>
                </c:pt>
                <c:pt idx="15">
                  <c:v>182</c:v>
                </c:pt>
                <c:pt idx="16">
                  <c:v>141</c:v>
                </c:pt>
                <c:pt idx="17">
                  <c:v>32</c:v>
                </c:pt>
                <c:pt idx="18">
                  <c:v>31</c:v>
                </c:pt>
                <c:pt idx="19">
                  <c:v>54</c:v>
                </c:pt>
                <c:pt idx="20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3-4D73-AF4F-DAA2B4DAB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7664"/>
        <c:axId val="190659584"/>
      </c:scatterChart>
      <c:valAx>
        <c:axId val="1906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保続の影響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9584"/>
        <c:crosses val="autoZero"/>
        <c:crossBetween val="midCat"/>
      </c:valAx>
      <c:valAx>
        <c:axId val="19065958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山を切り替えた試行数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657664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18" Type="http://schemas.openxmlformats.org/officeDocument/2006/relationships/chart" Target="../charts/chart40.xml"/><Relationship Id="rId3" Type="http://schemas.openxmlformats.org/officeDocument/2006/relationships/chart" Target="../charts/chart25.xml"/><Relationship Id="rId21" Type="http://schemas.openxmlformats.org/officeDocument/2006/relationships/chart" Target="../charts/chart43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17" Type="http://schemas.openxmlformats.org/officeDocument/2006/relationships/chart" Target="../charts/chart39.xml"/><Relationship Id="rId2" Type="http://schemas.openxmlformats.org/officeDocument/2006/relationships/chart" Target="../charts/chart24.xml"/><Relationship Id="rId16" Type="http://schemas.openxmlformats.org/officeDocument/2006/relationships/chart" Target="../charts/chart38.xml"/><Relationship Id="rId20" Type="http://schemas.openxmlformats.org/officeDocument/2006/relationships/chart" Target="../charts/chart42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10" Type="http://schemas.openxmlformats.org/officeDocument/2006/relationships/chart" Target="../charts/chart32.xml"/><Relationship Id="rId19" Type="http://schemas.openxmlformats.org/officeDocument/2006/relationships/chart" Target="../charts/chart41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Relationship Id="rId22" Type="http://schemas.openxmlformats.org/officeDocument/2006/relationships/chart" Target="../charts/chart4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2.xml"/><Relationship Id="rId13" Type="http://schemas.openxmlformats.org/officeDocument/2006/relationships/chart" Target="../charts/chart57.xml"/><Relationship Id="rId18" Type="http://schemas.openxmlformats.org/officeDocument/2006/relationships/chart" Target="../charts/chart62.xml"/><Relationship Id="rId3" Type="http://schemas.openxmlformats.org/officeDocument/2006/relationships/chart" Target="../charts/chart47.xml"/><Relationship Id="rId21" Type="http://schemas.openxmlformats.org/officeDocument/2006/relationships/chart" Target="../charts/chart65.xml"/><Relationship Id="rId7" Type="http://schemas.openxmlformats.org/officeDocument/2006/relationships/chart" Target="../charts/chart51.xml"/><Relationship Id="rId12" Type="http://schemas.openxmlformats.org/officeDocument/2006/relationships/chart" Target="../charts/chart56.xml"/><Relationship Id="rId17" Type="http://schemas.openxmlformats.org/officeDocument/2006/relationships/chart" Target="../charts/chart61.xml"/><Relationship Id="rId2" Type="http://schemas.openxmlformats.org/officeDocument/2006/relationships/chart" Target="../charts/chart46.xml"/><Relationship Id="rId16" Type="http://schemas.openxmlformats.org/officeDocument/2006/relationships/chart" Target="../charts/chart60.xml"/><Relationship Id="rId20" Type="http://schemas.openxmlformats.org/officeDocument/2006/relationships/chart" Target="../charts/chart64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11" Type="http://schemas.openxmlformats.org/officeDocument/2006/relationships/chart" Target="../charts/chart55.xml"/><Relationship Id="rId5" Type="http://schemas.openxmlformats.org/officeDocument/2006/relationships/chart" Target="../charts/chart49.xml"/><Relationship Id="rId15" Type="http://schemas.openxmlformats.org/officeDocument/2006/relationships/chart" Target="../charts/chart59.xml"/><Relationship Id="rId10" Type="http://schemas.openxmlformats.org/officeDocument/2006/relationships/chart" Target="../charts/chart54.xml"/><Relationship Id="rId19" Type="http://schemas.openxmlformats.org/officeDocument/2006/relationships/chart" Target="../charts/chart63.xml"/><Relationship Id="rId4" Type="http://schemas.openxmlformats.org/officeDocument/2006/relationships/chart" Target="../charts/chart48.xml"/><Relationship Id="rId9" Type="http://schemas.openxmlformats.org/officeDocument/2006/relationships/chart" Target="../charts/chart53.xml"/><Relationship Id="rId14" Type="http://schemas.openxmlformats.org/officeDocument/2006/relationships/chart" Target="../charts/chart58.xml"/><Relationship Id="rId22" Type="http://schemas.openxmlformats.org/officeDocument/2006/relationships/chart" Target="../charts/chart6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4.xml"/><Relationship Id="rId13" Type="http://schemas.openxmlformats.org/officeDocument/2006/relationships/chart" Target="../charts/chart79.xml"/><Relationship Id="rId18" Type="http://schemas.openxmlformats.org/officeDocument/2006/relationships/chart" Target="../charts/chart84.xml"/><Relationship Id="rId3" Type="http://schemas.openxmlformats.org/officeDocument/2006/relationships/chart" Target="../charts/chart69.xml"/><Relationship Id="rId21" Type="http://schemas.openxmlformats.org/officeDocument/2006/relationships/chart" Target="../charts/chart87.xml"/><Relationship Id="rId7" Type="http://schemas.openxmlformats.org/officeDocument/2006/relationships/chart" Target="../charts/chart73.xml"/><Relationship Id="rId12" Type="http://schemas.openxmlformats.org/officeDocument/2006/relationships/chart" Target="../charts/chart78.xml"/><Relationship Id="rId17" Type="http://schemas.openxmlformats.org/officeDocument/2006/relationships/chart" Target="../charts/chart83.xml"/><Relationship Id="rId2" Type="http://schemas.openxmlformats.org/officeDocument/2006/relationships/chart" Target="../charts/chart68.xml"/><Relationship Id="rId16" Type="http://schemas.openxmlformats.org/officeDocument/2006/relationships/chart" Target="../charts/chart82.xml"/><Relationship Id="rId20" Type="http://schemas.openxmlformats.org/officeDocument/2006/relationships/chart" Target="../charts/chart86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11" Type="http://schemas.openxmlformats.org/officeDocument/2006/relationships/chart" Target="../charts/chart77.xml"/><Relationship Id="rId5" Type="http://schemas.openxmlformats.org/officeDocument/2006/relationships/chart" Target="../charts/chart71.xml"/><Relationship Id="rId15" Type="http://schemas.openxmlformats.org/officeDocument/2006/relationships/chart" Target="../charts/chart81.xml"/><Relationship Id="rId10" Type="http://schemas.openxmlformats.org/officeDocument/2006/relationships/chart" Target="../charts/chart76.xml"/><Relationship Id="rId19" Type="http://schemas.openxmlformats.org/officeDocument/2006/relationships/chart" Target="../charts/chart85.xml"/><Relationship Id="rId4" Type="http://schemas.openxmlformats.org/officeDocument/2006/relationships/chart" Target="../charts/chart70.xml"/><Relationship Id="rId9" Type="http://schemas.openxmlformats.org/officeDocument/2006/relationships/chart" Target="../charts/chart75.xml"/><Relationship Id="rId14" Type="http://schemas.openxmlformats.org/officeDocument/2006/relationships/chart" Target="../charts/chart80.xml"/><Relationship Id="rId22" Type="http://schemas.openxmlformats.org/officeDocument/2006/relationships/chart" Target="../charts/chart8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6.xml"/><Relationship Id="rId13" Type="http://schemas.openxmlformats.org/officeDocument/2006/relationships/chart" Target="../charts/chart101.xml"/><Relationship Id="rId18" Type="http://schemas.openxmlformats.org/officeDocument/2006/relationships/chart" Target="../charts/chart106.xml"/><Relationship Id="rId3" Type="http://schemas.openxmlformats.org/officeDocument/2006/relationships/chart" Target="../charts/chart91.xml"/><Relationship Id="rId21" Type="http://schemas.openxmlformats.org/officeDocument/2006/relationships/chart" Target="../charts/chart109.xml"/><Relationship Id="rId7" Type="http://schemas.openxmlformats.org/officeDocument/2006/relationships/chart" Target="../charts/chart95.xml"/><Relationship Id="rId12" Type="http://schemas.openxmlformats.org/officeDocument/2006/relationships/chart" Target="../charts/chart100.xml"/><Relationship Id="rId17" Type="http://schemas.openxmlformats.org/officeDocument/2006/relationships/chart" Target="../charts/chart105.xml"/><Relationship Id="rId2" Type="http://schemas.openxmlformats.org/officeDocument/2006/relationships/chart" Target="../charts/chart90.xml"/><Relationship Id="rId16" Type="http://schemas.openxmlformats.org/officeDocument/2006/relationships/chart" Target="../charts/chart104.xml"/><Relationship Id="rId20" Type="http://schemas.openxmlformats.org/officeDocument/2006/relationships/chart" Target="../charts/chart108.xml"/><Relationship Id="rId1" Type="http://schemas.openxmlformats.org/officeDocument/2006/relationships/chart" Target="../charts/chart89.xml"/><Relationship Id="rId6" Type="http://schemas.openxmlformats.org/officeDocument/2006/relationships/chart" Target="../charts/chart94.xml"/><Relationship Id="rId11" Type="http://schemas.openxmlformats.org/officeDocument/2006/relationships/chart" Target="../charts/chart99.xml"/><Relationship Id="rId5" Type="http://schemas.openxmlformats.org/officeDocument/2006/relationships/chart" Target="../charts/chart93.xml"/><Relationship Id="rId15" Type="http://schemas.openxmlformats.org/officeDocument/2006/relationships/chart" Target="../charts/chart103.xml"/><Relationship Id="rId10" Type="http://schemas.openxmlformats.org/officeDocument/2006/relationships/chart" Target="../charts/chart98.xml"/><Relationship Id="rId19" Type="http://schemas.openxmlformats.org/officeDocument/2006/relationships/chart" Target="../charts/chart107.xml"/><Relationship Id="rId4" Type="http://schemas.openxmlformats.org/officeDocument/2006/relationships/chart" Target="../charts/chart92.xml"/><Relationship Id="rId9" Type="http://schemas.openxmlformats.org/officeDocument/2006/relationships/chart" Target="../charts/chart97.xml"/><Relationship Id="rId14" Type="http://schemas.openxmlformats.org/officeDocument/2006/relationships/chart" Target="../charts/chart102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7.xml"/><Relationship Id="rId13" Type="http://schemas.openxmlformats.org/officeDocument/2006/relationships/chart" Target="../charts/chart122.xml"/><Relationship Id="rId18" Type="http://schemas.openxmlformats.org/officeDocument/2006/relationships/chart" Target="../charts/chart127.xml"/><Relationship Id="rId3" Type="http://schemas.openxmlformats.org/officeDocument/2006/relationships/chart" Target="../charts/chart112.xml"/><Relationship Id="rId21" Type="http://schemas.openxmlformats.org/officeDocument/2006/relationships/chart" Target="../charts/chart130.xml"/><Relationship Id="rId7" Type="http://schemas.openxmlformats.org/officeDocument/2006/relationships/chart" Target="../charts/chart116.xml"/><Relationship Id="rId12" Type="http://schemas.openxmlformats.org/officeDocument/2006/relationships/chart" Target="../charts/chart121.xml"/><Relationship Id="rId17" Type="http://schemas.openxmlformats.org/officeDocument/2006/relationships/chart" Target="../charts/chart126.xml"/><Relationship Id="rId2" Type="http://schemas.openxmlformats.org/officeDocument/2006/relationships/chart" Target="../charts/chart111.xml"/><Relationship Id="rId16" Type="http://schemas.openxmlformats.org/officeDocument/2006/relationships/chart" Target="../charts/chart125.xml"/><Relationship Id="rId20" Type="http://schemas.openxmlformats.org/officeDocument/2006/relationships/chart" Target="../charts/chart129.xml"/><Relationship Id="rId1" Type="http://schemas.openxmlformats.org/officeDocument/2006/relationships/chart" Target="../charts/chart110.xml"/><Relationship Id="rId6" Type="http://schemas.openxmlformats.org/officeDocument/2006/relationships/chart" Target="../charts/chart115.xml"/><Relationship Id="rId11" Type="http://schemas.openxmlformats.org/officeDocument/2006/relationships/chart" Target="../charts/chart120.xml"/><Relationship Id="rId5" Type="http://schemas.openxmlformats.org/officeDocument/2006/relationships/chart" Target="../charts/chart114.xml"/><Relationship Id="rId15" Type="http://schemas.openxmlformats.org/officeDocument/2006/relationships/chart" Target="../charts/chart124.xml"/><Relationship Id="rId23" Type="http://schemas.openxmlformats.org/officeDocument/2006/relationships/chart" Target="../charts/chart132.xml"/><Relationship Id="rId10" Type="http://schemas.openxmlformats.org/officeDocument/2006/relationships/chart" Target="../charts/chart119.xml"/><Relationship Id="rId19" Type="http://schemas.openxmlformats.org/officeDocument/2006/relationships/chart" Target="../charts/chart128.xml"/><Relationship Id="rId4" Type="http://schemas.openxmlformats.org/officeDocument/2006/relationships/chart" Target="../charts/chart113.xml"/><Relationship Id="rId9" Type="http://schemas.openxmlformats.org/officeDocument/2006/relationships/chart" Target="../charts/chart118.xml"/><Relationship Id="rId14" Type="http://schemas.openxmlformats.org/officeDocument/2006/relationships/chart" Target="../charts/chart123.xml"/><Relationship Id="rId22" Type="http://schemas.openxmlformats.org/officeDocument/2006/relationships/chart" Target="../charts/chart1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30537</xdr:colOff>
      <xdr:row>26</xdr:row>
      <xdr:rowOff>8404</xdr:rowOff>
    </xdr:from>
    <xdr:to>
      <xdr:col>36</xdr:col>
      <xdr:colOff>506786</xdr:colOff>
      <xdr:row>37</xdr:row>
      <xdr:rowOff>129428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176212</xdr:colOff>
      <xdr:row>25</xdr:row>
      <xdr:rowOff>142875</xdr:rowOff>
    </xdr:from>
    <xdr:to>
      <xdr:col>42</xdr:col>
      <xdr:colOff>90487</xdr:colOff>
      <xdr:row>37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49</xdr:row>
      <xdr:rowOff>0</xdr:rowOff>
    </xdr:from>
    <xdr:to>
      <xdr:col>4</xdr:col>
      <xdr:colOff>76200</xdr:colOff>
      <xdr:row>60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154641</xdr:rowOff>
    </xdr:from>
    <xdr:to>
      <xdr:col>1</xdr:col>
      <xdr:colOff>661147</xdr:colOff>
      <xdr:row>39</xdr:row>
      <xdr:rowOff>43142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488576</xdr:colOff>
      <xdr:row>23</xdr:row>
      <xdr:rowOff>72838</xdr:rowOff>
    </xdr:from>
    <xdr:to>
      <xdr:col>47</xdr:col>
      <xdr:colOff>498101</xdr:colOff>
      <xdr:row>34</xdr:row>
      <xdr:rowOff>196663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547687</xdr:colOff>
      <xdr:row>35</xdr:row>
      <xdr:rowOff>28575</xdr:rowOff>
    </xdr:from>
    <xdr:to>
      <xdr:col>47</xdr:col>
      <xdr:colOff>581025</xdr:colOff>
      <xdr:row>46</xdr:row>
      <xdr:rowOff>152400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652463</xdr:colOff>
      <xdr:row>23</xdr:row>
      <xdr:rowOff>47625</xdr:rowOff>
    </xdr:from>
    <xdr:to>
      <xdr:col>52</xdr:col>
      <xdr:colOff>9526</xdr:colOff>
      <xdr:row>34</xdr:row>
      <xdr:rowOff>171450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4763</xdr:colOff>
      <xdr:row>35</xdr:row>
      <xdr:rowOff>104775</xdr:rowOff>
    </xdr:from>
    <xdr:to>
      <xdr:col>51</xdr:col>
      <xdr:colOff>609600</xdr:colOff>
      <xdr:row>47</xdr:row>
      <xdr:rowOff>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647981</xdr:colOff>
      <xdr:row>36</xdr:row>
      <xdr:rowOff>74519</xdr:rowOff>
    </xdr:from>
    <xdr:to>
      <xdr:col>25</xdr:col>
      <xdr:colOff>615765</xdr:colOff>
      <xdr:row>47</xdr:row>
      <xdr:rowOff>198343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103934</xdr:colOff>
      <xdr:row>23</xdr:row>
      <xdr:rowOff>184897</xdr:rowOff>
    </xdr:from>
    <xdr:to>
      <xdr:col>25</xdr:col>
      <xdr:colOff>560013</xdr:colOff>
      <xdr:row>35</xdr:row>
      <xdr:rowOff>73398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652462</xdr:colOff>
      <xdr:row>47</xdr:row>
      <xdr:rowOff>85725</xdr:rowOff>
    </xdr:from>
    <xdr:to>
      <xdr:col>28</xdr:col>
      <xdr:colOff>290512</xdr:colOff>
      <xdr:row>58</xdr:row>
      <xdr:rowOff>209550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947737</xdr:colOff>
      <xdr:row>23</xdr:row>
      <xdr:rowOff>104775</xdr:rowOff>
    </xdr:from>
    <xdr:to>
      <xdr:col>6</xdr:col>
      <xdr:colOff>593912</xdr:colOff>
      <xdr:row>35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</xdr:colOff>
      <xdr:row>36</xdr:row>
      <xdr:rowOff>28575</xdr:rowOff>
    </xdr:from>
    <xdr:to>
      <xdr:col>1</xdr:col>
      <xdr:colOff>571500</xdr:colOff>
      <xdr:row>47</xdr:row>
      <xdr:rowOff>152400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352424</xdr:colOff>
      <xdr:row>49</xdr:row>
      <xdr:rowOff>38100</xdr:rowOff>
    </xdr:from>
    <xdr:to>
      <xdr:col>9</xdr:col>
      <xdr:colOff>409575</xdr:colOff>
      <xdr:row>60</xdr:row>
      <xdr:rowOff>161925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409576</xdr:colOff>
      <xdr:row>61</xdr:row>
      <xdr:rowOff>0</xdr:rowOff>
    </xdr:from>
    <xdr:to>
      <xdr:col>4</xdr:col>
      <xdr:colOff>133350</xdr:colOff>
      <xdr:row>72</xdr:row>
      <xdr:rowOff>66675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1457325</xdr:colOff>
      <xdr:row>23</xdr:row>
      <xdr:rowOff>0</xdr:rowOff>
    </xdr:from>
    <xdr:to>
      <xdr:col>20</xdr:col>
      <xdr:colOff>47625</xdr:colOff>
      <xdr:row>34</xdr:row>
      <xdr:rowOff>76200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1690687</xdr:colOff>
      <xdr:row>36</xdr:row>
      <xdr:rowOff>142875</xdr:rowOff>
    </xdr:from>
    <xdr:to>
      <xdr:col>20</xdr:col>
      <xdr:colOff>280987</xdr:colOff>
      <xdr:row>48</xdr:row>
      <xdr:rowOff>95250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381001</xdr:colOff>
      <xdr:row>40</xdr:row>
      <xdr:rowOff>76200</xdr:rowOff>
    </xdr:from>
    <xdr:to>
      <xdr:col>15</xdr:col>
      <xdr:colOff>1362076</xdr:colOff>
      <xdr:row>51</xdr:row>
      <xdr:rowOff>28575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523875</xdr:colOff>
      <xdr:row>23</xdr:row>
      <xdr:rowOff>47625</xdr:rowOff>
    </xdr:from>
    <xdr:to>
      <xdr:col>15</xdr:col>
      <xdr:colOff>1428750</xdr:colOff>
      <xdr:row>34</xdr:row>
      <xdr:rowOff>228600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192181</xdr:colOff>
      <xdr:row>25</xdr:row>
      <xdr:rowOff>92449</xdr:rowOff>
    </xdr:from>
    <xdr:to>
      <xdr:col>12</xdr:col>
      <xdr:colOff>58831</xdr:colOff>
      <xdr:row>37</xdr:row>
      <xdr:rowOff>54349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628650</xdr:colOff>
      <xdr:row>40</xdr:row>
      <xdr:rowOff>104775</xdr:rowOff>
    </xdr:from>
    <xdr:to>
      <xdr:col>12</xdr:col>
      <xdr:colOff>533400</xdr:colOff>
      <xdr:row>51</xdr:row>
      <xdr:rowOff>9525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50</xdr:col>
      <xdr:colOff>1064560</xdr:colOff>
      <xdr:row>52</xdr:row>
      <xdr:rowOff>174811</xdr:rowOff>
    </xdr:from>
    <xdr:to>
      <xdr:col>54</xdr:col>
      <xdr:colOff>448236</xdr:colOff>
      <xdr:row>64</xdr:row>
      <xdr:rowOff>94129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0.15686</cdr:x>
      <cdr:y>0.01389</cdr:y>
    </cdr:from>
    <cdr:to>
      <cdr:x>0.27696</cdr:x>
      <cdr:y>0.11601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717176" y="38100"/>
          <a:ext cx="549088" cy="280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r=.48</a:t>
          </a:r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30537</xdr:colOff>
      <xdr:row>26</xdr:row>
      <xdr:rowOff>8404</xdr:rowOff>
    </xdr:from>
    <xdr:to>
      <xdr:col>36</xdr:col>
      <xdr:colOff>506786</xdr:colOff>
      <xdr:row>37</xdr:row>
      <xdr:rowOff>129428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176212</xdr:colOff>
      <xdr:row>25</xdr:row>
      <xdr:rowOff>142875</xdr:rowOff>
    </xdr:from>
    <xdr:to>
      <xdr:col>42</xdr:col>
      <xdr:colOff>90487</xdr:colOff>
      <xdr:row>37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49</xdr:row>
      <xdr:rowOff>0</xdr:rowOff>
    </xdr:from>
    <xdr:to>
      <xdr:col>4</xdr:col>
      <xdr:colOff>76200</xdr:colOff>
      <xdr:row>60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154641</xdr:rowOff>
    </xdr:from>
    <xdr:to>
      <xdr:col>1</xdr:col>
      <xdr:colOff>661147</xdr:colOff>
      <xdr:row>39</xdr:row>
      <xdr:rowOff>43142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488576</xdr:colOff>
      <xdr:row>23</xdr:row>
      <xdr:rowOff>72838</xdr:rowOff>
    </xdr:from>
    <xdr:to>
      <xdr:col>47</xdr:col>
      <xdr:colOff>498101</xdr:colOff>
      <xdr:row>34</xdr:row>
      <xdr:rowOff>196663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547687</xdr:colOff>
      <xdr:row>35</xdr:row>
      <xdr:rowOff>28575</xdr:rowOff>
    </xdr:from>
    <xdr:to>
      <xdr:col>47</xdr:col>
      <xdr:colOff>581025</xdr:colOff>
      <xdr:row>46</xdr:row>
      <xdr:rowOff>152400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652463</xdr:colOff>
      <xdr:row>23</xdr:row>
      <xdr:rowOff>47625</xdr:rowOff>
    </xdr:from>
    <xdr:to>
      <xdr:col>52</xdr:col>
      <xdr:colOff>9526</xdr:colOff>
      <xdr:row>34</xdr:row>
      <xdr:rowOff>171450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4763</xdr:colOff>
      <xdr:row>35</xdr:row>
      <xdr:rowOff>104775</xdr:rowOff>
    </xdr:from>
    <xdr:to>
      <xdr:col>51</xdr:col>
      <xdr:colOff>609600</xdr:colOff>
      <xdr:row>47</xdr:row>
      <xdr:rowOff>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647981</xdr:colOff>
      <xdr:row>36</xdr:row>
      <xdr:rowOff>74519</xdr:rowOff>
    </xdr:from>
    <xdr:to>
      <xdr:col>25</xdr:col>
      <xdr:colOff>615765</xdr:colOff>
      <xdr:row>47</xdr:row>
      <xdr:rowOff>198343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103934</xdr:colOff>
      <xdr:row>23</xdr:row>
      <xdr:rowOff>184897</xdr:rowOff>
    </xdr:from>
    <xdr:to>
      <xdr:col>25</xdr:col>
      <xdr:colOff>560013</xdr:colOff>
      <xdr:row>35</xdr:row>
      <xdr:rowOff>73398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652462</xdr:colOff>
      <xdr:row>47</xdr:row>
      <xdr:rowOff>85725</xdr:rowOff>
    </xdr:from>
    <xdr:to>
      <xdr:col>28</xdr:col>
      <xdr:colOff>290512</xdr:colOff>
      <xdr:row>58</xdr:row>
      <xdr:rowOff>209550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947737</xdr:colOff>
      <xdr:row>23</xdr:row>
      <xdr:rowOff>104775</xdr:rowOff>
    </xdr:from>
    <xdr:to>
      <xdr:col>6</xdr:col>
      <xdr:colOff>593912</xdr:colOff>
      <xdr:row>35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</xdr:colOff>
      <xdr:row>36</xdr:row>
      <xdr:rowOff>28575</xdr:rowOff>
    </xdr:from>
    <xdr:to>
      <xdr:col>1</xdr:col>
      <xdr:colOff>571500</xdr:colOff>
      <xdr:row>47</xdr:row>
      <xdr:rowOff>152400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352424</xdr:colOff>
      <xdr:row>49</xdr:row>
      <xdr:rowOff>38100</xdr:rowOff>
    </xdr:from>
    <xdr:to>
      <xdr:col>9</xdr:col>
      <xdr:colOff>409575</xdr:colOff>
      <xdr:row>60</xdr:row>
      <xdr:rowOff>161925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409576</xdr:colOff>
      <xdr:row>61</xdr:row>
      <xdr:rowOff>0</xdr:rowOff>
    </xdr:from>
    <xdr:to>
      <xdr:col>4</xdr:col>
      <xdr:colOff>133350</xdr:colOff>
      <xdr:row>72</xdr:row>
      <xdr:rowOff>66675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1457325</xdr:colOff>
      <xdr:row>23</xdr:row>
      <xdr:rowOff>0</xdr:rowOff>
    </xdr:from>
    <xdr:to>
      <xdr:col>20</xdr:col>
      <xdr:colOff>47625</xdr:colOff>
      <xdr:row>34</xdr:row>
      <xdr:rowOff>76200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1690687</xdr:colOff>
      <xdr:row>36</xdr:row>
      <xdr:rowOff>142875</xdr:rowOff>
    </xdr:from>
    <xdr:to>
      <xdr:col>20</xdr:col>
      <xdr:colOff>280987</xdr:colOff>
      <xdr:row>48</xdr:row>
      <xdr:rowOff>95250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381001</xdr:colOff>
      <xdr:row>40</xdr:row>
      <xdr:rowOff>76200</xdr:rowOff>
    </xdr:from>
    <xdr:to>
      <xdr:col>15</xdr:col>
      <xdr:colOff>1362076</xdr:colOff>
      <xdr:row>51</xdr:row>
      <xdr:rowOff>28575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523875</xdr:colOff>
      <xdr:row>23</xdr:row>
      <xdr:rowOff>47625</xdr:rowOff>
    </xdr:from>
    <xdr:to>
      <xdr:col>15</xdr:col>
      <xdr:colOff>1428750</xdr:colOff>
      <xdr:row>34</xdr:row>
      <xdr:rowOff>228600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192181</xdr:colOff>
      <xdr:row>25</xdr:row>
      <xdr:rowOff>92449</xdr:rowOff>
    </xdr:from>
    <xdr:to>
      <xdr:col>12</xdr:col>
      <xdr:colOff>58831</xdr:colOff>
      <xdr:row>37</xdr:row>
      <xdr:rowOff>54349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628650</xdr:colOff>
      <xdr:row>40</xdr:row>
      <xdr:rowOff>104775</xdr:rowOff>
    </xdr:from>
    <xdr:to>
      <xdr:col>12</xdr:col>
      <xdr:colOff>533400</xdr:colOff>
      <xdr:row>51</xdr:row>
      <xdr:rowOff>9525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50</xdr:col>
      <xdr:colOff>1064560</xdr:colOff>
      <xdr:row>52</xdr:row>
      <xdr:rowOff>174811</xdr:rowOff>
    </xdr:from>
    <xdr:to>
      <xdr:col>54</xdr:col>
      <xdr:colOff>448236</xdr:colOff>
      <xdr:row>64</xdr:row>
      <xdr:rowOff>94129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0.15686</cdr:x>
      <cdr:y>0.01389</cdr:y>
    </cdr:from>
    <cdr:to>
      <cdr:x>0.27696</cdr:x>
      <cdr:y>0.11601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717176" y="38100"/>
          <a:ext cx="549088" cy="280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r=.48</a:t>
          </a:r>
          <a:endParaRPr lang="ja-JP" alt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30537</xdr:colOff>
      <xdr:row>26</xdr:row>
      <xdr:rowOff>8404</xdr:rowOff>
    </xdr:from>
    <xdr:to>
      <xdr:col>36</xdr:col>
      <xdr:colOff>506786</xdr:colOff>
      <xdr:row>37</xdr:row>
      <xdr:rowOff>129428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176212</xdr:colOff>
      <xdr:row>25</xdr:row>
      <xdr:rowOff>142875</xdr:rowOff>
    </xdr:from>
    <xdr:to>
      <xdr:col>42</xdr:col>
      <xdr:colOff>90487</xdr:colOff>
      <xdr:row>37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49</xdr:row>
      <xdr:rowOff>0</xdr:rowOff>
    </xdr:from>
    <xdr:to>
      <xdr:col>4</xdr:col>
      <xdr:colOff>76200</xdr:colOff>
      <xdr:row>60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154641</xdr:rowOff>
    </xdr:from>
    <xdr:to>
      <xdr:col>1</xdr:col>
      <xdr:colOff>661147</xdr:colOff>
      <xdr:row>39</xdr:row>
      <xdr:rowOff>43142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488576</xdr:colOff>
      <xdr:row>23</xdr:row>
      <xdr:rowOff>72838</xdr:rowOff>
    </xdr:from>
    <xdr:to>
      <xdr:col>47</xdr:col>
      <xdr:colOff>498101</xdr:colOff>
      <xdr:row>34</xdr:row>
      <xdr:rowOff>196663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547687</xdr:colOff>
      <xdr:row>35</xdr:row>
      <xdr:rowOff>28575</xdr:rowOff>
    </xdr:from>
    <xdr:to>
      <xdr:col>47</xdr:col>
      <xdr:colOff>581025</xdr:colOff>
      <xdr:row>46</xdr:row>
      <xdr:rowOff>152400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652463</xdr:colOff>
      <xdr:row>23</xdr:row>
      <xdr:rowOff>47625</xdr:rowOff>
    </xdr:from>
    <xdr:to>
      <xdr:col>52</xdr:col>
      <xdr:colOff>9526</xdr:colOff>
      <xdr:row>34</xdr:row>
      <xdr:rowOff>171450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4763</xdr:colOff>
      <xdr:row>35</xdr:row>
      <xdr:rowOff>104775</xdr:rowOff>
    </xdr:from>
    <xdr:to>
      <xdr:col>51</xdr:col>
      <xdr:colOff>609600</xdr:colOff>
      <xdr:row>47</xdr:row>
      <xdr:rowOff>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647981</xdr:colOff>
      <xdr:row>36</xdr:row>
      <xdr:rowOff>74519</xdr:rowOff>
    </xdr:from>
    <xdr:to>
      <xdr:col>25</xdr:col>
      <xdr:colOff>615765</xdr:colOff>
      <xdr:row>47</xdr:row>
      <xdr:rowOff>198343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103934</xdr:colOff>
      <xdr:row>23</xdr:row>
      <xdr:rowOff>184897</xdr:rowOff>
    </xdr:from>
    <xdr:to>
      <xdr:col>25</xdr:col>
      <xdr:colOff>560013</xdr:colOff>
      <xdr:row>35</xdr:row>
      <xdr:rowOff>73398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652462</xdr:colOff>
      <xdr:row>47</xdr:row>
      <xdr:rowOff>85725</xdr:rowOff>
    </xdr:from>
    <xdr:to>
      <xdr:col>28</xdr:col>
      <xdr:colOff>290512</xdr:colOff>
      <xdr:row>58</xdr:row>
      <xdr:rowOff>209550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947737</xdr:colOff>
      <xdr:row>23</xdr:row>
      <xdr:rowOff>104775</xdr:rowOff>
    </xdr:from>
    <xdr:to>
      <xdr:col>6</xdr:col>
      <xdr:colOff>593912</xdr:colOff>
      <xdr:row>35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</xdr:colOff>
      <xdr:row>36</xdr:row>
      <xdr:rowOff>28575</xdr:rowOff>
    </xdr:from>
    <xdr:to>
      <xdr:col>1</xdr:col>
      <xdr:colOff>571500</xdr:colOff>
      <xdr:row>47</xdr:row>
      <xdr:rowOff>152400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352424</xdr:colOff>
      <xdr:row>49</xdr:row>
      <xdr:rowOff>38100</xdr:rowOff>
    </xdr:from>
    <xdr:to>
      <xdr:col>9</xdr:col>
      <xdr:colOff>409575</xdr:colOff>
      <xdr:row>60</xdr:row>
      <xdr:rowOff>161925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409576</xdr:colOff>
      <xdr:row>61</xdr:row>
      <xdr:rowOff>0</xdr:rowOff>
    </xdr:from>
    <xdr:to>
      <xdr:col>4</xdr:col>
      <xdr:colOff>133350</xdr:colOff>
      <xdr:row>72</xdr:row>
      <xdr:rowOff>66675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1457325</xdr:colOff>
      <xdr:row>23</xdr:row>
      <xdr:rowOff>0</xdr:rowOff>
    </xdr:from>
    <xdr:to>
      <xdr:col>20</xdr:col>
      <xdr:colOff>47625</xdr:colOff>
      <xdr:row>34</xdr:row>
      <xdr:rowOff>76200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1690687</xdr:colOff>
      <xdr:row>36</xdr:row>
      <xdr:rowOff>142875</xdr:rowOff>
    </xdr:from>
    <xdr:to>
      <xdr:col>20</xdr:col>
      <xdr:colOff>280987</xdr:colOff>
      <xdr:row>48</xdr:row>
      <xdr:rowOff>95250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381001</xdr:colOff>
      <xdr:row>40</xdr:row>
      <xdr:rowOff>76200</xdr:rowOff>
    </xdr:from>
    <xdr:to>
      <xdr:col>15</xdr:col>
      <xdr:colOff>1362076</xdr:colOff>
      <xdr:row>51</xdr:row>
      <xdr:rowOff>28575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523875</xdr:colOff>
      <xdr:row>23</xdr:row>
      <xdr:rowOff>47625</xdr:rowOff>
    </xdr:from>
    <xdr:to>
      <xdr:col>15</xdr:col>
      <xdr:colOff>1428750</xdr:colOff>
      <xdr:row>34</xdr:row>
      <xdr:rowOff>228600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192181</xdr:colOff>
      <xdr:row>25</xdr:row>
      <xdr:rowOff>92449</xdr:rowOff>
    </xdr:from>
    <xdr:to>
      <xdr:col>12</xdr:col>
      <xdr:colOff>58831</xdr:colOff>
      <xdr:row>37</xdr:row>
      <xdr:rowOff>54349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628650</xdr:colOff>
      <xdr:row>40</xdr:row>
      <xdr:rowOff>104775</xdr:rowOff>
    </xdr:from>
    <xdr:to>
      <xdr:col>12</xdr:col>
      <xdr:colOff>533400</xdr:colOff>
      <xdr:row>51</xdr:row>
      <xdr:rowOff>9525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50</xdr:col>
      <xdr:colOff>1064560</xdr:colOff>
      <xdr:row>52</xdr:row>
      <xdr:rowOff>174811</xdr:rowOff>
    </xdr:from>
    <xdr:to>
      <xdr:col>54</xdr:col>
      <xdr:colOff>448236</xdr:colOff>
      <xdr:row>64</xdr:row>
      <xdr:rowOff>94129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0.15686</cdr:x>
      <cdr:y>0.01389</cdr:y>
    </cdr:from>
    <cdr:to>
      <cdr:x>0.27696</cdr:x>
      <cdr:y>0.11601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717176" y="38100"/>
          <a:ext cx="549088" cy="280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r=.48</a:t>
          </a:r>
          <a:endParaRPr lang="ja-JP" alt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30537</xdr:colOff>
      <xdr:row>26</xdr:row>
      <xdr:rowOff>8404</xdr:rowOff>
    </xdr:from>
    <xdr:to>
      <xdr:col>36</xdr:col>
      <xdr:colOff>506786</xdr:colOff>
      <xdr:row>37</xdr:row>
      <xdr:rowOff>129428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176212</xdr:colOff>
      <xdr:row>25</xdr:row>
      <xdr:rowOff>142875</xdr:rowOff>
    </xdr:from>
    <xdr:to>
      <xdr:col>42</xdr:col>
      <xdr:colOff>90487</xdr:colOff>
      <xdr:row>37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49</xdr:row>
      <xdr:rowOff>0</xdr:rowOff>
    </xdr:from>
    <xdr:to>
      <xdr:col>4</xdr:col>
      <xdr:colOff>76200</xdr:colOff>
      <xdr:row>60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381001</xdr:colOff>
      <xdr:row>23</xdr:row>
      <xdr:rowOff>76200</xdr:rowOff>
    </xdr:from>
    <xdr:to>
      <xdr:col>3</xdr:col>
      <xdr:colOff>571501</xdr:colOff>
      <xdr:row>34</xdr:row>
      <xdr:rowOff>200025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533400</xdr:colOff>
      <xdr:row>23</xdr:row>
      <xdr:rowOff>95250</xdr:rowOff>
    </xdr:from>
    <xdr:to>
      <xdr:col>47</xdr:col>
      <xdr:colOff>542925</xdr:colOff>
      <xdr:row>34</xdr:row>
      <xdr:rowOff>219075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547687</xdr:colOff>
      <xdr:row>35</xdr:row>
      <xdr:rowOff>28575</xdr:rowOff>
    </xdr:from>
    <xdr:to>
      <xdr:col>47</xdr:col>
      <xdr:colOff>581025</xdr:colOff>
      <xdr:row>46</xdr:row>
      <xdr:rowOff>152400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652463</xdr:colOff>
      <xdr:row>23</xdr:row>
      <xdr:rowOff>47625</xdr:rowOff>
    </xdr:from>
    <xdr:to>
      <xdr:col>52</xdr:col>
      <xdr:colOff>9526</xdr:colOff>
      <xdr:row>34</xdr:row>
      <xdr:rowOff>171450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4763</xdr:colOff>
      <xdr:row>35</xdr:row>
      <xdr:rowOff>104775</xdr:rowOff>
    </xdr:from>
    <xdr:to>
      <xdr:col>51</xdr:col>
      <xdr:colOff>609600</xdr:colOff>
      <xdr:row>47</xdr:row>
      <xdr:rowOff>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614362</xdr:colOff>
      <xdr:row>35</xdr:row>
      <xdr:rowOff>85725</xdr:rowOff>
    </xdr:from>
    <xdr:to>
      <xdr:col>28</xdr:col>
      <xdr:colOff>447676</xdr:colOff>
      <xdr:row>46</xdr:row>
      <xdr:rowOff>209550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585787</xdr:colOff>
      <xdr:row>23</xdr:row>
      <xdr:rowOff>95250</xdr:rowOff>
    </xdr:from>
    <xdr:to>
      <xdr:col>28</xdr:col>
      <xdr:colOff>223837</xdr:colOff>
      <xdr:row>34</xdr:row>
      <xdr:rowOff>219075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652462</xdr:colOff>
      <xdr:row>47</xdr:row>
      <xdr:rowOff>85725</xdr:rowOff>
    </xdr:from>
    <xdr:to>
      <xdr:col>28</xdr:col>
      <xdr:colOff>290512</xdr:colOff>
      <xdr:row>58</xdr:row>
      <xdr:rowOff>209550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947737</xdr:colOff>
      <xdr:row>23</xdr:row>
      <xdr:rowOff>104775</xdr:rowOff>
    </xdr:from>
    <xdr:to>
      <xdr:col>7</xdr:col>
      <xdr:colOff>533400</xdr:colOff>
      <xdr:row>35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</xdr:colOff>
      <xdr:row>36</xdr:row>
      <xdr:rowOff>28575</xdr:rowOff>
    </xdr:from>
    <xdr:to>
      <xdr:col>3</xdr:col>
      <xdr:colOff>352425</xdr:colOff>
      <xdr:row>47</xdr:row>
      <xdr:rowOff>152400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352424</xdr:colOff>
      <xdr:row>49</xdr:row>
      <xdr:rowOff>38100</xdr:rowOff>
    </xdr:from>
    <xdr:to>
      <xdr:col>9</xdr:col>
      <xdr:colOff>409575</xdr:colOff>
      <xdr:row>60</xdr:row>
      <xdr:rowOff>161925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409576</xdr:colOff>
      <xdr:row>61</xdr:row>
      <xdr:rowOff>0</xdr:rowOff>
    </xdr:from>
    <xdr:to>
      <xdr:col>4</xdr:col>
      <xdr:colOff>133350</xdr:colOff>
      <xdr:row>72</xdr:row>
      <xdr:rowOff>66675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1457325</xdr:colOff>
      <xdr:row>23</xdr:row>
      <xdr:rowOff>0</xdr:rowOff>
    </xdr:from>
    <xdr:to>
      <xdr:col>20</xdr:col>
      <xdr:colOff>47625</xdr:colOff>
      <xdr:row>34</xdr:row>
      <xdr:rowOff>76200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1690687</xdr:colOff>
      <xdr:row>36</xdr:row>
      <xdr:rowOff>142875</xdr:rowOff>
    </xdr:from>
    <xdr:to>
      <xdr:col>20</xdr:col>
      <xdr:colOff>280987</xdr:colOff>
      <xdr:row>48</xdr:row>
      <xdr:rowOff>95250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381001</xdr:colOff>
      <xdr:row>40</xdr:row>
      <xdr:rowOff>76200</xdr:rowOff>
    </xdr:from>
    <xdr:to>
      <xdr:col>15</xdr:col>
      <xdr:colOff>1362076</xdr:colOff>
      <xdr:row>51</xdr:row>
      <xdr:rowOff>28575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523875</xdr:colOff>
      <xdr:row>23</xdr:row>
      <xdr:rowOff>47625</xdr:rowOff>
    </xdr:from>
    <xdr:to>
      <xdr:col>15</xdr:col>
      <xdr:colOff>1428750</xdr:colOff>
      <xdr:row>34</xdr:row>
      <xdr:rowOff>228600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180975</xdr:colOff>
      <xdr:row>23</xdr:row>
      <xdr:rowOff>47625</xdr:rowOff>
    </xdr:from>
    <xdr:to>
      <xdr:col>12</xdr:col>
      <xdr:colOff>47625</xdr:colOff>
      <xdr:row>35</xdr:row>
      <xdr:rowOff>9525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628650</xdr:colOff>
      <xdr:row>40</xdr:row>
      <xdr:rowOff>104775</xdr:rowOff>
    </xdr:from>
    <xdr:to>
      <xdr:col>12</xdr:col>
      <xdr:colOff>533400</xdr:colOff>
      <xdr:row>51</xdr:row>
      <xdr:rowOff>9525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50</xdr:col>
      <xdr:colOff>1064560</xdr:colOff>
      <xdr:row>52</xdr:row>
      <xdr:rowOff>174811</xdr:rowOff>
    </xdr:from>
    <xdr:to>
      <xdr:col>54</xdr:col>
      <xdr:colOff>448236</xdr:colOff>
      <xdr:row>64</xdr:row>
      <xdr:rowOff>94129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16</xdr:col>
      <xdr:colOff>302557</xdr:colOff>
      <xdr:row>23</xdr:row>
      <xdr:rowOff>112059</xdr:rowOff>
    </xdr:from>
    <xdr:to>
      <xdr:col>17</xdr:col>
      <xdr:colOff>358587</xdr:colOff>
      <xdr:row>24</xdr:row>
      <xdr:rowOff>179294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3980457" y="5588934"/>
          <a:ext cx="732305" cy="305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r=.53</a:t>
          </a:r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0.15686</cdr:x>
      <cdr:y>0.01389</cdr:y>
    </cdr:from>
    <cdr:to>
      <cdr:x>0.27696</cdr:x>
      <cdr:y>0.11601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717176" y="38100"/>
          <a:ext cx="549088" cy="280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r=.48</a:t>
          </a:r>
          <a:endParaRPr lang="ja-JP" alt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176212</xdr:colOff>
      <xdr:row>25</xdr:row>
      <xdr:rowOff>142875</xdr:rowOff>
    </xdr:from>
    <xdr:to>
      <xdr:col>35</xdr:col>
      <xdr:colOff>652462</xdr:colOff>
      <xdr:row>37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176212</xdr:colOff>
      <xdr:row>25</xdr:row>
      <xdr:rowOff>142875</xdr:rowOff>
    </xdr:from>
    <xdr:to>
      <xdr:col>42</xdr:col>
      <xdr:colOff>90487</xdr:colOff>
      <xdr:row>37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49</xdr:row>
      <xdr:rowOff>0</xdr:rowOff>
    </xdr:from>
    <xdr:to>
      <xdr:col>4</xdr:col>
      <xdr:colOff>76200</xdr:colOff>
      <xdr:row>60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381001</xdr:colOff>
      <xdr:row>23</xdr:row>
      <xdr:rowOff>76200</xdr:rowOff>
    </xdr:from>
    <xdr:to>
      <xdr:col>3</xdr:col>
      <xdr:colOff>571501</xdr:colOff>
      <xdr:row>34</xdr:row>
      <xdr:rowOff>200025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533400</xdr:colOff>
      <xdr:row>23</xdr:row>
      <xdr:rowOff>95250</xdr:rowOff>
    </xdr:from>
    <xdr:to>
      <xdr:col>47</xdr:col>
      <xdr:colOff>542925</xdr:colOff>
      <xdr:row>34</xdr:row>
      <xdr:rowOff>219075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547687</xdr:colOff>
      <xdr:row>35</xdr:row>
      <xdr:rowOff>28575</xdr:rowOff>
    </xdr:from>
    <xdr:to>
      <xdr:col>47</xdr:col>
      <xdr:colOff>581025</xdr:colOff>
      <xdr:row>46</xdr:row>
      <xdr:rowOff>152400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652463</xdr:colOff>
      <xdr:row>23</xdr:row>
      <xdr:rowOff>47625</xdr:rowOff>
    </xdr:from>
    <xdr:to>
      <xdr:col>52</xdr:col>
      <xdr:colOff>9526</xdr:colOff>
      <xdr:row>34</xdr:row>
      <xdr:rowOff>171450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4763</xdr:colOff>
      <xdr:row>35</xdr:row>
      <xdr:rowOff>104775</xdr:rowOff>
    </xdr:from>
    <xdr:to>
      <xdr:col>51</xdr:col>
      <xdr:colOff>609600</xdr:colOff>
      <xdr:row>47</xdr:row>
      <xdr:rowOff>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614362</xdr:colOff>
      <xdr:row>35</xdr:row>
      <xdr:rowOff>85725</xdr:rowOff>
    </xdr:from>
    <xdr:to>
      <xdr:col>28</xdr:col>
      <xdr:colOff>447676</xdr:colOff>
      <xdr:row>46</xdr:row>
      <xdr:rowOff>209550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585787</xdr:colOff>
      <xdr:row>23</xdr:row>
      <xdr:rowOff>95250</xdr:rowOff>
    </xdr:from>
    <xdr:to>
      <xdr:col>28</xdr:col>
      <xdr:colOff>223837</xdr:colOff>
      <xdr:row>34</xdr:row>
      <xdr:rowOff>219075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652462</xdr:colOff>
      <xdr:row>47</xdr:row>
      <xdr:rowOff>85725</xdr:rowOff>
    </xdr:from>
    <xdr:to>
      <xdr:col>28</xdr:col>
      <xdr:colOff>290512</xdr:colOff>
      <xdr:row>58</xdr:row>
      <xdr:rowOff>209550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947737</xdr:colOff>
      <xdr:row>23</xdr:row>
      <xdr:rowOff>104775</xdr:rowOff>
    </xdr:from>
    <xdr:to>
      <xdr:col>7</xdr:col>
      <xdr:colOff>533400</xdr:colOff>
      <xdr:row>35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</xdr:colOff>
      <xdr:row>36</xdr:row>
      <xdr:rowOff>28575</xdr:rowOff>
    </xdr:from>
    <xdr:to>
      <xdr:col>3</xdr:col>
      <xdr:colOff>352425</xdr:colOff>
      <xdr:row>47</xdr:row>
      <xdr:rowOff>152400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352424</xdr:colOff>
      <xdr:row>49</xdr:row>
      <xdr:rowOff>38100</xdr:rowOff>
    </xdr:from>
    <xdr:to>
      <xdr:col>9</xdr:col>
      <xdr:colOff>409575</xdr:colOff>
      <xdr:row>60</xdr:row>
      <xdr:rowOff>161925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409576</xdr:colOff>
      <xdr:row>61</xdr:row>
      <xdr:rowOff>0</xdr:rowOff>
    </xdr:from>
    <xdr:to>
      <xdr:col>4</xdr:col>
      <xdr:colOff>133350</xdr:colOff>
      <xdr:row>72</xdr:row>
      <xdr:rowOff>66675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1457325</xdr:colOff>
      <xdr:row>23</xdr:row>
      <xdr:rowOff>0</xdr:rowOff>
    </xdr:from>
    <xdr:to>
      <xdr:col>20</xdr:col>
      <xdr:colOff>47625</xdr:colOff>
      <xdr:row>34</xdr:row>
      <xdr:rowOff>76200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1690687</xdr:colOff>
      <xdr:row>36</xdr:row>
      <xdr:rowOff>142875</xdr:rowOff>
    </xdr:from>
    <xdr:to>
      <xdr:col>20</xdr:col>
      <xdr:colOff>280987</xdr:colOff>
      <xdr:row>48</xdr:row>
      <xdr:rowOff>95250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381001</xdr:colOff>
      <xdr:row>40</xdr:row>
      <xdr:rowOff>76200</xdr:rowOff>
    </xdr:from>
    <xdr:to>
      <xdr:col>15</xdr:col>
      <xdr:colOff>1362076</xdr:colOff>
      <xdr:row>51</xdr:row>
      <xdr:rowOff>28575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523875</xdr:colOff>
      <xdr:row>23</xdr:row>
      <xdr:rowOff>47625</xdr:rowOff>
    </xdr:from>
    <xdr:to>
      <xdr:col>15</xdr:col>
      <xdr:colOff>1428750</xdr:colOff>
      <xdr:row>34</xdr:row>
      <xdr:rowOff>228600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180975</xdr:colOff>
      <xdr:row>23</xdr:row>
      <xdr:rowOff>47625</xdr:rowOff>
    </xdr:from>
    <xdr:to>
      <xdr:col>12</xdr:col>
      <xdr:colOff>47625</xdr:colOff>
      <xdr:row>35</xdr:row>
      <xdr:rowOff>9525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628650</xdr:colOff>
      <xdr:row>40</xdr:row>
      <xdr:rowOff>104775</xdr:rowOff>
    </xdr:from>
    <xdr:to>
      <xdr:col>12</xdr:col>
      <xdr:colOff>533400</xdr:colOff>
      <xdr:row>51</xdr:row>
      <xdr:rowOff>9525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0.23449</cdr:x>
      <cdr:y>0.03114</cdr:y>
    </cdr:from>
    <cdr:to>
      <cdr:x>0.52496</cdr:x>
      <cdr:y>0.14187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738187" y="85725"/>
          <a:ext cx="914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r=.65</a:t>
          </a:r>
          <a:endParaRPr lang="ja-JP" altLang="en-US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30537</xdr:colOff>
      <xdr:row>26</xdr:row>
      <xdr:rowOff>8404</xdr:rowOff>
    </xdr:from>
    <xdr:to>
      <xdr:col>36</xdr:col>
      <xdr:colOff>506786</xdr:colOff>
      <xdr:row>37</xdr:row>
      <xdr:rowOff>129428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176212</xdr:colOff>
      <xdr:row>25</xdr:row>
      <xdr:rowOff>142875</xdr:rowOff>
    </xdr:from>
    <xdr:to>
      <xdr:col>42</xdr:col>
      <xdr:colOff>90487</xdr:colOff>
      <xdr:row>37</xdr:row>
      <xdr:rowOff>28575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49</xdr:row>
      <xdr:rowOff>0</xdr:rowOff>
    </xdr:from>
    <xdr:to>
      <xdr:col>4</xdr:col>
      <xdr:colOff>76200</xdr:colOff>
      <xdr:row>60</xdr:row>
      <xdr:rowOff>76200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154641</xdr:rowOff>
    </xdr:from>
    <xdr:to>
      <xdr:col>1</xdr:col>
      <xdr:colOff>661147</xdr:colOff>
      <xdr:row>39</xdr:row>
      <xdr:rowOff>43142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488576</xdr:colOff>
      <xdr:row>23</xdr:row>
      <xdr:rowOff>72838</xdr:rowOff>
    </xdr:from>
    <xdr:to>
      <xdr:col>47</xdr:col>
      <xdr:colOff>498101</xdr:colOff>
      <xdr:row>34</xdr:row>
      <xdr:rowOff>196663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547687</xdr:colOff>
      <xdr:row>35</xdr:row>
      <xdr:rowOff>28575</xdr:rowOff>
    </xdr:from>
    <xdr:to>
      <xdr:col>47</xdr:col>
      <xdr:colOff>581025</xdr:colOff>
      <xdr:row>46</xdr:row>
      <xdr:rowOff>152400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652463</xdr:colOff>
      <xdr:row>23</xdr:row>
      <xdr:rowOff>47625</xdr:rowOff>
    </xdr:from>
    <xdr:to>
      <xdr:col>54</xdr:col>
      <xdr:colOff>9526</xdr:colOff>
      <xdr:row>34</xdr:row>
      <xdr:rowOff>171450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4763</xdr:colOff>
      <xdr:row>35</xdr:row>
      <xdr:rowOff>104775</xdr:rowOff>
    </xdr:from>
    <xdr:to>
      <xdr:col>53</xdr:col>
      <xdr:colOff>609600</xdr:colOff>
      <xdr:row>47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647981</xdr:colOff>
      <xdr:row>36</xdr:row>
      <xdr:rowOff>74519</xdr:rowOff>
    </xdr:from>
    <xdr:to>
      <xdr:col>25</xdr:col>
      <xdr:colOff>615765</xdr:colOff>
      <xdr:row>47</xdr:row>
      <xdr:rowOff>198343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103934</xdr:colOff>
      <xdr:row>23</xdr:row>
      <xdr:rowOff>184897</xdr:rowOff>
    </xdr:from>
    <xdr:to>
      <xdr:col>25</xdr:col>
      <xdr:colOff>560013</xdr:colOff>
      <xdr:row>35</xdr:row>
      <xdr:rowOff>73398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652462</xdr:colOff>
      <xdr:row>47</xdr:row>
      <xdr:rowOff>85725</xdr:rowOff>
    </xdr:from>
    <xdr:to>
      <xdr:col>28</xdr:col>
      <xdr:colOff>290512</xdr:colOff>
      <xdr:row>58</xdr:row>
      <xdr:rowOff>209550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947737</xdr:colOff>
      <xdr:row>23</xdr:row>
      <xdr:rowOff>104775</xdr:rowOff>
    </xdr:from>
    <xdr:to>
      <xdr:col>6</xdr:col>
      <xdr:colOff>593912</xdr:colOff>
      <xdr:row>35</xdr:row>
      <xdr:rowOff>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</xdr:colOff>
      <xdr:row>36</xdr:row>
      <xdr:rowOff>28575</xdr:rowOff>
    </xdr:from>
    <xdr:to>
      <xdr:col>1</xdr:col>
      <xdr:colOff>571500</xdr:colOff>
      <xdr:row>47</xdr:row>
      <xdr:rowOff>152400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352424</xdr:colOff>
      <xdr:row>49</xdr:row>
      <xdr:rowOff>38100</xdr:rowOff>
    </xdr:from>
    <xdr:to>
      <xdr:col>9</xdr:col>
      <xdr:colOff>409575</xdr:colOff>
      <xdr:row>60</xdr:row>
      <xdr:rowOff>161925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409576</xdr:colOff>
      <xdr:row>61</xdr:row>
      <xdr:rowOff>0</xdr:rowOff>
    </xdr:from>
    <xdr:to>
      <xdr:col>4</xdr:col>
      <xdr:colOff>133350</xdr:colOff>
      <xdr:row>72</xdr:row>
      <xdr:rowOff>66675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1457325</xdr:colOff>
      <xdr:row>23</xdr:row>
      <xdr:rowOff>0</xdr:rowOff>
    </xdr:from>
    <xdr:to>
      <xdr:col>20</xdr:col>
      <xdr:colOff>47625</xdr:colOff>
      <xdr:row>34</xdr:row>
      <xdr:rowOff>76200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1690687</xdr:colOff>
      <xdr:row>36</xdr:row>
      <xdr:rowOff>142875</xdr:rowOff>
    </xdr:from>
    <xdr:to>
      <xdr:col>20</xdr:col>
      <xdr:colOff>280987</xdr:colOff>
      <xdr:row>48</xdr:row>
      <xdr:rowOff>95250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381001</xdr:colOff>
      <xdr:row>40</xdr:row>
      <xdr:rowOff>76200</xdr:rowOff>
    </xdr:from>
    <xdr:to>
      <xdr:col>15</xdr:col>
      <xdr:colOff>1362076</xdr:colOff>
      <xdr:row>51</xdr:row>
      <xdr:rowOff>28575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523875</xdr:colOff>
      <xdr:row>23</xdr:row>
      <xdr:rowOff>47625</xdr:rowOff>
    </xdr:from>
    <xdr:to>
      <xdr:col>15</xdr:col>
      <xdr:colOff>1428750</xdr:colOff>
      <xdr:row>34</xdr:row>
      <xdr:rowOff>228600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192181</xdr:colOff>
      <xdr:row>25</xdr:row>
      <xdr:rowOff>92449</xdr:rowOff>
    </xdr:from>
    <xdr:to>
      <xdr:col>12</xdr:col>
      <xdr:colOff>58831</xdr:colOff>
      <xdr:row>37</xdr:row>
      <xdr:rowOff>54349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628650</xdr:colOff>
      <xdr:row>40</xdr:row>
      <xdr:rowOff>104775</xdr:rowOff>
    </xdr:from>
    <xdr:to>
      <xdr:col>12</xdr:col>
      <xdr:colOff>533400</xdr:colOff>
      <xdr:row>51</xdr:row>
      <xdr:rowOff>9525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52</xdr:col>
      <xdr:colOff>1064560</xdr:colOff>
      <xdr:row>52</xdr:row>
      <xdr:rowOff>174811</xdr:rowOff>
    </xdr:from>
    <xdr:to>
      <xdr:col>56</xdr:col>
      <xdr:colOff>448236</xdr:colOff>
      <xdr:row>64</xdr:row>
      <xdr:rowOff>94129</xdr:rowOff>
    </xdr:to>
    <xdr:graphicFrame macro="">
      <xdr:nvGraphicFramePr>
        <xdr:cNvPr id="23" name="グラフ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15</xdr:col>
      <xdr:colOff>149597</xdr:colOff>
      <xdr:row>65</xdr:row>
      <xdr:rowOff>66676</xdr:rowOff>
    </xdr:to>
    <xdr:graphicFrame macro="">
      <xdr:nvGraphicFramePr>
        <xdr:cNvPr id="24" name="グラフ 23">
          <a:extLst>
            <a:ext uri="{FF2B5EF4-FFF2-40B4-BE49-F238E27FC236}">
              <a16:creationId xmlns:a16="http://schemas.microsoft.com/office/drawing/2014/main" id="{C47A7D95-A21D-4F4F-8319-D35746AAB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0.15686</cdr:x>
      <cdr:y>0.01389</cdr:y>
    </cdr:from>
    <cdr:to>
      <cdr:x>0.27696</cdr:x>
      <cdr:y>0.11601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717176" y="38100"/>
          <a:ext cx="549088" cy="280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r=.48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"/>
  <sheetViews>
    <sheetView zoomScale="85" zoomScaleNormal="85" workbookViewId="0">
      <selection activeCell="L19" sqref="L19"/>
    </sheetView>
  </sheetViews>
  <sheetFormatPr defaultRowHeight="18.75" x14ac:dyDescent="0.4"/>
  <cols>
    <col min="1" max="1" width="11" style="11" bestFit="1" customWidth="1"/>
    <col min="2" max="2" width="13" style="11" customWidth="1"/>
    <col min="3" max="3" width="9" style="11" customWidth="1"/>
    <col min="4" max="4" width="14" style="11" customWidth="1"/>
    <col min="5" max="5" width="7.5" style="11" customWidth="1"/>
    <col min="6" max="6" width="10.875" style="11" customWidth="1"/>
    <col min="7" max="7" width="9.625" style="11" customWidth="1"/>
    <col min="8" max="8" width="11.625" style="11" customWidth="1"/>
    <col min="9" max="9" width="6.5" style="11" customWidth="1"/>
    <col min="10" max="10" width="10" style="11" customWidth="1"/>
    <col min="11" max="11" width="9.625" style="11" customWidth="1"/>
    <col min="12" max="12" width="14" style="11" customWidth="1"/>
    <col min="13" max="13" width="7.25" style="11" customWidth="1"/>
    <col min="14" max="14" width="10.375" style="11" customWidth="1"/>
    <col min="15" max="15" width="9.75" style="11" customWidth="1"/>
    <col min="16" max="16" width="25.375" style="11" customWidth="1"/>
    <col min="17" max="17" width="8.875" style="11" customWidth="1"/>
    <col min="18" max="26" width="9" style="11" customWidth="1"/>
    <col min="27" max="27" width="19.75" style="11" customWidth="1"/>
    <col min="28" max="28" width="9" style="11" customWidth="1"/>
    <col min="29" max="31" width="9" style="11"/>
    <col min="32" max="32" width="17.75" style="11" customWidth="1"/>
    <col min="33" max="36" width="9" style="11"/>
    <col min="37" max="37" width="16.125" style="11" customWidth="1"/>
    <col min="38" max="50" width="9" style="11"/>
    <col min="51" max="51" width="15.375" style="11" customWidth="1"/>
    <col min="52" max="52" width="9" style="11"/>
    <col min="53" max="53" width="34.75" style="11" customWidth="1"/>
    <col min="54" max="54" width="9" style="11" customWidth="1"/>
    <col min="55" max="16384" width="9" style="11"/>
  </cols>
  <sheetData>
    <row r="1" spans="1:56" x14ac:dyDescent="0.4">
      <c r="A1" s="9"/>
      <c r="B1" s="9" t="s">
        <v>21</v>
      </c>
      <c r="C1" s="9" t="s">
        <v>22</v>
      </c>
      <c r="D1" s="9" t="s">
        <v>23</v>
      </c>
      <c r="E1" s="9" t="s">
        <v>33</v>
      </c>
      <c r="F1" s="9" t="s">
        <v>72</v>
      </c>
      <c r="G1" s="9" t="s">
        <v>73</v>
      </c>
      <c r="H1" s="9" t="s">
        <v>74</v>
      </c>
      <c r="I1" s="9" t="s">
        <v>34</v>
      </c>
      <c r="J1" s="9" t="s">
        <v>72</v>
      </c>
      <c r="K1" s="9" t="s">
        <v>73</v>
      </c>
      <c r="L1" s="9" t="s">
        <v>74</v>
      </c>
      <c r="M1" s="9" t="s">
        <v>35</v>
      </c>
      <c r="N1" s="9" t="s">
        <v>72</v>
      </c>
      <c r="O1" s="9" t="s">
        <v>73</v>
      </c>
      <c r="P1" s="9" t="s">
        <v>69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10" t="s">
        <v>36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41</v>
      </c>
      <c r="AL1" s="10" t="s">
        <v>25</v>
      </c>
      <c r="AM1" s="10" t="s">
        <v>26</v>
      </c>
      <c r="AN1" s="10" t="s">
        <v>27</v>
      </c>
      <c r="AO1" s="10" t="s">
        <v>28</v>
      </c>
      <c r="AQ1" s="11" t="s">
        <v>45</v>
      </c>
      <c r="AR1" s="11" t="s">
        <v>46</v>
      </c>
      <c r="AS1" s="11" t="s">
        <v>49</v>
      </c>
      <c r="AU1" s="11" t="s">
        <v>45</v>
      </c>
      <c r="AV1" s="11" t="s">
        <v>46</v>
      </c>
      <c r="AW1" s="11" t="s">
        <v>49</v>
      </c>
      <c r="AY1" s="11" t="s">
        <v>87</v>
      </c>
      <c r="BB1" s="11" t="s">
        <v>50</v>
      </c>
      <c r="BC1" s="11" t="s">
        <v>51</v>
      </c>
      <c r="BD1" s="11" t="s">
        <v>52</v>
      </c>
    </row>
    <row r="2" spans="1:56" x14ac:dyDescent="0.4">
      <c r="A2" s="11" t="s">
        <v>0</v>
      </c>
      <c r="B2" s="11">
        <f>IF($AY2=1, データ!B2, NA())</f>
        <v>17</v>
      </c>
      <c r="C2" s="11">
        <f>IF($AY2=1, データ!C2, NA())</f>
        <v>24</v>
      </c>
      <c r="D2" s="11">
        <f>IF($AY2=1, データ!D2, NA())</f>
        <v>4</v>
      </c>
      <c r="F2" s="11">
        <f>IF($AY2=1, データ!F2, NA())</f>
        <v>3</v>
      </c>
      <c r="G2" s="11">
        <f>IF($AY2=1, データ!G2, NA())</f>
        <v>42</v>
      </c>
      <c r="H2" s="11">
        <f>IF($AY2=1, データ!H2, NA())</f>
        <v>6.666666666666667</v>
      </c>
      <c r="J2" s="11">
        <f>IF($AY2=1, データ!J2, NA())</f>
        <v>1</v>
      </c>
      <c r="K2" s="11">
        <f>IF($AY2=1, データ!K2, NA())</f>
        <v>21</v>
      </c>
      <c r="L2" s="11">
        <f>IF($AY2=1, データ!L2, NA())</f>
        <v>4.5454545454545459</v>
      </c>
      <c r="N2" s="11">
        <f>IF($AY2=1, データ!N2, NA())</f>
        <v>4</v>
      </c>
      <c r="O2" s="11">
        <f>IF($AY2=1, データ!O2, NA())</f>
        <v>63</v>
      </c>
      <c r="P2" s="11">
        <f>IF($AY2=1, データ!P2, NA())</f>
        <v>5.9701492537313428</v>
      </c>
      <c r="R2" s="11">
        <f>IF($AY2=1, データ!R2, NA())</f>
        <v>15</v>
      </c>
      <c r="S2" s="11">
        <f>IF($AY2=1, データ!S2, NA())</f>
        <v>26</v>
      </c>
      <c r="T2" s="11">
        <f>IF($AY2=1, データ!T2, NA())</f>
        <v>31</v>
      </c>
      <c r="U2" s="11">
        <f>IF($AY2=1, データ!U2, NA())</f>
        <v>30</v>
      </c>
      <c r="W2" s="11">
        <f>IF($AY2=1, データ!W2, NA())</f>
        <v>8</v>
      </c>
      <c r="X2" s="11">
        <f>IF($AY2=1, データ!X2, NA())</f>
        <v>18</v>
      </c>
      <c r="Y2" s="11">
        <f>IF($AY2=1, データ!Y2, NA())</f>
        <v>26</v>
      </c>
      <c r="Z2" s="11">
        <f>IF($AY2=1, データ!Z2, NA())</f>
        <v>46</v>
      </c>
      <c r="AA2" s="11">
        <f>IF($AY2=1, データ!AA2, NA())</f>
        <v>102</v>
      </c>
      <c r="AC2" s="11">
        <f>IF($AY2=1, データ!AC2, NA())</f>
        <v>90</v>
      </c>
      <c r="AD2" s="11">
        <f>IF($AY2=1, データ!AD2, NA())</f>
        <v>-400</v>
      </c>
      <c r="AE2" s="12">
        <f>IF($AY2=1, データ!AE2, NA())</f>
        <v>-310</v>
      </c>
      <c r="AG2" s="11">
        <f>IF($AY2=1, データ!AG2, NA())</f>
        <v>0.14705882352941177</v>
      </c>
      <c r="AH2" s="11">
        <f>IF($AY2=1, データ!AH2, NA())</f>
        <v>0.25490196078431371</v>
      </c>
      <c r="AI2" s="11">
        <f>IF($AY2=1, データ!AI2, NA())</f>
        <v>0.30392156862745096</v>
      </c>
      <c r="AJ2" s="11">
        <f>IF($AY2=1, データ!AJ2, NA())</f>
        <v>0.29411764705882354</v>
      </c>
      <c r="AL2" s="11">
        <f>IF($AY2=1, データ!AL2, NA())</f>
        <v>8.1632653061224483E-2</v>
      </c>
      <c r="AM2" s="11">
        <f>IF($AY2=1, データ!AM2, NA())</f>
        <v>0.18367346938775511</v>
      </c>
      <c r="AN2" s="11">
        <f>IF($AY2=1, データ!AN2, NA())</f>
        <v>0.26530612244897961</v>
      </c>
      <c r="AO2" s="11">
        <f>IF($AY2=1, データ!AO2, NA())</f>
        <v>0.46938775510204084</v>
      </c>
      <c r="AQ2" s="11">
        <f>IF($AY2=1, データ!AQ2, NA())</f>
        <v>40.196078431372548</v>
      </c>
      <c r="AR2" s="11">
        <f>IF($AY2=1, データ!AR2, NA())</f>
        <v>59.803921568627452</v>
      </c>
      <c r="AS2" s="11">
        <f>IF($AY2=1, データ!AS2, NA())</f>
        <v>19.607843137254903</v>
      </c>
      <c r="AU2" s="11">
        <f>IF($AY2=1, データ!AU2, NA())</f>
        <v>26.530612244897959</v>
      </c>
      <c r="AV2" s="11">
        <f>IF($AY2=1, データ!AV2, NA())</f>
        <v>73.469387755102048</v>
      </c>
      <c r="AW2" s="11">
        <f>IF($AY2=1, データ!AW2, NA())</f>
        <v>-46.938775510204088</v>
      </c>
      <c r="AY2" s="11">
        <v>1</v>
      </c>
      <c r="BA2" s="11" t="s">
        <v>53</v>
      </c>
      <c r="BB2" s="11">
        <f t="array" ref="BB2">PEARSON(IF($AY$2:$AY$22=1,$AS$2:$AS$22,""),IF($AY$2:$AY$22=1,$C$2:$C$22,""))</f>
        <v>-0.37905737668245326</v>
      </c>
      <c r="BC2" s="11">
        <f>BB2*SQRT(SUM($AY$2:$AY$22)-2)/SQRT(1-BB2^2)</f>
        <v>-1.0837698595592637</v>
      </c>
      <c r="BD2" s="11">
        <f>TDIST(ABS(BC2),SUM($AY$2:$AY$22)-2,2)</f>
        <v>0.31437807303543397</v>
      </c>
    </row>
    <row r="3" spans="1:56" x14ac:dyDescent="0.4">
      <c r="A3" s="11" t="s">
        <v>1</v>
      </c>
      <c r="B3" s="11" t="e">
        <f>IF($AY3=1, データ!B3, NA())</f>
        <v>#N/A</v>
      </c>
      <c r="C3" s="11" t="e">
        <f>IF($AY3=1, データ!C3, NA())</f>
        <v>#N/A</v>
      </c>
      <c r="D3" s="11" t="e">
        <f>IF($AY3=1, データ!D3, NA())</f>
        <v>#N/A</v>
      </c>
      <c r="F3" s="11" t="e">
        <f>IF($AY3=1, データ!F3, NA())</f>
        <v>#N/A</v>
      </c>
      <c r="G3" s="11" t="e">
        <f>IF($AY3=1, データ!G3, NA())</f>
        <v>#N/A</v>
      </c>
      <c r="H3" s="11" t="e">
        <f>IF($AY3=1, データ!H3, NA())</f>
        <v>#N/A</v>
      </c>
      <c r="J3" s="11" t="e">
        <f>IF($AY3=1, データ!J3, NA())</f>
        <v>#N/A</v>
      </c>
      <c r="K3" s="11" t="e">
        <f>IF($AY3=1, データ!K3, NA())</f>
        <v>#N/A</v>
      </c>
      <c r="L3" s="11" t="e">
        <f>IF($AY3=1, データ!L3, NA())</f>
        <v>#N/A</v>
      </c>
      <c r="N3" s="11" t="e">
        <f>IF($AY3=1, データ!N3, NA())</f>
        <v>#N/A</v>
      </c>
      <c r="O3" s="11" t="e">
        <f>IF($AY3=1, データ!O3, NA())</f>
        <v>#N/A</v>
      </c>
      <c r="P3" s="11" t="e">
        <f>IF($AY3=1, データ!P3, NA())</f>
        <v>#N/A</v>
      </c>
      <c r="R3" s="11" t="e">
        <f>IF($AY3=1, データ!R3, NA())</f>
        <v>#N/A</v>
      </c>
      <c r="S3" s="11" t="e">
        <f>IF($AY3=1, データ!S3, NA())</f>
        <v>#N/A</v>
      </c>
      <c r="T3" s="11" t="e">
        <f>IF($AY3=1, データ!T3, NA())</f>
        <v>#N/A</v>
      </c>
      <c r="U3" s="11" t="e">
        <f>IF($AY3=1, データ!U3, NA())</f>
        <v>#N/A</v>
      </c>
      <c r="W3" s="11" t="e">
        <f>IF($AY3=1, データ!W3, NA())</f>
        <v>#N/A</v>
      </c>
      <c r="X3" s="11" t="e">
        <f>IF($AY3=1, データ!X3, NA())</f>
        <v>#N/A</v>
      </c>
      <c r="Y3" s="11" t="e">
        <f>IF($AY3=1, データ!Y3, NA())</f>
        <v>#N/A</v>
      </c>
      <c r="Z3" s="11" t="e">
        <f>IF($AY3=1, データ!Z3, NA())</f>
        <v>#N/A</v>
      </c>
      <c r="AA3" s="11" t="e">
        <f>IF($AY3=1, データ!AA3, NA())</f>
        <v>#N/A</v>
      </c>
      <c r="AC3" s="11" t="e">
        <f>IF($AY3=1, データ!AC3, NA())</f>
        <v>#N/A</v>
      </c>
      <c r="AD3" s="11" t="e">
        <f>IF($AY3=1, データ!AD3, NA())</f>
        <v>#N/A</v>
      </c>
      <c r="AE3" s="11" t="e">
        <f>IF($AY3=1, データ!AE3, NA())</f>
        <v>#N/A</v>
      </c>
      <c r="AG3" s="11" t="e">
        <f>IF($AY3=1, データ!AG3, NA())</f>
        <v>#N/A</v>
      </c>
      <c r="AH3" s="11" t="e">
        <f>IF($AY3=1, データ!AH3, NA())</f>
        <v>#N/A</v>
      </c>
      <c r="AI3" s="11" t="e">
        <f>IF($AY3=1, データ!AI3, NA())</f>
        <v>#N/A</v>
      </c>
      <c r="AJ3" s="11" t="e">
        <f>IF($AY3=1, データ!AJ3, NA())</f>
        <v>#N/A</v>
      </c>
      <c r="AL3" s="11" t="e">
        <f>IF($AY3=1, データ!AL3, NA())</f>
        <v>#N/A</v>
      </c>
      <c r="AM3" s="11" t="e">
        <f>IF($AY3=1, データ!AM3, NA())</f>
        <v>#N/A</v>
      </c>
      <c r="AN3" s="11" t="e">
        <f>IF($AY3=1, データ!AN3, NA())</f>
        <v>#N/A</v>
      </c>
      <c r="AO3" s="11" t="e">
        <f>IF($AY3=1, データ!AO3, NA())</f>
        <v>#N/A</v>
      </c>
      <c r="AQ3" s="11" t="e">
        <f>IF($AY3=1, データ!AQ3, NA())</f>
        <v>#N/A</v>
      </c>
      <c r="AR3" s="11" t="e">
        <f>IF($AY3=1, データ!AR3, NA())</f>
        <v>#N/A</v>
      </c>
      <c r="AS3" s="11" t="e">
        <f>IF($AY3=1, データ!AS3, NA())</f>
        <v>#N/A</v>
      </c>
      <c r="AU3" s="11" t="e">
        <f>IF($AY3=1, データ!AU3, NA())</f>
        <v>#N/A</v>
      </c>
      <c r="AV3" s="11" t="e">
        <f>IF($AY3=1, データ!AV3, NA())</f>
        <v>#N/A</v>
      </c>
      <c r="AW3" s="11" t="e">
        <f>IF($AY3=1, データ!AW3, NA())</f>
        <v>#N/A</v>
      </c>
      <c r="AY3" s="11">
        <v>0</v>
      </c>
      <c r="BC3" s="11">
        <f t="shared" ref="BC3:BC41" si="0">BB3*SQRT(SUM($AY$2:$AY$22)-2)/SQRT(1-BB3^2)</f>
        <v>0</v>
      </c>
      <c r="BD3" s="11">
        <f t="shared" ref="BD3:BD42" si="1">TDIST(ABS(BC3),SUM($AY$2:$AY$22)-2,2)</f>
        <v>1</v>
      </c>
    </row>
    <row r="4" spans="1:56" x14ac:dyDescent="0.4">
      <c r="A4" s="11" t="s">
        <v>2</v>
      </c>
      <c r="B4" s="11" t="e">
        <f>IF($AY4=1, データ!B4, NA())</f>
        <v>#N/A</v>
      </c>
      <c r="C4" s="11" t="e">
        <f>IF($AY4=1, データ!C4, NA())</f>
        <v>#N/A</v>
      </c>
      <c r="D4" s="11" t="e">
        <f>IF($AY4=1, データ!D4, NA())</f>
        <v>#N/A</v>
      </c>
      <c r="F4" s="11" t="e">
        <f>IF($AY4=1, データ!F4, NA())</f>
        <v>#N/A</v>
      </c>
      <c r="G4" s="11" t="e">
        <f>IF($AY4=1, データ!G4, NA())</f>
        <v>#N/A</v>
      </c>
      <c r="H4" s="11" t="e">
        <f>IF($AY4=1, データ!H4, NA())</f>
        <v>#N/A</v>
      </c>
      <c r="J4" s="11" t="e">
        <f>IF($AY4=1, データ!J4, NA())</f>
        <v>#N/A</v>
      </c>
      <c r="K4" s="11" t="e">
        <f>IF($AY4=1, データ!K4, NA())</f>
        <v>#N/A</v>
      </c>
      <c r="L4" s="11" t="e">
        <f>IF($AY4=1, データ!L4, NA())</f>
        <v>#N/A</v>
      </c>
      <c r="N4" s="11" t="e">
        <f>IF($AY4=1, データ!N4, NA())</f>
        <v>#N/A</v>
      </c>
      <c r="O4" s="11" t="e">
        <f>IF($AY4=1, データ!O4, NA())</f>
        <v>#N/A</v>
      </c>
      <c r="P4" s="11" t="e">
        <f>IF($AY4=1, データ!P4, NA())</f>
        <v>#N/A</v>
      </c>
      <c r="R4" s="11" t="e">
        <f>IF($AY4=1, データ!R4, NA())</f>
        <v>#N/A</v>
      </c>
      <c r="S4" s="11" t="e">
        <f>IF($AY4=1, データ!S4, NA())</f>
        <v>#N/A</v>
      </c>
      <c r="T4" s="11" t="e">
        <f>IF($AY4=1, データ!T4, NA())</f>
        <v>#N/A</v>
      </c>
      <c r="U4" s="11" t="e">
        <f>IF($AY4=1, データ!U4, NA())</f>
        <v>#N/A</v>
      </c>
      <c r="W4" s="11" t="e">
        <f>IF($AY4=1, データ!W4, NA())</f>
        <v>#N/A</v>
      </c>
      <c r="X4" s="11" t="e">
        <f>IF($AY4=1, データ!X4, NA())</f>
        <v>#N/A</v>
      </c>
      <c r="Y4" s="11" t="e">
        <f>IF($AY4=1, データ!Y4, NA())</f>
        <v>#N/A</v>
      </c>
      <c r="Z4" s="11" t="e">
        <f>IF($AY4=1, データ!Z4, NA())</f>
        <v>#N/A</v>
      </c>
      <c r="AA4" s="11" t="e">
        <f>IF($AY4=1, データ!AA4, NA())</f>
        <v>#N/A</v>
      </c>
      <c r="AC4" s="11" t="e">
        <f>IF($AY4=1, データ!AC4, NA())</f>
        <v>#N/A</v>
      </c>
      <c r="AD4" s="11" t="e">
        <f>IF($AY4=1, データ!AD4, NA())</f>
        <v>#N/A</v>
      </c>
      <c r="AE4" s="11" t="e">
        <f>IF($AY4=1, データ!AE4, NA())</f>
        <v>#N/A</v>
      </c>
      <c r="AG4" s="11" t="e">
        <f>IF($AY4=1, データ!AG4, NA())</f>
        <v>#N/A</v>
      </c>
      <c r="AH4" s="11" t="e">
        <f>IF($AY4=1, データ!AH4, NA())</f>
        <v>#N/A</v>
      </c>
      <c r="AI4" s="11" t="e">
        <f>IF($AY4=1, データ!AI4, NA())</f>
        <v>#N/A</v>
      </c>
      <c r="AJ4" s="11" t="e">
        <f>IF($AY4=1, データ!AJ4, NA())</f>
        <v>#N/A</v>
      </c>
      <c r="AL4" s="11" t="e">
        <f>IF($AY4=1, データ!AL4, NA())</f>
        <v>#N/A</v>
      </c>
      <c r="AM4" s="11" t="e">
        <f>IF($AY4=1, データ!AM4, NA())</f>
        <v>#N/A</v>
      </c>
      <c r="AN4" s="11" t="e">
        <f>IF($AY4=1, データ!AN4, NA())</f>
        <v>#N/A</v>
      </c>
      <c r="AO4" s="11" t="e">
        <f>IF($AY4=1, データ!AO4, NA())</f>
        <v>#N/A</v>
      </c>
      <c r="AQ4" s="11" t="e">
        <f>IF($AY4=1, データ!AQ4, NA())</f>
        <v>#N/A</v>
      </c>
      <c r="AR4" s="11" t="e">
        <f>IF($AY4=1, データ!AR4, NA())</f>
        <v>#N/A</v>
      </c>
      <c r="AS4" s="11" t="e">
        <f>IF($AY4=1, データ!AS4, NA())</f>
        <v>#N/A</v>
      </c>
      <c r="AU4" s="11" t="e">
        <f>IF($AY4=1, データ!AU4, NA())</f>
        <v>#N/A</v>
      </c>
      <c r="AV4" s="11" t="e">
        <f>IF($AY4=1, データ!AV4, NA())</f>
        <v>#N/A</v>
      </c>
      <c r="AW4" s="11" t="e">
        <f>IF($AY4=1, データ!AW4, NA())</f>
        <v>#N/A</v>
      </c>
      <c r="AY4" s="11">
        <v>0</v>
      </c>
      <c r="BA4" s="11" t="s">
        <v>54</v>
      </c>
      <c r="BB4" s="11">
        <f t="array" ref="BB4">PEARSON(IF($AY$2:$AY$22=1,$AS$2:$AS$22,""),IF($AY$2:$AY$22=1,$B$2:$B$22,""))</f>
        <v>-0.20541018886580234</v>
      </c>
      <c r="BC4" s="11">
        <f t="shared" si="0"/>
        <v>-0.55530563040411685</v>
      </c>
      <c r="BD4" s="11">
        <f t="shared" si="1"/>
        <v>0.59597730355637468</v>
      </c>
    </row>
    <row r="5" spans="1:56" x14ac:dyDescent="0.4">
      <c r="A5" s="11" t="s">
        <v>3</v>
      </c>
      <c r="B5" s="11">
        <f>IF($AY5=1, データ!B5, NA())</f>
        <v>13</v>
      </c>
      <c r="C5" s="11">
        <f>IF($AY5=1, データ!C5, NA())</f>
        <v>11</v>
      </c>
      <c r="D5" s="11">
        <f>IF($AY5=1, データ!D5, NA())</f>
        <v>5.0999999999999996</v>
      </c>
      <c r="F5" s="11">
        <f>IF($AY5=1, データ!F5, NA())</f>
        <v>4</v>
      </c>
      <c r="G5" s="11">
        <f>IF($AY5=1, データ!G5, NA())</f>
        <v>23</v>
      </c>
      <c r="H5" s="11">
        <f>IF($AY5=1, データ!H5, NA())</f>
        <v>14.814814814814813</v>
      </c>
      <c r="J5" s="11">
        <f>IF($AY5=1, データ!J5, NA())</f>
        <v>0</v>
      </c>
      <c r="K5" s="11">
        <f>IF($AY5=1, データ!K5, NA())</f>
        <v>25</v>
      </c>
      <c r="L5" s="11">
        <f>IF($AY5=1, データ!L5, NA())</f>
        <v>0</v>
      </c>
      <c r="N5" s="11">
        <f>IF($AY5=1, データ!N5, NA())</f>
        <v>4</v>
      </c>
      <c r="O5" s="11">
        <f>IF($AY5=1, データ!O5, NA())</f>
        <v>48</v>
      </c>
      <c r="P5" s="11">
        <f>IF($AY5=1, データ!P5, NA())</f>
        <v>7.6923076923076925</v>
      </c>
      <c r="R5" s="11">
        <f>IF($AY5=1, データ!R5, NA())</f>
        <v>9</v>
      </c>
      <c r="S5" s="11">
        <f>IF($AY5=1, データ!S5, NA())</f>
        <v>16</v>
      </c>
      <c r="T5" s="11">
        <f>IF($AY5=1, データ!T5, NA())</f>
        <v>17</v>
      </c>
      <c r="U5" s="11">
        <f>IF($AY5=1, データ!U5, NA())</f>
        <v>19</v>
      </c>
      <c r="W5" s="11">
        <f>IF($AY5=1, データ!W5, NA())</f>
        <v>13</v>
      </c>
      <c r="X5" s="11">
        <f>IF($AY5=1, データ!X5, NA())</f>
        <v>64</v>
      </c>
      <c r="Y5" s="11">
        <f>IF($AY5=1, データ!Y5, NA())</f>
        <v>17</v>
      </c>
      <c r="Z5" s="11">
        <f>IF($AY5=1, データ!Z5, NA())</f>
        <v>45</v>
      </c>
      <c r="AA5" s="11">
        <f>IF($AY5=1, データ!AA5, NA())</f>
        <v>61</v>
      </c>
      <c r="AC5" s="11">
        <f>IF($AY5=1, データ!AC5, NA())</f>
        <v>0</v>
      </c>
      <c r="AD5" s="11">
        <f>IF($AY5=1, データ!AD5, NA())</f>
        <v>360</v>
      </c>
      <c r="AE5" s="11">
        <f>IF($AY5=1, データ!AE5, NA())</f>
        <v>360</v>
      </c>
      <c r="AG5" s="11">
        <f>IF($AY5=1, データ!AG5, NA())</f>
        <v>0.14754098360655737</v>
      </c>
      <c r="AH5" s="11">
        <f>IF($AY5=1, データ!AH5, NA())</f>
        <v>0.26229508196721313</v>
      </c>
      <c r="AI5" s="11">
        <f>IF($AY5=1, データ!AI5, NA())</f>
        <v>0.27868852459016391</v>
      </c>
      <c r="AJ5" s="11">
        <f>IF($AY5=1, データ!AJ5, NA())</f>
        <v>0.31147540983606559</v>
      </c>
      <c r="AL5" s="11">
        <f>IF($AY5=1, データ!AL5, NA())</f>
        <v>9.3525179856115109E-2</v>
      </c>
      <c r="AM5" s="11">
        <f>IF($AY5=1, データ!AM5, NA())</f>
        <v>0.46043165467625902</v>
      </c>
      <c r="AN5" s="11">
        <f>IF($AY5=1, データ!AN5, NA())</f>
        <v>0.1223021582733813</v>
      </c>
      <c r="AO5" s="11">
        <f>IF($AY5=1, データ!AO5, NA())</f>
        <v>0.32374100719424459</v>
      </c>
      <c r="AQ5" s="11">
        <f>IF($AY5=1, データ!AQ5, NA())</f>
        <v>40.983606557377051</v>
      </c>
      <c r="AR5" s="11">
        <f>IF($AY5=1, データ!AR5, NA())</f>
        <v>59.016393442622949</v>
      </c>
      <c r="AS5" s="11">
        <f>IF($AY5=1, データ!AS5, NA())</f>
        <v>18.032786885245898</v>
      </c>
      <c r="AU5" s="11">
        <f>IF($AY5=1, データ!AU5, NA())</f>
        <v>55.39568345323741</v>
      </c>
      <c r="AV5" s="11">
        <f>IF($AY5=1, データ!AV5, NA())</f>
        <v>44.60431654676259</v>
      </c>
      <c r="AW5" s="11">
        <f>IF($AY5=1, データ!AW5, NA())</f>
        <v>10.791366906474821</v>
      </c>
      <c r="AY5" s="11">
        <v>1</v>
      </c>
      <c r="BC5" s="11">
        <f t="shared" si="0"/>
        <v>0</v>
      </c>
      <c r="BD5" s="11">
        <f t="shared" si="1"/>
        <v>1</v>
      </c>
    </row>
    <row r="6" spans="1:56" x14ac:dyDescent="0.4">
      <c r="A6" s="11" t="s">
        <v>4</v>
      </c>
      <c r="B6" s="11">
        <f>IF($AY6=1, データ!B6, NA())</f>
        <v>25</v>
      </c>
      <c r="C6" s="11">
        <f>IF($AY6=1, データ!C6, NA())</f>
        <v>18</v>
      </c>
      <c r="D6" s="11">
        <f>IF($AY6=1, データ!D6, NA())</f>
        <v>5.5</v>
      </c>
      <c r="F6" s="11">
        <f>IF($AY6=1, データ!F6, NA())</f>
        <v>7</v>
      </c>
      <c r="G6" s="11">
        <f>IF($AY6=1, データ!G6, NA())</f>
        <v>75</v>
      </c>
      <c r="H6" s="11">
        <f>IF($AY6=1, データ!H6, NA())</f>
        <v>8.536585365853659</v>
      </c>
      <c r="J6" s="11">
        <f>IF($AY6=1, データ!J6, NA())</f>
        <v>9</v>
      </c>
      <c r="K6" s="11">
        <f>IF($AY6=1, データ!K6, NA())</f>
        <v>7</v>
      </c>
      <c r="L6" s="11">
        <f>IF($AY6=1, データ!L6, NA())</f>
        <v>56.25</v>
      </c>
      <c r="N6" s="11">
        <f>IF($AY6=1, データ!N6, NA())</f>
        <v>16</v>
      </c>
      <c r="O6" s="11">
        <f>IF($AY6=1, データ!O6, NA())</f>
        <v>82</v>
      </c>
      <c r="P6" s="11">
        <f>IF($AY6=1, データ!P6, NA())</f>
        <v>16.326530612244898</v>
      </c>
      <c r="R6" s="11">
        <f>IF($AY6=1, データ!R6, NA())</f>
        <v>42</v>
      </c>
      <c r="S6" s="11">
        <f>IF($AY6=1, データ!S6, NA())</f>
        <v>25</v>
      </c>
      <c r="T6" s="11">
        <f>IF($AY6=1, データ!T6, NA())</f>
        <v>58</v>
      </c>
      <c r="U6" s="11">
        <f>IF($AY6=1, データ!U6, NA())</f>
        <v>40</v>
      </c>
      <c r="W6" s="11">
        <f>IF($AY6=1, データ!W6, NA())</f>
        <v>17</v>
      </c>
      <c r="X6" s="11">
        <f>IF($AY6=1, データ!X6, NA())</f>
        <v>0</v>
      </c>
      <c r="Y6" s="11">
        <f>IF($AY6=1, データ!Y6, NA())</f>
        <v>17</v>
      </c>
      <c r="Z6" s="11">
        <f>IF($AY6=1, データ!Z6, NA())</f>
        <v>1</v>
      </c>
      <c r="AA6" s="11">
        <f>IF($AY6=1, データ!AA6, NA())</f>
        <v>165</v>
      </c>
      <c r="AC6" s="11">
        <f>IF($AY6=1, データ!AC6, NA())</f>
        <v>400</v>
      </c>
      <c r="AD6" s="11">
        <f>IF($AY6=1, データ!AD6, NA())</f>
        <v>480</v>
      </c>
      <c r="AE6" s="11">
        <f>IF($AY6=1, データ!AE6, NA())</f>
        <v>880</v>
      </c>
      <c r="AG6" s="11">
        <f>IF($AY6=1, データ!AG6, NA())</f>
        <v>0.25454545454545452</v>
      </c>
      <c r="AH6" s="11">
        <f>IF($AY6=1, データ!AH6, NA())</f>
        <v>0.15151515151515152</v>
      </c>
      <c r="AI6" s="11">
        <f>IF($AY6=1, データ!AI6, NA())</f>
        <v>0.3515151515151515</v>
      </c>
      <c r="AJ6" s="11">
        <f>IF($AY6=1, データ!AJ6, NA())</f>
        <v>0.24242424242424243</v>
      </c>
      <c r="AL6" s="11">
        <f>IF($AY6=1, データ!AL6, NA())</f>
        <v>0.48571428571428571</v>
      </c>
      <c r="AM6" s="11">
        <f>IF($AY6=1, データ!AM6, NA())</f>
        <v>0</v>
      </c>
      <c r="AN6" s="11">
        <f>IF($AY6=1, データ!AN6, NA())</f>
        <v>0.48571428571428571</v>
      </c>
      <c r="AO6" s="11">
        <f>IF($AY6=1, データ!AO6, NA())</f>
        <v>2.8571428571428571E-2</v>
      </c>
      <c r="AQ6" s="11">
        <f>IF($AY6=1, データ!AQ6, NA())</f>
        <v>40.606060606060609</v>
      </c>
      <c r="AR6" s="11">
        <f>IF($AY6=1, データ!AR6, NA())</f>
        <v>59.393939393939398</v>
      </c>
      <c r="AS6" s="11">
        <f>IF($AY6=1, データ!AS6, NA())</f>
        <v>18.787878787878789</v>
      </c>
      <c r="AU6" s="11">
        <f>IF($AY6=1, データ!AU6, NA())</f>
        <v>48.571428571428569</v>
      </c>
      <c r="AV6" s="11">
        <f>IF($AY6=1, データ!AV6, NA())</f>
        <v>51.428571428571423</v>
      </c>
      <c r="AW6" s="11">
        <f>IF($AY6=1, データ!AW6, NA())</f>
        <v>-2.8571428571428541</v>
      </c>
      <c r="AY6" s="11">
        <v>1</v>
      </c>
      <c r="BA6" s="11" t="s">
        <v>55</v>
      </c>
      <c r="BB6" s="11">
        <f t="array" ref="BB6">PEARSON(IF($AY$2:$AY$22=1,$AW$2:$AW$22,""),IF($AY$2:$AY$22=1,$C$2:$C$22,""))</f>
        <v>3.8490633919214215E-2</v>
      </c>
      <c r="BC6" s="11">
        <f t="shared" si="0"/>
        <v>0.10191216604703673</v>
      </c>
      <c r="BD6" s="11">
        <f t="shared" si="1"/>
        <v>0.92168426856146701</v>
      </c>
    </row>
    <row r="7" spans="1:56" x14ac:dyDescent="0.4">
      <c r="A7" s="11" t="s">
        <v>5</v>
      </c>
      <c r="B7" s="11">
        <f>IF($AY7=1, データ!B7, NA())</f>
        <v>9</v>
      </c>
      <c r="C7" s="11">
        <f>IF($AY7=1, データ!C7, NA())</f>
        <v>29</v>
      </c>
      <c r="D7" s="11">
        <f>IF($AY7=1, データ!D7, NA())</f>
        <v>7.2</v>
      </c>
      <c r="F7" s="11">
        <f>IF($AY7=1, データ!F7, NA())</f>
        <v>18</v>
      </c>
      <c r="G7" s="11">
        <f>IF($AY7=1, データ!G7, NA())</f>
        <v>25</v>
      </c>
      <c r="H7" s="11">
        <f>IF($AY7=1, データ!H7, NA())</f>
        <v>41.860465116279073</v>
      </c>
      <c r="J7" s="11">
        <f>IF($AY7=1, データ!J7, NA())</f>
        <v>32</v>
      </c>
      <c r="K7" s="11">
        <f>IF($AY7=1, データ!K7, NA())</f>
        <v>11</v>
      </c>
      <c r="L7" s="11">
        <f>IF($AY7=1, データ!L7, NA())</f>
        <v>74.418604651162795</v>
      </c>
      <c r="N7" s="11">
        <f>IF($AY7=1, データ!N7, NA())</f>
        <v>50</v>
      </c>
      <c r="O7" s="11">
        <f>IF($AY7=1, データ!O7, NA())</f>
        <v>36</v>
      </c>
      <c r="P7" s="11">
        <f>IF($AY7=1, データ!P7, NA())</f>
        <v>58.139534883720934</v>
      </c>
      <c r="R7" s="11">
        <f>IF($AY7=1, データ!R7, NA())</f>
        <v>17</v>
      </c>
      <c r="S7" s="11">
        <f>IF($AY7=1, データ!S7, NA())</f>
        <v>32</v>
      </c>
      <c r="T7" s="11">
        <f>IF($AY7=1, データ!T7, NA())</f>
        <v>23</v>
      </c>
      <c r="U7" s="11">
        <f>IF($AY7=1, データ!U7, NA())</f>
        <v>31</v>
      </c>
      <c r="W7" s="11">
        <f>IF($AY7=1, データ!W7, NA())</f>
        <v>49</v>
      </c>
      <c r="X7" s="11">
        <f>IF($AY7=1, データ!X7, NA())</f>
        <v>7</v>
      </c>
      <c r="Y7" s="11">
        <f>IF($AY7=1, データ!Y7, NA())</f>
        <v>38</v>
      </c>
      <c r="Z7" s="11">
        <f>IF($AY7=1, データ!Z7, NA())</f>
        <v>3</v>
      </c>
      <c r="AA7" s="11">
        <f>IF($AY7=1, データ!AA7, NA())</f>
        <v>103</v>
      </c>
      <c r="AC7" s="11">
        <f>IF($AY7=1, データ!AC7, NA())</f>
        <v>180</v>
      </c>
      <c r="AD7" s="11">
        <f>IF($AY7=1, データ!AD7, NA())</f>
        <v>890</v>
      </c>
      <c r="AE7" s="11">
        <f>IF($AY7=1, データ!AE7, NA())</f>
        <v>1070</v>
      </c>
      <c r="AG7" s="11">
        <f>IF($AY7=1, データ!AG7, NA())</f>
        <v>0.1650485436893204</v>
      </c>
      <c r="AH7" s="11">
        <f>IF($AY7=1, データ!AH7, NA())</f>
        <v>0.31067961165048541</v>
      </c>
      <c r="AI7" s="11">
        <f>IF($AY7=1, データ!AI7, NA())</f>
        <v>0.22330097087378642</v>
      </c>
      <c r="AJ7" s="11">
        <f>IF($AY7=1, データ!AJ7, NA())</f>
        <v>0.30097087378640774</v>
      </c>
      <c r="AL7" s="11">
        <f>IF($AY7=1, データ!AL7, NA())</f>
        <v>0.50515463917525771</v>
      </c>
      <c r="AM7" s="11">
        <f>IF($AY7=1, データ!AM7, NA())</f>
        <v>7.2164948453608241E-2</v>
      </c>
      <c r="AN7" s="11">
        <f>IF($AY7=1, データ!AN7, NA())</f>
        <v>0.39175257731958762</v>
      </c>
      <c r="AO7" s="11">
        <f>IF($AY7=1, データ!AO7, NA())</f>
        <v>3.0927835051546393E-2</v>
      </c>
      <c r="AQ7" s="11">
        <f>IF($AY7=1, データ!AQ7, NA())</f>
        <v>47.572815533980581</v>
      </c>
      <c r="AR7" s="11">
        <f>IF($AY7=1, データ!AR7, NA())</f>
        <v>52.427184466019419</v>
      </c>
      <c r="AS7" s="11">
        <f>IF($AY7=1, データ!AS7, NA())</f>
        <v>4.8543689320388381</v>
      </c>
      <c r="AU7" s="11">
        <f>IF($AY7=1, データ!AU7, NA())</f>
        <v>57.731958762886592</v>
      </c>
      <c r="AV7" s="11">
        <f>IF($AY7=1, データ!AV7, NA())</f>
        <v>42.268041237113401</v>
      </c>
      <c r="AW7" s="11">
        <f>IF($AY7=1, データ!AW7, NA())</f>
        <v>15.463917525773191</v>
      </c>
      <c r="AY7" s="11">
        <v>1</v>
      </c>
      <c r="BC7" s="11">
        <f t="shared" si="0"/>
        <v>0</v>
      </c>
      <c r="BD7" s="11">
        <f t="shared" si="1"/>
        <v>1</v>
      </c>
    </row>
    <row r="8" spans="1:56" x14ac:dyDescent="0.4">
      <c r="A8" s="11" t="s">
        <v>6</v>
      </c>
      <c r="B8" s="11" t="e">
        <f>IF($AY8=1, データ!B8, NA())</f>
        <v>#N/A</v>
      </c>
      <c r="C8" s="11" t="e">
        <f>IF($AY8=1, データ!C8, NA())</f>
        <v>#N/A</v>
      </c>
      <c r="D8" s="11" t="e">
        <f>IF($AY8=1, データ!D8, NA())</f>
        <v>#N/A</v>
      </c>
      <c r="F8" s="11" t="e">
        <f>IF($AY8=1, データ!F8, NA())</f>
        <v>#N/A</v>
      </c>
      <c r="G8" s="11" t="e">
        <f>IF($AY8=1, データ!G8, NA())</f>
        <v>#N/A</v>
      </c>
      <c r="H8" s="11" t="e">
        <f>IF($AY8=1, データ!H8, NA())</f>
        <v>#N/A</v>
      </c>
      <c r="J8" s="11" t="e">
        <f>IF($AY8=1, データ!J8, NA())</f>
        <v>#N/A</v>
      </c>
      <c r="K8" s="11" t="e">
        <f>IF($AY8=1, データ!K8, NA())</f>
        <v>#N/A</v>
      </c>
      <c r="L8" s="11" t="e">
        <f>IF($AY8=1, データ!L8, NA())</f>
        <v>#N/A</v>
      </c>
      <c r="N8" s="11" t="e">
        <f>IF($AY8=1, データ!N8, NA())</f>
        <v>#N/A</v>
      </c>
      <c r="O8" s="11" t="e">
        <f>IF($AY8=1, データ!O8, NA())</f>
        <v>#N/A</v>
      </c>
      <c r="P8" s="11" t="e">
        <f>IF($AY8=1, データ!P8, NA())</f>
        <v>#N/A</v>
      </c>
      <c r="R8" s="11" t="e">
        <f>IF($AY8=1, データ!R8, NA())</f>
        <v>#N/A</v>
      </c>
      <c r="S8" s="11" t="e">
        <f>IF($AY8=1, データ!S8, NA())</f>
        <v>#N/A</v>
      </c>
      <c r="T8" s="11" t="e">
        <f>IF($AY8=1, データ!T8, NA())</f>
        <v>#N/A</v>
      </c>
      <c r="U8" s="11" t="e">
        <f>IF($AY8=1, データ!U8, NA())</f>
        <v>#N/A</v>
      </c>
      <c r="W8" s="11" t="e">
        <f>IF($AY8=1, データ!W8, NA())</f>
        <v>#N/A</v>
      </c>
      <c r="X8" s="11" t="e">
        <f>IF($AY8=1, データ!X8, NA())</f>
        <v>#N/A</v>
      </c>
      <c r="Y8" s="11" t="e">
        <f>IF($AY8=1, データ!Y8, NA())</f>
        <v>#N/A</v>
      </c>
      <c r="Z8" s="11" t="e">
        <f>IF($AY8=1, データ!Z8, NA())</f>
        <v>#N/A</v>
      </c>
      <c r="AA8" s="11" t="e">
        <f>IF($AY8=1, データ!AA8, NA())</f>
        <v>#N/A</v>
      </c>
      <c r="AC8" s="11" t="e">
        <f>IF($AY8=1, データ!AC8, NA())</f>
        <v>#N/A</v>
      </c>
      <c r="AD8" s="11" t="e">
        <f>IF($AY8=1, データ!AD8, NA())</f>
        <v>#N/A</v>
      </c>
      <c r="AE8" s="13" t="e">
        <f>IF($AY8=1, データ!AE8, NA())</f>
        <v>#N/A</v>
      </c>
      <c r="AG8" s="11" t="e">
        <f>IF($AY8=1, データ!AG8, NA())</f>
        <v>#N/A</v>
      </c>
      <c r="AH8" s="11" t="e">
        <f>IF($AY8=1, データ!AH8, NA())</f>
        <v>#N/A</v>
      </c>
      <c r="AI8" s="11" t="e">
        <f>IF($AY8=1, データ!AI8, NA())</f>
        <v>#N/A</v>
      </c>
      <c r="AJ8" s="11" t="e">
        <f>IF($AY8=1, データ!AJ8, NA())</f>
        <v>#N/A</v>
      </c>
      <c r="AL8" s="11" t="e">
        <f>IF($AY8=1, データ!AL8, NA())</f>
        <v>#N/A</v>
      </c>
      <c r="AM8" s="11" t="e">
        <f>IF($AY8=1, データ!AM8, NA())</f>
        <v>#N/A</v>
      </c>
      <c r="AN8" s="11" t="e">
        <f>IF($AY8=1, データ!AN8, NA())</f>
        <v>#N/A</v>
      </c>
      <c r="AO8" s="11" t="e">
        <f>IF($AY8=1, データ!AO8, NA())</f>
        <v>#N/A</v>
      </c>
      <c r="AQ8" s="11" t="e">
        <f>IF($AY8=1, データ!AQ8, NA())</f>
        <v>#N/A</v>
      </c>
      <c r="AR8" s="11" t="e">
        <f>IF($AY8=1, データ!AR8, NA())</f>
        <v>#N/A</v>
      </c>
      <c r="AS8" s="11" t="e">
        <f>IF($AY8=1, データ!AS8, NA())</f>
        <v>#N/A</v>
      </c>
      <c r="AU8" s="11" t="e">
        <f>IF($AY8=1, データ!AU8, NA())</f>
        <v>#N/A</v>
      </c>
      <c r="AV8" s="11" t="e">
        <f>IF($AY8=1, データ!AV8, NA())</f>
        <v>#N/A</v>
      </c>
      <c r="AW8" s="11" t="e">
        <f>IF($AY8=1, データ!AW8, NA())</f>
        <v>#N/A</v>
      </c>
      <c r="AY8" s="11">
        <v>0</v>
      </c>
      <c r="BA8" s="11" t="s">
        <v>56</v>
      </c>
      <c r="BB8" s="11">
        <f t="array" ref="BB8">PEARSON(IF($AY$2:$AY$22=1,$AW$2:$AW$22,""),IF($AY$2:$AY$22=1,$B$2:$B$22,""))</f>
        <v>0.10672778833157805</v>
      </c>
      <c r="BC8" s="11">
        <f t="shared" si="0"/>
        <v>0.28399729961087977</v>
      </c>
      <c r="BD8" s="11">
        <f t="shared" si="1"/>
        <v>0.78462923572428867</v>
      </c>
    </row>
    <row r="9" spans="1:56" x14ac:dyDescent="0.4">
      <c r="A9" s="11" t="s">
        <v>7</v>
      </c>
      <c r="B9" s="11">
        <f>IF($AY9=1, データ!B9, NA())</f>
        <v>22</v>
      </c>
      <c r="C9" s="11">
        <f>IF($AY9=1, データ!C9, NA())</f>
        <v>22</v>
      </c>
      <c r="D9" s="11">
        <f>IF($AY9=1, データ!D9, NA())</f>
        <v>5.3</v>
      </c>
      <c r="F9" s="11">
        <f>IF($AY9=1, データ!F9, NA())</f>
        <v>17</v>
      </c>
      <c r="G9" s="11">
        <f>IF($AY9=1, データ!G9, NA())</f>
        <v>23</v>
      </c>
      <c r="H9" s="11">
        <f>IF($AY9=1, データ!H9, NA())</f>
        <v>42.5</v>
      </c>
      <c r="J9" s="11">
        <f>IF($AY9=1, データ!J9, NA())</f>
        <v>9</v>
      </c>
      <c r="K9" s="11">
        <f>IF($AY9=1, データ!K9, NA())</f>
        <v>16</v>
      </c>
      <c r="L9" s="11">
        <f>IF($AY9=1, データ!L9, NA())</f>
        <v>36</v>
      </c>
      <c r="N9" s="11">
        <f>IF($AY9=1, データ!N9, NA())</f>
        <v>26</v>
      </c>
      <c r="O9" s="11">
        <f>IF($AY9=1, データ!O9, NA())</f>
        <v>39</v>
      </c>
      <c r="P9" s="11">
        <f>IF($AY9=1, データ!P9, NA())</f>
        <v>40</v>
      </c>
      <c r="R9" s="11">
        <f>IF($AY9=1, データ!R9, NA())</f>
        <v>14</v>
      </c>
      <c r="S9" s="11">
        <f>IF($AY9=1, データ!S9, NA())</f>
        <v>30</v>
      </c>
      <c r="T9" s="11">
        <f>IF($AY9=1, データ!T9, NA())</f>
        <v>26</v>
      </c>
      <c r="U9" s="11">
        <f>IF($AY9=1, データ!U9, NA())</f>
        <v>44</v>
      </c>
      <c r="W9" s="11">
        <f>IF($AY9=1, データ!W9, NA())</f>
        <v>17</v>
      </c>
      <c r="X9" s="11">
        <f>IF($AY9=1, データ!X9, NA())</f>
        <v>28</v>
      </c>
      <c r="Y9" s="11">
        <f>IF($AY9=1, データ!Y9, NA())</f>
        <v>22</v>
      </c>
      <c r="Z9" s="11">
        <f>IF($AY9=1, データ!Z9, NA())</f>
        <v>19</v>
      </c>
      <c r="AA9" s="11">
        <f>IF($AY9=1, データ!AA9, NA())</f>
        <v>86</v>
      </c>
      <c r="AC9" s="11">
        <f>IF($AY9=1, データ!AC9, NA())</f>
        <v>-480</v>
      </c>
      <c r="AD9" s="11">
        <f>IF($AY9=1, データ!AD9, NA())</f>
        <v>740</v>
      </c>
      <c r="AE9" s="11">
        <f>IF($AY9=1, データ!AE9, NA())</f>
        <v>260</v>
      </c>
      <c r="AG9" s="11">
        <f>IF($AY9=1, データ!AG9, NA())</f>
        <v>0.12280701754385964</v>
      </c>
      <c r="AH9" s="11">
        <f>IF($AY9=1, データ!AH9, NA())</f>
        <v>0.26315789473684209</v>
      </c>
      <c r="AI9" s="11">
        <f>IF($AY9=1, データ!AI9, NA())</f>
        <v>0.22807017543859648</v>
      </c>
      <c r="AJ9" s="11">
        <f>IF($AY9=1, データ!AJ9, NA())</f>
        <v>0.38596491228070173</v>
      </c>
      <c r="AL9" s="11">
        <f>IF($AY9=1, データ!AL9, NA())</f>
        <v>0.19767441860465115</v>
      </c>
      <c r="AM9" s="11">
        <f>IF($AY9=1, データ!AM9, NA())</f>
        <v>0.32558139534883723</v>
      </c>
      <c r="AN9" s="11">
        <f>IF($AY9=1, データ!AN9, NA())</f>
        <v>0.2558139534883721</v>
      </c>
      <c r="AO9" s="11">
        <f>IF($AY9=1, データ!AO9, NA())</f>
        <v>0.22093023255813954</v>
      </c>
      <c r="AQ9" s="11">
        <f>IF($AY9=1, データ!AQ9, NA())</f>
        <v>38.596491228070171</v>
      </c>
      <c r="AR9" s="11">
        <f>IF($AY9=1, データ!AR9, NA())</f>
        <v>61.403508771929829</v>
      </c>
      <c r="AS9" s="11">
        <f>IF($AY9=1, データ!AS9, NA())</f>
        <v>22.807017543859658</v>
      </c>
      <c r="AU9" s="11">
        <f>IF($AY9=1, データ!AU9, NA())</f>
        <v>52.325581395348841</v>
      </c>
      <c r="AV9" s="11">
        <f>IF($AY9=1, データ!AV9, NA())</f>
        <v>47.674418604651166</v>
      </c>
      <c r="AW9" s="11">
        <f>IF($AY9=1, データ!AW9, NA())</f>
        <v>4.6511627906976756</v>
      </c>
      <c r="AY9" s="11">
        <v>1</v>
      </c>
      <c r="BC9" s="11">
        <f t="shared" si="0"/>
        <v>0</v>
      </c>
      <c r="BD9" s="11">
        <f t="shared" si="1"/>
        <v>1</v>
      </c>
    </row>
    <row r="10" spans="1:56" x14ac:dyDescent="0.4">
      <c r="A10" s="11" t="s">
        <v>8</v>
      </c>
      <c r="B10" s="11" t="e">
        <f>IF($AY10=1, データ!B10, NA())</f>
        <v>#N/A</v>
      </c>
      <c r="C10" s="11" t="e">
        <f>IF($AY10=1, データ!C10, NA())</f>
        <v>#N/A</v>
      </c>
      <c r="D10" s="11" t="e">
        <f>IF($AY10=1, データ!D10, NA())</f>
        <v>#N/A</v>
      </c>
      <c r="F10" s="11" t="e">
        <f>IF($AY10=1, データ!F10, NA())</f>
        <v>#N/A</v>
      </c>
      <c r="G10" s="11" t="e">
        <f>IF($AY10=1, データ!G10, NA())</f>
        <v>#N/A</v>
      </c>
      <c r="H10" s="11" t="e">
        <f>IF($AY10=1, データ!H10, NA())</f>
        <v>#N/A</v>
      </c>
      <c r="J10" s="11" t="e">
        <f>IF($AY10=1, データ!J10, NA())</f>
        <v>#N/A</v>
      </c>
      <c r="K10" s="11" t="e">
        <f>IF($AY10=1, データ!K10, NA())</f>
        <v>#N/A</v>
      </c>
      <c r="L10" s="11" t="e">
        <f>IF($AY10=1, データ!L10, NA())</f>
        <v>#N/A</v>
      </c>
      <c r="N10" s="11" t="e">
        <f>IF($AY10=1, データ!N10, NA())</f>
        <v>#N/A</v>
      </c>
      <c r="O10" s="11" t="e">
        <f>IF($AY10=1, データ!O10, NA())</f>
        <v>#N/A</v>
      </c>
      <c r="P10" s="11" t="e">
        <f>IF($AY10=1, データ!P10, NA())</f>
        <v>#N/A</v>
      </c>
      <c r="R10" s="11" t="e">
        <f>IF($AY10=1, データ!R10, NA())</f>
        <v>#N/A</v>
      </c>
      <c r="S10" s="11" t="e">
        <f>IF($AY10=1, データ!S10, NA())</f>
        <v>#N/A</v>
      </c>
      <c r="T10" s="11" t="e">
        <f>IF($AY10=1, データ!T10, NA())</f>
        <v>#N/A</v>
      </c>
      <c r="U10" s="11" t="e">
        <f>IF($AY10=1, データ!U10, NA())</f>
        <v>#N/A</v>
      </c>
      <c r="W10" s="11" t="e">
        <f>IF($AY10=1, データ!W10, NA())</f>
        <v>#N/A</v>
      </c>
      <c r="X10" s="11" t="e">
        <f>IF($AY10=1, データ!X10, NA())</f>
        <v>#N/A</v>
      </c>
      <c r="Y10" s="11" t="e">
        <f>IF($AY10=1, データ!Y10, NA())</f>
        <v>#N/A</v>
      </c>
      <c r="Z10" s="11" t="e">
        <f>IF($AY10=1, データ!Z10, NA())</f>
        <v>#N/A</v>
      </c>
      <c r="AA10" s="11" t="e">
        <f>IF($AY10=1, データ!AA10, NA())</f>
        <v>#N/A</v>
      </c>
      <c r="AC10" s="11" t="e">
        <f>IF($AY10=1, データ!AC10, NA())</f>
        <v>#N/A</v>
      </c>
      <c r="AD10" s="11" t="e">
        <f>IF($AY10=1, データ!AD10, NA())</f>
        <v>#N/A</v>
      </c>
      <c r="AE10" s="11" t="e">
        <f>IF($AY10=1, データ!AE10, NA())</f>
        <v>#N/A</v>
      </c>
      <c r="AG10" s="11" t="e">
        <f>IF($AY10=1, データ!AG10, NA())</f>
        <v>#N/A</v>
      </c>
      <c r="AH10" s="11" t="e">
        <f>IF($AY10=1, データ!AH10, NA())</f>
        <v>#N/A</v>
      </c>
      <c r="AI10" s="11" t="e">
        <f>IF($AY10=1, データ!AI10, NA())</f>
        <v>#N/A</v>
      </c>
      <c r="AJ10" s="11" t="e">
        <f>IF($AY10=1, データ!AJ10, NA())</f>
        <v>#N/A</v>
      </c>
      <c r="AL10" s="11" t="e">
        <f>IF($AY10=1, データ!AL10, NA())</f>
        <v>#N/A</v>
      </c>
      <c r="AM10" s="11" t="e">
        <f>IF($AY10=1, データ!AM10, NA())</f>
        <v>#N/A</v>
      </c>
      <c r="AN10" s="11" t="e">
        <f>IF($AY10=1, データ!AN10, NA())</f>
        <v>#N/A</v>
      </c>
      <c r="AO10" s="11" t="e">
        <f>IF($AY10=1, データ!AO10, NA())</f>
        <v>#N/A</v>
      </c>
      <c r="AQ10" s="11" t="e">
        <f>IF($AY10=1, データ!AQ10, NA())</f>
        <v>#N/A</v>
      </c>
      <c r="AR10" s="11" t="e">
        <f>IF($AY10=1, データ!AR10, NA())</f>
        <v>#N/A</v>
      </c>
      <c r="AS10" s="11" t="e">
        <f>IF($AY10=1, データ!AS10, NA())</f>
        <v>#N/A</v>
      </c>
      <c r="AU10" s="11" t="e">
        <f>IF($AY10=1, データ!AU10, NA())</f>
        <v>#N/A</v>
      </c>
      <c r="AV10" s="11" t="e">
        <f>IF($AY10=1, データ!AV10, NA())</f>
        <v>#N/A</v>
      </c>
      <c r="AW10" s="11" t="e">
        <f>IF($AY10=1, データ!AW10, NA())</f>
        <v>#N/A</v>
      </c>
      <c r="AY10" s="11">
        <v>0</v>
      </c>
      <c r="BA10" s="11" t="s">
        <v>61</v>
      </c>
      <c r="BB10" s="11">
        <f t="array" ref="BB10">PEARSON(IF($AY$2:$AY$22=1,$AC$2:$AC$22,""),IF($AY$2:$AY$22=1,$C$2:$C$22,""))</f>
        <v>-0.18289078501323688</v>
      </c>
      <c r="BC10" s="11">
        <f t="shared" si="0"/>
        <v>-0.49218510396563109</v>
      </c>
      <c r="BD10" s="11">
        <f t="shared" si="1"/>
        <v>0.63764768090726975</v>
      </c>
    </row>
    <row r="11" spans="1:56" x14ac:dyDescent="0.4">
      <c r="A11" s="11" t="s">
        <v>9</v>
      </c>
      <c r="B11" s="11">
        <f>IF($AY11=1, データ!B11, NA())</f>
        <v>17</v>
      </c>
      <c r="C11" s="11">
        <f>IF($AY11=1, データ!C11, NA())</f>
        <v>20</v>
      </c>
      <c r="D11" s="11">
        <f>IF($AY11=1, データ!D11, NA())</f>
        <v>6.6</v>
      </c>
      <c r="F11" s="11">
        <f>IF($AY11=1, データ!F11, NA())</f>
        <v>14</v>
      </c>
      <c r="G11" s="11">
        <f>IF($AY11=1, データ!G11, NA())</f>
        <v>15</v>
      </c>
      <c r="H11" s="11">
        <f>IF($AY11=1, データ!H11, NA())</f>
        <v>48.275862068965516</v>
      </c>
      <c r="J11" s="11">
        <f>IF($AY11=1, データ!J11, NA())</f>
        <v>0</v>
      </c>
      <c r="K11" s="11">
        <f>IF($AY11=1, データ!K11, NA())</f>
        <v>69</v>
      </c>
      <c r="L11" s="11">
        <f>IF($AY11=1, データ!L11, NA())</f>
        <v>0</v>
      </c>
      <c r="N11" s="11">
        <f>IF($AY11=1, データ!N11, NA())</f>
        <v>14</v>
      </c>
      <c r="O11" s="11">
        <f>IF($AY11=1, データ!O11, NA())</f>
        <v>84</v>
      </c>
      <c r="P11" s="11">
        <f>IF($AY11=1, データ!P11, NA())</f>
        <v>14.285714285714285</v>
      </c>
      <c r="R11" s="11">
        <f>IF($AY11=1, データ!R11, NA())</f>
        <v>13</v>
      </c>
      <c r="S11" s="11">
        <f>IF($AY11=1, データ!S11, NA())</f>
        <v>12</v>
      </c>
      <c r="T11" s="11">
        <f>IF($AY11=1, データ!T11, NA())</f>
        <v>20</v>
      </c>
      <c r="U11" s="11">
        <f>IF($AY11=1, データ!U11, NA())</f>
        <v>15</v>
      </c>
      <c r="W11" s="11">
        <f>IF($AY11=1, データ!W11, NA())</f>
        <v>71</v>
      </c>
      <c r="X11" s="11">
        <f>IF($AY11=1, データ!X11, NA())</f>
        <v>0</v>
      </c>
      <c r="Y11" s="11">
        <f>IF($AY11=1, データ!Y11, NA())</f>
        <v>69</v>
      </c>
      <c r="Z11" s="11">
        <f>IF($AY11=1, データ!Z11, NA())</f>
        <v>0</v>
      </c>
      <c r="AA11" s="11">
        <f>IF($AY11=1, データ!AA11, NA())</f>
        <v>60</v>
      </c>
      <c r="AC11" s="11">
        <f>IF($AY11=1, データ!AC11, NA())</f>
        <v>60</v>
      </c>
      <c r="AD11" s="11">
        <f>IF($AY11=1, データ!AD11, NA())</f>
        <v>890</v>
      </c>
      <c r="AE11" s="11">
        <f>IF($AY11=1, データ!AE11, NA())</f>
        <v>950</v>
      </c>
      <c r="AG11" s="11">
        <f>IF($AY11=1, データ!AG11, NA())</f>
        <v>0.21666666666666667</v>
      </c>
      <c r="AH11" s="11">
        <f>IF($AY11=1, データ!AH11, NA())</f>
        <v>0.2</v>
      </c>
      <c r="AI11" s="11">
        <f>IF($AY11=1, データ!AI11, NA())</f>
        <v>0.33333333333333331</v>
      </c>
      <c r="AJ11" s="11">
        <f>IF($AY11=1, データ!AJ11, NA())</f>
        <v>0.25</v>
      </c>
      <c r="AL11" s="11">
        <f>IF($AY11=1, データ!AL11, NA())</f>
        <v>0.50714285714285712</v>
      </c>
      <c r="AM11" s="11">
        <f>IF($AY11=1, データ!AM11, NA())</f>
        <v>0</v>
      </c>
      <c r="AN11" s="11">
        <f>IF($AY11=1, データ!AN11, NA())</f>
        <v>0.49285714285714288</v>
      </c>
      <c r="AO11" s="11">
        <f>IF($AY11=1, データ!AO11, NA())</f>
        <v>0</v>
      </c>
      <c r="AQ11" s="11">
        <f>IF($AY11=1, データ!AQ11, NA())</f>
        <v>41.666666666666671</v>
      </c>
      <c r="AR11" s="11">
        <f>IF($AY11=1, データ!AR11, NA())</f>
        <v>58.333333333333336</v>
      </c>
      <c r="AS11" s="11">
        <f>IF($AY11=1, データ!AS11, NA())</f>
        <v>16.666666666666664</v>
      </c>
      <c r="AU11" s="11">
        <f>IF($AY11=1, データ!AU11, NA())</f>
        <v>50.714285714285708</v>
      </c>
      <c r="AV11" s="11">
        <f>IF($AY11=1, データ!AV11, NA())</f>
        <v>49.285714285714292</v>
      </c>
      <c r="AW11" s="11">
        <f>IF($AY11=1, データ!AW11, NA())</f>
        <v>1.4285714285714164</v>
      </c>
      <c r="AY11" s="11">
        <v>1</v>
      </c>
      <c r="BC11" s="11">
        <f t="shared" si="0"/>
        <v>0</v>
      </c>
      <c r="BD11" s="11">
        <f t="shared" si="1"/>
        <v>1</v>
      </c>
    </row>
    <row r="12" spans="1:56" x14ac:dyDescent="0.4">
      <c r="A12" s="11" t="s">
        <v>10</v>
      </c>
      <c r="B12" s="11" t="e">
        <f>IF($AY12=1, データ!B12, NA())</f>
        <v>#N/A</v>
      </c>
      <c r="C12" s="11" t="e">
        <f>IF($AY12=1, データ!C12, NA())</f>
        <v>#N/A</v>
      </c>
      <c r="D12" s="11" t="e">
        <f>IF($AY12=1, データ!D12, NA())</f>
        <v>#N/A</v>
      </c>
      <c r="F12" s="11" t="e">
        <f>IF($AY12=1, データ!F12, NA())</f>
        <v>#N/A</v>
      </c>
      <c r="G12" s="11" t="e">
        <f>IF($AY12=1, データ!G12, NA())</f>
        <v>#N/A</v>
      </c>
      <c r="H12" s="11" t="e">
        <f>IF($AY12=1, データ!H12, NA())</f>
        <v>#N/A</v>
      </c>
      <c r="J12" s="11" t="e">
        <f>IF($AY12=1, データ!J12, NA())</f>
        <v>#N/A</v>
      </c>
      <c r="K12" s="11" t="e">
        <f>IF($AY12=1, データ!K12, NA())</f>
        <v>#N/A</v>
      </c>
      <c r="L12" s="11" t="e">
        <f>IF($AY12=1, データ!L12, NA())</f>
        <v>#N/A</v>
      </c>
      <c r="N12" s="11" t="e">
        <f>IF($AY12=1, データ!N12, NA())</f>
        <v>#N/A</v>
      </c>
      <c r="O12" s="11" t="e">
        <f>IF($AY12=1, データ!O12, NA())</f>
        <v>#N/A</v>
      </c>
      <c r="P12" s="11" t="e">
        <f>IF($AY12=1, データ!P12, NA())</f>
        <v>#N/A</v>
      </c>
      <c r="R12" s="11" t="e">
        <f>IF($AY12=1, データ!R12, NA())</f>
        <v>#N/A</v>
      </c>
      <c r="S12" s="11" t="e">
        <f>IF($AY12=1, データ!S12, NA())</f>
        <v>#N/A</v>
      </c>
      <c r="T12" s="11" t="e">
        <f>IF($AY12=1, データ!T12, NA())</f>
        <v>#N/A</v>
      </c>
      <c r="U12" s="11" t="e">
        <f>IF($AY12=1, データ!U12, NA())</f>
        <v>#N/A</v>
      </c>
      <c r="W12" s="11" t="e">
        <f>IF($AY12=1, データ!W12, NA())</f>
        <v>#N/A</v>
      </c>
      <c r="X12" s="11" t="e">
        <f>IF($AY12=1, データ!X12, NA())</f>
        <v>#N/A</v>
      </c>
      <c r="Y12" s="11" t="e">
        <f>IF($AY12=1, データ!Y12, NA())</f>
        <v>#N/A</v>
      </c>
      <c r="Z12" s="11" t="e">
        <f>IF($AY12=1, データ!Z12, NA())</f>
        <v>#N/A</v>
      </c>
      <c r="AA12" s="11" t="e">
        <f>IF($AY12=1, データ!AA12, NA())</f>
        <v>#N/A</v>
      </c>
      <c r="AC12" s="11" t="e">
        <f>IF($AY12=1, データ!AC12, NA())</f>
        <v>#N/A</v>
      </c>
      <c r="AD12" s="11" t="e">
        <f>IF($AY12=1, データ!AD12, NA())</f>
        <v>#N/A</v>
      </c>
      <c r="AE12" s="11" t="e">
        <f>IF($AY12=1, データ!AE12, NA())</f>
        <v>#N/A</v>
      </c>
      <c r="AG12" s="11" t="e">
        <f>IF($AY12=1, データ!AG12, NA())</f>
        <v>#N/A</v>
      </c>
      <c r="AH12" s="11" t="e">
        <f>IF($AY12=1, データ!AH12, NA())</f>
        <v>#N/A</v>
      </c>
      <c r="AI12" s="11" t="e">
        <f>IF($AY12=1, データ!AI12, NA())</f>
        <v>#N/A</v>
      </c>
      <c r="AJ12" s="11" t="e">
        <f>IF($AY12=1, データ!AJ12, NA())</f>
        <v>#N/A</v>
      </c>
      <c r="AL12" s="11" t="e">
        <f>IF($AY12=1, データ!AL12, NA())</f>
        <v>#N/A</v>
      </c>
      <c r="AM12" s="11" t="e">
        <f>IF($AY12=1, データ!AM12, NA())</f>
        <v>#N/A</v>
      </c>
      <c r="AN12" s="11" t="e">
        <f>IF($AY12=1, データ!AN12, NA())</f>
        <v>#N/A</v>
      </c>
      <c r="AO12" s="11" t="e">
        <f>IF($AY12=1, データ!AO12, NA())</f>
        <v>#N/A</v>
      </c>
      <c r="AQ12" s="11" t="e">
        <f>IF($AY12=1, データ!AQ12, NA())</f>
        <v>#N/A</v>
      </c>
      <c r="AR12" s="11" t="e">
        <f>IF($AY12=1, データ!AR12, NA())</f>
        <v>#N/A</v>
      </c>
      <c r="AS12" s="11" t="e">
        <f>IF($AY12=1, データ!AS12, NA())</f>
        <v>#N/A</v>
      </c>
      <c r="AU12" s="11" t="e">
        <f>IF($AY12=1, データ!AU12, NA())</f>
        <v>#N/A</v>
      </c>
      <c r="AV12" s="11" t="e">
        <f>IF($AY12=1, データ!AV12, NA())</f>
        <v>#N/A</v>
      </c>
      <c r="AW12" s="11" t="e">
        <f>IF($AY12=1, データ!AW12, NA())</f>
        <v>#N/A</v>
      </c>
      <c r="AY12" s="11">
        <v>0</v>
      </c>
      <c r="BA12" s="11" t="s">
        <v>62</v>
      </c>
      <c r="BB12" s="11">
        <f t="array" ref="BB12">PEARSON(IF($AY$2:$AY$22=1,$AD$2:$AD$22,""),IF($AY$2:$AY$22=1,$C$2:$C$22,""))</f>
        <v>3.3689862397292589E-2</v>
      </c>
      <c r="BC12" s="11">
        <f t="shared" si="0"/>
        <v>8.9185625123698292E-2</v>
      </c>
      <c r="BD12" s="11">
        <f t="shared" si="1"/>
        <v>0.93143245797635665</v>
      </c>
    </row>
    <row r="13" spans="1:56" x14ac:dyDescent="0.4">
      <c r="A13" s="11" t="s">
        <v>11</v>
      </c>
      <c r="B13" s="11" t="e">
        <f>IF($AY13=1, データ!B13, NA())</f>
        <v>#N/A</v>
      </c>
      <c r="C13" s="11" t="e">
        <f>IF($AY13=1, データ!C13, NA())</f>
        <v>#N/A</v>
      </c>
      <c r="D13" s="11" t="e">
        <f>IF($AY13=1, データ!D13, NA())</f>
        <v>#N/A</v>
      </c>
      <c r="F13" s="11" t="e">
        <f>IF($AY13=1, データ!F13, NA())</f>
        <v>#N/A</v>
      </c>
      <c r="G13" s="11" t="e">
        <f>IF($AY13=1, データ!G13, NA())</f>
        <v>#N/A</v>
      </c>
      <c r="H13" s="11" t="e">
        <f>IF($AY13=1, データ!H13, NA())</f>
        <v>#N/A</v>
      </c>
      <c r="J13" s="11" t="e">
        <f>IF($AY13=1, データ!J13, NA())</f>
        <v>#N/A</v>
      </c>
      <c r="K13" s="11" t="e">
        <f>IF($AY13=1, データ!K13, NA())</f>
        <v>#N/A</v>
      </c>
      <c r="L13" s="11" t="e">
        <f>IF($AY13=1, データ!L13, NA())</f>
        <v>#N/A</v>
      </c>
      <c r="N13" s="11" t="e">
        <f>IF($AY13=1, データ!N13, NA())</f>
        <v>#N/A</v>
      </c>
      <c r="O13" s="11" t="e">
        <f>IF($AY13=1, データ!O13, NA())</f>
        <v>#N/A</v>
      </c>
      <c r="P13" s="11" t="e">
        <f>IF($AY13=1, データ!P13, NA())</f>
        <v>#N/A</v>
      </c>
      <c r="R13" s="11" t="e">
        <f>IF($AY13=1, データ!R13, NA())</f>
        <v>#N/A</v>
      </c>
      <c r="S13" s="11" t="e">
        <f>IF($AY13=1, データ!S13, NA())</f>
        <v>#N/A</v>
      </c>
      <c r="T13" s="11" t="e">
        <f>IF($AY13=1, データ!T13, NA())</f>
        <v>#N/A</v>
      </c>
      <c r="U13" s="11" t="e">
        <f>IF($AY13=1, データ!U13, NA())</f>
        <v>#N/A</v>
      </c>
      <c r="W13" s="11" t="e">
        <f>IF($AY13=1, データ!W13, NA())</f>
        <v>#N/A</v>
      </c>
      <c r="X13" s="11" t="e">
        <f>IF($AY13=1, データ!X13, NA())</f>
        <v>#N/A</v>
      </c>
      <c r="Y13" s="11" t="e">
        <f>IF($AY13=1, データ!Y13, NA())</f>
        <v>#N/A</v>
      </c>
      <c r="Z13" s="11" t="e">
        <f>IF($AY13=1, データ!Z13, NA())</f>
        <v>#N/A</v>
      </c>
      <c r="AA13" s="11" t="e">
        <f>IF($AY13=1, データ!AA13, NA())</f>
        <v>#N/A</v>
      </c>
      <c r="AC13" s="11" t="e">
        <f>IF($AY13=1, データ!AC13, NA())</f>
        <v>#N/A</v>
      </c>
      <c r="AD13" s="11" t="e">
        <f>IF($AY13=1, データ!AD13, NA())</f>
        <v>#N/A</v>
      </c>
      <c r="AE13" s="11" t="e">
        <f>IF($AY13=1, データ!AE13, NA())</f>
        <v>#N/A</v>
      </c>
      <c r="AG13" s="11" t="e">
        <f>IF($AY13=1, データ!AG13, NA())</f>
        <v>#N/A</v>
      </c>
      <c r="AH13" s="11" t="e">
        <f>IF($AY13=1, データ!AH13, NA())</f>
        <v>#N/A</v>
      </c>
      <c r="AI13" s="11" t="e">
        <f>IF($AY13=1, データ!AI13, NA())</f>
        <v>#N/A</v>
      </c>
      <c r="AJ13" s="11" t="e">
        <f>IF($AY13=1, データ!AJ13, NA())</f>
        <v>#N/A</v>
      </c>
      <c r="AL13" s="11" t="e">
        <f>IF($AY13=1, データ!AL13, NA())</f>
        <v>#N/A</v>
      </c>
      <c r="AM13" s="11" t="e">
        <f>IF($AY13=1, データ!AM13, NA())</f>
        <v>#N/A</v>
      </c>
      <c r="AN13" s="11" t="e">
        <f>IF($AY13=1, データ!AN13, NA())</f>
        <v>#N/A</v>
      </c>
      <c r="AO13" s="11" t="e">
        <f>IF($AY13=1, データ!AO13, NA())</f>
        <v>#N/A</v>
      </c>
      <c r="AQ13" s="11" t="e">
        <f>IF($AY13=1, データ!AQ13, NA())</f>
        <v>#N/A</v>
      </c>
      <c r="AR13" s="11" t="e">
        <f>IF($AY13=1, データ!AR13, NA())</f>
        <v>#N/A</v>
      </c>
      <c r="AS13" s="11" t="e">
        <f>IF($AY13=1, データ!AS13, NA())</f>
        <v>#N/A</v>
      </c>
      <c r="AU13" s="11" t="e">
        <f>IF($AY13=1, データ!AU13, NA())</f>
        <v>#N/A</v>
      </c>
      <c r="AV13" s="11" t="e">
        <f>IF($AY13=1, データ!AV13, NA())</f>
        <v>#N/A</v>
      </c>
      <c r="AW13" s="11" t="e">
        <f>IF($AY13=1, データ!AW13, NA())</f>
        <v>#N/A</v>
      </c>
      <c r="AY13" s="11">
        <v>0</v>
      </c>
      <c r="BC13" s="11">
        <f t="shared" si="0"/>
        <v>0</v>
      </c>
      <c r="BD13" s="11">
        <f t="shared" si="1"/>
        <v>1</v>
      </c>
    </row>
    <row r="14" spans="1:56" x14ac:dyDescent="0.4">
      <c r="A14" s="11" t="s">
        <v>12</v>
      </c>
      <c r="B14" s="11" t="e">
        <f>IF($AY14=1, データ!B14, NA())</f>
        <v>#N/A</v>
      </c>
      <c r="C14" s="11" t="e">
        <f>IF($AY14=1, データ!C14, NA())</f>
        <v>#N/A</v>
      </c>
      <c r="D14" s="11" t="e">
        <f>IF($AY14=1, データ!D14, NA())</f>
        <v>#N/A</v>
      </c>
      <c r="F14" s="11" t="e">
        <f>IF($AY14=1, データ!F14, NA())</f>
        <v>#N/A</v>
      </c>
      <c r="G14" s="11" t="e">
        <f>IF($AY14=1, データ!G14, NA())</f>
        <v>#N/A</v>
      </c>
      <c r="H14" s="11" t="e">
        <f>IF($AY14=1, データ!H14, NA())</f>
        <v>#N/A</v>
      </c>
      <c r="J14" s="11" t="e">
        <f>IF($AY14=1, データ!J14, NA())</f>
        <v>#N/A</v>
      </c>
      <c r="K14" s="11" t="e">
        <f>IF($AY14=1, データ!K14, NA())</f>
        <v>#N/A</v>
      </c>
      <c r="L14" s="11" t="e">
        <f>IF($AY14=1, データ!L14, NA())</f>
        <v>#N/A</v>
      </c>
      <c r="N14" s="11" t="e">
        <f>IF($AY14=1, データ!N14, NA())</f>
        <v>#N/A</v>
      </c>
      <c r="O14" s="11" t="e">
        <f>IF($AY14=1, データ!O14, NA())</f>
        <v>#N/A</v>
      </c>
      <c r="P14" s="11" t="e">
        <f>IF($AY14=1, データ!P14, NA())</f>
        <v>#N/A</v>
      </c>
      <c r="R14" s="11" t="e">
        <f>IF($AY14=1, データ!R14, NA())</f>
        <v>#N/A</v>
      </c>
      <c r="S14" s="11" t="e">
        <f>IF($AY14=1, データ!S14, NA())</f>
        <v>#N/A</v>
      </c>
      <c r="T14" s="11" t="e">
        <f>IF($AY14=1, データ!T14, NA())</f>
        <v>#N/A</v>
      </c>
      <c r="U14" s="11" t="e">
        <f>IF($AY14=1, データ!U14, NA())</f>
        <v>#N/A</v>
      </c>
      <c r="W14" s="11" t="e">
        <f>IF($AY14=1, データ!W14, NA())</f>
        <v>#N/A</v>
      </c>
      <c r="X14" s="11" t="e">
        <f>IF($AY14=1, データ!X14, NA())</f>
        <v>#N/A</v>
      </c>
      <c r="Y14" s="11" t="e">
        <f>IF($AY14=1, データ!Y14, NA())</f>
        <v>#N/A</v>
      </c>
      <c r="Z14" s="11" t="e">
        <f>IF($AY14=1, データ!Z14, NA())</f>
        <v>#N/A</v>
      </c>
      <c r="AA14" s="11" t="e">
        <f>IF($AY14=1, データ!AA14, NA())</f>
        <v>#N/A</v>
      </c>
      <c r="AC14" s="11" t="e">
        <f>IF($AY14=1, データ!AC14, NA())</f>
        <v>#N/A</v>
      </c>
      <c r="AD14" s="11" t="e">
        <f>IF($AY14=1, データ!AD14, NA())</f>
        <v>#N/A</v>
      </c>
      <c r="AE14" s="11" t="e">
        <f>IF($AY14=1, データ!AE14, NA())</f>
        <v>#N/A</v>
      </c>
      <c r="AG14" s="11" t="e">
        <f>IF($AY14=1, データ!AG14, NA())</f>
        <v>#N/A</v>
      </c>
      <c r="AH14" s="11" t="e">
        <f>IF($AY14=1, データ!AH14, NA())</f>
        <v>#N/A</v>
      </c>
      <c r="AI14" s="11" t="e">
        <f>IF($AY14=1, データ!AI14, NA())</f>
        <v>#N/A</v>
      </c>
      <c r="AJ14" s="11" t="e">
        <f>IF($AY14=1, データ!AJ14, NA())</f>
        <v>#N/A</v>
      </c>
      <c r="AL14" s="11" t="e">
        <f>IF($AY14=1, データ!AL14, NA())</f>
        <v>#N/A</v>
      </c>
      <c r="AM14" s="11" t="e">
        <f>IF($AY14=1, データ!AM14, NA())</f>
        <v>#N/A</v>
      </c>
      <c r="AN14" s="11" t="e">
        <f>IF($AY14=1, データ!AN14, NA())</f>
        <v>#N/A</v>
      </c>
      <c r="AO14" s="11" t="e">
        <f>IF($AY14=1, データ!AO14, NA())</f>
        <v>#N/A</v>
      </c>
      <c r="AQ14" s="11" t="e">
        <f>IF($AY14=1, データ!AQ14, NA())</f>
        <v>#N/A</v>
      </c>
      <c r="AR14" s="11" t="e">
        <f>IF($AY14=1, データ!AR14, NA())</f>
        <v>#N/A</v>
      </c>
      <c r="AS14" s="11" t="e">
        <f>IF($AY14=1, データ!AS14, NA())</f>
        <v>#N/A</v>
      </c>
      <c r="AU14" s="11" t="e">
        <f>IF($AY14=1, データ!AU14, NA())</f>
        <v>#N/A</v>
      </c>
      <c r="AV14" s="11" t="e">
        <f>IF($AY14=1, データ!AV14, NA())</f>
        <v>#N/A</v>
      </c>
      <c r="AW14" s="11" t="e">
        <f>IF($AY14=1, データ!AW14, NA())</f>
        <v>#N/A</v>
      </c>
      <c r="BA14" s="11" t="s">
        <v>57</v>
      </c>
      <c r="BB14" s="11">
        <f t="array" ref="BB14">PEARSON(IF($AY$2:$AY$22=1,$AE$2:$AE$22,""),IF($AY$2:$AY$22=1,$C$2:$C$22,""))</f>
        <v>-0.12265908269248996</v>
      </c>
      <c r="BC14" s="11">
        <f t="shared" si="0"/>
        <v>-0.32699460932095059</v>
      </c>
      <c r="BD14" s="11">
        <f t="shared" si="1"/>
        <v>0.75323270626987737</v>
      </c>
    </row>
    <row r="15" spans="1:56" x14ac:dyDescent="0.4">
      <c r="A15" s="11" t="s">
        <v>13</v>
      </c>
      <c r="B15" s="11" t="e">
        <f>IF($AY15=1, データ!B15, NA())</f>
        <v>#N/A</v>
      </c>
      <c r="C15" s="11" t="e">
        <f>IF($AY15=1, データ!C15, NA())</f>
        <v>#N/A</v>
      </c>
      <c r="D15" s="11" t="e">
        <f>IF($AY15=1, データ!D15, NA())</f>
        <v>#N/A</v>
      </c>
      <c r="F15" s="11" t="e">
        <f>IF($AY15=1, データ!F15, NA())</f>
        <v>#N/A</v>
      </c>
      <c r="G15" s="11" t="e">
        <f>IF($AY15=1, データ!G15, NA())</f>
        <v>#N/A</v>
      </c>
      <c r="H15" s="11" t="e">
        <f>IF($AY15=1, データ!H15, NA())</f>
        <v>#N/A</v>
      </c>
      <c r="J15" s="11" t="e">
        <f>IF($AY15=1, データ!J15, NA())</f>
        <v>#N/A</v>
      </c>
      <c r="K15" s="11" t="e">
        <f>IF($AY15=1, データ!K15, NA())</f>
        <v>#N/A</v>
      </c>
      <c r="L15" s="11" t="e">
        <f>IF($AY15=1, データ!L15, NA())</f>
        <v>#N/A</v>
      </c>
      <c r="N15" s="11" t="e">
        <f>IF($AY15=1, データ!N15, NA())</f>
        <v>#N/A</v>
      </c>
      <c r="O15" s="11" t="e">
        <f>IF($AY15=1, データ!O15, NA())</f>
        <v>#N/A</v>
      </c>
      <c r="P15" s="11" t="e">
        <f>IF($AY15=1, データ!P15, NA())</f>
        <v>#N/A</v>
      </c>
      <c r="R15" s="11" t="e">
        <f>IF($AY15=1, データ!R15, NA())</f>
        <v>#N/A</v>
      </c>
      <c r="S15" s="11" t="e">
        <f>IF($AY15=1, データ!S15, NA())</f>
        <v>#N/A</v>
      </c>
      <c r="T15" s="11" t="e">
        <f>IF($AY15=1, データ!T15, NA())</f>
        <v>#N/A</v>
      </c>
      <c r="U15" s="11" t="e">
        <f>IF($AY15=1, データ!U15, NA())</f>
        <v>#N/A</v>
      </c>
      <c r="W15" s="11" t="e">
        <f>IF($AY15=1, データ!W15, NA())</f>
        <v>#N/A</v>
      </c>
      <c r="X15" s="11" t="e">
        <f>IF($AY15=1, データ!X15, NA())</f>
        <v>#N/A</v>
      </c>
      <c r="Y15" s="11" t="e">
        <f>IF($AY15=1, データ!Y15, NA())</f>
        <v>#N/A</v>
      </c>
      <c r="Z15" s="11" t="e">
        <f>IF($AY15=1, データ!Z15, NA())</f>
        <v>#N/A</v>
      </c>
      <c r="AA15" s="11" t="e">
        <f>IF($AY15=1, データ!AA15, NA())</f>
        <v>#N/A</v>
      </c>
      <c r="AC15" s="11" t="e">
        <f>IF($AY15=1, データ!AC15, NA())</f>
        <v>#N/A</v>
      </c>
      <c r="AD15" s="11" t="e">
        <f>IF($AY15=1, データ!AD15, NA())</f>
        <v>#N/A</v>
      </c>
      <c r="AE15" s="14" t="e">
        <f>IF($AY15=1, データ!AE15, NA())</f>
        <v>#N/A</v>
      </c>
      <c r="AG15" s="11" t="e">
        <f>IF($AY15=1, データ!AG15, NA())</f>
        <v>#N/A</v>
      </c>
      <c r="AH15" s="11" t="e">
        <f>IF($AY15=1, データ!AH15, NA())</f>
        <v>#N/A</v>
      </c>
      <c r="AI15" s="11" t="e">
        <f>IF($AY15=1, データ!AI15, NA())</f>
        <v>#N/A</v>
      </c>
      <c r="AJ15" s="11" t="e">
        <f>IF($AY15=1, データ!AJ15, NA())</f>
        <v>#N/A</v>
      </c>
      <c r="AL15" s="11" t="e">
        <f>IF($AY15=1, データ!AL15, NA())</f>
        <v>#N/A</v>
      </c>
      <c r="AM15" s="11" t="e">
        <f>IF($AY15=1, データ!AM15, NA())</f>
        <v>#N/A</v>
      </c>
      <c r="AN15" s="11" t="e">
        <f>IF($AY15=1, データ!AN15, NA())</f>
        <v>#N/A</v>
      </c>
      <c r="AO15" s="11" t="e">
        <f>IF($AY15=1, データ!AO15, NA())</f>
        <v>#N/A</v>
      </c>
      <c r="AQ15" s="11" t="e">
        <f>IF($AY15=1, データ!AQ15, NA())</f>
        <v>#N/A</v>
      </c>
      <c r="AR15" s="11" t="e">
        <f>IF($AY15=1, データ!AR15, NA())</f>
        <v>#N/A</v>
      </c>
      <c r="AS15" s="11" t="e">
        <f>IF($AY15=1, データ!AS15, NA())</f>
        <v>#N/A</v>
      </c>
      <c r="AU15" s="11" t="e">
        <f>IF($AY15=1, データ!AU15, NA())</f>
        <v>#N/A</v>
      </c>
      <c r="AV15" s="11" t="e">
        <f>IF($AY15=1, データ!AV15, NA())</f>
        <v>#N/A</v>
      </c>
      <c r="AW15" s="11" t="e">
        <f>IF($AY15=1, データ!AW15, NA())</f>
        <v>#N/A</v>
      </c>
      <c r="AY15" s="11">
        <v>0</v>
      </c>
      <c r="BC15" s="11">
        <f t="shared" si="0"/>
        <v>0</v>
      </c>
      <c r="BD15" s="11">
        <f t="shared" si="1"/>
        <v>1</v>
      </c>
    </row>
    <row r="16" spans="1:56" x14ac:dyDescent="0.4">
      <c r="A16" s="11" t="s">
        <v>14</v>
      </c>
      <c r="B16" s="11" t="e">
        <f>IF($AY16=1, データ!B16, NA())</f>
        <v>#N/A</v>
      </c>
      <c r="C16" s="11" t="e">
        <f>IF($AY16=1, データ!C16, NA())</f>
        <v>#N/A</v>
      </c>
      <c r="D16" s="11" t="e">
        <f>IF($AY16=1, データ!D16, NA())</f>
        <v>#N/A</v>
      </c>
      <c r="F16" s="11" t="e">
        <f>IF($AY16=1, データ!F16, NA())</f>
        <v>#N/A</v>
      </c>
      <c r="G16" s="11" t="e">
        <f>IF($AY16=1, データ!G16, NA())</f>
        <v>#N/A</v>
      </c>
      <c r="H16" s="11" t="e">
        <f>IF($AY16=1, データ!H16, NA())</f>
        <v>#N/A</v>
      </c>
      <c r="J16" s="11" t="e">
        <f>IF($AY16=1, データ!J16, NA())</f>
        <v>#N/A</v>
      </c>
      <c r="K16" s="11" t="e">
        <f>IF($AY16=1, データ!K16, NA())</f>
        <v>#N/A</v>
      </c>
      <c r="L16" s="11" t="e">
        <f>IF($AY16=1, データ!L16, NA())</f>
        <v>#N/A</v>
      </c>
      <c r="N16" s="11" t="e">
        <f>IF($AY16=1, データ!N16, NA())</f>
        <v>#N/A</v>
      </c>
      <c r="O16" s="11" t="e">
        <f>IF($AY16=1, データ!O16, NA())</f>
        <v>#N/A</v>
      </c>
      <c r="P16" s="11" t="e">
        <f>IF($AY16=1, データ!P16, NA())</f>
        <v>#N/A</v>
      </c>
      <c r="R16" s="11" t="e">
        <f>IF($AY16=1, データ!R16, NA())</f>
        <v>#N/A</v>
      </c>
      <c r="S16" s="11" t="e">
        <f>IF($AY16=1, データ!S16, NA())</f>
        <v>#N/A</v>
      </c>
      <c r="T16" s="11" t="e">
        <f>IF($AY16=1, データ!T16, NA())</f>
        <v>#N/A</v>
      </c>
      <c r="U16" s="11" t="e">
        <f>IF($AY16=1, データ!U16, NA())</f>
        <v>#N/A</v>
      </c>
      <c r="W16" s="11" t="e">
        <f>IF($AY16=1, データ!W16, NA())</f>
        <v>#N/A</v>
      </c>
      <c r="X16" s="11" t="e">
        <f>IF($AY16=1, データ!X16, NA())</f>
        <v>#N/A</v>
      </c>
      <c r="Y16" s="11" t="e">
        <f>IF($AY16=1, データ!Y16, NA())</f>
        <v>#N/A</v>
      </c>
      <c r="Z16" s="11" t="e">
        <f>IF($AY16=1, データ!Z16, NA())</f>
        <v>#N/A</v>
      </c>
      <c r="AA16" s="11" t="e">
        <f>IF($AY16=1, データ!AA16, NA())</f>
        <v>#N/A</v>
      </c>
      <c r="AC16" s="11" t="e">
        <f>IF($AY16=1, データ!AC16, NA())</f>
        <v>#N/A</v>
      </c>
      <c r="AD16" s="11" t="e">
        <f>IF($AY16=1, データ!AD16, NA())</f>
        <v>#N/A</v>
      </c>
      <c r="AE16" s="14" t="e">
        <f>IF($AY16=1, データ!AE16, NA())</f>
        <v>#N/A</v>
      </c>
      <c r="AG16" s="11" t="e">
        <f>IF($AY16=1, データ!AG16, NA())</f>
        <v>#N/A</v>
      </c>
      <c r="AH16" s="11" t="e">
        <f>IF($AY16=1, データ!AH16, NA())</f>
        <v>#N/A</v>
      </c>
      <c r="AI16" s="11" t="e">
        <f>IF($AY16=1, データ!AI16, NA())</f>
        <v>#N/A</v>
      </c>
      <c r="AJ16" s="11" t="e">
        <f>IF($AY16=1, データ!AJ16, NA())</f>
        <v>#N/A</v>
      </c>
      <c r="AL16" s="11" t="e">
        <f>IF($AY16=1, データ!AL16, NA())</f>
        <v>#N/A</v>
      </c>
      <c r="AM16" s="11" t="e">
        <f>IF($AY16=1, データ!AM16, NA())</f>
        <v>#N/A</v>
      </c>
      <c r="AN16" s="11" t="e">
        <f>IF($AY16=1, データ!AN16, NA())</f>
        <v>#N/A</v>
      </c>
      <c r="AO16" s="11" t="e">
        <f>IF($AY16=1, データ!AO16, NA())</f>
        <v>#N/A</v>
      </c>
      <c r="AQ16" s="11" t="e">
        <f>IF($AY16=1, データ!AQ16, NA())</f>
        <v>#N/A</v>
      </c>
      <c r="AR16" s="11" t="e">
        <f>IF($AY16=1, データ!AR16, NA())</f>
        <v>#N/A</v>
      </c>
      <c r="AS16" s="11" t="e">
        <f>IF($AY16=1, データ!AS16, NA())</f>
        <v>#N/A</v>
      </c>
      <c r="AU16" s="11" t="e">
        <f>IF($AY16=1, データ!AU16, NA())</f>
        <v>#N/A</v>
      </c>
      <c r="AV16" s="11" t="e">
        <f>IF($AY16=1, データ!AV16, NA())</f>
        <v>#N/A</v>
      </c>
      <c r="AW16" s="11" t="e">
        <f>IF($AY16=1, データ!AW16, NA())</f>
        <v>#N/A</v>
      </c>
      <c r="AY16" s="11">
        <v>0</v>
      </c>
      <c r="BA16" s="11" t="s">
        <v>63</v>
      </c>
      <c r="BB16" s="11">
        <f t="array" ref="BB16">PEARSON(IF($AY$2:$AY$22=1,$AC$2:$AC$22,""),IF($AY$2:$AY$22=1,$B$2:$B$22,""))</f>
        <v>-0.37469475466579016</v>
      </c>
      <c r="BC16" s="11">
        <f t="shared" si="0"/>
        <v>-1.0692455705339488</v>
      </c>
      <c r="BD16" s="11">
        <f t="shared" si="1"/>
        <v>0.32043775577219125</v>
      </c>
    </row>
    <row r="17" spans="1:56" x14ac:dyDescent="0.4">
      <c r="A17" s="11" t="s">
        <v>15</v>
      </c>
      <c r="B17" s="11">
        <f>IF($AY17=1, データ!B17, NA())</f>
        <v>22</v>
      </c>
      <c r="C17" s="11">
        <f>IF($AY17=1, データ!C17, NA())</f>
        <v>28</v>
      </c>
      <c r="D17" s="11">
        <f>IF($AY17=1, データ!D17, NA())</f>
        <v>4.5999999999999996</v>
      </c>
      <c r="F17" s="11">
        <f>IF($AY17=1, データ!F17, NA())</f>
        <v>34</v>
      </c>
      <c r="G17" s="11">
        <f>IF($AY17=1, データ!G17, NA())</f>
        <v>36</v>
      </c>
      <c r="H17" s="11">
        <f>IF($AY17=1, データ!H17, NA())</f>
        <v>48.571428571428569</v>
      </c>
      <c r="J17" s="11">
        <f>IF($AY17=1, データ!J17, NA())</f>
        <v>0</v>
      </c>
      <c r="K17" s="11">
        <f>IF($AY17=1, データ!K17, NA())</f>
        <v>2</v>
      </c>
      <c r="L17" s="11">
        <f>IF($AY17=1, データ!L17, NA())</f>
        <v>0</v>
      </c>
      <c r="N17" s="11">
        <f>IF($AY17=1, データ!N17, NA())</f>
        <v>34</v>
      </c>
      <c r="O17" s="11">
        <f>IF($AY17=1, データ!O17, NA())</f>
        <v>38</v>
      </c>
      <c r="P17" s="11">
        <f>IF($AY17=1, データ!P17, NA())</f>
        <v>47.222222222222221</v>
      </c>
      <c r="R17" s="11">
        <f>IF($AY17=1, データ!R17, NA())</f>
        <v>21</v>
      </c>
      <c r="S17" s="11">
        <f>IF($AY17=1, データ!S17, NA())</f>
        <v>93</v>
      </c>
      <c r="T17" s="11">
        <f>IF($AY17=1, データ!T17, NA())</f>
        <v>23</v>
      </c>
      <c r="U17" s="11">
        <f>IF($AY17=1, データ!U17, NA())</f>
        <v>45</v>
      </c>
      <c r="W17" s="11">
        <f>IF($AY17=1, データ!W17, NA())</f>
        <v>3</v>
      </c>
      <c r="X17" s="11">
        <f>IF($AY17=1, データ!X17, NA())</f>
        <v>11</v>
      </c>
      <c r="Y17" s="11">
        <f>IF($AY17=1, データ!Y17, NA())</f>
        <v>0</v>
      </c>
      <c r="Z17" s="11">
        <f>IF($AY17=1, データ!Z17, NA())</f>
        <v>4</v>
      </c>
      <c r="AA17" s="11">
        <f>IF($AY17=1, データ!AA17, NA())</f>
        <v>182</v>
      </c>
      <c r="AC17" s="11">
        <f>IF($AY17=1, データ!AC17, NA())</f>
        <v>-880</v>
      </c>
      <c r="AD17" s="11">
        <f>IF($AY17=1, データ!AD17, NA())</f>
        <v>650</v>
      </c>
      <c r="AE17" s="13">
        <f>IF($AY17=1, データ!AE17, NA())</f>
        <v>-230</v>
      </c>
      <c r="AG17" s="11">
        <f>IF($AY17=1, データ!AG17, NA())</f>
        <v>0.11538461538461539</v>
      </c>
      <c r="AH17" s="11">
        <f>IF($AY17=1, データ!AH17, NA())</f>
        <v>0.51098901098901095</v>
      </c>
      <c r="AI17" s="11">
        <f>IF($AY17=1, データ!AI17, NA())</f>
        <v>0.12637362637362637</v>
      </c>
      <c r="AJ17" s="11">
        <f>IF($AY17=1, データ!AJ17, NA())</f>
        <v>0.24725274725274726</v>
      </c>
      <c r="AL17" s="11">
        <f>IF($AY17=1, データ!AL17, NA())</f>
        <v>0.16666666666666666</v>
      </c>
      <c r="AM17" s="11">
        <f>IF($AY17=1, データ!AM17, NA())</f>
        <v>0.61111111111111116</v>
      </c>
      <c r="AN17" s="11">
        <f>IF($AY17=1, データ!AN17, NA())</f>
        <v>0</v>
      </c>
      <c r="AO17" s="11">
        <f>IF($AY17=1, データ!AO17, NA())</f>
        <v>0.22222222222222221</v>
      </c>
      <c r="AQ17" s="11">
        <f>IF($AY17=1, データ!AQ17, NA())</f>
        <v>62.637362637362635</v>
      </c>
      <c r="AR17" s="11">
        <f>IF($AY17=1, データ!AR17, NA())</f>
        <v>37.362637362637365</v>
      </c>
      <c r="AS17" s="11">
        <f>IF($AY17=1, データ!AS17, NA())</f>
        <v>-25.27472527472527</v>
      </c>
      <c r="AU17" s="11">
        <f>IF($AY17=1, データ!AU17, NA())</f>
        <v>77.777777777777786</v>
      </c>
      <c r="AV17" s="11">
        <f>IF($AY17=1, データ!AV17, NA())</f>
        <v>22.222222222222221</v>
      </c>
      <c r="AW17" s="11">
        <f>IF($AY17=1, データ!AW17, NA())</f>
        <v>55.555555555555564</v>
      </c>
      <c r="AY17" s="11">
        <v>1</v>
      </c>
      <c r="BC17" s="11">
        <f t="shared" si="0"/>
        <v>0</v>
      </c>
      <c r="BD17" s="11">
        <f t="shared" si="1"/>
        <v>1</v>
      </c>
    </row>
    <row r="18" spans="1:56" x14ac:dyDescent="0.4">
      <c r="A18" s="11" t="s">
        <v>16</v>
      </c>
      <c r="B18" s="11">
        <f>IF($AY18=1, データ!B18, NA())</f>
        <v>20</v>
      </c>
      <c r="C18" s="11">
        <f>IF($AY18=1, データ!C18, NA())</f>
        <v>30</v>
      </c>
      <c r="D18" s="11">
        <f>IF($AY18=1, データ!D18, NA())</f>
        <v>5.7</v>
      </c>
      <c r="F18" s="11">
        <f>IF($AY18=1, データ!F18, NA())</f>
        <v>41</v>
      </c>
      <c r="G18" s="11">
        <f>IF($AY18=1, データ!G18, NA())</f>
        <v>32</v>
      </c>
      <c r="H18" s="11">
        <f>IF($AY18=1, データ!H18, NA())</f>
        <v>56.164383561643838</v>
      </c>
      <c r="J18" s="11">
        <f>IF($AY18=1, データ!J18, NA())</f>
        <v>14</v>
      </c>
      <c r="K18" s="11">
        <f>IF($AY18=1, データ!K18, NA())</f>
        <v>4</v>
      </c>
      <c r="L18" s="11">
        <f>IF($AY18=1, データ!L18, NA())</f>
        <v>77.777777777777786</v>
      </c>
      <c r="N18" s="11">
        <f>IF($AY18=1, データ!N18, NA())</f>
        <v>55</v>
      </c>
      <c r="O18" s="11">
        <f>IF($AY18=1, データ!O18, NA())</f>
        <v>36</v>
      </c>
      <c r="P18" s="11">
        <f>IF($AY18=1, データ!P18, NA())</f>
        <v>60.439560439560438</v>
      </c>
      <c r="R18" s="11">
        <f>IF($AY18=1, データ!R18, NA())</f>
        <v>45</v>
      </c>
      <c r="S18" s="11">
        <f>IF($AY18=1, データ!S18, NA())</f>
        <v>37</v>
      </c>
      <c r="T18" s="11">
        <f>IF($AY18=1, データ!T18, NA())</f>
        <v>35</v>
      </c>
      <c r="U18" s="11">
        <f>IF($AY18=1, データ!U18, NA())</f>
        <v>24</v>
      </c>
      <c r="W18" s="11">
        <f>IF($AY18=1, データ!W18, NA())</f>
        <v>14</v>
      </c>
      <c r="X18" s="11">
        <f>IF($AY18=1, データ!X18, NA())</f>
        <v>15</v>
      </c>
      <c r="Y18" s="11">
        <f>IF($AY18=1, データ!Y18, NA())</f>
        <v>20</v>
      </c>
      <c r="Z18" s="11">
        <f>IF($AY18=1, データ!Z18, NA())</f>
        <v>10</v>
      </c>
      <c r="AA18" s="11">
        <f>IF($AY18=1, データ!AA18, NA())</f>
        <v>141</v>
      </c>
      <c r="AC18" s="11">
        <f>IF($AY18=1, データ!AC18, NA())</f>
        <v>-330</v>
      </c>
      <c r="AD18" s="11">
        <f>IF($AY18=1, データ!AD18, NA())</f>
        <v>740</v>
      </c>
      <c r="AE18" s="11">
        <f>IF($AY18=1, データ!AE18, NA())</f>
        <v>410</v>
      </c>
      <c r="AG18" s="11">
        <f>IF($AY18=1, データ!AG18, NA())</f>
        <v>0.31914893617021278</v>
      </c>
      <c r="AH18" s="11">
        <f>IF($AY18=1, データ!AH18, NA())</f>
        <v>0.26241134751773049</v>
      </c>
      <c r="AI18" s="11">
        <f>IF($AY18=1, データ!AI18, NA())</f>
        <v>0.24822695035460993</v>
      </c>
      <c r="AJ18" s="11">
        <f>IF($AY18=1, データ!AJ18, NA())</f>
        <v>0.1702127659574468</v>
      </c>
      <c r="AL18" s="11">
        <f>IF($AY18=1, データ!AL18, NA())</f>
        <v>0.23728813559322035</v>
      </c>
      <c r="AM18" s="11">
        <f>IF($AY18=1, データ!AM18, NA())</f>
        <v>0.25423728813559321</v>
      </c>
      <c r="AN18" s="11">
        <f>IF($AY18=1, データ!AN18, NA())</f>
        <v>0.33898305084745761</v>
      </c>
      <c r="AO18" s="11">
        <f>IF($AY18=1, データ!AO18, NA())</f>
        <v>0.16949152542372881</v>
      </c>
      <c r="AQ18" s="11">
        <f>IF($AY18=1, データ!AQ18, NA())</f>
        <v>58.156028368794324</v>
      </c>
      <c r="AR18" s="11">
        <f>IF($AY18=1, データ!AR18, NA())</f>
        <v>41.843971631205676</v>
      </c>
      <c r="AS18" s="11">
        <f>IF($AY18=1, データ!AS18, NA())</f>
        <v>-16.312056737588648</v>
      </c>
      <c r="AU18" s="11">
        <f>IF($AY18=1, データ!AU18, NA())</f>
        <v>49.152542372881356</v>
      </c>
      <c r="AV18" s="11">
        <f>IF($AY18=1, データ!AV18, NA())</f>
        <v>50.847457627118644</v>
      </c>
      <c r="AW18" s="11">
        <f>IF($AY18=1, データ!AW18, NA())</f>
        <v>-1.6949152542372872</v>
      </c>
      <c r="AY18" s="11">
        <v>1</v>
      </c>
      <c r="BA18" s="11" t="s">
        <v>86</v>
      </c>
      <c r="BB18" s="11">
        <f t="array" ref="BB18">PEARSON(IF($AY$2:$AY$22=1,$AD$2:$AD$22,""),IF($AY$2:$AY$22=1,$B$2:$B$22,""))</f>
        <v>5.0590877872169281E-2</v>
      </c>
      <c r="BC18" s="11">
        <f t="shared" si="0"/>
        <v>0.13402250241245975</v>
      </c>
      <c r="BD18" s="11">
        <f t="shared" si="1"/>
        <v>0.89715667594433079</v>
      </c>
    </row>
    <row r="19" spans="1:56" x14ac:dyDescent="0.4">
      <c r="A19" s="11" t="s">
        <v>17</v>
      </c>
      <c r="B19" s="11" t="e">
        <f>IF($AY19=1, データ!B19, NA())</f>
        <v>#N/A</v>
      </c>
      <c r="C19" s="11" t="e">
        <f>IF($AY19=1, データ!C19, NA())</f>
        <v>#N/A</v>
      </c>
      <c r="D19" s="11" t="e">
        <f>IF($AY19=1, データ!D19, NA())</f>
        <v>#N/A</v>
      </c>
      <c r="F19" s="11" t="e">
        <f>IF($AY19=1, データ!F19, NA())</f>
        <v>#N/A</v>
      </c>
      <c r="G19" s="11" t="e">
        <f>IF($AY19=1, データ!G19, NA())</f>
        <v>#N/A</v>
      </c>
      <c r="H19" s="11" t="e">
        <f>IF($AY19=1, データ!H19, NA())</f>
        <v>#N/A</v>
      </c>
      <c r="J19" s="11" t="e">
        <f>IF($AY19=1, データ!J19, NA())</f>
        <v>#N/A</v>
      </c>
      <c r="K19" s="11" t="e">
        <f>IF($AY19=1, データ!K19, NA())</f>
        <v>#N/A</v>
      </c>
      <c r="L19" s="11" t="e">
        <f>IF($AY19=1, データ!L19, NA())</f>
        <v>#N/A</v>
      </c>
      <c r="N19" s="11" t="e">
        <f>IF($AY19=1, データ!N19, NA())</f>
        <v>#N/A</v>
      </c>
      <c r="O19" s="11" t="e">
        <f>IF($AY19=1, データ!O19, NA())</f>
        <v>#N/A</v>
      </c>
      <c r="P19" s="11" t="e">
        <f>IF($AY19=1, データ!P19, NA())</f>
        <v>#N/A</v>
      </c>
      <c r="R19" s="11" t="e">
        <f>IF($AY19=1, データ!R19, NA())</f>
        <v>#N/A</v>
      </c>
      <c r="S19" s="11" t="e">
        <f>IF($AY19=1, データ!S19, NA())</f>
        <v>#N/A</v>
      </c>
      <c r="T19" s="11" t="e">
        <f>IF($AY19=1, データ!T19, NA())</f>
        <v>#N/A</v>
      </c>
      <c r="U19" s="11" t="e">
        <f>IF($AY19=1, データ!U19, NA())</f>
        <v>#N/A</v>
      </c>
      <c r="W19" s="11" t="e">
        <f>IF($AY19=1, データ!W19, NA())</f>
        <v>#N/A</v>
      </c>
      <c r="X19" s="11" t="e">
        <f>IF($AY19=1, データ!X19, NA())</f>
        <v>#N/A</v>
      </c>
      <c r="Y19" s="11" t="e">
        <f>IF($AY19=1, データ!Y19, NA())</f>
        <v>#N/A</v>
      </c>
      <c r="Z19" s="11" t="e">
        <f>IF($AY19=1, データ!Z19, NA())</f>
        <v>#N/A</v>
      </c>
      <c r="AA19" s="11" t="e">
        <f>IF($AY19=1, データ!AA19, NA())</f>
        <v>#N/A</v>
      </c>
      <c r="AC19" s="11" t="e">
        <f>IF($AY19=1, データ!AC19, NA())</f>
        <v>#N/A</v>
      </c>
      <c r="AD19" s="11" t="e">
        <f>IF($AY19=1, データ!AD19, NA())</f>
        <v>#N/A</v>
      </c>
      <c r="AE19" s="11" t="e">
        <f>IF($AY19=1, データ!AE19, NA())</f>
        <v>#N/A</v>
      </c>
      <c r="AG19" s="11" t="e">
        <f>IF($AY19=1, データ!AG19, NA())</f>
        <v>#N/A</v>
      </c>
      <c r="AH19" s="11" t="e">
        <f>IF($AY19=1, データ!AH19, NA())</f>
        <v>#N/A</v>
      </c>
      <c r="AI19" s="11" t="e">
        <f>IF($AY19=1, データ!AI19, NA())</f>
        <v>#N/A</v>
      </c>
      <c r="AJ19" s="11" t="e">
        <f>IF($AY19=1, データ!AJ19, NA())</f>
        <v>#N/A</v>
      </c>
      <c r="AL19" s="11" t="e">
        <f>IF($AY19=1, データ!AL19, NA())</f>
        <v>#N/A</v>
      </c>
      <c r="AM19" s="11" t="e">
        <f>IF($AY19=1, データ!AM19, NA())</f>
        <v>#N/A</v>
      </c>
      <c r="AN19" s="11" t="e">
        <f>IF($AY19=1, データ!AN19, NA())</f>
        <v>#N/A</v>
      </c>
      <c r="AO19" s="11" t="e">
        <f>IF($AY19=1, データ!AO19, NA())</f>
        <v>#N/A</v>
      </c>
      <c r="AQ19" s="11" t="e">
        <f>IF($AY19=1, データ!AQ19, NA())</f>
        <v>#N/A</v>
      </c>
      <c r="AR19" s="11" t="e">
        <f>IF($AY19=1, データ!AR19, NA())</f>
        <v>#N/A</v>
      </c>
      <c r="AS19" s="11" t="e">
        <f>IF($AY19=1, データ!AS19, NA())</f>
        <v>#N/A</v>
      </c>
      <c r="AU19" s="11" t="e">
        <f>IF($AY19=1, データ!AU19, NA())</f>
        <v>#N/A</v>
      </c>
      <c r="AV19" s="11" t="e">
        <f>IF($AY19=1, データ!AV19, NA())</f>
        <v>#N/A</v>
      </c>
      <c r="AW19" s="11" t="e">
        <f>IF($AY19=1, データ!AW19, NA())</f>
        <v>#N/A</v>
      </c>
      <c r="AY19" s="11">
        <v>0</v>
      </c>
      <c r="BC19" s="11">
        <f t="shared" si="0"/>
        <v>0</v>
      </c>
      <c r="BD19" s="11">
        <f t="shared" si="1"/>
        <v>1</v>
      </c>
    </row>
    <row r="20" spans="1:56" x14ac:dyDescent="0.4">
      <c r="A20" s="11" t="s">
        <v>18</v>
      </c>
      <c r="B20" s="11" t="e">
        <f>IF($AY20=1, データ!B20, NA())</f>
        <v>#N/A</v>
      </c>
      <c r="C20" s="11" t="e">
        <f>IF($AY20=1, データ!C20, NA())</f>
        <v>#N/A</v>
      </c>
      <c r="D20" s="11" t="e">
        <f>IF($AY20=1, データ!D20, NA())</f>
        <v>#N/A</v>
      </c>
      <c r="F20" s="11" t="e">
        <f>IF($AY20=1, データ!F20, NA())</f>
        <v>#N/A</v>
      </c>
      <c r="G20" s="11" t="e">
        <f>IF($AY20=1, データ!G20, NA())</f>
        <v>#N/A</v>
      </c>
      <c r="H20" s="11" t="e">
        <f>IF($AY20=1, データ!H20, NA())</f>
        <v>#N/A</v>
      </c>
      <c r="J20" s="11" t="e">
        <f>IF($AY20=1, データ!J20, NA())</f>
        <v>#N/A</v>
      </c>
      <c r="K20" s="11" t="e">
        <f>IF($AY20=1, データ!K20, NA())</f>
        <v>#N/A</v>
      </c>
      <c r="L20" s="11" t="e">
        <f>IF($AY20=1, データ!L20, NA())</f>
        <v>#N/A</v>
      </c>
      <c r="N20" s="11" t="e">
        <f>IF($AY20=1, データ!N20, NA())</f>
        <v>#N/A</v>
      </c>
      <c r="O20" s="11" t="e">
        <f>IF($AY20=1, データ!O20, NA())</f>
        <v>#N/A</v>
      </c>
      <c r="P20" s="11" t="e">
        <f>IF($AY20=1, データ!P20, NA())</f>
        <v>#N/A</v>
      </c>
      <c r="R20" s="11" t="e">
        <f>IF($AY20=1, データ!R20, NA())</f>
        <v>#N/A</v>
      </c>
      <c r="S20" s="11" t="e">
        <f>IF($AY20=1, データ!S20, NA())</f>
        <v>#N/A</v>
      </c>
      <c r="T20" s="11" t="e">
        <f>IF($AY20=1, データ!T20, NA())</f>
        <v>#N/A</v>
      </c>
      <c r="U20" s="11" t="e">
        <f>IF($AY20=1, データ!U20, NA())</f>
        <v>#N/A</v>
      </c>
      <c r="W20" s="11" t="e">
        <f>IF($AY20=1, データ!W20, NA())</f>
        <v>#N/A</v>
      </c>
      <c r="X20" s="11" t="e">
        <f>IF($AY20=1, データ!X20, NA())</f>
        <v>#N/A</v>
      </c>
      <c r="Y20" s="11" t="e">
        <f>IF($AY20=1, データ!Y20, NA())</f>
        <v>#N/A</v>
      </c>
      <c r="Z20" s="11" t="e">
        <f>IF($AY20=1, データ!Z20, NA())</f>
        <v>#N/A</v>
      </c>
      <c r="AA20" s="11" t="e">
        <f>IF($AY20=1, データ!AA20, NA())</f>
        <v>#N/A</v>
      </c>
      <c r="AC20" s="11" t="e">
        <f>IF($AY20=1, データ!AC20, NA())</f>
        <v>#N/A</v>
      </c>
      <c r="AD20" s="11" t="e">
        <f>IF($AY20=1, データ!AD20, NA())</f>
        <v>#N/A</v>
      </c>
      <c r="AE20" s="13" t="e">
        <f>IF($AY20=1, データ!AE20, NA())</f>
        <v>#N/A</v>
      </c>
      <c r="AG20" s="11" t="e">
        <f>IF($AY20=1, データ!AG20, NA())</f>
        <v>#N/A</v>
      </c>
      <c r="AH20" s="11" t="e">
        <f>IF($AY20=1, データ!AH20, NA())</f>
        <v>#N/A</v>
      </c>
      <c r="AI20" s="11" t="e">
        <f>IF($AY20=1, データ!AI20, NA())</f>
        <v>#N/A</v>
      </c>
      <c r="AJ20" s="11" t="e">
        <f>IF($AY20=1, データ!AJ20, NA())</f>
        <v>#N/A</v>
      </c>
      <c r="AL20" s="11" t="e">
        <f>IF($AY20=1, データ!AL20, NA())</f>
        <v>#N/A</v>
      </c>
      <c r="AM20" s="11" t="e">
        <f>IF($AY20=1, データ!AM20, NA())</f>
        <v>#N/A</v>
      </c>
      <c r="AN20" s="11" t="e">
        <f>IF($AY20=1, データ!AN20, NA())</f>
        <v>#N/A</v>
      </c>
      <c r="AO20" s="11" t="e">
        <f>IF($AY20=1, データ!AO20, NA())</f>
        <v>#N/A</v>
      </c>
      <c r="AQ20" s="11" t="e">
        <f>IF($AY20=1, データ!AQ20, NA())</f>
        <v>#N/A</v>
      </c>
      <c r="AR20" s="11" t="e">
        <f>IF($AY20=1, データ!AR20, NA())</f>
        <v>#N/A</v>
      </c>
      <c r="AS20" s="11" t="e">
        <f>IF($AY20=1, データ!AS20, NA())</f>
        <v>#N/A</v>
      </c>
      <c r="AU20" s="11" t="e">
        <f>IF($AY20=1, データ!AU20, NA())</f>
        <v>#N/A</v>
      </c>
      <c r="AV20" s="11" t="e">
        <f>IF($AY20=1, データ!AV20, NA())</f>
        <v>#N/A</v>
      </c>
      <c r="AW20" s="11" t="e">
        <f>IF($AY20=1, データ!AW20, NA())</f>
        <v>#N/A</v>
      </c>
      <c r="AY20" s="11">
        <v>0</v>
      </c>
      <c r="BA20" s="11" t="s">
        <v>58</v>
      </c>
      <c r="BB20" s="11">
        <f t="array" ref="BB20">PEARSON(IF($AY$2:$AY$22=1,$AE$2:$AE$22,""),IF($AY$2:$AY$22=1,$B$2:$B$22,""))</f>
        <v>-0.26693356214729697</v>
      </c>
      <c r="BC20" s="11">
        <f t="shared" si="0"/>
        <v>-0.73283063002973514</v>
      </c>
      <c r="BD20" s="11">
        <f t="shared" si="1"/>
        <v>0.48747021333848162</v>
      </c>
    </row>
    <row r="21" spans="1:56" x14ac:dyDescent="0.4">
      <c r="A21" s="11" t="s">
        <v>19</v>
      </c>
      <c r="B21" s="11" t="e">
        <f>IF($AY21=1, データ!B21, NA())</f>
        <v>#N/A</v>
      </c>
      <c r="C21" s="11" t="e">
        <f>IF($AY21=1, データ!C21, NA())</f>
        <v>#N/A</v>
      </c>
      <c r="D21" s="11" t="e">
        <f>IF($AY21=1, データ!D21, NA())</f>
        <v>#N/A</v>
      </c>
      <c r="F21" s="11" t="e">
        <f>IF($AY21=1, データ!F21, NA())</f>
        <v>#N/A</v>
      </c>
      <c r="G21" s="11" t="e">
        <f>IF($AY21=1, データ!G21, NA())</f>
        <v>#N/A</v>
      </c>
      <c r="H21" s="11" t="e">
        <f>IF($AY21=1, データ!H21, NA())</f>
        <v>#N/A</v>
      </c>
      <c r="J21" s="11" t="e">
        <f>IF($AY21=1, データ!J21, NA())</f>
        <v>#N/A</v>
      </c>
      <c r="K21" s="11" t="e">
        <f>IF($AY21=1, データ!K21, NA())</f>
        <v>#N/A</v>
      </c>
      <c r="L21" s="11" t="e">
        <f>IF($AY21=1, データ!L21, NA())</f>
        <v>#N/A</v>
      </c>
      <c r="N21" s="11" t="e">
        <f>IF($AY21=1, データ!N21, NA())</f>
        <v>#N/A</v>
      </c>
      <c r="O21" s="11" t="e">
        <f>IF($AY21=1, データ!O21, NA())</f>
        <v>#N/A</v>
      </c>
      <c r="P21" s="11" t="e">
        <f>IF($AY21=1, データ!P21, NA())</f>
        <v>#N/A</v>
      </c>
      <c r="R21" s="11" t="e">
        <f>IF($AY21=1, データ!R21, NA())</f>
        <v>#N/A</v>
      </c>
      <c r="S21" s="11" t="e">
        <f>IF($AY21=1, データ!S21, NA())</f>
        <v>#N/A</v>
      </c>
      <c r="T21" s="11" t="e">
        <f>IF($AY21=1, データ!T21, NA())</f>
        <v>#N/A</v>
      </c>
      <c r="U21" s="11" t="e">
        <f>IF($AY21=1, データ!U21, NA())</f>
        <v>#N/A</v>
      </c>
      <c r="W21" s="11" t="e">
        <f>IF($AY21=1, データ!W21, NA())</f>
        <v>#N/A</v>
      </c>
      <c r="X21" s="11" t="e">
        <f>IF($AY21=1, データ!X21, NA())</f>
        <v>#N/A</v>
      </c>
      <c r="Y21" s="11" t="e">
        <f>IF($AY21=1, データ!Y21, NA())</f>
        <v>#N/A</v>
      </c>
      <c r="Z21" s="11" t="e">
        <f>IF($AY21=1, データ!Z21, NA())</f>
        <v>#N/A</v>
      </c>
      <c r="AA21" s="11" t="e">
        <f>IF($AY21=1, データ!AA21, NA())</f>
        <v>#N/A</v>
      </c>
      <c r="AC21" s="11" t="e">
        <f>IF($AY21=1, データ!AC21, NA())</f>
        <v>#N/A</v>
      </c>
      <c r="AD21" s="11" t="e">
        <f>IF($AY21=1, データ!AD21, NA())</f>
        <v>#N/A</v>
      </c>
      <c r="AE21" s="11" t="e">
        <f>IF($AY21=1, データ!AE21, NA())</f>
        <v>#N/A</v>
      </c>
      <c r="AG21" s="11" t="e">
        <f>IF($AY21=1, データ!AG21, NA())</f>
        <v>#N/A</v>
      </c>
      <c r="AH21" s="11" t="e">
        <f>IF($AY21=1, データ!AH21, NA())</f>
        <v>#N/A</v>
      </c>
      <c r="AI21" s="11" t="e">
        <f>IF($AY21=1, データ!AI21, NA())</f>
        <v>#N/A</v>
      </c>
      <c r="AJ21" s="11" t="e">
        <f>IF($AY21=1, データ!AJ21, NA())</f>
        <v>#N/A</v>
      </c>
      <c r="AL21" s="11" t="e">
        <f>IF($AY21=1, データ!AL21, NA())</f>
        <v>#N/A</v>
      </c>
      <c r="AM21" s="11" t="e">
        <f>IF($AY21=1, データ!AM21, NA())</f>
        <v>#N/A</v>
      </c>
      <c r="AN21" s="11" t="e">
        <f>IF($AY21=1, データ!AN21, NA())</f>
        <v>#N/A</v>
      </c>
      <c r="AO21" s="11" t="e">
        <f>IF($AY21=1, データ!AO21, NA())</f>
        <v>#N/A</v>
      </c>
      <c r="AQ21" s="11" t="e">
        <f>IF($AY21=1, データ!AQ21, NA())</f>
        <v>#N/A</v>
      </c>
      <c r="AR21" s="11" t="e">
        <f>IF($AY21=1, データ!AR21, NA())</f>
        <v>#N/A</v>
      </c>
      <c r="AS21" s="11" t="e">
        <f>IF($AY21=1, データ!AS21, NA())</f>
        <v>#N/A</v>
      </c>
      <c r="AU21" s="11" t="e">
        <f>IF($AY21=1, データ!AU21, NA())</f>
        <v>#N/A</v>
      </c>
      <c r="AV21" s="11" t="e">
        <f>IF($AY21=1, データ!AV21, NA())</f>
        <v>#N/A</v>
      </c>
      <c r="AW21" s="11" t="e">
        <f>IF($AY21=1, データ!AW21, NA())</f>
        <v>#N/A</v>
      </c>
      <c r="AY21" s="11">
        <v>0</v>
      </c>
      <c r="BC21" s="11">
        <f t="shared" si="0"/>
        <v>0</v>
      </c>
      <c r="BD21" s="11">
        <f t="shared" si="1"/>
        <v>1</v>
      </c>
    </row>
    <row r="22" spans="1:56" x14ac:dyDescent="0.4">
      <c r="A22" s="11" t="s">
        <v>20</v>
      </c>
      <c r="B22" s="11">
        <f>IF($AY22=1, データ!B22, NA())</f>
        <v>14</v>
      </c>
      <c r="C22" s="11">
        <f>IF($AY22=1, データ!C22, NA())</f>
        <v>34</v>
      </c>
      <c r="D22" s="11">
        <f>IF($AY22=1, データ!D22, NA())</f>
        <v>6.2</v>
      </c>
      <c r="F22" s="11">
        <f>IF($AY22=1, データ!F22, NA())</f>
        <v>12</v>
      </c>
      <c r="G22" s="11">
        <f>IF($AY22=1, データ!G22, NA())</f>
        <v>38</v>
      </c>
      <c r="H22" s="11">
        <f>IF($AY22=1, データ!H22, NA())</f>
        <v>24</v>
      </c>
      <c r="J22" s="11">
        <f>IF($AY22=1, データ!J22, NA())</f>
        <v>4</v>
      </c>
      <c r="K22" s="11">
        <f>IF($AY22=1, データ!K22, NA())</f>
        <v>23</v>
      </c>
      <c r="L22" s="11">
        <f>IF($AY22=1, データ!L22, NA())</f>
        <v>14.814814814814813</v>
      </c>
      <c r="N22" s="11">
        <f>IF($AY22=1, データ!N22, NA())</f>
        <v>16</v>
      </c>
      <c r="O22" s="11">
        <f>IF($AY22=1, データ!O22, NA())</f>
        <v>61</v>
      </c>
      <c r="P22" s="11">
        <f>IF($AY22=1, データ!P22, NA())</f>
        <v>20.779220779220779</v>
      </c>
      <c r="R22" s="11">
        <f>IF($AY22=1, データ!R22, NA())</f>
        <v>16</v>
      </c>
      <c r="S22" s="11">
        <f>IF($AY22=1, データ!S22, NA())</f>
        <v>27</v>
      </c>
      <c r="T22" s="11">
        <f>IF($AY22=1, データ!T22, NA())</f>
        <v>37</v>
      </c>
      <c r="U22" s="11">
        <f>IF($AY22=1, データ!U22, NA())</f>
        <v>34</v>
      </c>
      <c r="W22" s="11">
        <f>IF($AY22=1, データ!W22, NA())</f>
        <v>19</v>
      </c>
      <c r="X22" s="11">
        <f>IF($AY22=1, データ!X22, NA())</f>
        <v>20</v>
      </c>
      <c r="Y22" s="11">
        <f>IF($AY22=1, データ!Y22, NA())</f>
        <v>29</v>
      </c>
      <c r="Z22" s="11">
        <f>IF($AY22=1, データ!Z22, NA())</f>
        <v>18</v>
      </c>
      <c r="AA22" s="11">
        <f>IF($AY22=1, データ!AA22, NA())</f>
        <v>114</v>
      </c>
      <c r="AC22" s="11">
        <f>IF($AY22=1, データ!AC22, NA())</f>
        <v>210</v>
      </c>
      <c r="AD22" s="11">
        <f>IF($AY22=1, データ!AD22, NA())</f>
        <v>190</v>
      </c>
      <c r="AE22" s="11">
        <f>IF($AY22=1, データ!AE22, NA())</f>
        <v>400</v>
      </c>
      <c r="AG22" s="11">
        <f>IF($AY22=1, データ!AG22, NA())</f>
        <v>0.14035087719298245</v>
      </c>
      <c r="AH22" s="11">
        <f>IF($AY22=1, データ!AH22, NA())</f>
        <v>0.23684210526315788</v>
      </c>
      <c r="AI22" s="11">
        <f>IF($AY22=1, データ!AI22, NA())</f>
        <v>0.32456140350877194</v>
      </c>
      <c r="AJ22" s="11">
        <f>IF($AY22=1, データ!AJ22, NA())</f>
        <v>0.2982456140350877</v>
      </c>
      <c r="AL22" s="11">
        <f>IF($AY22=1, データ!AL22, NA())</f>
        <v>0.22093023255813954</v>
      </c>
      <c r="AM22" s="11">
        <f>IF($AY22=1, データ!AM22, NA())</f>
        <v>0.23255813953488372</v>
      </c>
      <c r="AN22" s="11">
        <f>IF($AY22=1, データ!AN22, NA())</f>
        <v>0.33720930232558138</v>
      </c>
      <c r="AO22" s="11">
        <f>IF($AY22=1, データ!AO22, NA())</f>
        <v>0.20930232558139536</v>
      </c>
      <c r="AQ22" s="11">
        <f>IF($AY22=1, データ!AQ22, NA())</f>
        <v>37.719298245614034</v>
      </c>
      <c r="AR22" s="11">
        <f>IF($AY22=1, データ!AR22, NA())</f>
        <v>62.280701754385973</v>
      </c>
      <c r="AS22" s="11">
        <f>IF($AY22=1, データ!AS22, NA())</f>
        <v>24.561403508771939</v>
      </c>
      <c r="AU22" s="11">
        <f>IF($AY22=1, データ!AU22, NA())</f>
        <v>45.348837209302324</v>
      </c>
      <c r="AV22" s="11">
        <f>IF($AY22=1, データ!AV22, NA())</f>
        <v>54.651162790697668</v>
      </c>
      <c r="AW22" s="11">
        <f>IF($AY22=1, データ!AW22, NA())</f>
        <v>-9.302325581395344</v>
      </c>
      <c r="AY22" s="11">
        <v>1</v>
      </c>
      <c r="BA22" s="11" t="s">
        <v>64</v>
      </c>
      <c r="BB22" s="11">
        <f t="array" ref="BB22">PEARSON(IF($AY$2:$AY$22=1,$AC$2:$AC$22,""),IF($AY$2:$AY$22=1,$D$2:$D$22,""))</f>
        <v>0.39623721242651078</v>
      </c>
      <c r="BC22" s="11">
        <f t="shared" si="0"/>
        <v>1.1418038533108954</v>
      </c>
      <c r="BD22" s="11">
        <f t="shared" si="1"/>
        <v>0.29108449570210676</v>
      </c>
    </row>
    <row r="23" spans="1:56" x14ac:dyDescent="0.4">
      <c r="BC23" s="11">
        <f t="shared" si="0"/>
        <v>0</v>
      </c>
      <c r="BD23" s="11">
        <f t="shared" si="1"/>
        <v>1</v>
      </c>
    </row>
    <row r="24" spans="1:56" x14ac:dyDescent="0.4">
      <c r="C24" s="11" t="e">
        <f>AVERAGE(C2:C22)</f>
        <v>#N/A</v>
      </c>
      <c r="H24" s="11" t="e">
        <f>AVERAGE(H2:H22)</f>
        <v>#N/A</v>
      </c>
      <c r="AA24" s="11" t="e">
        <f>AVERAGE(AA2:AA22)</f>
        <v>#N/A</v>
      </c>
      <c r="AE24" s="11" t="e">
        <f>AVERAGE(AE2:AE22)</f>
        <v>#N/A</v>
      </c>
      <c r="AG24" s="15">
        <f>AVERAGEIF($AY$2:$AY$22, 1, AG2:AG22)*100</f>
        <v>18.095021314767568</v>
      </c>
      <c r="AH24" s="15">
        <f t="shared" ref="AH24:AJ24" si="2">AVERAGEIF($AY$2:$AY$22, 1, AH2:AH22)*100</f>
        <v>27.253246271376725</v>
      </c>
      <c r="AI24" s="15">
        <f t="shared" si="2"/>
        <v>26.866574495727676</v>
      </c>
      <c r="AJ24" s="15">
        <f t="shared" si="2"/>
        <v>27.785157918128029</v>
      </c>
      <c r="AL24" s="15">
        <f>AVERAGEIF($AY$2:$AY$22, 1, AL2:AL22)*100</f>
        <v>27.730322981915752</v>
      </c>
      <c r="AM24" s="15">
        <f t="shared" ref="AM24:AO24" si="3">AVERAGEIF($AY$2:$AY$22, 1, AM2:AM22)*100</f>
        <v>23.77508896275609</v>
      </c>
      <c r="AN24" s="15">
        <f t="shared" si="3"/>
        <v>29.888206591942097</v>
      </c>
      <c r="AO24" s="15">
        <f t="shared" si="3"/>
        <v>18.606381463386068</v>
      </c>
      <c r="AQ24" s="11">
        <f>SUM(R24:S24)</f>
        <v>0</v>
      </c>
      <c r="AR24" s="11">
        <f>SUM(T24:U24)</f>
        <v>0</v>
      </c>
      <c r="BA24" s="11" t="s">
        <v>65</v>
      </c>
      <c r="BB24" s="11">
        <f t="array" ref="BB24">PEARSON(IF($AY$2:$AY$22=1,$AD$2:$AD$22,""),IF($AY$2:$AY$22=1,$D$2:$D$22,""))</f>
        <v>0.65456070256350796</v>
      </c>
      <c r="BC24" s="11">
        <f t="shared" si="0"/>
        <v>2.2907185085461856</v>
      </c>
      <c r="BD24" s="11">
        <f t="shared" si="1"/>
        <v>5.5748457773826483E-2</v>
      </c>
    </row>
    <row r="25" spans="1:56" x14ac:dyDescent="0.4">
      <c r="C25" s="11" t="e">
        <f>_xlfn.STDEV.P(C2:C22)</f>
        <v>#N/A</v>
      </c>
      <c r="H25" s="11" t="e">
        <f>_xlfn.STDEV.P(H2:H22)</f>
        <v>#N/A</v>
      </c>
      <c r="R25" s="16"/>
      <c r="S25" s="16"/>
      <c r="T25" s="16"/>
      <c r="U25" s="16"/>
      <c r="V25" s="16"/>
      <c r="W25" s="16"/>
      <c r="X25" s="16"/>
      <c r="Y25" s="16"/>
      <c r="Z25" s="16"/>
      <c r="AA25" s="11" t="e">
        <f>_xlfn.STDEV.P(AA2:AA22)</f>
        <v>#N/A</v>
      </c>
      <c r="AE25" s="11" t="e">
        <f>_xlfn.STDEV.P(AE2:AE22)</f>
        <v>#N/A</v>
      </c>
      <c r="AG25" s="11">
        <f t="array" ref="AG25">_xlfn.STDEV.S(IF($AY$2:$AY$22=1, AG2:AG22, ""))*100</f>
        <v>6.8589597005299776</v>
      </c>
      <c r="AH25" s="11">
        <f t="array" ref="AH25">_xlfn.STDEV.S(IF($AY$2:$AY$22=1, AH2:AH22, ""))*100</f>
        <v>10.006412807530133</v>
      </c>
      <c r="AI25" s="11">
        <f t="array" ref="AI25">_xlfn.STDEV.S(IF($AY$2:$AY$22=1, AI2:AI22, ""))*100</f>
        <v>7.0608453230235</v>
      </c>
      <c r="AJ25" s="11">
        <f t="array" ref="AJ25">_xlfn.STDEV.S(IF($AY$2:$AY$22=1, AJ2:AJ22, ""))*100</f>
        <v>5.9777992884961124</v>
      </c>
      <c r="AL25" s="11">
        <f t="array" ref="AL25">_xlfn.STDEV.S(IF($AY$2:$AY$22=1, AL2:AL22, ""))*100</f>
        <v>17.44990518519776</v>
      </c>
      <c r="AM25" s="11">
        <f t="array" ref="AM25">_xlfn.STDEV.S(IF($AY$2:$AY$22=1, AM2:AM22, ""))*100</f>
        <v>20.62739635063992</v>
      </c>
      <c r="AN25" s="11">
        <f t="array" ref="AN25">_xlfn.STDEV.S(IF($AY$2:$AY$22=1, AN2:AN22, ""))*100</f>
        <v>16.113960025308078</v>
      </c>
      <c r="AO25" s="11">
        <f t="array" ref="AO25">_xlfn.STDEV.S(IF($AY$2:$AY$22=1, AO2:AO22, ""))*100</f>
        <v>15.250245827418304</v>
      </c>
      <c r="AQ25" s="11">
        <f>SUM(R25:S25)</f>
        <v>0</v>
      </c>
      <c r="AR25" s="11">
        <f>SUM(T25:U25)</f>
        <v>0</v>
      </c>
      <c r="BC25" s="11">
        <f t="shared" si="0"/>
        <v>0</v>
      </c>
      <c r="BD25" s="11">
        <f t="shared" si="1"/>
        <v>1</v>
      </c>
    </row>
    <row r="26" spans="1:56" x14ac:dyDescent="0.4">
      <c r="AA26" s="11" t="e">
        <f>IF(ABS(AA2-+$AA$24)&lt;1.3*$AA$25,1,0)</f>
        <v>#N/A</v>
      </c>
      <c r="AE26" s="17" t="e">
        <f>AE24+AE25*2</f>
        <v>#N/A</v>
      </c>
      <c r="BA26" s="11" t="s">
        <v>66</v>
      </c>
      <c r="BB26" s="11">
        <f t="array" ref="BB26">PEARSON(IF($AY$2:$AY$22=1,$AE$2:$AE$22,""),IF($AY$2:$AY$22=1,$D$2:$D$22,""))</f>
        <v>0.88303639418773772</v>
      </c>
      <c r="BC26" s="11">
        <f t="shared" si="0"/>
        <v>4.9782063237127225</v>
      </c>
      <c r="BD26" s="11">
        <f t="shared" si="1"/>
        <v>1.6042306623405102E-3</v>
      </c>
    </row>
    <row r="27" spans="1:56" x14ac:dyDescent="0.4">
      <c r="H27" s="11" t="e">
        <f>IF(ABS(H2-+$H$24)&lt;1.5*$H$25,1,0)</f>
        <v>#N/A</v>
      </c>
      <c r="AA27" s="11" t="e">
        <f t="shared" ref="AA27:AA46" si="4">IF(ABS(AA3-+$AA$24)&lt;1.3*$AA$25,1,0)</f>
        <v>#N/A</v>
      </c>
      <c r="AE27" s="11" t="e">
        <f>AE24-AE25*2</f>
        <v>#N/A</v>
      </c>
      <c r="BC27" s="11">
        <f t="shared" si="0"/>
        <v>0</v>
      </c>
      <c r="BD27" s="11">
        <f t="shared" si="1"/>
        <v>1</v>
      </c>
    </row>
    <row r="28" spans="1:56" x14ac:dyDescent="0.4">
      <c r="H28" s="11" t="e">
        <f t="shared" ref="H28:H47" si="5">IF(ABS(H3-+$H$24)&lt;1.5*$H$25,1,0)</f>
        <v>#N/A</v>
      </c>
      <c r="AA28" s="11" t="e">
        <f t="shared" si="4"/>
        <v>#N/A</v>
      </c>
      <c r="AE28" s="11" t="e">
        <f>IF(ABS(AE2-+$AE$24)&lt;1.3*$AE$25,1,0)</f>
        <v>#N/A</v>
      </c>
      <c r="BA28" s="11" t="s">
        <v>67</v>
      </c>
      <c r="BB28" s="11">
        <f t="array" ref="BB28">PEARSON(IF($AY$2:$AY$22=1,$AA$2:$AA$22,""),IF($AY$2:$AY$22=1,$C$2:$C$22,""))</f>
        <v>0.42517885113373161</v>
      </c>
      <c r="BC28" s="11">
        <f t="shared" si="0"/>
        <v>1.2428525863556963</v>
      </c>
      <c r="BD28" s="11">
        <f t="shared" si="1"/>
        <v>0.253936387185834</v>
      </c>
    </row>
    <row r="29" spans="1:56" x14ac:dyDescent="0.4">
      <c r="H29" s="11" t="e">
        <f t="shared" si="5"/>
        <v>#N/A</v>
      </c>
      <c r="AA29" s="11" t="e">
        <f t="shared" si="4"/>
        <v>#N/A</v>
      </c>
      <c r="AE29" s="11" t="e">
        <f t="shared" ref="AE29:AE48" si="6">IF(ABS(AE3-+$AE$24)&lt;1.3*$AE$25,1,0)</f>
        <v>#N/A</v>
      </c>
      <c r="BC29" s="11">
        <f t="shared" si="0"/>
        <v>0</v>
      </c>
      <c r="BD29" s="11">
        <f t="shared" si="1"/>
        <v>1</v>
      </c>
    </row>
    <row r="30" spans="1:56" x14ac:dyDescent="0.4">
      <c r="H30" s="11" t="e">
        <f t="shared" si="5"/>
        <v>#N/A</v>
      </c>
      <c r="AA30" s="11" t="e">
        <f t="shared" si="4"/>
        <v>#N/A</v>
      </c>
      <c r="AE30" s="11" t="e">
        <f t="shared" si="6"/>
        <v>#N/A</v>
      </c>
      <c r="BA30" s="11" t="s">
        <v>68</v>
      </c>
      <c r="BB30" s="11">
        <f t="array" ref="BB30">PEARSON(IF($AY$2:$AY$22=1,$AA$2:$AA$22,""),IF($AY$2:$AY$22=1,$B$2:$B$22,""))</f>
        <v>0.56993802448941677</v>
      </c>
      <c r="BC30" s="11">
        <f t="shared" si="0"/>
        <v>1.8351428491463415</v>
      </c>
      <c r="BD30" s="11">
        <f t="shared" si="1"/>
        <v>0.10911946688750741</v>
      </c>
    </row>
    <row r="31" spans="1:56" x14ac:dyDescent="0.4">
      <c r="H31" s="11" t="e">
        <f t="shared" si="5"/>
        <v>#N/A</v>
      </c>
      <c r="AA31" s="11" t="e">
        <f t="shared" si="4"/>
        <v>#N/A</v>
      </c>
      <c r="AE31" s="11" t="e">
        <f t="shared" si="6"/>
        <v>#N/A</v>
      </c>
      <c r="BC31" s="11">
        <f t="shared" si="0"/>
        <v>0</v>
      </c>
      <c r="BD31" s="11">
        <f t="shared" si="1"/>
        <v>1</v>
      </c>
    </row>
    <row r="32" spans="1:56" x14ac:dyDescent="0.4">
      <c r="H32" s="11" t="e">
        <f t="shared" si="5"/>
        <v>#N/A</v>
      </c>
      <c r="AA32" s="11" t="e">
        <f t="shared" si="4"/>
        <v>#N/A</v>
      </c>
      <c r="AE32" s="11" t="e">
        <f t="shared" si="6"/>
        <v>#N/A</v>
      </c>
      <c r="BA32" s="11" t="s">
        <v>80</v>
      </c>
      <c r="BB32" s="11">
        <f t="array" ref="BB32">PEARSON(IF($AY$2:$AY$22=1,$P$2:$P$22,""),IF($AY$2:$AY$22=1,$C$2:$C$22,""))</f>
        <v>0.58548709486406691</v>
      </c>
      <c r="BC32" s="11">
        <f t="shared" si="0"/>
        <v>1.9108032142987958</v>
      </c>
      <c r="BD32" s="11">
        <f t="shared" si="1"/>
        <v>9.7642129226877108E-2</v>
      </c>
    </row>
    <row r="33" spans="8:56" x14ac:dyDescent="0.4">
      <c r="H33" s="11" t="e">
        <f t="shared" si="5"/>
        <v>#N/A</v>
      </c>
      <c r="AA33" s="11" t="e">
        <f t="shared" si="4"/>
        <v>#N/A</v>
      </c>
      <c r="AE33" s="11" t="e">
        <f t="shared" si="6"/>
        <v>#N/A</v>
      </c>
      <c r="BC33" s="11">
        <f t="shared" si="0"/>
        <v>0</v>
      </c>
      <c r="BD33" s="11">
        <f t="shared" si="1"/>
        <v>1</v>
      </c>
    </row>
    <row r="34" spans="8:56" x14ac:dyDescent="0.4">
      <c r="H34" s="11" t="e">
        <f t="shared" si="5"/>
        <v>#N/A</v>
      </c>
      <c r="AA34" s="11" t="e">
        <f t="shared" si="4"/>
        <v>#N/A</v>
      </c>
      <c r="AE34" s="11" t="e">
        <f t="shared" si="6"/>
        <v>#N/A</v>
      </c>
      <c r="BA34" s="11" t="s">
        <v>81</v>
      </c>
      <c r="BB34" s="11">
        <f t="array" ref="BB34">PEARSON(IF($AY$2:$AY$22=1,$P$2:$P$22,""),IF($AY$2:$AY$22=1,$B$2:$B$22,""))</f>
        <v>1.0529936610315248E-2</v>
      </c>
      <c r="BC34" s="11">
        <f t="shared" si="0"/>
        <v>2.7861138250432592E-2</v>
      </c>
      <c r="BD34" s="11">
        <f t="shared" si="1"/>
        <v>0.97855057129038414</v>
      </c>
    </row>
    <row r="35" spans="8:56" x14ac:dyDescent="0.4">
      <c r="H35" s="11" t="e">
        <f t="shared" si="5"/>
        <v>#N/A</v>
      </c>
      <c r="AA35" s="11" t="e">
        <f t="shared" si="4"/>
        <v>#N/A</v>
      </c>
      <c r="AE35" s="11" t="e">
        <f t="shared" si="6"/>
        <v>#N/A</v>
      </c>
      <c r="BC35" s="11">
        <f t="shared" si="0"/>
        <v>0</v>
      </c>
      <c r="BD35" s="11">
        <f t="shared" si="1"/>
        <v>1</v>
      </c>
    </row>
    <row r="36" spans="8:56" x14ac:dyDescent="0.4">
      <c r="H36" s="11" t="e">
        <f t="shared" si="5"/>
        <v>#N/A</v>
      </c>
      <c r="AA36" s="11" t="e">
        <f t="shared" si="4"/>
        <v>#N/A</v>
      </c>
      <c r="AE36" s="11" t="e">
        <f t="shared" si="6"/>
        <v>#N/A</v>
      </c>
      <c r="BA36" s="11" t="s">
        <v>82</v>
      </c>
      <c r="BB36" s="11">
        <f t="array" ref="BB36">PEARSON(IF($AY$2:$AY$22=1,$H$2:$H$22,""),IF($AY$2:$AY$22=1,$C$2:$C$22,""))</f>
        <v>0.42617141500013694</v>
      </c>
      <c r="BC36" s="11">
        <f t="shared" si="0"/>
        <v>1.2463969667508212</v>
      </c>
      <c r="BD36" s="11">
        <f t="shared" si="1"/>
        <v>0.25270969947695654</v>
      </c>
    </row>
    <row r="37" spans="8:56" x14ac:dyDescent="0.4">
      <c r="H37" s="11" t="e">
        <f t="shared" si="5"/>
        <v>#N/A</v>
      </c>
      <c r="AA37" s="11" t="e">
        <f t="shared" si="4"/>
        <v>#N/A</v>
      </c>
      <c r="AE37" s="11" t="e">
        <f t="shared" si="6"/>
        <v>#N/A</v>
      </c>
      <c r="BC37" s="11">
        <f t="shared" si="0"/>
        <v>0</v>
      </c>
      <c r="BD37" s="11">
        <f t="shared" si="1"/>
        <v>1</v>
      </c>
    </row>
    <row r="38" spans="8:56" x14ac:dyDescent="0.4">
      <c r="H38" s="11" t="e">
        <f t="shared" si="5"/>
        <v>#N/A</v>
      </c>
      <c r="AA38" s="11" t="e">
        <f t="shared" si="4"/>
        <v>#N/A</v>
      </c>
      <c r="AE38" s="11" t="e">
        <f t="shared" si="6"/>
        <v>#N/A</v>
      </c>
      <c r="BA38" s="11" t="s">
        <v>83</v>
      </c>
      <c r="BB38" s="11">
        <f t="array" ref="BB38">PEARSON(IF($AY$2:$AY$22=1,$H$2:$H$22,""),IF($AY$2:$AY$22=1,$B$2:$B$22,""))</f>
        <v>4.0999725323681978E-2</v>
      </c>
      <c r="BC38" s="11">
        <f t="shared" si="0"/>
        <v>0.10856636421396172</v>
      </c>
      <c r="BD38" s="11">
        <f t="shared" si="1"/>
        <v>0.91659295851642431</v>
      </c>
    </row>
    <row r="39" spans="8:56" x14ac:dyDescent="0.4">
      <c r="H39" s="11" t="e">
        <f t="shared" si="5"/>
        <v>#N/A</v>
      </c>
      <c r="AA39" s="11" t="e">
        <f t="shared" si="4"/>
        <v>#N/A</v>
      </c>
      <c r="AE39" s="11" t="e">
        <f t="shared" si="6"/>
        <v>#N/A</v>
      </c>
      <c r="AG39" s="11" t="s">
        <v>59</v>
      </c>
      <c r="AH39" s="11" t="s">
        <v>59</v>
      </c>
      <c r="AI39" s="11" t="s">
        <v>60</v>
      </c>
      <c r="AJ39" s="11" t="s">
        <v>60</v>
      </c>
      <c r="BC39" s="11">
        <f t="shared" si="0"/>
        <v>0</v>
      </c>
      <c r="BD39" s="11">
        <f t="shared" si="1"/>
        <v>1</v>
      </c>
    </row>
    <row r="40" spans="8:56" x14ac:dyDescent="0.4">
      <c r="H40" s="11" t="e">
        <f t="shared" si="5"/>
        <v>#N/A</v>
      </c>
      <c r="AA40" s="11" t="e">
        <f t="shared" si="4"/>
        <v>#N/A</v>
      </c>
      <c r="AE40" s="11" t="e">
        <f t="shared" si="6"/>
        <v>#N/A</v>
      </c>
      <c r="AG40" s="11" t="s">
        <v>60</v>
      </c>
      <c r="AH40" s="11" t="s">
        <v>60</v>
      </c>
      <c r="AI40" s="11" t="s">
        <v>59</v>
      </c>
      <c r="AJ40" s="11" t="s">
        <v>59</v>
      </c>
      <c r="BA40" s="11" t="s">
        <v>84</v>
      </c>
      <c r="BB40" s="11">
        <f t="array" ref="BB40">PEARSON(IF($AY$2:$AY$22=1,$L$2:$L$22,""),IF($AY$2:$AY$22=1,$C$2:$C$22,""))</f>
        <v>0.31135676194403616</v>
      </c>
      <c r="BC40" s="11">
        <f t="shared" si="0"/>
        <v>0.86686156647884194</v>
      </c>
      <c r="BD40" s="11">
        <f t="shared" si="1"/>
        <v>0.41474159999980664</v>
      </c>
    </row>
    <row r="41" spans="8:56" x14ac:dyDescent="0.4">
      <c r="H41" s="11" t="e">
        <f t="shared" si="5"/>
        <v>#N/A</v>
      </c>
      <c r="AA41" s="11" t="e">
        <f t="shared" si="4"/>
        <v>#N/A</v>
      </c>
      <c r="AE41" s="11" t="e">
        <f t="shared" si="6"/>
        <v>#N/A</v>
      </c>
      <c r="BC41" s="11">
        <f t="shared" si="0"/>
        <v>0</v>
      </c>
      <c r="BD41" s="11">
        <f t="shared" si="1"/>
        <v>1</v>
      </c>
    </row>
    <row r="42" spans="8:56" x14ac:dyDescent="0.4">
      <c r="H42" s="11" t="e">
        <f t="shared" si="5"/>
        <v>#N/A</v>
      </c>
      <c r="AA42" s="11" t="e">
        <f t="shared" si="4"/>
        <v>#N/A</v>
      </c>
      <c r="AE42" s="11" t="e">
        <f t="shared" si="6"/>
        <v>#N/A</v>
      </c>
      <c r="BA42" s="11" t="s">
        <v>85</v>
      </c>
      <c r="BB42" s="11">
        <f t="array" ref="BB42">PEARSON(IF($AY$2:$AY$22=1,$L$2:$L$22,""),IF($AY$2:$AY$22=1,$B$2:$B$22,""))</f>
        <v>3.5734900437545403E-2</v>
      </c>
      <c r="BC42" s="11">
        <f>BB42*SQRT(SUM($AY$2:$AY$22)-2)/SQRT(1-BB42^2)</f>
        <v>9.4606084165578766E-2</v>
      </c>
      <c r="BD42" s="11">
        <f t="shared" si="1"/>
        <v>0.92727888286356408</v>
      </c>
    </row>
    <row r="43" spans="8:56" x14ac:dyDescent="0.4">
      <c r="H43" s="11" t="e">
        <f t="shared" si="5"/>
        <v>#N/A</v>
      </c>
      <c r="AA43" s="11" t="e">
        <f t="shared" si="4"/>
        <v>#N/A</v>
      </c>
      <c r="AE43" s="11" t="e">
        <f t="shared" si="6"/>
        <v>#N/A</v>
      </c>
      <c r="BD43" s="11">
        <v>0</v>
      </c>
    </row>
    <row r="44" spans="8:56" x14ac:dyDescent="0.4">
      <c r="H44" s="11" t="e">
        <f t="shared" si="5"/>
        <v>#N/A</v>
      </c>
      <c r="AA44" s="11" t="e">
        <f t="shared" si="4"/>
        <v>#N/A</v>
      </c>
      <c r="AE44" s="11" t="e">
        <f t="shared" si="6"/>
        <v>#N/A</v>
      </c>
      <c r="BD44" s="11">
        <v>0</v>
      </c>
    </row>
    <row r="45" spans="8:56" x14ac:dyDescent="0.4">
      <c r="H45" s="11" t="e">
        <f t="shared" si="5"/>
        <v>#N/A</v>
      </c>
      <c r="AA45" s="11" t="e">
        <f t="shared" si="4"/>
        <v>#N/A</v>
      </c>
      <c r="AE45" s="11" t="e">
        <f t="shared" si="6"/>
        <v>#N/A</v>
      </c>
      <c r="BD45" s="11">
        <v>0</v>
      </c>
    </row>
    <row r="46" spans="8:56" x14ac:dyDescent="0.4">
      <c r="H46" s="11" t="e">
        <f t="shared" si="5"/>
        <v>#N/A</v>
      </c>
      <c r="AA46" s="11" t="e">
        <f t="shared" si="4"/>
        <v>#N/A</v>
      </c>
      <c r="AE46" s="11" t="e">
        <f t="shared" si="6"/>
        <v>#N/A</v>
      </c>
      <c r="BD46" s="11">
        <v>0</v>
      </c>
    </row>
    <row r="47" spans="8:56" x14ac:dyDescent="0.4">
      <c r="H47" s="11" t="e">
        <f t="shared" si="5"/>
        <v>#N/A</v>
      </c>
      <c r="AE47" s="11" t="e">
        <f t="shared" si="6"/>
        <v>#N/A</v>
      </c>
      <c r="BD47" s="11">
        <v>0</v>
      </c>
    </row>
    <row r="48" spans="8:56" x14ac:dyDescent="0.4">
      <c r="AE48" s="11" t="e">
        <f t="shared" si="6"/>
        <v>#N/A</v>
      </c>
      <c r="BA48" s="11" t="s">
        <v>88</v>
      </c>
      <c r="BB48" s="11">
        <f t="array" ref="BB48">PEARSON(IF($AY$2:$AY$22=1,$AI$2:$AI$22,""),IF($AY$2:$AY$22=1,$B$2:$B$22,""))</f>
        <v>-5.4793271470769137E-2</v>
      </c>
      <c r="BC48" s="11">
        <f>BB48*SQRT(SUM($AY$2:$AY$22)-2)/SQRT(1-BB48^2)</f>
        <v>-0.1451874820413796</v>
      </c>
      <c r="BD48" s="11">
        <f t="shared" ref="BD48:BD51" si="7">TDIST(ABS(BC48),SUM($AY$2:$AY$22)-2,2)</f>
        <v>0.88865496081807083</v>
      </c>
    </row>
    <row r="49" spans="53:56" x14ac:dyDescent="0.4">
      <c r="BA49" s="11" t="s">
        <v>89</v>
      </c>
      <c r="BB49" s="11">
        <f t="array" ref="BB49">PEARSON(IF($AY$2:$AY$22=1,$AJ$2:$AJ$22,""),IF($AY$2:$AY$22=1,$B$2:$B$22,""))</f>
        <v>-0.24580725659039901</v>
      </c>
      <c r="BC49" s="11">
        <f t="shared" ref="BC49:BC51" si="8">BB49*SQRT(SUM($AY$2:$AY$22)-2)/SQRT(1-BB49^2)</f>
        <v>-0.67092985406921268</v>
      </c>
      <c r="BD49" s="11">
        <f t="shared" si="7"/>
        <v>0.52377847554536827</v>
      </c>
    </row>
    <row r="50" spans="53:56" x14ac:dyDescent="0.4">
      <c r="BA50" s="11" t="s">
        <v>90</v>
      </c>
      <c r="BB50" s="11">
        <f t="array" ref="BB50">PEARSON(IF($AY$2:$AY$22=1,$AM$2:$AM$22,""),IF($AY$2:$AY$22=1,$B$2:$B$22,""))</f>
        <v>0.10731041505159022</v>
      </c>
      <c r="BC50" s="11">
        <f t="shared" si="8"/>
        <v>0.28556565150279417</v>
      </c>
      <c r="BD50" s="11">
        <f t="shared" si="7"/>
        <v>0.78347601170644454</v>
      </c>
    </row>
    <row r="51" spans="53:56" x14ac:dyDescent="0.4">
      <c r="BA51" s="11" t="s">
        <v>91</v>
      </c>
      <c r="BB51" s="11">
        <f t="array" ref="BB51">PEARSON(IF($AY$2:$AY$22=1,$AN$2:$AN$22,""),IF($AY$2:$AY$22=1,$B$2:$B$22,""))</f>
        <v>-3.748785355678657E-2</v>
      </c>
      <c r="BC51" s="11">
        <f t="shared" si="8"/>
        <v>-9.9253304494982944E-2</v>
      </c>
      <c r="BD51" s="11">
        <f t="shared" si="7"/>
        <v>0.92371975298681919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51"/>
  <sheetViews>
    <sheetView zoomScale="85" zoomScaleNormal="85" workbookViewId="0">
      <selection activeCell="AY11" sqref="AY11"/>
    </sheetView>
  </sheetViews>
  <sheetFormatPr defaultRowHeight="18.75" x14ac:dyDescent="0.4"/>
  <cols>
    <col min="1" max="1" width="11" bestFit="1" customWidth="1"/>
    <col min="2" max="2" width="13" customWidth="1"/>
    <col min="3" max="3" width="9" customWidth="1"/>
    <col min="4" max="4" width="14" customWidth="1"/>
    <col min="5" max="5" width="7.5" customWidth="1"/>
    <col min="6" max="6" width="10.875" customWidth="1"/>
    <col min="7" max="7" width="9.625" customWidth="1"/>
    <col min="8" max="8" width="11.625" customWidth="1"/>
    <col min="9" max="9" width="6.5" customWidth="1"/>
    <col min="10" max="10" width="10" customWidth="1"/>
    <col min="11" max="11" width="9.625" customWidth="1"/>
    <col min="12" max="12" width="14" customWidth="1"/>
    <col min="13" max="13" width="7.25" customWidth="1"/>
    <col min="14" max="14" width="10.375" customWidth="1"/>
    <col min="15" max="15" width="9.75" customWidth="1"/>
    <col min="16" max="16" width="25.375" customWidth="1"/>
    <col min="17" max="17" width="8.875" customWidth="1"/>
    <col min="18" max="26" width="9" customWidth="1"/>
    <col min="27" max="27" width="19.75" customWidth="1"/>
    <col min="28" max="28" width="9" customWidth="1"/>
    <col min="32" max="32" width="17.75" customWidth="1"/>
    <col min="37" max="37" width="16.125" customWidth="1"/>
    <col min="51" max="51" width="15.375" customWidth="1"/>
    <col min="53" max="53" width="34.75" customWidth="1"/>
    <col min="54" max="54" width="9" customWidth="1"/>
  </cols>
  <sheetData>
    <row r="1" spans="1:56" x14ac:dyDescent="0.4">
      <c r="A1" s="2"/>
      <c r="B1" s="2" t="s">
        <v>21</v>
      </c>
      <c r="C1" s="2" t="s">
        <v>22</v>
      </c>
      <c r="D1" s="2" t="s">
        <v>23</v>
      </c>
      <c r="E1" s="2" t="s">
        <v>33</v>
      </c>
      <c r="F1" s="2" t="s">
        <v>72</v>
      </c>
      <c r="G1" s="2" t="s">
        <v>73</v>
      </c>
      <c r="H1" s="2" t="s">
        <v>74</v>
      </c>
      <c r="I1" s="2" t="s">
        <v>34</v>
      </c>
      <c r="J1" s="2" t="s">
        <v>72</v>
      </c>
      <c r="K1" s="2" t="s">
        <v>73</v>
      </c>
      <c r="L1" s="2" t="s">
        <v>74</v>
      </c>
      <c r="M1" s="2" t="s">
        <v>35</v>
      </c>
      <c r="N1" s="2" t="s">
        <v>72</v>
      </c>
      <c r="O1" s="2" t="s">
        <v>73</v>
      </c>
      <c r="P1" s="2" t="s">
        <v>69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3" t="s">
        <v>36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41</v>
      </c>
      <c r="AL1" s="3" t="s">
        <v>25</v>
      </c>
      <c r="AM1" s="3" t="s">
        <v>26</v>
      </c>
      <c r="AN1" s="3" t="s">
        <v>27</v>
      </c>
      <c r="AO1" s="3" t="s">
        <v>28</v>
      </c>
      <c r="AQ1" t="s">
        <v>45</v>
      </c>
      <c r="AR1" t="s">
        <v>46</v>
      </c>
      <c r="AS1" t="s">
        <v>49</v>
      </c>
      <c r="AU1" t="s">
        <v>45</v>
      </c>
      <c r="AV1" t="s">
        <v>46</v>
      </c>
      <c r="AW1" t="s">
        <v>49</v>
      </c>
      <c r="AY1" t="s">
        <v>87</v>
      </c>
      <c r="BB1" t="s">
        <v>50</v>
      </c>
      <c r="BC1" t="s">
        <v>51</v>
      </c>
      <c r="BD1" t="s">
        <v>52</v>
      </c>
    </row>
    <row r="2" spans="1:56" x14ac:dyDescent="0.4">
      <c r="A2" t="s">
        <v>0</v>
      </c>
      <c r="B2" t="e">
        <f>IF($AY2=1, データ!B2, NA())</f>
        <v>#N/A</v>
      </c>
      <c r="C2" t="e">
        <f>IF($AY2=1, データ!C2, NA())</f>
        <v>#N/A</v>
      </c>
      <c r="D2" t="e">
        <f>IF($AY2=1, データ!D2, NA())</f>
        <v>#N/A</v>
      </c>
      <c r="F2" t="e">
        <f>IF($AY2=1, データ!F2, NA())</f>
        <v>#N/A</v>
      </c>
      <c r="G2" t="e">
        <f>IF($AY2=1, データ!G2, NA())</f>
        <v>#N/A</v>
      </c>
      <c r="H2" t="e">
        <f>IF($AY2=1, データ!H2, NA())</f>
        <v>#N/A</v>
      </c>
      <c r="J2" t="e">
        <f>IF($AY2=1, データ!J2, NA())</f>
        <v>#N/A</v>
      </c>
      <c r="K2" t="e">
        <f>IF($AY2=1, データ!K2, NA())</f>
        <v>#N/A</v>
      </c>
      <c r="L2" t="e">
        <f>IF($AY2=1, データ!L2, NA())</f>
        <v>#N/A</v>
      </c>
      <c r="N2" t="e">
        <f>IF($AY2=1, データ!N2, NA())</f>
        <v>#N/A</v>
      </c>
      <c r="O2" t="e">
        <f>IF($AY2=1, データ!O2, NA())</f>
        <v>#N/A</v>
      </c>
      <c r="P2" t="e">
        <f>IF($AY2=1, データ!P2, NA())</f>
        <v>#N/A</v>
      </c>
      <c r="R2" t="e">
        <f>IF($AY2=1, データ!R2, NA())</f>
        <v>#N/A</v>
      </c>
      <c r="S2" t="e">
        <f>IF($AY2=1, データ!S2, NA())</f>
        <v>#N/A</v>
      </c>
      <c r="T2" t="e">
        <f>IF($AY2=1, データ!T2, NA())</f>
        <v>#N/A</v>
      </c>
      <c r="U2" t="e">
        <f>IF($AY2=1, データ!U2, NA())</f>
        <v>#N/A</v>
      </c>
      <c r="W2" t="e">
        <f>IF($AY2=1, データ!W2, NA())</f>
        <v>#N/A</v>
      </c>
      <c r="X2" t="e">
        <f>IF($AY2=1, データ!X2, NA())</f>
        <v>#N/A</v>
      </c>
      <c r="Y2" t="e">
        <f>IF($AY2=1, データ!Y2, NA())</f>
        <v>#N/A</v>
      </c>
      <c r="Z2" t="e">
        <f>IF($AY2=1, データ!Z2, NA())</f>
        <v>#N/A</v>
      </c>
      <c r="AA2" t="e">
        <f>IF($AY2=1, データ!AA2, NA())</f>
        <v>#N/A</v>
      </c>
      <c r="AC2" t="e">
        <f>IF($AY2=1, データ!AC2, NA())</f>
        <v>#N/A</v>
      </c>
      <c r="AD2" t="e">
        <f>IF($AY2=1, データ!AD2, NA())</f>
        <v>#N/A</v>
      </c>
      <c r="AE2" s="7" t="e">
        <f>IF($AY2=1, データ!AE2, NA())</f>
        <v>#N/A</v>
      </c>
      <c r="AG2" t="e">
        <f>IF($AY2=1, データ!AG2, NA())</f>
        <v>#N/A</v>
      </c>
      <c r="AH2" t="e">
        <f>IF($AY2=1, データ!AH2, NA())</f>
        <v>#N/A</v>
      </c>
      <c r="AI2" t="e">
        <f>IF($AY2=1, データ!AI2, NA())</f>
        <v>#N/A</v>
      </c>
      <c r="AJ2" t="e">
        <f>IF($AY2=1, データ!AJ2, NA())</f>
        <v>#N/A</v>
      </c>
      <c r="AL2" t="e">
        <f>IF($AY2=1, データ!AL2, NA())</f>
        <v>#N/A</v>
      </c>
      <c r="AM2" t="e">
        <f>IF($AY2=1, データ!AM2, NA())</f>
        <v>#N/A</v>
      </c>
      <c r="AN2" t="e">
        <f>IF($AY2=1, データ!AN2, NA())</f>
        <v>#N/A</v>
      </c>
      <c r="AO2" t="e">
        <f>IF($AY2=1, データ!AO2, NA())</f>
        <v>#N/A</v>
      </c>
      <c r="AQ2" t="e">
        <f>IF($AY2=1, データ!AQ2, NA())</f>
        <v>#N/A</v>
      </c>
      <c r="AR2" t="e">
        <f>IF($AY2=1, データ!AR2, NA())</f>
        <v>#N/A</v>
      </c>
      <c r="AS2" t="e">
        <f>IF($AY2=1, データ!AS2, NA())</f>
        <v>#N/A</v>
      </c>
      <c r="AU2" t="e">
        <f>IF($AY2=1, データ!AU2, NA())</f>
        <v>#N/A</v>
      </c>
      <c r="AV2" t="e">
        <f>IF($AY2=1, データ!AV2, NA())</f>
        <v>#N/A</v>
      </c>
      <c r="AW2" t="e">
        <f>IF($AY2=1, データ!AW2, NA())</f>
        <v>#N/A</v>
      </c>
      <c r="AY2">
        <v>0</v>
      </c>
      <c r="BA2" t="s">
        <v>53</v>
      </c>
      <c r="BB2">
        <f t="array" ref="BB2">PEARSON(IF($AY$2:$AY$22=1,$AS$2:$AS$22,""),IF($AY$2:$AY$22=1,$C$2:$C$22,""))</f>
        <v>-0.6091881251646063</v>
      </c>
      <c r="BC2">
        <f>BB2*SQRT(SUM($AY$2:$AY$22)-2)/SQRT(1-BB2^2)</f>
        <v>-1.7177072395881559</v>
      </c>
      <c r="BD2">
        <f>TDIST(ABS(BC2),SUM($AY$2:$AY$22)-2,2)</f>
        <v>0.1464943644630852</v>
      </c>
    </row>
    <row r="3" spans="1:56" x14ac:dyDescent="0.4">
      <c r="A3" t="s">
        <v>1</v>
      </c>
      <c r="B3">
        <f>IF($AY3=1, データ!B3, NA())</f>
        <v>19</v>
      </c>
      <c r="C3">
        <f>IF($AY3=1, データ!C3, NA())</f>
        <v>27</v>
      </c>
      <c r="D3">
        <f>IF($AY3=1, データ!D3, NA())</f>
        <v>6</v>
      </c>
      <c r="F3">
        <f>IF($AY3=1, データ!F3, NA())</f>
        <v>6</v>
      </c>
      <c r="G3">
        <f>IF($AY3=1, データ!G3, NA())</f>
        <v>12</v>
      </c>
      <c r="H3">
        <f>IF($AY3=1, データ!H3, NA())</f>
        <v>33.333333333333329</v>
      </c>
      <c r="J3">
        <f>IF($AY3=1, データ!J3, NA())</f>
        <v>13</v>
      </c>
      <c r="K3">
        <f>IF($AY3=1, データ!K3, NA())</f>
        <v>30</v>
      </c>
      <c r="L3">
        <f>IF($AY3=1, データ!L3, NA())</f>
        <v>30.232558139534881</v>
      </c>
      <c r="N3">
        <f>IF($AY3=1, データ!N3, NA())</f>
        <v>19</v>
      </c>
      <c r="O3">
        <f>IF($AY3=1, データ!O3, NA())</f>
        <v>42</v>
      </c>
      <c r="P3">
        <f>IF($AY3=1, データ!P3, NA())</f>
        <v>31.147540983606557</v>
      </c>
      <c r="R3">
        <f>IF($AY3=1, データ!R3, NA())</f>
        <v>6</v>
      </c>
      <c r="S3">
        <f>IF($AY3=1, データ!S3, NA())</f>
        <v>10</v>
      </c>
      <c r="T3">
        <f>IF($AY3=1, データ!T3, NA())</f>
        <v>15</v>
      </c>
      <c r="U3">
        <f>IF($AY3=1, データ!U3, NA())</f>
        <v>5</v>
      </c>
      <c r="W3">
        <f>IF($AY3=1, データ!W3, NA())</f>
        <v>34</v>
      </c>
      <c r="X3">
        <f>IF($AY3=1, データ!X3, NA())</f>
        <v>46</v>
      </c>
      <c r="Y3">
        <f>IF($AY3=1, データ!Y3, NA())</f>
        <v>35</v>
      </c>
      <c r="Z3">
        <f>IF($AY3=1, データ!Z3, NA())</f>
        <v>49</v>
      </c>
      <c r="AA3">
        <f>IF($AY3=1, データ!AA3, NA())</f>
        <v>36</v>
      </c>
      <c r="AC3">
        <f>IF($AY3=1, データ!AC3, NA())</f>
        <v>-250</v>
      </c>
      <c r="AD3">
        <f>IF($AY3=1, データ!AD3, NA())</f>
        <v>140</v>
      </c>
      <c r="AE3">
        <f>IF($AY3=1, データ!AE3, NA())</f>
        <v>-110</v>
      </c>
      <c r="AG3">
        <f>IF($AY3=1, データ!AG3, NA())</f>
        <v>0.16666666666666666</v>
      </c>
      <c r="AH3">
        <f>IF($AY3=1, データ!AH3, NA())</f>
        <v>0.27777777777777779</v>
      </c>
      <c r="AI3">
        <f>IF($AY3=1, データ!AI3, NA())</f>
        <v>0.41666666666666669</v>
      </c>
      <c r="AJ3">
        <f>IF($AY3=1, データ!AJ3, NA())</f>
        <v>0.1388888888888889</v>
      </c>
      <c r="AL3">
        <f>IF($AY3=1, データ!AL3, NA())</f>
        <v>0.2073170731707317</v>
      </c>
      <c r="AM3">
        <f>IF($AY3=1, データ!AM3, NA())</f>
        <v>0.28048780487804881</v>
      </c>
      <c r="AN3">
        <f>IF($AY3=1, データ!AN3, NA())</f>
        <v>0.21341463414634146</v>
      </c>
      <c r="AO3">
        <f>IF($AY3=1, データ!AO3, NA())</f>
        <v>0.29878048780487804</v>
      </c>
      <c r="AQ3">
        <f>IF($AY3=1, データ!AQ3, NA())</f>
        <v>44.444444444444443</v>
      </c>
      <c r="AR3">
        <f>IF($AY3=1, データ!AR3, NA())</f>
        <v>55.555555555555557</v>
      </c>
      <c r="AS3">
        <f>IF($AY3=1, データ!AS3, NA())</f>
        <v>11.111111111111114</v>
      </c>
      <c r="AU3">
        <f>IF($AY3=1, データ!AU3, NA())</f>
        <v>48.780487804878049</v>
      </c>
      <c r="AV3">
        <f>IF($AY3=1, データ!AV3, NA())</f>
        <v>51.219512195121951</v>
      </c>
      <c r="AW3">
        <f>IF($AY3=1, データ!AW3, NA())</f>
        <v>-2.4390243902439011</v>
      </c>
      <c r="AY3">
        <v>1</v>
      </c>
      <c r="BC3">
        <f t="shared" ref="BC3:BC41" si="0">BB3*SQRT(SUM($AY$2:$AY$22)-2)/SQRT(1-BB3^2)</f>
        <v>0</v>
      </c>
      <c r="BD3">
        <f t="shared" ref="BD3:BD42" si="1">TDIST(ABS(BC3),SUM($AY$2:$AY$22)-2,2)</f>
        <v>1</v>
      </c>
    </row>
    <row r="4" spans="1:56" x14ac:dyDescent="0.4">
      <c r="A4" t="s">
        <v>2</v>
      </c>
      <c r="B4">
        <f>IF($AY4=1, データ!B4, NA())</f>
        <v>27</v>
      </c>
      <c r="C4">
        <f>IF($AY4=1, データ!C4, NA())</f>
        <v>32</v>
      </c>
      <c r="D4">
        <f>IF($AY4=1, データ!D4, NA())</f>
        <v>7.7</v>
      </c>
      <c r="F4">
        <f>IF($AY4=1, データ!F4, NA())</f>
        <v>6</v>
      </c>
      <c r="G4">
        <f>IF($AY4=1, データ!G4, NA())</f>
        <v>5</v>
      </c>
      <c r="H4">
        <f>IF($AY4=1, データ!H4, NA())</f>
        <v>54.54545454545454</v>
      </c>
      <c r="J4">
        <f>IF($AY4=1, データ!J4, NA())</f>
        <v>34</v>
      </c>
      <c r="K4">
        <f>IF($AY4=1, データ!K4, NA())</f>
        <v>15</v>
      </c>
      <c r="L4">
        <f>IF($AY4=1, データ!L4, NA())</f>
        <v>69.387755102040813</v>
      </c>
      <c r="N4">
        <f>IF($AY4=1, データ!N4, NA())</f>
        <v>40</v>
      </c>
      <c r="O4">
        <f>IF($AY4=1, データ!O4, NA())</f>
        <v>20</v>
      </c>
      <c r="P4">
        <f>IF($AY4=1, データ!P4, NA())</f>
        <v>66.666666666666657</v>
      </c>
      <c r="R4">
        <f>IF($AY4=1, データ!R4, NA())</f>
        <v>2</v>
      </c>
      <c r="S4">
        <f>IF($AY4=1, データ!S4, NA())</f>
        <v>7</v>
      </c>
      <c r="T4">
        <f>IF($AY4=1, データ!T4, NA())</f>
        <v>3</v>
      </c>
      <c r="U4">
        <f>IF($AY4=1, データ!U4, NA())</f>
        <v>19</v>
      </c>
      <c r="W4">
        <f>IF($AY4=1, データ!W4, NA())</f>
        <v>35</v>
      </c>
      <c r="X4">
        <f>IF($AY4=1, データ!X4, NA())</f>
        <v>48</v>
      </c>
      <c r="Y4">
        <f>IF($AY4=1, データ!Y4, NA())</f>
        <v>48</v>
      </c>
      <c r="Z4">
        <f>IF($AY4=1, データ!Z4, NA())</f>
        <v>38</v>
      </c>
      <c r="AA4">
        <f>IF($AY4=1, データ!AA4, NA())</f>
        <v>31</v>
      </c>
      <c r="AC4">
        <f>IF($AY4=1, データ!AC4, NA())</f>
        <v>70</v>
      </c>
      <c r="AD4">
        <f>IF($AY4=1, データ!AD4, NA())</f>
        <v>400</v>
      </c>
      <c r="AE4">
        <f>IF($AY4=1, データ!AE4, NA())</f>
        <v>470</v>
      </c>
      <c r="AG4">
        <f>IF($AY4=1, データ!AG4, NA())</f>
        <v>6.4516129032258063E-2</v>
      </c>
      <c r="AH4">
        <f>IF($AY4=1, データ!AH4, NA())</f>
        <v>0.22580645161290322</v>
      </c>
      <c r="AI4">
        <f>IF($AY4=1, データ!AI4, NA())</f>
        <v>9.6774193548387094E-2</v>
      </c>
      <c r="AJ4">
        <f>IF($AY4=1, データ!AJ4, NA())</f>
        <v>0.61290322580645162</v>
      </c>
      <c r="AL4">
        <f>IF($AY4=1, データ!AL4, NA())</f>
        <v>0.20710059171597633</v>
      </c>
      <c r="AM4">
        <f>IF($AY4=1, データ!AM4, NA())</f>
        <v>0.28402366863905326</v>
      </c>
      <c r="AN4">
        <f>IF($AY4=1, データ!AN4, NA())</f>
        <v>0.28402366863905326</v>
      </c>
      <c r="AO4">
        <f>IF($AY4=1, データ!AO4, NA())</f>
        <v>0.22485207100591717</v>
      </c>
      <c r="AQ4">
        <f>IF($AY4=1, データ!AQ4, NA())</f>
        <v>29.032258064516132</v>
      </c>
      <c r="AR4">
        <f>IF($AY4=1, データ!AR4, NA())</f>
        <v>70.967741935483872</v>
      </c>
      <c r="AS4">
        <f>IF($AY4=1, データ!AS4, NA())</f>
        <v>41.935483870967744</v>
      </c>
      <c r="AU4">
        <f>IF($AY4=1, データ!AU4, NA())</f>
        <v>49.112426035502956</v>
      </c>
      <c r="AV4">
        <f>IF($AY4=1, データ!AV4, NA())</f>
        <v>50.887573964497044</v>
      </c>
      <c r="AW4">
        <f>IF($AY4=1, データ!AW4, NA())</f>
        <v>-1.7751479289940875</v>
      </c>
      <c r="AY4">
        <v>1</v>
      </c>
      <c r="BA4" t="s">
        <v>54</v>
      </c>
      <c r="BB4">
        <f t="array" ref="BB4">PEARSON(IF($AY$2:$AY$22=1,$AS$2:$AS$22,""),IF($AY$2:$AY$22=1,$B$2:$B$22,""))</f>
        <v>-0.31366612002539229</v>
      </c>
      <c r="BC4">
        <f t="shared" si="0"/>
        <v>-0.73865628149499485</v>
      </c>
      <c r="BD4">
        <f t="shared" si="1"/>
        <v>0.49330780352844261</v>
      </c>
    </row>
    <row r="5" spans="1:56" x14ac:dyDescent="0.4">
      <c r="A5" t="s">
        <v>3</v>
      </c>
      <c r="B5" t="e">
        <f>IF($AY5=1, データ!B5, NA())</f>
        <v>#N/A</v>
      </c>
      <c r="C5" t="e">
        <f>IF($AY5=1, データ!C5, NA())</f>
        <v>#N/A</v>
      </c>
      <c r="D5" t="e">
        <f>IF($AY5=1, データ!D5, NA())</f>
        <v>#N/A</v>
      </c>
      <c r="F5" t="e">
        <f>IF($AY5=1, データ!F5, NA())</f>
        <v>#N/A</v>
      </c>
      <c r="G5" t="e">
        <f>IF($AY5=1, データ!G5, NA())</f>
        <v>#N/A</v>
      </c>
      <c r="H5" t="e">
        <f>IF($AY5=1, データ!H5, NA())</f>
        <v>#N/A</v>
      </c>
      <c r="J5" t="e">
        <f>IF($AY5=1, データ!J5, NA())</f>
        <v>#N/A</v>
      </c>
      <c r="K5" t="e">
        <f>IF($AY5=1, データ!K5, NA())</f>
        <v>#N/A</v>
      </c>
      <c r="L5" t="e">
        <f>IF($AY5=1, データ!L5, NA())</f>
        <v>#N/A</v>
      </c>
      <c r="N5" t="e">
        <f>IF($AY5=1, データ!N5, NA())</f>
        <v>#N/A</v>
      </c>
      <c r="O5" t="e">
        <f>IF($AY5=1, データ!O5, NA())</f>
        <v>#N/A</v>
      </c>
      <c r="P5" t="e">
        <f>IF($AY5=1, データ!P5, NA())</f>
        <v>#N/A</v>
      </c>
      <c r="R5" t="e">
        <f>IF($AY5=1, データ!R5, NA())</f>
        <v>#N/A</v>
      </c>
      <c r="S5" t="e">
        <f>IF($AY5=1, データ!S5, NA())</f>
        <v>#N/A</v>
      </c>
      <c r="T5" t="e">
        <f>IF($AY5=1, データ!T5, NA())</f>
        <v>#N/A</v>
      </c>
      <c r="U5" t="e">
        <f>IF($AY5=1, データ!U5, NA())</f>
        <v>#N/A</v>
      </c>
      <c r="W5" t="e">
        <f>IF($AY5=1, データ!W5, NA())</f>
        <v>#N/A</v>
      </c>
      <c r="X5" t="e">
        <f>IF($AY5=1, データ!X5, NA())</f>
        <v>#N/A</v>
      </c>
      <c r="Y5" t="e">
        <f>IF($AY5=1, データ!Y5, NA())</f>
        <v>#N/A</v>
      </c>
      <c r="Z5" t="e">
        <f>IF($AY5=1, データ!Z5, NA())</f>
        <v>#N/A</v>
      </c>
      <c r="AA5" t="e">
        <f>IF($AY5=1, データ!AA5, NA())</f>
        <v>#N/A</v>
      </c>
      <c r="AC5" t="e">
        <f>IF($AY5=1, データ!AC5, NA())</f>
        <v>#N/A</v>
      </c>
      <c r="AD5" t="e">
        <f>IF($AY5=1, データ!AD5, NA())</f>
        <v>#N/A</v>
      </c>
      <c r="AE5" t="e">
        <f>IF($AY5=1, データ!AE5, NA())</f>
        <v>#N/A</v>
      </c>
      <c r="AG5" t="e">
        <f>IF($AY5=1, データ!AG5, NA())</f>
        <v>#N/A</v>
      </c>
      <c r="AH5" t="e">
        <f>IF($AY5=1, データ!AH5, NA())</f>
        <v>#N/A</v>
      </c>
      <c r="AI5" t="e">
        <f>IF($AY5=1, データ!AI5, NA())</f>
        <v>#N/A</v>
      </c>
      <c r="AJ5" t="e">
        <f>IF($AY5=1, データ!AJ5, NA())</f>
        <v>#N/A</v>
      </c>
      <c r="AL5" t="e">
        <f>IF($AY5=1, データ!AL5, NA())</f>
        <v>#N/A</v>
      </c>
      <c r="AM5" t="e">
        <f>IF($AY5=1, データ!AM5, NA())</f>
        <v>#N/A</v>
      </c>
      <c r="AN5" t="e">
        <f>IF($AY5=1, データ!AN5, NA())</f>
        <v>#N/A</v>
      </c>
      <c r="AO5" t="e">
        <f>IF($AY5=1, データ!AO5, NA())</f>
        <v>#N/A</v>
      </c>
      <c r="AQ5" t="e">
        <f>IF($AY5=1, データ!AQ5, NA())</f>
        <v>#N/A</v>
      </c>
      <c r="AR5" t="e">
        <f>IF($AY5=1, データ!AR5, NA())</f>
        <v>#N/A</v>
      </c>
      <c r="AS5" t="e">
        <f>IF($AY5=1, データ!AS5, NA())</f>
        <v>#N/A</v>
      </c>
      <c r="AU5" t="e">
        <f>IF($AY5=1, データ!AU5, NA())</f>
        <v>#N/A</v>
      </c>
      <c r="AV5" t="e">
        <f>IF($AY5=1, データ!AV5, NA())</f>
        <v>#N/A</v>
      </c>
      <c r="AW5" t="e">
        <f>IF($AY5=1, データ!AW5, NA())</f>
        <v>#N/A</v>
      </c>
      <c r="AY5">
        <v>0</v>
      </c>
      <c r="BC5">
        <f t="shared" si="0"/>
        <v>0</v>
      </c>
      <c r="BD5">
        <f t="shared" si="1"/>
        <v>1</v>
      </c>
    </row>
    <row r="6" spans="1:56" x14ac:dyDescent="0.4">
      <c r="A6" t="s">
        <v>4</v>
      </c>
      <c r="B6" t="e">
        <f>IF($AY6=1, データ!B6, NA())</f>
        <v>#N/A</v>
      </c>
      <c r="C6" t="e">
        <f>IF($AY6=1, データ!C6, NA())</f>
        <v>#N/A</v>
      </c>
      <c r="D6" t="e">
        <f>IF($AY6=1, データ!D6, NA())</f>
        <v>#N/A</v>
      </c>
      <c r="F6" t="e">
        <f>IF($AY6=1, データ!F6, NA())</f>
        <v>#N/A</v>
      </c>
      <c r="G6" t="e">
        <f>IF($AY6=1, データ!G6, NA())</f>
        <v>#N/A</v>
      </c>
      <c r="H6" t="e">
        <f>IF($AY6=1, データ!H6, NA())</f>
        <v>#N/A</v>
      </c>
      <c r="J6" t="e">
        <f>IF($AY6=1, データ!J6, NA())</f>
        <v>#N/A</v>
      </c>
      <c r="K6" t="e">
        <f>IF($AY6=1, データ!K6, NA())</f>
        <v>#N/A</v>
      </c>
      <c r="L6" t="e">
        <f>IF($AY6=1, データ!L6, NA())</f>
        <v>#N/A</v>
      </c>
      <c r="N6" t="e">
        <f>IF($AY6=1, データ!N6, NA())</f>
        <v>#N/A</v>
      </c>
      <c r="O6" t="e">
        <f>IF($AY6=1, データ!O6, NA())</f>
        <v>#N/A</v>
      </c>
      <c r="P6" t="e">
        <f>IF($AY6=1, データ!P6, NA())</f>
        <v>#N/A</v>
      </c>
      <c r="R6" t="e">
        <f>IF($AY6=1, データ!R6, NA())</f>
        <v>#N/A</v>
      </c>
      <c r="S6" t="e">
        <f>IF($AY6=1, データ!S6, NA())</f>
        <v>#N/A</v>
      </c>
      <c r="T6" t="e">
        <f>IF($AY6=1, データ!T6, NA())</f>
        <v>#N/A</v>
      </c>
      <c r="U6" t="e">
        <f>IF($AY6=1, データ!U6, NA())</f>
        <v>#N/A</v>
      </c>
      <c r="W6" t="e">
        <f>IF($AY6=1, データ!W6, NA())</f>
        <v>#N/A</v>
      </c>
      <c r="X6" t="e">
        <f>IF($AY6=1, データ!X6, NA())</f>
        <v>#N/A</v>
      </c>
      <c r="Y6" t="e">
        <f>IF($AY6=1, データ!Y6, NA())</f>
        <v>#N/A</v>
      </c>
      <c r="Z6" t="e">
        <f>IF($AY6=1, データ!Z6, NA())</f>
        <v>#N/A</v>
      </c>
      <c r="AA6" t="e">
        <f>IF($AY6=1, データ!AA6, NA())</f>
        <v>#N/A</v>
      </c>
      <c r="AC6" t="e">
        <f>IF($AY6=1, データ!AC6, NA())</f>
        <v>#N/A</v>
      </c>
      <c r="AD6" t="e">
        <f>IF($AY6=1, データ!AD6, NA())</f>
        <v>#N/A</v>
      </c>
      <c r="AE6" t="e">
        <f>IF($AY6=1, データ!AE6, NA())</f>
        <v>#N/A</v>
      </c>
      <c r="AG6" t="e">
        <f>IF($AY6=1, データ!AG6, NA())</f>
        <v>#N/A</v>
      </c>
      <c r="AH6" t="e">
        <f>IF($AY6=1, データ!AH6, NA())</f>
        <v>#N/A</v>
      </c>
      <c r="AI6" t="e">
        <f>IF($AY6=1, データ!AI6, NA())</f>
        <v>#N/A</v>
      </c>
      <c r="AJ6" t="e">
        <f>IF($AY6=1, データ!AJ6, NA())</f>
        <v>#N/A</v>
      </c>
      <c r="AL6" t="e">
        <f>IF($AY6=1, データ!AL6, NA())</f>
        <v>#N/A</v>
      </c>
      <c r="AM6" t="e">
        <f>IF($AY6=1, データ!AM6, NA())</f>
        <v>#N/A</v>
      </c>
      <c r="AN6" t="e">
        <f>IF($AY6=1, データ!AN6, NA())</f>
        <v>#N/A</v>
      </c>
      <c r="AO6" t="e">
        <f>IF($AY6=1, データ!AO6, NA())</f>
        <v>#N/A</v>
      </c>
      <c r="AQ6" t="e">
        <f>IF($AY6=1, データ!AQ6, NA())</f>
        <v>#N/A</v>
      </c>
      <c r="AR6" t="e">
        <f>IF($AY6=1, データ!AR6, NA())</f>
        <v>#N/A</v>
      </c>
      <c r="AS6" t="e">
        <f>IF($AY6=1, データ!AS6, NA())</f>
        <v>#N/A</v>
      </c>
      <c r="AU6" t="e">
        <f>IF($AY6=1, データ!AU6, NA())</f>
        <v>#N/A</v>
      </c>
      <c r="AV6" t="e">
        <f>IF($AY6=1, データ!AV6, NA())</f>
        <v>#N/A</v>
      </c>
      <c r="AW6" t="e">
        <f>IF($AY6=1, データ!AW6, NA())</f>
        <v>#N/A</v>
      </c>
      <c r="AY6">
        <v>0</v>
      </c>
      <c r="BA6" t="s">
        <v>55</v>
      </c>
      <c r="BB6">
        <f t="array" ref="BB6">PEARSON(IF($AY$2:$AY$22=1,$AW$2:$AW$22,""),IF($AY$2:$AY$22=1,$C$2:$C$22,""))</f>
        <v>0.60973543766190574</v>
      </c>
      <c r="BC6">
        <f t="shared" si="0"/>
        <v>1.7201631026982178</v>
      </c>
      <c r="BD6">
        <f t="shared" si="1"/>
        <v>0.14603134363919124</v>
      </c>
    </row>
    <row r="7" spans="1:56" x14ac:dyDescent="0.4">
      <c r="A7" t="s">
        <v>5</v>
      </c>
      <c r="B7" t="e">
        <f>IF($AY7=1, データ!B7, NA())</f>
        <v>#N/A</v>
      </c>
      <c r="C7" t="e">
        <f>IF($AY7=1, データ!C7, NA())</f>
        <v>#N/A</v>
      </c>
      <c r="D7" t="e">
        <f>IF($AY7=1, データ!D7, NA())</f>
        <v>#N/A</v>
      </c>
      <c r="F7" t="e">
        <f>IF($AY7=1, データ!F7, NA())</f>
        <v>#N/A</v>
      </c>
      <c r="G7" t="e">
        <f>IF($AY7=1, データ!G7, NA())</f>
        <v>#N/A</v>
      </c>
      <c r="H7" t="e">
        <f>IF($AY7=1, データ!H7, NA())</f>
        <v>#N/A</v>
      </c>
      <c r="J7" t="e">
        <f>IF($AY7=1, データ!J7, NA())</f>
        <v>#N/A</v>
      </c>
      <c r="K7" t="e">
        <f>IF($AY7=1, データ!K7, NA())</f>
        <v>#N/A</v>
      </c>
      <c r="L7" t="e">
        <f>IF($AY7=1, データ!L7, NA())</f>
        <v>#N/A</v>
      </c>
      <c r="N7" t="e">
        <f>IF($AY7=1, データ!N7, NA())</f>
        <v>#N/A</v>
      </c>
      <c r="O7" t="e">
        <f>IF($AY7=1, データ!O7, NA())</f>
        <v>#N/A</v>
      </c>
      <c r="P7" t="e">
        <f>IF($AY7=1, データ!P7, NA())</f>
        <v>#N/A</v>
      </c>
      <c r="R7" t="e">
        <f>IF($AY7=1, データ!R7, NA())</f>
        <v>#N/A</v>
      </c>
      <c r="S7" t="e">
        <f>IF($AY7=1, データ!S7, NA())</f>
        <v>#N/A</v>
      </c>
      <c r="T7" t="e">
        <f>IF($AY7=1, データ!T7, NA())</f>
        <v>#N/A</v>
      </c>
      <c r="U7" t="e">
        <f>IF($AY7=1, データ!U7, NA())</f>
        <v>#N/A</v>
      </c>
      <c r="W7" t="e">
        <f>IF($AY7=1, データ!W7, NA())</f>
        <v>#N/A</v>
      </c>
      <c r="X7" t="e">
        <f>IF($AY7=1, データ!X7, NA())</f>
        <v>#N/A</v>
      </c>
      <c r="Y7" t="e">
        <f>IF($AY7=1, データ!Y7, NA())</f>
        <v>#N/A</v>
      </c>
      <c r="Z7" t="e">
        <f>IF($AY7=1, データ!Z7, NA())</f>
        <v>#N/A</v>
      </c>
      <c r="AA7" t="e">
        <f>IF($AY7=1, データ!AA7, NA())</f>
        <v>#N/A</v>
      </c>
      <c r="AC7" t="e">
        <f>IF($AY7=1, データ!AC7, NA())</f>
        <v>#N/A</v>
      </c>
      <c r="AD7" t="e">
        <f>IF($AY7=1, データ!AD7, NA())</f>
        <v>#N/A</v>
      </c>
      <c r="AE7" t="e">
        <f>IF($AY7=1, データ!AE7, NA())</f>
        <v>#N/A</v>
      </c>
      <c r="AG7" t="e">
        <f>IF($AY7=1, データ!AG7, NA())</f>
        <v>#N/A</v>
      </c>
      <c r="AH7" t="e">
        <f>IF($AY7=1, データ!AH7, NA())</f>
        <v>#N/A</v>
      </c>
      <c r="AI7" t="e">
        <f>IF($AY7=1, データ!AI7, NA())</f>
        <v>#N/A</v>
      </c>
      <c r="AJ7" t="e">
        <f>IF($AY7=1, データ!AJ7, NA())</f>
        <v>#N/A</v>
      </c>
      <c r="AL7" t="e">
        <f>IF($AY7=1, データ!AL7, NA())</f>
        <v>#N/A</v>
      </c>
      <c r="AM7" t="e">
        <f>IF($AY7=1, データ!AM7, NA())</f>
        <v>#N/A</v>
      </c>
      <c r="AN7" t="e">
        <f>IF($AY7=1, データ!AN7, NA())</f>
        <v>#N/A</v>
      </c>
      <c r="AO7" t="e">
        <f>IF($AY7=1, データ!AO7, NA())</f>
        <v>#N/A</v>
      </c>
      <c r="AQ7" t="e">
        <f>IF($AY7=1, データ!AQ7, NA())</f>
        <v>#N/A</v>
      </c>
      <c r="AR7" t="e">
        <f>IF($AY7=1, データ!AR7, NA())</f>
        <v>#N/A</v>
      </c>
      <c r="AS7" t="e">
        <f>IF($AY7=1, データ!AS7, NA())</f>
        <v>#N/A</v>
      </c>
      <c r="AU7" t="e">
        <f>IF($AY7=1, データ!AU7, NA())</f>
        <v>#N/A</v>
      </c>
      <c r="AV7" t="e">
        <f>IF($AY7=1, データ!AV7, NA())</f>
        <v>#N/A</v>
      </c>
      <c r="AW7" t="e">
        <f>IF($AY7=1, データ!AW7, NA())</f>
        <v>#N/A</v>
      </c>
      <c r="AY7">
        <v>0</v>
      </c>
      <c r="BC7">
        <f t="shared" si="0"/>
        <v>0</v>
      </c>
      <c r="BD7">
        <f t="shared" si="1"/>
        <v>1</v>
      </c>
    </row>
    <row r="8" spans="1:56" x14ac:dyDescent="0.4">
      <c r="A8" t="s">
        <v>6</v>
      </c>
      <c r="B8" t="e">
        <f>IF($AY8=1, データ!B8, NA())</f>
        <v>#N/A</v>
      </c>
      <c r="C8" t="e">
        <f>IF($AY8=1, データ!C8, NA())</f>
        <v>#N/A</v>
      </c>
      <c r="D8" t="e">
        <f>IF($AY8=1, データ!D8, NA())</f>
        <v>#N/A</v>
      </c>
      <c r="F8" t="e">
        <f>IF($AY8=1, データ!F8, NA())</f>
        <v>#N/A</v>
      </c>
      <c r="G8" t="e">
        <f>IF($AY8=1, データ!G8, NA())</f>
        <v>#N/A</v>
      </c>
      <c r="H8" t="e">
        <f>IF($AY8=1, データ!H8, NA())</f>
        <v>#N/A</v>
      </c>
      <c r="J8" t="e">
        <f>IF($AY8=1, データ!J8, NA())</f>
        <v>#N/A</v>
      </c>
      <c r="K8" t="e">
        <f>IF($AY8=1, データ!K8, NA())</f>
        <v>#N/A</v>
      </c>
      <c r="L8" t="e">
        <f>IF($AY8=1, データ!L8, NA())</f>
        <v>#N/A</v>
      </c>
      <c r="N8" t="e">
        <f>IF($AY8=1, データ!N8, NA())</f>
        <v>#N/A</v>
      </c>
      <c r="O8" t="e">
        <f>IF($AY8=1, データ!O8, NA())</f>
        <v>#N/A</v>
      </c>
      <c r="P8" t="e">
        <f>IF($AY8=1, データ!P8, NA())</f>
        <v>#N/A</v>
      </c>
      <c r="R8" t="e">
        <f>IF($AY8=1, データ!R8, NA())</f>
        <v>#N/A</v>
      </c>
      <c r="S8" t="e">
        <f>IF($AY8=1, データ!S8, NA())</f>
        <v>#N/A</v>
      </c>
      <c r="T8" t="e">
        <f>IF($AY8=1, データ!T8, NA())</f>
        <v>#N/A</v>
      </c>
      <c r="U8" t="e">
        <f>IF($AY8=1, データ!U8, NA())</f>
        <v>#N/A</v>
      </c>
      <c r="W8" t="e">
        <f>IF($AY8=1, データ!W8, NA())</f>
        <v>#N/A</v>
      </c>
      <c r="X8" t="e">
        <f>IF($AY8=1, データ!X8, NA())</f>
        <v>#N/A</v>
      </c>
      <c r="Y8" t="e">
        <f>IF($AY8=1, データ!Y8, NA())</f>
        <v>#N/A</v>
      </c>
      <c r="Z8" t="e">
        <f>IF($AY8=1, データ!Z8, NA())</f>
        <v>#N/A</v>
      </c>
      <c r="AA8" t="e">
        <f>IF($AY8=1, データ!AA8, NA())</f>
        <v>#N/A</v>
      </c>
      <c r="AC8" t="e">
        <f>IF($AY8=1, データ!AC8, NA())</f>
        <v>#N/A</v>
      </c>
      <c r="AD8" t="e">
        <f>IF($AY8=1, データ!AD8, NA())</f>
        <v>#N/A</v>
      </c>
      <c r="AE8" s="8" t="e">
        <f>IF($AY8=1, データ!AE8, NA())</f>
        <v>#N/A</v>
      </c>
      <c r="AG8" t="e">
        <f>IF($AY8=1, データ!AG8, NA())</f>
        <v>#N/A</v>
      </c>
      <c r="AH8" t="e">
        <f>IF($AY8=1, データ!AH8, NA())</f>
        <v>#N/A</v>
      </c>
      <c r="AI8" t="e">
        <f>IF($AY8=1, データ!AI8, NA())</f>
        <v>#N/A</v>
      </c>
      <c r="AJ8" t="e">
        <f>IF($AY8=1, データ!AJ8, NA())</f>
        <v>#N/A</v>
      </c>
      <c r="AL8" t="e">
        <f>IF($AY8=1, データ!AL8, NA())</f>
        <v>#N/A</v>
      </c>
      <c r="AM8" t="e">
        <f>IF($AY8=1, データ!AM8, NA())</f>
        <v>#N/A</v>
      </c>
      <c r="AN8" t="e">
        <f>IF($AY8=1, データ!AN8, NA())</f>
        <v>#N/A</v>
      </c>
      <c r="AO8" t="e">
        <f>IF($AY8=1, データ!AO8, NA())</f>
        <v>#N/A</v>
      </c>
      <c r="AQ8" t="e">
        <f>IF($AY8=1, データ!AQ8, NA())</f>
        <v>#N/A</v>
      </c>
      <c r="AR8" t="e">
        <f>IF($AY8=1, データ!AR8, NA())</f>
        <v>#N/A</v>
      </c>
      <c r="AS8" t="e">
        <f>IF($AY8=1, データ!AS8, NA())</f>
        <v>#N/A</v>
      </c>
      <c r="AU8" t="e">
        <f>IF($AY8=1, データ!AU8, NA())</f>
        <v>#N/A</v>
      </c>
      <c r="AV8" t="e">
        <f>IF($AY8=1, データ!AV8, NA())</f>
        <v>#N/A</v>
      </c>
      <c r="AW8" t="e">
        <f>IF($AY8=1, データ!AW8, NA())</f>
        <v>#N/A</v>
      </c>
      <c r="AY8">
        <v>0</v>
      </c>
      <c r="BA8" t="s">
        <v>56</v>
      </c>
      <c r="BB8">
        <f t="array" ref="BB8">PEARSON(IF($AY$2:$AY$22=1,$AW$2:$AW$22,""),IF($AY$2:$AY$22=1,$B$2:$B$22,""))</f>
        <v>0.60846309150049116</v>
      </c>
      <c r="BC8">
        <f t="shared" si="0"/>
        <v>1.7144599256743258</v>
      </c>
      <c r="BD8">
        <f t="shared" si="1"/>
        <v>0.14710887040683529</v>
      </c>
    </row>
    <row r="9" spans="1:56" x14ac:dyDescent="0.4">
      <c r="A9" t="s">
        <v>7</v>
      </c>
      <c r="B9" t="e">
        <f>IF($AY9=1, データ!B9, NA())</f>
        <v>#N/A</v>
      </c>
      <c r="C9" t="e">
        <f>IF($AY9=1, データ!C9, NA())</f>
        <v>#N/A</v>
      </c>
      <c r="D9" t="e">
        <f>IF($AY9=1, データ!D9, NA())</f>
        <v>#N/A</v>
      </c>
      <c r="F9" t="e">
        <f>IF($AY9=1, データ!F9, NA())</f>
        <v>#N/A</v>
      </c>
      <c r="G9" t="e">
        <f>IF($AY9=1, データ!G9, NA())</f>
        <v>#N/A</v>
      </c>
      <c r="H9" t="e">
        <f>IF($AY9=1, データ!H9, NA())</f>
        <v>#N/A</v>
      </c>
      <c r="J9" t="e">
        <f>IF($AY9=1, データ!J9, NA())</f>
        <v>#N/A</v>
      </c>
      <c r="K9" t="e">
        <f>IF($AY9=1, データ!K9, NA())</f>
        <v>#N/A</v>
      </c>
      <c r="L9" t="e">
        <f>IF($AY9=1, データ!L9, NA())</f>
        <v>#N/A</v>
      </c>
      <c r="N9" t="e">
        <f>IF($AY9=1, データ!N9, NA())</f>
        <v>#N/A</v>
      </c>
      <c r="O9" t="e">
        <f>IF($AY9=1, データ!O9, NA())</f>
        <v>#N/A</v>
      </c>
      <c r="P9" t="e">
        <f>IF($AY9=1, データ!P9, NA())</f>
        <v>#N/A</v>
      </c>
      <c r="R9" t="e">
        <f>IF($AY9=1, データ!R9, NA())</f>
        <v>#N/A</v>
      </c>
      <c r="S9" t="e">
        <f>IF($AY9=1, データ!S9, NA())</f>
        <v>#N/A</v>
      </c>
      <c r="T9" t="e">
        <f>IF($AY9=1, データ!T9, NA())</f>
        <v>#N/A</v>
      </c>
      <c r="U9" t="e">
        <f>IF($AY9=1, データ!U9, NA())</f>
        <v>#N/A</v>
      </c>
      <c r="W9" t="e">
        <f>IF($AY9=1, データ!W9, NA())</f>
        <v>#N/A</v>
      </c>
      <c r="X9" t="e">
        <f>IF($AY9=1, データ!X9, NA())</f>
        <v>#N/A</v>
      </c>
      <c r="Y9" t="e">
        <f>IF($AY9=1, データ!Y9, NA())</f>
        <v>#N/A</v>
      </c>
      <c r="Z9" t="e">
        <f>IF($AY9=1, データ!Z9, NA())</f>
        <v>#N/A</v>
      </c>
      <c r="AA9" t="e">
        <f>IF($AY9=1, データ!AA9, NA())</f>
        <v>#N/A</v>
      </c>
      <c r="AC9" t="e">
        <f>IF($AY9=1, データ!AC9, NA())</f>
        <v>#N/A</v>
      </c>
      <c r="AD9" t="e">
        <f>IF($AY9=1, データ!AD9, NA())</f>
        <v>#N/A</v>
      </c>
      <c r="AE9" t="e">
        <f>IF($AY9=1, データ!AE9, NA())</f>
        <v>#N/A</v>
      </c>
      <c r="AG9" t="e">
        <f>IF($AY9=1, データ!AG9, NA())</f>
        <v>#N/A</v>
      </c>
      <c r="AH9" t="e">
        <f>IF($AY9=1, データ!AH9, NA())</f>
        <v>#N/A</v>
      </c>
      <c r="AI9" t="e">
        <f>IF($AY9=1, データ!AI9, NA())</f>
        <v>#N/A</v>
      </c>
      <c r="AJ9" t="e">
        <f>IF($AY9=1, データ!AJ9, NA())</f>
        <v>#N/A</v>
      </c>
      <c r="AL9" t="e">
        <f>IF($AY9=1, データ!AL9, NA())</f>
        <v>#N/A</v>
      </c>
      <c r="AM9" t="e">
        <f>IF($AY9=1, データ!AM9, NA())</f>
        <v>#N/A</v>
      </c>
      <c r="AN9" t="e">
        <f>IF($AY9=1, データ!AN9, NA())</f>
        <v>#N/A</v>
      </c>
      <c r="AO9" t="e">
        <f>IF($AY9=1, データ!AO9, NA())</f>
        <v>#N/A</v>
      </c>
      <c r="AQ9" t="e">
        <f>IF($AY9=1, データ!AQ9, NA())</f>
        <v>#N/A</v>
      </c>
      <c r="AR9" t="e">
        <f>IF($AY9=1, データ!AR9, NA())</f>
        <v>#N/A</v>
      </c>
      <c r="AS9" t="e">
        <f>IF($AY9=1, データ!AS9, NA())</f>
        <v>#N/A</v>
      </c>
      <c r="AU9" t="e">
        <f>IF($AY9=1, データ!AU9, NA())</f>
        <v>#N/A</v>
      </c>
      <c r="AV9" t="e">
        <f>IF($AY9=1, データ!AV9, NA())</f>
        <v>#N/A</v>
      </c>
      <c r="AW9" t="e">
        <f>IF($AY9=1, データ!AW9, NA())</f>
        <v>#N/A</v>
      </c>
      <c r="AY9">
        <v>0</v>
      </c>
      <c r="BC9">
        <f t="shared" si="0"/>
        <v>0</v>
      </c>
      <c r="BD9">
        <f t="shared" si="1"/>
        <v>1</v>
      </c>
    </row>
    <row r="10" spans="1:56" x14ac:dyDescent="0.4">
      <c r="A10" t="s">
        <v>8</v>
      </c>
      <c r="B10">
        <f>IF($AY10=1, データ!B10, NA())</f>
        <v>17</v>
      </c>
      <c r="C10">
        <f>IF($AY10=1, データ!C10, NA())</f>
        <v>30</v>
      </c>
      <c r="D10">
        <f>IF($AY10=1, データ!D10, NA())</f>
        <v>6</v>
      </c>
      <c r="F10">
        <f>IF($AY10=1, データ!F10, NA())</f>
        <v>17</v>
      </c>
      <c r="G10">
        <f>IF($AY10=1, データ!G10, NA())</f>
        <v>7</v>
      </c>
      <c r="H10">
        <f>IF($AY10=1, データ!H10, NA())</f>
        <v>70.833333333333343</v>
      </c>
      <c r="J10">
        <f>IF($AY10=1, データ!J10, NA())</f>
        <v>3</v>
      </c>
      <c r="K10">
        <f>IF($AY10=1, データ!K10, NA())</f>
        <v>39</v>
      </c>
      <c r="L10">
        <f>IF($AY10=1, データ!L10, NA())</f>
        <v>7.1428571428571423</v>
      </c>
      <c r="N10">
        <f>IF($AY10=1, データ!N10, NA())</f>
        <v>20</v>
      </c>
      <c r="O10">
        <f>IF($AY10=1, データ!O10, NA())</f>
        <v>46</v>
      </c>
      <c r="P10">
        <f>IF($AY10=1, データ!P10, NA())</f>
        <v>30.303030303030305</v>
      </c>
      <c r="R10">
        <f>IF($AY10=1, データ!R10, NA())</f>
        <v>9</v>
      </c>
      <c r="S10">
        <f>IF($AY10=1, データ!S10, NA())</f>
        <v>9</v>
      </c>
      <c r="T10">
        <f>IF($AY10=1, データ!T10, NA())</f>
        <v>22</v>
      </c>
      <c r="U10">
        <f>IF($AY10=1, データ!U10, NA())</f>
        <v>9</v>
      </c>
      <c r="W10">
        <f>IF($AY10=1, データ!W10, NA())</f>
        <v>19</v>
      </c>
      <c r="X10">
        <f>IF($AY10=1, データ!X10, NA())</f>
        <v>41</v>
      </c>
      <c r="Y10">
        <f>IF($AY10=1, データ!Y10, NA())</f>
        <v>52</v>
      </c>
      <c r="Z10">
        <f>IF($AY10=1, データ!Z10, NA())</f>
        <v>39</v>
      </c>
      <c r="AA10">
        <f>IF($AY10=1, データ!AA10, NA())</f>
        <v>49</v>
      </c>
      <c r="AC10">
        <f>IF($AY10=1, データ!AC10, NA())</f>
        <v>-60</v>
      </c>
      <c r="AD10">
        <f>IF($AY10=1, データ!AD10, NA())</f>
        <v>440</v>
      </c>
      <c r="AE10">
        <f>IF($AY10=1, データ!AE10, NA())</f>
        <v>380</v>
      </c>
      <c r="AG10">
        <f>IF($AY10=1, データ!AG10, NA())</f>
        <v>0.18367346938775511</v>
      </c>
      <c r="AH10">
        <f>IF($AY10=1, データ!AH10, NA())</f>
        <v>0.18367346938775511</v>
      </c>
      <c r="AI10">
        <f>IF($AY10=1, データ!AI10, NA())</f>
        <v>0.44897959183673469</v>
      </c>
      <c r="AJ10">
        <f>IF($AY10=1, データ!AJ10, NA())</f>
        <v>0.18367346938775511</v>
      </c>
      <c r="AL10">
        <f>IF($AY10=1, データ!AL10, NA())</f>
        <v>0.12582781456953643</v>
      </c>
      <c r="AM10">
        <f>IF($AY10=1, データ!AM10, NA())</f>
        <v>0.27152317880794702</v>
      </c>
      <c r="AN10">
        <f>IF($AY10=1, データ!AN10, NA())</f>
        <v>0.3443708609271523</v>
      </c>
      <c r="AO10">
        <f>IF($AY10=1, データ!AO10, NA())</f>
        <v>0.25827814569536423</v>
      </c>
      <c r="AQ10">
        <f>IF($AY10=1, データ!AQ10, NA())</f>
        <v>36.734693877551024</v>
      </c>
      <c r="AR10">
        <f>IF($AY10=1, データ!AR10, NA())</f>
        <v>63.265306122448983</v>
      </c>
      <c r="AS10">
        <f>IF($AY10=1, データ!AS10, NA())</f>
        <v>26.530612244897959</v>
      </c>
      <c r="AU10">
        <f>IF($AY10=1, データ!AU10, NA())</f>
        <v>39.735099337748345</v>
      </c>
      <c r="AV10">
        <f>IF($AY10=1, データ!AV10, NA())</f>
        <v>60.264900662251655</v>
      </c>
      <c r="AW10">
        <f>IF($AY10=1, データ!AW10, NA())</f>
        <v>-20.52980132450331</v>
      </c>
      <c r="AY10">
        <v>1</v>
      </c>
      <c r="BA10" t="s">
        <v>61</v>
      </c>
      <c r="BB10">
        <f t="array" ref="BB10">PEARSON(IF($AY$2:$AY$22=1,$AC$2:$AC$22,""),IF($AY$2:$AY$22=1,$C$2:$C$22,""))</f>
        <v>-0.56056573475321259</v>
      </c>
      <c r="BC10">
        <f t="shared" si="0"/>
        <v>-1.5136433492386714</v>
      </c>
      <c r="BD10">
        <f t="shared" si="1"/>
        <v>0.190534656128796</v>
      </c>
    </row>
    <row r="11" spans="1:56" x14ac:dyDescent="0.4">
      <c r="A11" t="s">
        <v>9</v>
      </c>
      <c r="B11" t="e">
        <f>IF($AY11=1, データ!B11, NA())</f>
        <v>#N/A</v>
      </c>
      <c r="C11" t="e">
        <f>IF($AY11=1, データ!C11, NA())</f>
        <v>#N/A</v>
      </c>
      <c r="D11" t="e">
        <f>IF($AY11=1, データ!D11, NA())</f>
        <v>#N/A</v>
      </c>
      <c r="F11" t="e">
        <f>IF($AY11=1, データ!F11, NA())</f>
        <v>#N/A</v>
      </c>
      <c r="G11" t="e">
        <f>IF($AY11=1, データ!G11, NA())</f>
        <v>#N/A</v>
      </c>
      <c r="H11" t="e">
        <f>IF($AY11=1, データ!H11, NA())</f>
        <v>#N/A</v>
      </c>
      <c r="J11" t="e">
        <f>IF($AY11=1, データ!J11, NA())</f>
        <v>#N/A</v>
      </c>
      <c r="K11" t="e">
        <f>IF($AY11=1, データ!K11, NA())</f>
        <v>#N/A</v>
      </c>
      <c r="L11" t="e">
        <f>IF($AY11=1, データ!L11, NA())</f>
        <v>#N/A</v>
      </c>
      <c r="N11" t="e">
        <f>IF($AY11=1, データ!N11, NA())</f>
        <v>#N/A</v>
      </c>
      <c r="O11" t="e">
        <f>IF($AY11=1, データ!O11, NA())</f>
        <v>#N/A</v>
      </c>
      <c r="P11" t="e">
        <f>IF($AY11=1, データ!P11, NA())</f>
        <v>#N/A</v>
      </c>
      <c r="R11" t="e">
        <f>IF($AY11=1, データ!R11, NA())</f>
        <v>#N/A</v>
      </c>
      <c r="S11" t="e">
        <f>IF($AY11=1, データ!S11, NA())</f>
        <v>#N/A</v>
      </c>
      <c r="T11" t="e">
        <f>IF($AY11=1, データ!T11, NA())</f>
        <v>#N/A</v>
      </c>
      <c r="U11" t="e">
        <f>IF($AY11=1, データ!U11, NA())</f>
        <v>#N/A</v>
      </c>
      <c r="W11" t="e">
        <f>IF($AY11=1, データ!W11, NA())</f>
        <v>#N/A</v>
      </c>
      <c r="X11" t="e">
        <f>IF($AY11=1, データ!X11, NA())</f>
        <v>#N/A</v>
      </c>
      <c r="Y11" t="e">
        <f>IF($AY11=1, データ!Y11, NA())</f>
        <v>#N/A</v>
      </c>
      <c r="Z11" t="e">
        <f>IF($AY11=1, データ!Z11, NA())</f>
        <v>#N/A</v>
      </c>
      <c r="AA11" t="e">
        <f>IF($AY11=1, データ!AA11, NA())</f>
        <v>#N/A</v>
      </c>
      <c r="AC11" t="e">
        <f>IF($AY11=1, データ!AC11, NA())</f>
        <v>#N/A</v>
      </c>
      <c r="AD11" t="e">
        <f>IF($AY11=1, データ!AD11, NA())</f>
        <v>#N/A</v>
      </c>
      <c r="AE11" t="e">
        <f>IF($AY11=1, データ!AE11, NA())</f>
        <v>#N/A</v>
      </c>
      <c r="AG11" t="e">
        <f>IF($AY11=1, データ!AG11, NA())</f>
        <v>#N/A</v>
      </c>
      <c r="AH11" t="e">
        <f>IF($AY11=1, データ!AH11, NA())</f>
        <v>#N/A</v>
      </c>
      <c r="AI11" t="e">
        <f>IF($AY11=1, データ!AI11, NA())</f>
        <v>#N/A</v>
      </c>
      <c r="AJ11" t="e">
        <f>IF($AY11=1, データ!AJ11, NA())</f>
        <v>#N/A</v>
      </c>
      <c r="AL11" t="e">
        <f>IF($AY11=1, データ!AL11, NA())</f>
        <v>#N/A</v>
      </c>
      <c r="AM11" t="e">
        <f>IF($AY11=1, データ!AM11, NA())</f>
        <v>#N/A</v>
      </c>
      <c r="AN11" t="e">
        <f>IF($AY11=1, データ!AN11, NA())</f>
        <v>#N/A</v>
      </c>
      <c r="AO11" t="e">
        <f>IF($AY11=1, データ!AO11, NA())</f>
        <v>#N/A</v>
      </c>
      <c r="AQ11" t="e">
        <f>IF($AY11=1, データ!AQ11, NA())</f>
        <v>#N/A</v>
      </c>
      <c r="AR11" t="e">
        <f>IF($AY11=1, データ!AR11, NA())</f>
        <v>#N/A</v>
      </c>
      <c r="AS11" t="e">
        <f>IF($AY11=1, データ!AS11, NA())</f>
        <v>#N/A</v>
      </c>
      <c r="AU11" t="e">
        <f>IF($AY11=1, データ!AU11, NA())</f>
        <v>#N/A</v>
      </c>
      <c r="AV11" t="e">
        <f>IF($AY11=1, データ!AV11, NA())</f>
        <v>#N/A</v>
      </c>
      <c r="AW11" t="e">
        <f>IF($AY11=1, データ!AW11, NA())</f>
        <v>#N/A</v>
      </c>
      <c r="AY11">
        <v>0</v>
      </c>
      <c r="BC11">
        <f t="shared" si="0"/>
        <v>0</v>
      </c>
      <c r="BD11">
        <f t="shared" si="1"/>
        <v>1</v>
      </c>
    </row>
    <row r="12" spans="1:56" x14ac:dyDescent="0.4">
      <c r="A12" t="s">
        <v>10</v>
      </c>
      <c r="B12" t="e">
        <f>IF($AY12=1, データ!B12, NA())</f>
        <v>#N/A</v>
      </c>
      <c r="C12" t="e">
        <f>IF($AY12=1, データ!C12, NA())</f>
        <v>#N/A</v>
      </c>
      <c r="D12" t="e">
        <f>IF($AY12=1, データ!D12, NA())</f>
        <v>#N/A</v>
      </c>
      <c r="F12" t="e">
        <f>IF($AY12=1, データ!F12, NA())</f>
        <v>#N/A</v>
      </c>
      <c r="G12" t="e">
        <f>IF($AY12=1, データ!G12, NA())</f>
        <v>#N/A</v>
      </c>
      <c r="H12" t="e">
        <f>IF($AY12=1, データ!H12, NA())</f>
        <v>#N/A</v>
      </c>
      <c r="J12" t="e">
        <f>IF($AY12=1, データ!J12, NA())</f>
        <v>#N/A</v>
      </c>
      <c r="K12" t="e">
        <f>IF($AY12=1, データ!K12, NA())</f>
        <v>#N/A</v>
      </c>
      <c r="L12" t="e">
        <f>IF($AY12=1, データ!L12, NA())</f>
        <v>#N/A</v>
      </c>
      <c r="N12" t="e">
        <f>IF($AY12=1, データ!N12, NA())</f>
        <v>#N/A</v>
      </c>
      <c r="O12" t="e">
        <f>IF($AY12=1, データ!O12, NA())</f>
        <v>#N/A</v>
      </c>
      <c r="P12" t="e">
        <f>IF($AY12=1, データ!P12, NA())</f>
        <v>#N/A</v>
      </c>
      <c r="R12" t="e">
        <f>IF($AY12=1, データ!R12, NA())</f>
        <v>#N/A</v>
      </c>
      <c r="S12" t="e">
        <f>IF($AY12=1, データ!S12, NA())</f>
        <v>#N/A</v>
      </c>
      <c r="T12" t="e">
        <f>IF($AY12=1, データ!T12, NA())</f>
        <v>#N/A</v>
      </c>
      <c r="U12" t="e">
        <f>IF($AY12=1, データ!U12, NA())</f>
        <v>#N/A</v>
      </c>
      <c r="W12" t="e">
        <f>IF($AY12=1, データ!W12, NA())</f>
        <v>#N/A</v>
      </c>
      <c r="X12" t="e">
        <f>IF($AY12=1, データ!X12, NA())</f>
        <v>#N/A</v>
      </c>
      <c r="Y12" t="e">
        <f>IF($AY12=1, データ!Y12, NA())</f>
        <v>#N/A</v>
      </c>
      <c r="Z12" t="e">
        <f>IF($AY12=1, データ!Z12, NA())</f>
        <v>#N/A</v>
      </c>
      <c r="AA12" t="e">
        <f>IF($AY12=1, データ!AA12, NA())</f>
        <v>#N/A</v>
      </c>
      <c r="AC12" t="e">
        <f>IF($AY12=1, データ!AC12, NA())</f>
        <v>#N/A</v>
      </c>
      <c r="AD12" t="e">
        <f>IF($AY12=1, データ!AD12, NA())</f>
        <v>#N/A</v>
      </c>
      <c r="AE12" t="e">
        <f>IF($AY12=1, データ!AE12, NA())</f>
        <v>#N/A</v>
      </c>
      <c r="AG12" t="e">
        <f>IF($AY12=1, データ!AG12, NA())</f>
        <v>#N/A</v>
      </c>
      <c r="AH12" t="e">
        <f>IF($AY12=1, データ!AH12, NA())</f>
        <v>#N/A</v>
      </c>
      <c r="AI12" t="e">
        <f>IF($AY12=1, データ!AI12, NA())</f>
        <v>#N/A</v>
      </c>
      <c r="AJ12" t="e">
        <f>IF($AY12=1, データ!AJ12, NA())</f>
        <v>#N/A</v>
      </c>
      <c r="AL12" t="e">
        <f>IF($AY12=1, データ!AL12, NA())</f>
        <v>#N/A</v>
      </c>
      <c r="AM12" t="e">
        <f>IF($AY12=1, データ!AM12, NA())</f>
        <v>#N/A</v>
      </c>
      <c r="AN12" t="e">
        <f>IF($AY12=1, データ!AN12, NA())</f>
        <v>#N/A</v>
      </c>
      <c r="AO12" t="e">
        <f>IF($AY12=1, データ!AO12, NA())</f>
        <v>#N/A</v>
      </c>
      <c r="AQ12" t="e">
        <f>IF($AY12=1, データ!AQ12, NA())</f>
        <v>#N/A</v>
      </c>
      <c r="AR12" t="e">
        <f>IF($AY12=1, データ!AR12, NA())</f>
        <v>#N/A</v>
      </c>
      <c r="AS12" t="e">
        <f>IF($AY12=1, データ!AS12, NA())</f>
        <v>#N/A</v>
      </c>
      <c r="AU12" t="e">
        <f>IF($AY12=1, データ!AU12, NA())</f>
        <v>#N/A</v>
      </c>
      <c r="AV12" t="e">
        <f>IF($AY12=1, データ!AV12, NA())</f>
        <v>#N/A</v>
      </c>
      <c r="AW12" t="e">
        <f>IF($AY12=1, データ!AW12, NA())</f>
        <v>#N/A</v>
      </c>
      <c r="AY12">
        <v>0</v>
      </c>
      <c r="BA12" t="s">
        <v>62</v>
      </c>
      <c r="BB12">
        <f t="array" ref="BB12">PEARSON(IF($AY$2:$AY$22=1,$AD$2:$AD$22,""),IF($AY$2:$AY$22=1,$C$2:$C$22,""))</f>
        <v>0.64568358659919833</v>
      </c>
      <c r="BC12">
        <f t="shared" si="0"/>
        <v>1.8907579906390255</v>
      </c>
      <c r="BD12">
        <f t="shared" si="1"/>
        <v>0.11724588327526034</v>
      </c>
    </row>
    <row r="13" spans="1:56" x14ac:dyDescent="0.4">
      <c r="A13" t="s">
        <v>11</v>
      </c>
      <c r="B13" t="e">
        <f>IF($AY13=1, データ!B13, NA())</f>
        <v>#N/A</v>
      </c>
      <c r="C13" t="e">
        <f>IF($AY13=1, データ!C13, NA())</f>
        <v>#N/A</v>
      </c>
      <c r="D13" t="e">
        <f>IF($AY13=1, データ!D13, NA())</f>
        <v>#N/A</v>
      </c>
      <c r="F13" t="e">
        <f>IF($AY13=1, データ!F13, NA())</f>
        <v>#N/A</v>
      </c>
      <c r="G13" t="e">
        <f>IF($AY13=1, データ!G13, NA())</f>
        <v>#N/A</v>
      </c>
      <c r="H13" t="e">
        <f>IF($AY13=1, データ!H13, NA())</f>
        <v>#N/A</v>
      </c>
      <c r="J13" t="e">
        <f>IF($AY13=1, データ!J13, NA())</f>
        <v>#N/A</v>
      </c>
      <c r="K13" t="e">
        <f>IF($AY13=1, データ!K13, NA())</f>
        <v>#N/A</v>
      </c>
      <c r="L13" t="e">
        <f>IF($AY13=1, データ!L13, NA())</f>
        <v>#N/A</v>
      </c>
      <c r="N13" t="e">
        <f>IF($AY13=1, データ!N13, NA())</f>
        <v>#N/A</v>
      </c>
      <c r="O13" t="e">
        <f>IF($AY13=1, データ!O13, NA())</f>
        <v>#N/A</v>
      </c>
      <c r="P13" t="e">
        <f>IF($AY13=1, データ!P13, NA())</f>
        <v>#N/A</v>
      </c>
      <c r="R13" t="e">
        <f>IF($AY13=1, データ!R13, NA())</f>
        <v>#N/A</v>
      </c>
      <c r="S13" t="e">
        <f>IF($AY13=1, データ!S13, NA())</f>
        <v>#N/A</v>
      </c>
      <c r="T13" t="e">
        <f>IF($AY13=1, データ!T13, NA())</f>
        <v>#N/A</v>
      </c>
      <c r="U13" t="e">
        <f>IF($AY13=1, データ!U13, NA())</f>
        <v>#N/A</v>
      </c>
      <c r="W13" t="e">
        <f>IF($AY13=1, データ!W13, NA())</f>
        <v>#N/A</v>
      </c>
      <c r="X13" t="e">
        <f>IF($AY13=1, データ!X13, NA())</f>
        <v>#N/A</v>
      </c>
      <c r="Y13" t="e">
        <f>IF($AY13=1, データ!Y13, NA())</f>
        <v>#N/A</v>
      </c>
      <c r="Z13" t="e">
        <f>IF($AY13=1, データ!Z13, NA())</f>
        <v>#N/A</v>
      </c>
      <c r="AA13" t="e">
        <f>IF($AY13=1, データ!AA13, NA())</f>
        <v>#N/A</v>
      </c>
      <c r="AC13" t="e">
        <f>IF($AY13=1, データ!AC13, NA())</f>
        <v>#N/A</v>
      </c>
      <c r="AD13" t="e">
        <f>IF($AY13=1, データ!AD13, NA())</f>
        <v>#N/A</v>
      </c>
      <c r="AE13" t="e">
        <f>IF($AY13=1, データ!AE13, NA())</f>
        <v>#N/A</v>
      </c>
      <c r="AG13" t="e">
        <f>IF($AY13=1, データ!AG13, NA())</f>
        <v>#N/A</v>
      </c>
      <c r="AH13" t="e">
        <f>IF($AY13=1, データ!AH13, NA())</f>
        <v>#N/A</v>
      </c>
      <c r="AI13" t="e">
        <f>IF($AY13=1, データ!AI13, NA())</f>
        <v>#N/A</v>
      </c>
      <c r="AJ13" t="e">
        <f>IF($AY13=1, データ!AJ13, NA())</f>
        <v>#N/A</v>
      </c>
      <c r="AL13" t="e">
        <f>IF($AY13=1, データ!AL13, NA())</f>
        <v>#N/A</v>
      </c>
      <c r="AM13" t="e">
        <f>IF($AY13=1, データ!AM13, NA())</f>
        <v>#N/A</v>
      </c>
      <c r="AN13" t="e">
        <f>IF($AY13=1, データ!AN13, NA())</f>
        <v>#N/A</v>
      </c>
      <c r="AO13" t="e">
        <f>IF($AY13=1, データ!AO13, NA())</f>
        <v>#N/A</v>
      </c>
      <c r="AQ13" t="e">
        <f>IF($AY13=1, データ!AQ13, NA())</f>
        <v>#N/A</v>
      </c>
      <c r="AR13" t="e">
        <f>IF($AY13=1, データ!AR13, NA())</f>
        <v>#N/A</v>
      </c>
      <c r="AS13" t="e">
        <f>IF($AY13=1, データ!AS13, NA())</f>
        <v>#N/A</v>
      </c>
      <c r="AU13" t="e">
        <f>IF($AY13=1, データ!AU13, NA())</f>
        <v>#N/A</v>
      </c>
      <c r="AV13" t="e">
        <f>IF($AY13=1, データ!AV13, NA())</f>
        <v>#N/A</v>
      </c>
      <c r="AW13" t="e">
        <f>IF($AY13=1, データ!AW13, NA())</f>
        <v>#N/A</v>
      </c>
      <c r="AY13">
        <v>0</v>
      </c>
      <c r="BC13">
        <f t="shared" si="0"/>
        <v>0</v>
      </c>
      <c r="BD13">
        <f t="shared" si="1"/>
        <v>1</v>
      </c>
    </row>
    <row r="14" spans="1:56" x14ac:dyDescent="0.4">
      <c r="A14" t="s">
        <v>12</v>
      </c>
      <c r="B14" t="e">
        <f>IF($AY14=1, データ!B14, NA())</f>
        <v>#N/A</v>
      </c>
      <c r="C14" t="e">
        <f>IF($AY14=1, データ!C14, NA())</f>
        <v>#N/A</v>
      </c>
      <c r="D14" t="e">
        <f>IF($AY14=1, データ!D14, NA())</f>
        <v>#N/A</v>
      </c>
      <c r="F14" t="e">
        <f>IF($AY14=1, データ!F14, NA())</f>
        <v>#N/A</v>
      </c>
      <c r="G14" t="e">
        <f>IF($AY14=1, データ!G14, NA())</f>
        <v>#N/A</v>
      </c>
      <c r="H14" t="e">
        <f>IF($AY14=1, データ!H14, NA())</f>
        <v>#N/A</v>
      </c>
      <c r="J14" t="e">
        <f>IF($AY14=1, データ!J14, NA())</f>
        <v>#N/A</v>
      </c>
      <c r="K14" t="e">
        <f>IF($AY14=1, データ!K14, NA())</f>
        <v>#N/A</v>
      </c>
      <c r="L14" t="e">
        <f>IF($AY14=1, データ!L14, NA())</f>
        <v>#N/A</v>
      </c>
      <c r="N14" t="e">
        <f>IF($AY14=1, データ!N14, NA())</f>
        <v>#N/A</v>
      </c>
      <c r="O14" t="e">
        <f>IF($AY14=1, データ!O14, NA())</f>
        <v>#N/A</v>
      </c>
      <c r="P14" t="e">
        <f>IF($AY14=1, データ!P14, NA())</f>
        <v>#N/A</v>
      </c>
      <c r="R14" t="e">
        <f>IF($AY14=1, データ!R14, NA())</f>
        <v>#N/A</v>
      </c>
      <c r="S14" t="e">
        <f>IF($AY14=1, データ!S14, NA())</f>
        <v>#N/A</v>
      </c>
      <c r="T14" t="e">
        <f>IF($AY14=1, データ!T14, NA())</f>
        <v>#N/A</v>
      </c>
      <c r="U14" t="e">
        <f>IF($AY14=1, データ!U14, NA())</f>
        <v>#N/A</v>
      </c>
      <c r="W14" t="e">
        <f>IF($AY14=1, データ!W14, NA())</f>
        <v>#N/A</v>
      </c>
      <c r="X14" t="e">
        <f>IF($AY14=1, データ!X14, NA())</f>
        <v>#N/A</v>
      </c>
      <c r="Y14" t="e">
        <f>IF($AY14=1, データ!Y14, NA())</f>
        <v>#N/A</v>
      </c>
      <c r="Z14" t="e">
        <f>IF($AY14=1, データ!Z14, NA())</f>
        <v>#N/A</v>
      </c>
      <c r="AA14" t="e">
        <f>IF($AY14=1, データ!AA14, NA())</f>
        <v>#N/A</v>
      </c>
      <c r="AC14" t="e">
        <f>IF($AY14=1, データ!AC14, NA())</f>
        <v>#N/A</v>
      </c>
      <c r="AD14" t="e">
        <f>IF($AY14=1, データ!AD14, NA())</f>
        <v>#N/A</v>
      </c>
      <c r="AE14" t="e">
        <f>IF($AY14=1, データ!AE14, NA())</f>
        <v>#N/A</v>
      </c>
      <c r="AG14" t="e">
        <f>IF($AY14=1, データ!AG14, NA())</f>
        <v>#N/A</v>
      </c>
      <c r="AH14" t="e">
        <f>IF($AY14=1, データ!AH14, NA())</f>
        <v>#N/A</v>
      </c>
      <c r="AI14" t="e">
        <f>IF($AY14=1, データ!AI14, NA())</f>
        <v>#N/A</v>
      </c>
      <c r="AJ14" t="e">
        <f>IF($AY14=1, データ!AJ14, NA())</f>
        <v>#N/A</v>
      </c>
      <c r="AL14" t="e">
        <f>IF($AY14=1, データ!AL14, NA())</f>
        <v>#N/A</v>
      </c>
      <c r="AM14" t="e">
        <f>IF($AY14=1, データ!AM14, NA())</f>
        <v>#N/A</v>
      </c>
      <c r="AN14" t="e">
        <f>IF($AY14=1, データ!AN14, NA())</f>
        <v>#N/A</v>
      </c>
      <c r="AO14" t="e">
        <f>IF($AY14=1, データ!AO14, NA())</f>
        <v>#N/A</v>
      </c>
      <c r="AQ14" t="e">
        <f>IF($AY14=1, データ!AQ14, NA())</f>
        <v>#N/A</v>
      </c>
      <c r="AR14" t="e">
        <f>IF($AY14=1, データ!AR14, NA())</f>
        <v>#N/A</v>
      </c>
      <c r="AS14" t="e">
        <f>IF($AY14=1, データ!AS14, NA())</f>
        <v>#N/A</v>
      </c>
      <c r="AU14" t="e">
        <f>IF($AY14=1, データ!AU14, NA())</f>
        <v>#N/A</v>
      </c>
      <c r="AV14" t="e">
        <f>IF($AY14=1, データ!AV14, NA())</f>
        <v>#N/A</v>
      </c>
      <c r="AW14" t="e">
        <f>IF($AY14=1, データ!AW14, NA())</f>
        <v>#N/A</v>
      </c>
      <c r="AY14">
        <v>0</v>
      </c>
      <c r="BA14" t="s">
        <v>57</v>
      </c>
      <c r="BB14">
        <f t="array" ref="BB14">PEARSON(IF($AY$2:$AY$22=1,$AE$2:$AE$22,""),IF($AY$2:$AY$22=1,$C$2:$C$22,""))</f>
        <v>0.54585206452643908</v>
      </c>
      <c r="BC14">
        <f t="shared" si="0"/>
        <v>1.456724156627303</v>
      </c>
      <c r="BD14">
        <f t="shared" si="1"/>
        <v>0.2049744828899159</v>
      </c>
    </row>
    <row r="15" spans="1:56" x14ac:dyDescent="0.4">
      <c r="A15" t="s">
        <v>13</v>
      </c>
      <c r="B15">
        <f>IF($AY15=1, データ!B15, NA())</f>
        <v>17</v>
      </c>
      <c r="C15">
        <f>IF($AY15=1, データ!C15, NA())</f>
        <v>32</v>
      </c>
      <c r="D15">
        <f>IF($AY15=1, データ!D15, NA())</f>
        <v>5.7</v>
      </c>
      <c r="F15">
        <f>IF($AY15=1, データ!F15, NA())</f>
        <v>12</v>
      </c>
      <c r="G15">
        <f>IF($AY15=1, データ!G15, NA())</f>
        <v>12</v>
      </c>
      <c r="H15">
        <f>IF($AY15=1, データ!H15, NA())</f>
        <v>50</v>
      </c>
      <c r="J15">
        <f>IF($AY15=1, データ!J15, NA())</f>
        <v>54</v>
      </c>
      <c r="K15">
        <f>IF($AY15=1, データ!K15, NA())</f>
        <v>16</v>
      </c>
      <c r="L15">
        <f>IF($AY15=1, データ!L15, NA())</f>
        <v>77.142857142857153</v>
      </c>
      <c r="N15">
        <f>IF($AY15=1, データ!N15, NA())</f>
        <v>66</v>
      </c>
      <c r="O15">
        <f>IF($AY15=1, データ!O15, NA())</f>
        <v>28</v>
      </c>
      <c r="P15">
        <f>IF($AY15=1, データ!P15, NA())</f>
        <v>70.212765957446805</v>
      </c>
      <c r="R15">
        <f>IF($AY15=1, データ!R15, NA())</f>
        <v>11</v>
      </c>
      <c r="S15">
        <f>IF($AY15=1, データ!S15, NA())</f>
        <v>11</v>
      </c>
      <c r="T15">
        <f>IF($AY15=1, データ!T15, NA())</f>
        <v>20</v>
      </c>
      <c r="U15">
        <f>IF($AY15=1, データ!U15, NA())</f>
        <v>6</v>
      </c>
      <c r="W15">
        <f>IF($AY15=1, データ!W15, NA())</f>
        <v>97</v>
      </c>
      <c r="X15">
        <f>IF($AY15=1, データ!X15, NA())</f>
        <v>8</v>
      </c>
      <c r="Y15">
        <f>IF($AY15=1, データ!Y15, NA())</f>
        <v>43</v>
      </c>
      <c r="Z15">
        <f>IF($AY15=1, データ!Z15, NA())</f>
        <v>4</v>
      </c>
      <c r="AA15">
        <f>IF($AY15=1, データ!AA15, NA())</f>
        <v>48</v>
      </c>
      <c r="AC15">
        <f>IF($AY15=1, データ!AC15, NA())</f>
        <v>0</v>
      </c>
      <c r="AD15">
        <f>IF($AY15=1, データ!AD15, NA())</f>
        <v>1460</v>
      </c>
      <c r="AE15" s="6">
        <f>IF($AY15=1, データ!AE15, NA())</f>
        <v>1460</v>
      </c>
      <c r="AG15">
        <f>IF($AY15=1, データ!AG15, NA())</f>
        <v>0.22916666666666666</v>
      </c>
      <c r="AH15">
        <f>IF($AY15=1, データ!AH15, NA())</f>
        <v>0.22916666666666666</v>
      </c>
      <c r="AI15">
        <f>IF($AY15=1, データ!AI15, NA())</f>
        <v>0.41666666666666669</v>
      </c>
      <c r="AJ15">
        <f>IF($AY15=1, データ!AJ15, NA())</f>
        <v>0.125</v>
      </c>
      <c r="AL15">
        <f>IF($AY15=1, データ!AL15, NA())</f>
        <v>0.63815789473684215</v>
      </c>
      <c r="AM15">
        <f>IF($AY15=1, データ!AM15, NA())</f>
        <v>5.2631578947368418E-2</v>
      </c>
      <c r="AN15">
        <f>IF($AY15=1, データ!AN15, NA())</f>
        <v>0.28289473684210525</v>
      </c>
      <c r="AO15">
        <f>IF($AY15=1, データ!AO15, NA())</f>
        <v>2.6315789473684209E-2</v>
      </c>
      <c r="AQ15">
        <f>IF($AY15=1, データ!AQ15, NA())</f>
        <v>45.833333333333329</v>
      </c>
      <c r="AR15">
        <f>IF($AY15=1, データ!AR15, NA())</f>
        <v>54.166666666666664</v>
      </c>
      <c r="AS15">
        <f>IF($AY15=1, データ!AS15, NA())</f>
        <v>8.3333333333333357</v>
      </c>
      <c r="AU15">
        <f>IF($AY15=1, データ!AU15, NA())</f>
        <v>69.078947368421055</v>
      </c>
      <c r="AV15">
        <f>IF($AY15=1, データ!AV15, NA())</f>
        <v>30.921052631578949</v>
      </c>
      <c r="AW15">
        <f>IF($AY15=1, データ!AW15, NA())</f>
        <v>38.15789473684211</v>
      </c>
      <c r="AY15">
        <v>1</v>
      </c>
      <c r="BC15">
        <f t="shared" si="0"/>
        <v>0</v>
      </c>
      <c r="BD15">
        <f t="shared" si="1"/>
        <v>1</v>
      </c>
    </row>
    <row r="16" spans="1:56" x14ac:dyDescent="0.4">
      <c r="A16" t="s">
        <v>14</v>
      </c>
      <c r="B16">
        <f>IF($AY16=1, データ!B16, NA())</f>
        <v>8</v>
      </c>
      <c r="C16">
        <f>IF($AY16=1, データ!C16, NA())</f>
        <v>18</v>
      </c>
      <c r="D16">
        <f>IF($AY16=1, データ!D16, NA())</f>
        <v>8.3000000000000007</v>
      </c>
      <c r="F16">
        <f>IF($AY16=1, データ!F16, NA())</f>
        <v>6</v>
      </c>
      <c r="G16">
        <f>IF($AY16=1, データ!G16, NA())</f>
        <v>11</v>
      </c>
      <c r="H16">
        <f>IF($AY16=1, データ!H16, NA())</f>
        <v>35.294117647058826</v>
      </c>
      <c r="J16">
        <f>IF($AY16=1, データ!J16, NA())</f>
        <v>60</v>
      </c>
      <c r="K16">
        <f>IF($AY16=1, データ!K16, NA())</f>
        <v>17</v>
      </c>
      <c r="L16">
        <f>IF($AY16=1, データ!L16, NA())</f>
        <v>77.922077922077932</v>
      </c>
      <c r="N16">
        <f>IF($AY16=1, データ!N16, NA())</f>
        <v>66</v>
      </c>
      <c r="O16">
        <f>IF($AY16=1, データ!O16, NA())</f>
        <v>28</v>
      </c>
      <c r="P16">
        <f>IF($AY16=1, データ!P16, NA())</f>
        <v>70.212765957446805</v>
      </c>
      <c r="R16">
        <f>IF($AY16=1, データ!R16, NA())</f>
        <v>3</v>
      </c>
      <c r="S16">
        <f>IF($AY16=1, データ!S16, NA())</f>
        <v>6</v>
      </c>
      <c r="T16">
        <f>IF($AY16=1, データ!T16, NA())</f>
        <v>19</v>
      </c>
      <c r="U16">
        <f>IF($AY16=1, データ!U16, NA())</f>
        <v>9</v>
      </c>
      <c r="W16">
        <f>IF($AY16=1, データ!W16, NA())</f>
        <v>3</v>
      </c>
      <c r="X16">
        <f>IF($AY16=1, データ!X16, NA())</f>
        <v>6</v>
      </c>
      <c r="Y16">
        <f>IF($AY16=1, データ!Y16, NA())</f>
        <v>149</v>
      </c>
      <c r="Z16">
        <f>IF($AY16=1, データ!Z16, NA())</f>
        <v>5</v>
      </c>
      <c r="AA16">
        <f>IF($AY16=1, データ!AA16, NA())</f>
        <v>37</v>
      </c>
      <c r="AC16">
        <f>IF($AY16=1, データ!AC16, NA())</f>
        <v>80</v>
      </c>
      <c r="AD16">
        <f>IF($AY16=1, データ!AD16, NA())</f>
        <v>-600</v>
      </c>
      <c r="AE16" s="6">
        <f>IF($AY16=1, データ!AE16, NA())</f>
        <v>-520</v>
      </c>
      <c r="AG16">
        <f>IF($AY16=1, データ!AG16, NA())</f>
        <v>8.1081081081081086E-2</v>
      </c>
      <c r="AH16">
        <f>IF($AY16=1, データ!AH16, NA())</f>
        <v>0.16216216216216217</v>
      </c>
      <c r="AI16">
        <f>IF($AY16=1, データ!AI16, NA())</f>
        <v>0.51351351351351349</v>
      </c>
      <c r="AJ16">
        <f>IF($AY16=1, データ!AJ16, NA())</f>
        <v>0.24324324324324326</v>
      </c>
      <c r="AL16">
        <f>IF($AY16=1, データ!AL16, NA())</f>
        <v>1.8404907975460124E-2</v>
      </c>
      <c r="AM16">
        <f>IF($AY16=1, データ!AM16, NA())</f>
        <v>3.6809815950920248E-2</v>
      </c>
      <c r="AN16">
        <f>IF($AY16=1, データ!AN16, NA())</f>
        <v>0.91411042944785281</v>
      </c>
      <c r="AO16">
        <f>IF($AY16=1, データ!AO16, NA())</f>
        <v>3.0674846625766871E-2</v>
      </c>
      <c r="AQ16">
        <f>IF($AY16=1, データ!AQ16, NA())</f>
        <v>24.324324324324326</v>
      </c>
      <c r="AR16">
        <f>IF($AY16=1, データ!AR16, NA())</f>
        <v>75.675675675675677</v>
      </c>
      <c r="AS16">
        <f>IF($AY16=1, データ!AS16, NA())</f>
        <v>51.351351351351354</v>
      </c>
      <c r="AU16">
        <f>IF($AY16=1, データ!AU16, NA())</f>
        <v>5.5214723926380369</v>
      </c>
      <c r="AV16">
        <f>IF($AY16=1, データ!AV16, NA())</f>
        <v>94.478527607361968</v>
      </c>
      <c r="AW16">
        <f>IF($AY16=1, データ!AW16, NA())</f>
        <v>-88.957055214723937</v>
      </c>
      <c r="AY16">
        <v>1</v>
      </c>
      <c r="BA16" t="s">
        <v>63</v>
      </c>
      <c r="BB16">
        <f t="array" ref="BB16">PEARSON(IF($AY$2:$AY$22=1,$AC$2:$AC$22,""),IF($AY$2:$AY$22=1,$B$2:$B$22,""))</f>
        <v>-0.25742929090232108</v>
      </c>
      <c r="BC16">
        <f t="shared" si="0"/>
        <v>-0.59570640419620036</v>
      </c>
      <c r="BD16">
        <f t="shared" si="1"/>
        <v>0.57731016434962157</v>
      </c>
    </row>
    <row r="17" spans="1:56" x14ac:dyDescent="0.4">
      <c r="A17" t="s">
        <v>15</v>
      </c>
      <c r="B17" t="e">
        <f>IF($AY17=1, データ!B17, NA())</f>
        <v>#N/A</v>
      </c>
      <c r="C17" t="e">
        <f>IF($AY17=1, データ!C17, NA())</f>
        <v>#N/A</v>
      </c>
      <c r="D17" t="e">
        <f>IF($AY17=1, データ!D17, NA())</f>
        <v>#N/A</v>
      </c>
      <c r="F17" t="e">
        <f>IF($AY17=1, データ!F17, NA())</f>
        <v>#N/A</v>
      </c>
      <c r="G17" t="e">
        <f>IF($AY17=1, データ!G17, NA())</f>
        <v>#N/A</v>
      </c>
      <c r="H17" t="e">
        <f>IF($AY17=1, データ!H17, NA())</f>
        <v>#N/A</v>
      </c>
      <c r="J17" t="e">
        <f>IF($AY17=1, データ!J17, NA())</f>
        <v>#N/A</v>
      </c>
      <c r="K17" t="e">
        <f>IF($AY17=1, データ!K17, NA())</f>
        <v>#N/A</v>
      </c>
      <c r="L17" t="e">
        <f>IF($AY17=1, データ!L17, NA())</f>
        <v>#N/A</v>
      </c>
      <c r="N17" t="e">
        <f>IF($AY17=1, データ!N17, NA())</f>
        <v>#N/A</v>
      </c>
      <c r="O17" t="e">
        <f>IF($AY17=1, データ!O17, NA())</f>
        <v>#N/A</v>
      </c>
      <c r="P17" t="e">
        <f>IF($AY17=1, データ!P17, NA())</f>
        <v>#N/A</v>
      </c>
      <c r="R17" t="e">
        <f>IF($AY17=1, データ!R17, NA())</f>
        <v>#N/A</v>
      </c>
      <c r="S17" t="e">
        <f>IF($AY17=1, データ!S17, NA())</f>
        <v>#N/A</v>
      </c>
      <c r="T17" t="e">
        <f>IF($AY17=1, データ!T17, NA())</f>
        <v>#N/A</v>
      </c>
      <c r="U17" t="e">
        <f>IF($AY17=1, データ!U17, NA())</f>
        <v>#N/A</v>
      </c>
      <c r="W17" t="e">
        <f>IF($AY17=1, データ!W17, NA())</f>
        <v>#N/A</v>
      </c>
      <c r="X17" t="e">
        <f>IF($AY17=1, データ!X17, NA())</f>
        <v>#N/A</v>
      </c>
      <c r="Y17" t="e">
        <f>IF($AY17=1, データ!Y17, NA())</f>
        <v>#N/A</v>
      </c>
      <c r="Z17" t="e">
        <f>IF($AY17=1, データ!Z17, NA())</f>
        <v>#N/A</v>
      </c>
      <c r="AA17" t="e">
        <f>IF($AY17=1, データ!AA17, NA())</f>
        <v>#N/A</v>
      </c>
      <c r="AC17" t="e">
        <f>IF($AY17=1, データ!AC17, NA())</f>
        <v>#N/A</v>
      </c>
      <c r="AD17" t="e">
        <f>IF($AY17=1, データ!AD17, NA())</f>
        <v>#N/A</v>
      </c>
      <c r="AE17" s="8" t="e">
        <f>IF($AY17=1, データ!AE17, NA())</f>
        <v>#N/A</v>
      </c>
      <c r="AG17" t="e">
        <f>IF($AY17=1, データ!AG17, NA())</f>
        <v>#N/A</v>
      </c>
      <c r="AH17" t="e">
        <f>IF($AY17=1, データ!AH17, NA())</f>
        <v>#N/A</v>
      </c>
      <c r="AI17" t="e">
        <f>IF($AY17=1, データ!AI17, NA())</f>
        <v>#N/A</v>
      </c>
      <c r="AJ17" t="e">
        <f>IF($AY17=1, データ!AJ17, NA())</f>
        <v>#N/A</v>
      </c>
      <c r="AL17" t="e">
        <f>IF($AY17=1, データ!AL17, NA())</f>
        <v>#N/A</v>
      </c>
      <c r="AM17" t="e">
        <f>IF($AY17=1, データ!AM17, NA())</f>
        <v>#N/A</v>
      </c>
      <c r="AN17" t="e">
        <f>IF($AY17=1, データ!AN17, NA())</f>
        <v>#N/A</v>
      </c>
      <c r="AO17" t="e">
        <f>IF($AY17=1, データ!AO17, NA())</f>
        <v>#N/A</v>
      </c>
      <c r="AQ17" t="e">
        <f>IF($AY17=1, データ!AQ17, NA())</f>
        <v>#N/A</v>
      </c>
      <c r="AR17" t="e">
        <f>IF($AY17=1, データ!AR17, NA())</f>
        <v>#N/A</v>
      </c>
      <c r="AS17" t="e">
        <f>IF($AY17=1, データ!AS17, NA())</f>
        <v>#N/A</v>
      </c>
      <c r="AU17" t="e">
        <f>IF($AY17=1, データ!AU17, NA())</f>
        <v>#N/A</v>
      </c>
      <c r="AV17" t="e">
        <f>IF($AY17=1, データ!AV17, NA())</f>
        <v>#N/A</v>
      </c>
      <c r="AW17" t="e">
        <f>IF($AY17=1, データ!AW17, NA())</f>
        <v>#N/A</v>
      </c>
      <c r="AY17">
        <v>0</v>
      </c>
      <c r="BC17">
        <f t="shared" si="0"/>
        <v>0</v>
      </c>
      <c r="BD17">
        <f t="shared" si="1"/>
        <v>1</v>
      </c>
    </row>
    <row r="18" spans="1:56" x14ac:dyDescent="0.4">
      <c r="A18" t="s">
        <v>16</v>
      </c>
      <c r="B18" t="e">
        <f>IF($AY18=1, データ!B18, NA())</f>
        <v>#N/A</v>
      </c>
      <c r="C18" t="e">
        <f>IF($AY18=1, データ!C18, NA())</f>
        <v>#N/A</v>
      </c>
      <c r="D18" t="e">
        <f>IF($AY18=1, データ!D18, NA())</f>
        <v>#N/A</v>
      </c>
      <c r="F18" t="e">
        <f>IF($AY18=1, データ!F18, NA())</f>
        <v>#N/A</v>
      </c>
      <c r="G18" t="e">
        <f>IF($AY18=1, データ!G18, NA())</f>
        <v>#N/A</v>
      </c>
      <c r="H18" t="e">
        <f>IF($AY18=1, データ!H18, NA())</f>
        <v>#N/A</v>
      </c>
      <c r="J18" t="e">
        <f>IF($AY18=1, データ!J18, NA())</f>
        <v>#N/A</v>
      </c>
      <c r="K18" t="e">
        <f>IF($AY18=1, データ!K18, NA())</f>
        <v>#N/A</v>
      </c>
      <c r="L18" t="e">
        <f>IF($AY18=1, データ!L18, NA())</f>
        <v>#N/A</v>
      </c>
      <c r="N18" t="e">
        <f>IF($AY18=1, データ!N18, NA())</f>
        <v>#N/A</v>
      </c>
      <c r="O18" t="e">
        <f>IF($AY18=1, データ!O18, NA())</f>
        <v>#N/A</v>
      </c>
      <c r="P18" t="e">
        <f>IF($AY18=1, データ!P18, NA())</f>
        <v>#N/A</v>
      </c>
      <c r="R18" t="e">
        <f>IF($AY18=1, データ!R18, NA())</f>
        <v>#N/A</v>
      </c>
      <c r="S18" t="e">
        <f>IF($AY18=1, データ!S18, NA())</f>
        <v>#N/A</v>
      </c>
      <c r="T18" t="e">
        <f>IF($AY18=1, データ!T18, NA())</f>
        <v>#N/A</v>
      </c>
      <c r="U18" t="e">
        <f>IF($AY18=1, データ!U18, NA())</f>
        <v>#N/A</v>
      </c>
      <c r="W18" t="e">
        <f>IF($AY18=1, データ!W18, NA())</f>
        <v>#N/A</v>
      </c>
      <c r="X18" t="e">
        <f>IF($AY18=1, データ!X18, NA())</f>
        <v>#N/A</v>
      </c>
      <c r="Y18" t="e">
        <f>IF($AY18=1, データ!Y18, NA())</f>
        <v>#N/A</v>
      </c>
      <c r="Z18" t="e">
        <f>IF($AY18=1, データ!Z18, NA())</f>
        <v>#N/A</v>
      </c>
      <c r="AA18" t="e">
        <f>IF($AY18=1, データ!AA18, NA())</f>
        <v>#N/A</v>
      </c>
      <c r="AC18" t="e">
        <f>IF($AY18=1, データ!AC18, NA())</f>
        <v>#N/A</v>
      </c>
      <c r="AD18" t="e">
        <f>IF($AY18=1, データ!AD18, NA())</f>
        <v>#N/A</v>
      </c>
      <c r="AE18" t="e">
        <f>IF($AY18=1, データ!AE18, NA())</f>
        <v>#N/A</v>
      </c>
      <c r="AG18" t="e">
        <f>IF($AY18=1, データ!AG18, NA())</f>
        <v>#N/A</v>
      </c>
      <c r="AH18" t="e">
        <f>IF($AY18=1, データ!AH18, NA())</f>
        <v>#N/A</v>
      </c>
      <c r="AI18" t="e">
        <f>IF($AY18=1, データ!AI18, NA())</f>
        <v>#N/A</v>
      </c>
      <c r="AJ18" t="e">
        <f>IF($AY18=1, データ!AJ18, NA())</f>
        <v>#N/A</v>
      </c>
      <c r="AL18" t="e">
        <f>IF($AY18=1, データ!AL18, NA())</f>
        <v>#N/A</v>
      </c>
      <c r="AM18" t="e">
        <f>IF($AY18=1, データ!AM18, NA())</f>
        <v>#N/A</v>
      </c>
      <c r="AN18" t="e">
        <f>IF($AY18=1, データ!AN18, NA())</f>
        <v>#N/A</v>
      </c>
      <c r="AO18" t="e">
        <f>IF($AY18=1, データ!AO18, NA())</f>
        <v>#N/A</v>
      </c>
      <c r="AQ18" t="e">
        <f>IF($AY18=1, データ!AQ18, NA())</f>
        <v>#N/A</v>
      </c>
      <c r="AR18" t="e">
        <f>IF($AY18=1, データ!AR18, NA())</f>
        <v>#N/A</v>
      </c>
      <c r="AS18" t="e">
        <f>IF($AY18=1, データ!AS18, NA())</f>
        <v>#N/A</v>
      </c>
      <c r="AU18" t="e">
        <f>IF($AY18=1, データ!AU18, NA())</f>
        <v>#N/A</v>
      </c>
      <c r="AV18" t="e">
        <f>IF($AY18=1, データ!AV18, NA())</f>
        <v>#N/A</v>
      </c>
      <c r="AW18" t="e">
        <f>IF($AY18=1, データ!AW18, NA())</f>
        <v>#N/A</v>
      </c>
      <c r="AY18">
        <v>0</v>
      </c>
      <c r="BA18" t="s">
        <v>86</v>
      </c>
      <c r="BB18">
        <f t="array" ref="BB18">PEARSON(IF($AY$2:$AY$22=1,$AD$2:$AD$22,""),IF($AY$2:$AY$22=1,$B$2:$B$22,""))</f>
        <v>0.58752136289387225</v>
      </c>
      <c r="BC18">
        <f t="shared" si="0"/>
        <v>1.6234844952876175</v>
      </c>
      <c r="BD18">
        <f t="shared" si="1"/>
        <v>0.16541340211743802</v>
      </c>
    </row>
    <row r="19" spans="1:56" x14ac:dyDescent="0.4">
      <c r="A19" t="s">
        <v>17</v>
      </c>
      <c r="B19">
        <f>IF($AY19=1, データ!B19, NA())</f>
        <v>18</v>
      </c>
      <c r="C19">
        <f>IF($AY19=1, データ!C19, NA())</f>
        <v>15</v>
      </c>
      <c r="D19">
        <f>IF($AY19=1, データ!D19, NA())</f>
        <v>4.0999999999999996</v>
      </c>
      <c r="F19">
        <f>IF($AY19=1, データ!F19, NA())</f>
        <v>1</v>
      </c>
      <c r="G19">
        <f>IF($AY19=1, データ!G19, NA())</f>
        <v>13</v>
      </c>
      <c r="H19">
        <f>IF($AY19=1, データ!H19, NA())</f>
        <v>7.1428571428571423</v>
      </c>
      <c r="J19">
        <f>IF($AY19=1, データ!J19, NA())</f>
        <v>0</v>
      </c>
      <c r="K19">
        <f>IF($AY19=1, データ!K19, NA())</f>
        <v>37</v>
      </c>
      <c r="L19">
        <f>IF($AY19=1, データ!L19, NA())</f>
        <v>0</v>
      </c>
      <c r="N19">
        <f>IF($AY19=1, データ!N19, NA())</f>
        <v>1</v>
      </c>
      <c r="O19">
        <f>IF($AY19=1, データ!O19, NA())</f>
        <v>50</v>
      </c>
      <c r="P19">
        <f>IF($AY19=1, データ!P19, NA())</f>
        <v>1.9607843137254901</v>
      </c>
      <c r="R19">
        <f>IF($AY19=1, データ!R19, NA())</f>
        <v>4</v>
      </c>
      <c r="S19">
        <f>IF($AY19=1, データ!S19, NA())</f>
        <v>5</v>
      </c>
      <c r="T19">
        <f>IF($AY19=1, データ!T19, NA())</f>
        <v>12</v>
      </c>
      <c r="U19">
        <f>IF($AY19=1, データ!U19, NA())</f>
        <v>11</v>
      </c>
      <c r="W19">
        <f>IF($AY19=1, データ!W19, NA())</f>
        <v>19</v>
      </c>
      <c r="X19">
        <f>IF($AY19=1, データ!X19, NA())</f>
        <v>56</v>
      </c>
      <c r="Y19">
        <f>IF($AY19=1, データ!Y19, NA())</f>
        <v>33</v>
      </c>
      <c r="Z19">
        <f>IF($AY19=1, データ!Z19, NA())</f>
        <v>60</v>
      </c>
      <c r="AA19">
        <f>IF($AY19=1, データ!AA19, NA())</f>
        <v>32</v>
      </c>
      <c r="AC19">
        <f>IF($AY19=1, データ!AC19, NA())</f>
        <v>280</v>
      </c>
      <c r="AD19">
        <f>IF($AY19=1, データ!AD19, NA())</f>
        <v>30</v>
      </c>
      <c r="AE19">
        <f>IF($AY19=1, データ!AE19, NA())</f>
        <v>310</v>
      </c>
      <c r="AG19">
        <f>IF($AY19=1, データ!AG19, NA())</f>
        <v>0.125</v>
      </c>
      <c r="AH19">
        <f>IF($AY19=1, データ!AH19, NA())</f>
        <v>0.15625</v>
      </c>
      <c r="AI19">
        <f>IF($AY19=1, データ!AI19, NA())</f>
        <v>0.375</v>
      </c>
      <c r="AJ19">
        <f>IF($AY19=1, データ!AJ19, NA())</f>
        <v>0.34375</v>
      </c>
      <c r="AL19">
        <f>IF($AY19=1, データ!AL19, NA())</f>
        <v>0.1130952380952381</v>
      </c>
      <c r="AM19">
        <f>IF($AY19=1, データ!AM19, NA())</f>
        <v>0.33333333333333331</v>
      </c>
      <c r="AN19">
        <f>IF($AY19=1, データ!AN19, NA())</f>
        <v>0.19642857142857142</v>
      </c>
      <c r="AO19">
        <f>IF($AY19=1, データ!AO19, NA())</f>
        <v>0.35714285714285715</v>
      </c>
      <c r="AQ19">
        <f>IF($AY19=1, データ!AQ19, NA())</f>
        <v>28.125</v>
      </c>
      <c r="AR19">
        <f>IF($AY19=1, データ!AR19, NA())</f>
        <v>71.875</v>
      </c>
      <c r="AS19">
        <f>IF($AY19=1, データ!AS19, NA())</f>
        <v>43.75</v>
      </c>
      <c r="AU19">
        <f>IF($AY19=1, データ!AU19, NA())</f>
        <v>44.642857142857146</v>
      </c>
      <c r="AV19">
        <f>IF($AY19=1, データ!AV19, NA())</f>
        <v>55.357142857142861</v>
      </c>
      <c r="AW19">
        <f>IF($AY19=1, データ!AW19, NA())</f>
        <v>-10.714285714285715</v>
      </c>
      <c r="AY19">
        <v>1</v>
      </c>
      <c r="BC19">
        <f t="shared" si="0"/>
        <v>0</v>
      </c>
      <c r="BD19">
        <f t="shared" si="1"/>
        <v>1</v>
      </c>
    </row>
    <row r="20" spans="1:56" x14ac:dyDescent="0.4">
      <c r="A20" t="s">
        <v>18</v>
      </c>
      <c r="B20">
        <f>IF($AY20=1, データ!B20, NA())</f>
        <v>27</v>
      </c>
      <c r="C20">
        <f>IF($AY20=1, データ!C20, NA())</f>
        <v>27</v>
      </c>
      <c r="D20">
        <f>IF($AY20=1, データ!D20, NA())</f>
        <v>4.9000000000000004</v>
      </c>
      <c r="F20">
        <f>IF($AY20=1, データ!F20, NA())</f>
        <v>3</v>
      </c>
      <c r="G20">
        <f>IF($AY20=1, データ!G20, NA())</f>
        <v>12</v>
      </c>
      <c r="H20">
        <f>IF($AY20=1, データ!H20, NA())</f>
        <v>20</v>
      </c>
      <c r="J20">
        <f>IF($AY20=1, データ!J20, NA())</f>
        <v>24</v>
      </c>
      <c r="K20">
        <f>IF($AY20=1, データ!K20, NA())</f>
        <v>27</v>
      </c>
      <c r="L20">
        <f>IF($AY20=1, データ!L20, NA())</f>
        <v>47.058823529411761</v>
      </c>
      <c r="N20">
        <f>IF($AY20=1, データ!N20, NA())</f>
        <v>27</v>
      </c>
      <c r="O20">
        <f>IF($AY20=1, データ!O20, NA())</f>
        <v>39</v>
      </c>
      <c r="P20">
        <f>IF($AY20=1, データ!P20, NA())</f>
        <v>40.909090909090914</v>
      </c>
      <c r="R20">
        <f>IF($AY20=1, データ!R20, NA())</f>
        <v>7</v>
      </c>
      <c r="S20">
        <f>IF($AY20=1, データ!S20, NA())</f>
        <v>6</v>
      </c>
      <c r="T20">
        <f>IF($AY20=1, データ!T20, NA())</f>
        <v>5</v>
      </c>
      <c r="U20">
        <f>IF($AY20=1, データ!U20, NA())</f>
        <v>13</v>
      </c>
      <c r="W20">
        <f>IF($AY20=1, データ!W20, NA())</f>
        <v>48</v>
      </c>
      <c r="X20">
        <f>IF($AY20=1, データ!X20, NA())</f>
        <v>34</v>
      </c>
      <c r="Y20">
        <f>IF($AY20=1, データ!Y20, NA())</f>
        <v>43</v>
      </c>
      <c r="Z20">
        <f>IF($AY20=1, データ!Z20, NA())</f>
        <v>44</v>
      </c>
      <c r="AA20">
        <f>IF($AY20=1, データ!AA20, NA())</f>
        <v>31</v>
      </c>
      <c r="AC20">
        <f>IF($AY20=1, データ!AC20, NA())</f>
        <v>-160</v>
      </c>
      <c r="AD20">
        <f>IF($AY20=1, データ!AD20, NA())</f>
        <v>1390</v>
      </c>
      <c r="AE20" s="8">
        <f>IF($AY20=1, データ!AE20, NA())</f>
        <v>1230</v>
      </c>
      <c r="AG20">
        <f>IF($AY20=1, データ!AG20, NA())</f>
        <v>0.22580645161290322</v>
      </c>
      <c r="AH20">
        <f>IF($AY20=1, データ!AH20, NA())</f>
        <v>0.19354838709677419</v>
      </c>
      <c r="AI20">
        <f>IF($AY20=1, データ!AI20, NA())</f>
        <v>0.16129032258064516</v>
      </c>
      <c r="AJ20">
        <f>IF($AY20=1, データ!AJ20, NA())</f>
        <v>0.41935483870967744</v>
      </c>
      <c r="AL20">
        <f>IF($AY20=1, データ!AL20, NA())</f>
        <v>0.28402366863905326</v>
      </c>
      <c r="AM20">
        <f>IF($AY20=1, データ!AM20, NA())</f>
        <v>0.20118343195266272</v>
      </c>
      <c r="AN20">
        <f>IF($AY20=1, データ!AN20, NA())</f>
        <v>0.25443786982248523</v>
      </c>
      <c r="AO20">
        <f>IF($AY20=1, データ!AO20, NA())</f>
        <v>0.26035502958579881</v>
      </c>
      <c r="AQ20">
        <f>IF($AY20=1, データ!AQ20, NA())</f>
        <v>41.935483870967744</v>
      </c>
      <c r="AR20">
        <f>IF($AY20=1, データ!AR20, NA())</f>
        <v>58.064516129032263</v>
      </c>
      <c r="AS20">
        <f>IF($AY20=1, データ!AS20, NA())</f>
        <v>16.12903225806452</v>
      </c>
      <c r="AU20">
        <f>IF($AY20=1, データ!AU20, NA())</f>
        <v>48.520710059171599</v>
      </c>
      <c r="AV20">
        <f>IF($AY20=1, データ!AV20, NA())</f>
        <v>51.479289940828401</v>
      </c>
      <c r="AW20">
        <f>IF($AY20=1, データ!AW20, NA())</f>
        <v>-2.958579881656803</v>
      </c>
      <c r="AY20">
        <v>1</v>
      </c>
      <c r="BA20" t="s">
        <v>58</v>
      </c>
      <c r="BB20">
        <f t="array" ref="BB20">PEARSON(IF($AY$2:$AY$22=1,$AE$2:$AE$22,""),IF($AY$2:$AY$22=1,$B$2:$B$22,""))</f>
        <v>0.55975095974610289</v>
      </c>
      <c r="BC20">
        <f t="shared" si="0"/>
        <v>1.5104383692416985</v>
      </c>
      <c r="BD20">
        <f t="shared" si="1"/>
        <v>0.19132094852454734</v>
      </c>
    </row>
    <row r="21" spans="1:56" x14ac:dyDescent="0.4">
      <c r="A21" t="s">
        <v>19</v>
      </c>
      <c r="B21" t="e">
        <f>IF($AY21=1, データ!B21, NA())</f>
        <v>#N/A</v>
      </c>
      <c r="C21" t="e">
        <f>IF($AY21=1, データ!C21, NA())</f>
        <v>#N/A</v>
      </c>
      <c r="D21" t="e">
        <f>IF($AY21=1, データ!D21, NA())</f>
        <v>#N/A</v>
      </c>
      <c r="F21" t="e">
        <f>IF($AY21=1, データ!F21, NA())</f>
        <v>#N/A</v>
      </c>
      <c r="G21" t="e">
        <f>IF($AY21=1, データ!G21, NA())</f>
        <v>#N/A</v>
      </c>
      <c r="H21" t="e">
        <f>IF($AY21=1, データ!H21, NA())</f>
        <v>#N/A</v>
      </c>
      <c r="J21" t="e">
        <f>IF($AY21=1, データ!J21, NA())</f>
        <v>#N/A</v>
      </c>
      <c r="K21" t="e">
        <f>IF($AY21=1, データ!K21, NA())</f>
        <v>#N/A</v>
      </c>
      <c r="L21" t="e">
        <f>IF($AY21=1, データ!L21, NA())</f>
        <v>#N/A</v>
      </c>
      <c r="N21" t="e">
        <f>IF($AY21=1, データ!N21, NA())</f>
        <v>#N/A</v>
      </c>
      <c r="O21" t="e">
        <f>IF($AY21=1, データ!O21, NA())</f>
        <v>#N/A</v>
      </c>
      <c r="P21" t="e">
        <f>IF($AY21=1, データ!P21, NA())</f>
        <v>#N/A</v>
      </c>
      <c r="R21" t="e">
        <f>IF($AY21=1, データ!R21, NA())</f>
        <v>#N/A</v>
      </c>
      <c r="S21" t="e">
        <f>IF($AY21=1, データ!S21, NA())</f>
        <v>#N/A</v>
      </c>
      <c r="T21" t="e">
        <f>IF($AY21=1, データ!T21, NA())</f>
        <v>#N/A</v>
      </c>
      <c r="U21" t="e">
        <f>IF($AY21=1, データ!U21, NA())</f>
        <v>#N/A</v>
      </c>
      <c r="W21" t="e">
        <f>IF($AY21=1, データ!W21, NA())</f>
        <v>#N/A</v>
      </c>
      <c r="X21" t="e">
        <f>IF($AY21=1, データ!X21, NA())</f>
        <v>#N/A</v>
      </c>
      <c r="Y21" t="e">
        <f>IF($AY21=1, データ!Y21, NA())</f>
        <v>#N/A</v>
      </c>
      <c r="Z21" t="e">
        <f>IF($AY21=1, データ!Z21, NA())</f>
        <v>#N/A</v>
      </c>
      <c r="AA21" t="e">
        <f>IF($AY21=1, データ!AA21, NA())</f>
        <v>#N/A</v>
      </c>
      <c r="AC21" t="e">
        <f>IF($AY21=1, データ!AC21, NA())</f>
        <v>#N/A</v>
      </c>
      <c r="AD21" t="e">
        <f>IF($AY21=1, データ!AD21, NA())</f>
        <v>#N/A</v>
      </c>
      <c r="AE21" t="e">
        <f>IF($AY21=1, データ!AE21, NA())</f>
        <v>#N/A</v>
      </c>
      <c r="AG21" t="e">
        <f>IF($AY21=1, データ!AG21, NA())</f>
        <v>#N/A</v>
      </c>
      <c r="AH21" t="e">
        <f>IF($AY21=1, データ!AH21, NA())</f>
        <v>#N/A</v>
      </c>
      <c r="AI21" t="e">
        <f>IF($AY21=1, データ!AI21, NA())</f>
        <v>#N/A</v>
      </c>
      <c r="AJ21" t="e">
        <f>IF($AY21=1, データ!AJ21, NA())</f>
        <v>#N/A</v>
      </c>
      <c r="AL21" t="e">
        <f>IF($AY21=1, データ!AL21, NA())</f>
        <v>#N/A</v>
      </c>
      <c r="AM21" t="e">
        <f>IF($AY21=1, データ!AM21, NA())</f>
        <v>#N/A</v>
      </c>
      <c r="AN21" t="e">
        <f>IF($AY21=1, データ!AN21, NA())</f>
        <v>#N/A</v>
      </c>
      <c r="AO21" t="e">
        <f>IF($AY21=1, データ!AO21, NA())</f>
        <v>#N/A</v>
      </c>
      <c r="AQ21" t="e">
        <f>IF($AY21=1, データ!AQ21, NA())</f>
        <v>#N/A</v>
      </c>
      <c r="AR21" t="e">
        <f>IF($AY21=1, データ!AR21, NA())</f>
        <v>#N/A</v>
      </c>
      <c r="AS21" t="e">
        <f>IF($AY21=1, データ!AS21, NA())</f>
        <v>#N/A</v>
      </c>
      <c r="AU21" t="e">
        <f>IF($AY21=1, データ!AU21, NA())</f>
        <v>#N/A</v>
      </c>
      <c r="AV21" t="e">
        <f>IF($AY21=1, データ!AV21, NA())</f>
        <v>#N/A</v>
      </c>
      <c r="AW21" t="e">
        <f>IF($AY21=1, データ!AW21, NA())</f>
        <v>#N/A</v>
      </c>
      <c r="AY21">
        <v>0</v>
      </c>
      <c r="BC21">
        <f t="shared" si="0"/>
        <v>0</v>
      </c>
      <c r="BD21">
        <f t="shared" si="1"/>
        <v>1</v>
      </c>
    </row>
    <row r="22" spans="1:56" x14ac:dyDescent="0.4">
      <c r="A22" t="s">
        <v>20</v>
      </c>
      <c r="B22" t="e">
        <f>IF($AY22=1, データ!B22, NA())</f>
        <v>#N/A</v>
      </c>
      <c r="C22" t="e">
        <f>IF($AY22=1, データ!C22, NA())</f>
        <v>#N/A</v>
      </c>
      <c r="D22" t="e">
        <f>IF($AY22=1, データ!D22, NA())</f>
        <v>#N/A</v>
      </c>
      <c r="F22" t="e">
        <f>IF($AY22=1, データ!F22, NA())</f>
        <v>#N/A</v>
      </c>
      <c r="G22" t="e">
        <f>IF($AY22=1, データ!G22, NA())</f>
        <v>#N/A</v>
      </c>
      <c r="H22" t="e">
        <f>IF($AY22=1, データ!H22, NA())</f>
        <v>#N/A</v>
      </c>
      <c r="J22" t="e">
        <f>IF($AY22=1, データ!J22, NA())</f>
        <v>#N/A</v>
      </c>
      <c r="K22" t="e">
        <f>IF($AY22=1, データ!K22, NA())</f>
        <v>#N/A</v>
      </c>
      <c r="L22" t="e">
        <f>IF($AY22=1, データ!L22, NA())</f>
        <v>#N/A</v>
      </c>
      <c r="N22" t="e">
        <f>IF($AY22=1, データ!N22, NA())</f>
        <v>#N/A</v>
      </c>
      <c r="O22" t="e">
        <f>IF($AY22=1, データ!O22, NA())</f>
        <v>#N/A</v>
      </c>
      <c r="P22" t="e">
        <f>IF($AY22=1, データ!P22, NA())</f>
        <v>#N/A</v>
      </c>
      <c r="R22" t="e">
        <f>IF($AY22=1, データ!R22, NA())</f>
        <v>#N/A</v>
      </c>
      <c r="S22" t="e">
        <f>IF($AY22=1, データ!S22, NA())</f>
        <v>#N/A</v>
      </c>
      <c r="T22" t="e">
        <f>IF($AY22=1, データ!T22, NA())</f>
        <v>#N/A</v>
      </c>
      <c r="U22" t="e">
        <f>IF($AY22=1, データ!U22, NA())</f>
        <v>#N/A</v>
      </c>
      <c r="W22" t="e">
        <f>IF($AY22=1, データ!W22, NA())</f>
        <v>#N/A</v>
      </c>
      <c r="X22" t="e">
        <f>IF($AY22=1, データ!X22, NA())</f>
        <v>#N/A</v>
      </c>
      <c r="Y22" t="e">
        <f>IF($AY22=1, データ!Y22, NA())</f>
        <v>#N/A</v>
      </c>
      <c r="Z22" t="e">
        <f>IF($AY22=1, データ!Z22, NA())</f>
        <v>#N/A</v>
      </c>
      <c r="AA22" t="e">
        <f>IF($AY22=1, データ!AA22, NA())</f>
        <v>#N/A</v>
      </c>
      <c r="AC22" t="e">
        <f>IF($AY22=1, データ!AC22, NA())</f>
        <v>#N/A</v>
      </c>
      <c r="AD22" t="e">
        <f>IF($AY22=1, データ!AD22, NA())</f>
        <v>#N/A</v>
      </c>
      <c r="AE22" t="e">
        <f>IF($AY22=1, データ!AE22, NA())</f>
        <v>#N/A</v>
      </c>
      <c r="AG22" t="e">
        <f>IF($AY22=1, データ!AG22, NA())</f>
        <v>#N/A</v>
      </c>
      <c r="AH22" t="e">
        <f>IF($AY22=1, データ!AH22, NA())</f>
        <v>#N/A</v>
      </c>
      <c r="AI22" t="e">
        <f>IF($AY22=1, データ!AI22, NA())</f>
        <v>#N/A</v>
      </c>
      <c r="AJ22" t="e">
        <f>IF($AY22=1, データ!AJ22, NA())</f>
        <v>#N/A</v>
      </c>
      <c r="AL22" t="e">
        <f>IF($AY22=1, データ!AL22, NA())</f>
        <v>#N/A</v>
      </c>
      <c r="AM22" t="e">
        <f>IF($AY22=1, データ!AM22, NA())</f>
        <v>#N/A</v>
      </c>
      <c r="AN22" t="e">
        <f>IF($AY22=1, データ!AN22, NA())</f>
        <v>#N/A</v>
      </c>
      <c r="AO22" t="e">
        <f>IF($AY22=1, データ!AO22, NA())</f>
        <v>#N/A</v>
      </c>
      <c r="AQ22" t="e">
        <f>IF($AY22=1, データ!AQ22, NA())</f>
        <v>#N/A</v>
      </c>
      <c r="AR22" t="e">
        <f>IF($AY22=1, データ!AR22, NA())</f>
        <v>#N/A</v>
      </c>
      <c r="AS22" t="e">
        <f>IF($AY22=1, データ!AS22, NA())</f>
        <v>#N/A</v>
      </c>
      <c r="AU22" t="e">
        <f>IF($AY22=1, データ!AU22, NA())</f>
        <v>#N/A</v>
      </c>
      <c r="AV22" t="e">
        <f>IF($AY22=1, データ!AV22, NA())</f>
        <v>#N/A</v>
      </c>
      <c r="AW22" t="e">
        <f>IF($AY22=1, データ!AW22, NA())</f>
        <v>#N/A</v>
      </c>
      <c r="AY22">
        <v>0</v>
      </c>
      <c r="BA22" t="s">
        <v>64</v>
      </c>
      <c r="BB22">
        <f t="array" ref="BB22">PEARSON(IF($AY$2:$AY$22=1,$AC$2:$AC$22,""),IF($AY$2:$AY$22=1,$D$2:$D$22,""))</f>
        <v>-3.1904043846550691E-2</v>
      </c>
      <c r="BC22">
        <f t="shared" si="0"/>
        <v>-7.1375945692443127E-2</v>
      </c>
      <c r="BD22">
        <f t="shared" si="1"/>
        <v>0.94586557365142798</v>
      </c>
    </row>
    <row r="23" spans="1:56" x14ac:dyDescent="0.4">
      <c r="BC23">
        <f t="shared" si="0"/>
        <v>0</v>
      </c>
      <c r="BD23">
        <f t="shared" si="1"/>
        <v>1</v>
      </c>
    </row>
    <row r="24" spans="1:56" x14ac:dyDescent="0.4">
      <c r="C24" t="e">
        <f>AVERAGE(C2:C22)</f>
        <v>#N/A</v>
      </c>
      <c r="H24" t="e">
        <f>AVERAGE(H2:H22)</f>
        <v>#N/A</v>
      </c>
      <c r="AA24" t="e">
        <f>AVERAGE(AA2:AA22)</f>
        <v>#N/A</v>
      </c>
      <c r="AE24" t="e">
        <f>AVERAGE(AE2:AE22)</f>
        <v>#N/A</v>
      </c>
      <c r="AG24" s="4">
        <f>AVERAGEIF($AY$2:$AY$22, 1, AG2:AG22)*100</f>
        <v>15.370149492104726</v>
      </c>
      <c r="AH24" s="4">
        <f t="shared" ref="AH24:AJ24" si="2">AVERAGEIF($AY$2:$AY$22, 1, AH2:AH22)*100</f>
        <v>20.405498781486276</v>
      </c>
      <c r="AI24" s="4">
        <f t="shared" si="2"/>
        <v>34.698442211608771</v>
      </c>
      <c r="AJ24" s="4">
        <f t="shared" si="2"/>
        <v>29.525909514800237</v>
      </c>
      <c r="AL24" s="4">
        <f>AVERAGEIF($AY$2:$AY$22, 1, AL2:AL22)*100</f>
        <v>22.770388412897688</v>
      </c>
      <c r="AM24" s="4">
        <f t="shared" ref="AM24:AO24" si="3">AVERAGEIF($AY$2:$AY$22, 1, AM2:AM22)*100</f>
        <v>20.857040178704764</v>
      </c>
      <c r="AN24" s="4">
        <f t="shared" si="3"/>
        <v>35.566868160765168</v>
      </c>
      <c r="AO24" s="4">
        <f t="shared" si="3"/>
        <v>20.80570324763238</v>
      </c>
      <c r="AQ24">
        <f>SUM(R24:S24)</f>
        <v>0</v>
      </c>
      <c r="AR24">
        <f>SUM(T24:U24)</f>
        <v>0</v>
      </c>
      <c r="BA24" t="s">
        <v>65</v>
      </c>
      <c r="BB24">
        <f t="array" ref="BB24">PEARSON(IF($AY$2:$AY$22=1,$AD$2:$AD$22,""),IF($AY$2:$AY$22=1,$D$2:$D$22,""))</f>
        <v>-0.4667515836249238</v>
      </c>
      <c r="BC24">
        <f t="shared" si="0"/>
        <v>-1.1801242434237476</v>
      </c>
      <c r="BD24">
        <f t="shared" si="1"/>
        <v>0.29103206041328872</v>
      </c>
    </row>
    <row r="25" spans="1:56" x14ac:dyDescent="0.4">
      <c r="C25" t="e">
        <f>_xlfn.STDEV.P(C2:C22)</f>
        <v>#N/A</v>
      </c>
      <c r="H25" t="e">
        <f>_xlfn.STDEV.P(H2:H22)</f>
        <v>#N/A</v>
      </c>
      <c r="R25" s="1"/>
      <c r="S25" s="1"/>
      <c r="T25" s="1"/>
      <c r="U25" s="1"/>
      <c r="V25" s="1"/>
      <c r="W25" s="1"/>
      <c r="X25" s="1"/>
      <c r="Y25" s="1"/>
      <c r="Z25" s="1"/>
      <c r="AA25" t="e">
        <f>_xlfn.STDEV.P(AA2:AA22)</f>
        <v>#N/A</v>
      </c>
      <c r="AE25" t="e">
        <f>_xlfn.STDEV.P(AE2:AE22)</f>
        <v>#N/A</v>
      </c>
      <c r="AG25">
        <f t="array" ref="AG25">_xlfn.STDEV.S(IF($AY$2:$AY$22=1, AG2:AG22, ""))*100</f>
        <v>6.5843326242002576</v>
      </c>
      <c r="AH25">
        <f t="array" ref="AH25">_xlfn.STDEV.S(IF($AY$2:$AY$22=1, AH2:AH22, ""))*100</f>
        <v>4.3021105295773454</v>
      </c>
      <c r="AI25">
        <f t="array" ref="AI25">_xlfn.STDEV.S(IF($AY$2:$AY$22=1, AI2:AI22, ""))*100</f>
        <v>15.584100499417058</v>
      </c>
      <c r="AJ25">
        <f t="array" ref="AJ25">_xlfn.STDEV.S(IF($AY$2:$AY$22=1, AJ2:AJ22, ""))*100</f>
        <v>17.665678436687649</v>
      </c>
      <c r="AL25">
        <f t="array" ref="AL25">_xlfn.STDEV.S(IF($AY$2:$AY$22=1, AL2:AL22, ""))*100</f>
        <v>19.991851147576892</v>
      </c>
      <c r="AM25">
        <f t="array" ref="AM25">_xlfn.STDEV.S(IF($AY$2:$AY$22=1, AM2:AM22, ""))*100</f>
        <v>11.85097268915008</v>
      </c>
      <c r="AN25">
        <f t="array" ref="AN25">_xlfn.STDEV.S(IF($AY$2:$AY$22=1, AN2:AN22, ""))*100</f>
        <v>25.108271723564563</v>
      </c>
      <c r="AO25">
        <f t="array" ref="AO25">_xlfn.STDEV.S(IF($AY$2:$AY$22=1, AO2:AO22, ""))*100</f>
        <v>12.941597129820783</v>
      </c>
      <c r="AQ25">
        <f>SUM(R25:S25)</f>
        <v>0</v>
      </c>
      <c r="AR25">
        <f>SUM(T25:U25)</f>
        <v>0</v>
      </c>
      <c r="BC25">
        <f t="shared" si="0"/>
        <v>0</v>
      </c>
      <c r="BD25">
        <f t="shared" si="1"/>
        <v>1</v>
      </c>
    </row>
    <row r="26" spans="1:56" x14ac:dyDescent="0.4">
      <c r="AA26" t="e">
        <f>IF(ABS(AA2-+$AA$24)&lt;1.3*$AA$25,1,0)</f>
        <v>#N/A</v>
      </c>
      <c r="AE26" s="5" t="e">
        <f>AE24+AE25*2</f>
        <v>#N/A</v>
      </c>
      <c r="BA26" t="s">
        <v>66</v>
      </c>
      <c r="BB26">
        <f t="array" ref="BB26">PEARSON(IF($AY$2:$AY$22=1,$AE$2:$AE$22,""),IF($AY$2:$AY$22=1,$D$2:$D$22,""))</f>
        <v>-0.50370774561364595</v>
      </c>
      <c r="BC26">
        <f t="shared" si="0"/>
        <v>-1.3038065674179251</v>
      </c>
      <c r="BD26">
        <f t="shared" si="1"/>
        <v>0.24909680406829346</v>
      </c>
    </row>
    <row r="27" spans="1:56" x14ac:dyDescent="0.4">
      <c r="H27" t="e">
        <f>IF(ABS(H2-+$H$24)&lt;1.5*$H$25,1,0)</f>
        <v>#N/A</v>
      </c>
      <c r="AA27" t="e">
        <f t="shared" ref="AA27:AA46" si="4">IF(ABS(AA3-+$AA$24)&lt;1.3*$AA$25,1,0)</f>
        <v>#N/A</v>
      </c>
      <c r="AE27" t="e">
        <f>AE24-AE25*2</f>
        <v>#N/A</v>
      </c>
      <c r="BC27">
        <f t="shared" si="0"/>
        <v>0</v>
      </c>
      <c r="BD27">
        <f t="shared" si="1"/>
        <v>1</v>
      </c>
    </row>
    <row r="28" spans="1:56" x14ac:dyDescent="0.4">
      <c r="H28" t="e">
        <f t="shared" ref="H28:H47" si="5">IF(ABS(H3-+$H$24)&lt;1.5*$H$25,1,0)</f>
        <v>#N/A</v>
      </c>
      <c r="AA28" t="e">
        <f t="shared" si="4"/>
        <v>#N/A</v>
      </c>
      <c r="AE28" t="e">
        <f>IF(ABS(AE2-+$AE$24)&lt;1.3*$AE$25,1,0)</f>
        <v>#N/A</v>
      </c>
      <c r="BA28" t="s">
        <v>67</v>
      </c>
      <c r="BB28">
        <f t="array" ref="BB28">PEARSON(IF($AY$2:$AY$22=1,$AA$2:$AA$22,""),IF($AY$2:$AY$22=1,$C$2:$C$22,""))</f>
        <v>0.40314916775319537</v>
      </c>
      <c r="BC28">
        <f t="shared" si="0"/>
        <v>0.9850673992744311</v>
      </c>
      <c r="BD28">
        <f t="shared" si="1"/>
        <v>0.36982731345927905</v>
      </c>
    </row>
    <row r="29" spans="1:56" x14ac:dyDescent="0.4">
      <c r="H29" t="e">
        <f t="shared" si="5"/>
        <v>#N/A</v>
      </c>
      <c r="AA29" t="e">
        <f t="shared" si="4"/>
        <v>#N/A</v>
      </c>
      <c r="AE29" t="e">
        <f t="shared" ref="AE29:AE48" si="6">IF(ABS(AE3-+$AE$24)&lt;1.3*$AE$25,1,0)</f>
        <v>#N/A</v>
      </c>
      <c r="BC29">
        <f t="shared" si="0"/>
        <v>0</v>
      </c>
      <c r="BD29">
        <f t="shared" si="1"/>
        <v>1</v>
      </c>
    </row>
    <row r="30" spans="1:56" x14ac:dyDescent="0.4">
      <c r="H30" t="e">
        <f t="shared" si="5"/>
        <v>#N/A</v>
      </c>
      <c r="AA30" t="e">
        <f t="shared" si="4"/>
        <v>#N/A</v>
      </c>
      <c r="AE30" t="e">
        <f t="shared" si="6"/>
        <v>#N/A</v>
      </c>
      <c r="BA30" t="s">
        <v>68</v>
      </c>
      <c r="BB30">
        <f t="array" ref="BB30">PEARSON(IF($AY$2:$AY$22=1,$AA$2:$AA$22,""),IF($AY$2:$AY$22=1,$B$2:$B$22,""))</f>
        <v>-0.4498880067795637</v>
      </c>
      <c r="BC30">
        <f t="shared" si="0"/>
        <v>-1.1264103506845076</v>
      </c>
      <c r="BD30">
        <f t="shared" si="1"/>
        <v>0.31113121585147263</v>
      </c>
    </row>
    <row r="31" spans="1:56" x14ac:dyDescent="0.4">
      <c r="H31" t="e">
        <f t="shared" si="5"/>
        <v>#N/A</v>
      </c>
      <c r="AA31" t="e">
        <f t="shared" si="4"/>
        <v>#N/A</v>
      </c>
      <c r="AE31" t="e">
        <f t="shared" si="6"/>
        <v>#N/A</v>
      </c>
      <c r="BC31">
        <f t="shared" si="0"/>
        <v>0</v>
      </c>
      <c r="BD31">
        <f t="shared" si="1"/>
        <v>1</v>
      </c>
    </row>
    <row r="32" spans="1:56" x14ac:dyDescent="0.4">
      <c r="H32" t="e">
        <f t="shared" si="5"/>
        <v>#N/A</v>
      </c>
      <c r="AA32" t="e">
        <f t="shared" si="4"/>
        <v>#N/A</v>
      </c>
      <c r="AE32" t="e">
        <f t="shared" si="6"/>
        <v>#N/A</v>
      </c>
      <c r="BA32" t="s">
        <v>80</v>
      </c>
      <c r="BB32">
        <f t="array" ref="BB32">PEARSON(IF($AY$2:$AY$22=1,$P$2:$P$22,""),IF($AY$2:$AY$22=1,$C$2:$C$22,""))</f>
        <v>0.45283593119190418</v>
      </c>
      <c r="BC32">
        <f t="shared" si="0"/>
        <v>1.1356874076687307</v>
      </c>
      <c r="BD32">
        <f t="shared" si="1"/>
        <v>0.30757525288100435</v>
      </c>
    </row>
    <row r="33" spans="8:56" x14ac:dyDescent="0.4">
      <c r="H33" t="e">
        <f t="shared" si="5"/>
        <v>#N/A</v>
      </c>
      <c r="AA33" t="e">
        <f t="shared" si="4"/>
        <v>#N/A</v>
      </c>
      <c r="AE33" t="e">
        <f t="shared" si="6"/>
        <v>#N/A</v>
      </c>
      <c r="BC33">
        <f t="shared" si="0"/>
        <v>0</v>
      </c>
      <c r="BD33">
        <f t="shared" si="1"/>
        <v>1</v>
      </c>
    </row>
    <row r="34" spans="8:56" x14ac:dyDescent="0.4">
      <c r="H34" t="e">
        <f t="shared" si="5"/>
        <v>#N/A</v>
      </c>
      <c r="AA34" t="e">
        <f t="shared" si="4"/>
        <v>#N/A</v>
      </c>
      <c r="AE34" t="e">
        <f t="shared" si="6"/>
        <v>#N/A</v>
      </c>
      <c r="BA34" t="s">
        <v>81</v>
      </c>
      <c r="BB34">
        <f t="array" ref="BB34">PEARSON(IF($AY$2:$AY$22=1,$P$2:$P$22,""),IF($AY$2:$AY$22=1,$B$2:$B$22,""))</f>
        <v>-0.11270919411275306</v>
      </c>
      <c r="BC34">
        <f t="shared" si="0"/>
        <v>-0.25364161963568344</v>
      </c>
      <c r="BD34">
        <f t="shared" si="1"/>
        <v>0.80987194747264135</v>
      </c>
    </row>
    <row r="35" spans="8:56" x14ac:dyDescent="0.4">
      <c r="H35" t="e">
        <f t="shared" si="5"/>
        <v>#N/A</v>
      </c>
      <c r="AA35" t="e">
        <f t="shared" si="4"/>
        <v>#N/A</v>
      </c>
      <c r="AE35" t="e">
        <f t="shared" si="6"/>
        <v>#N/A</v>
      </c>
      <c r="BC35">
        <f t="shared" si="0"/>
        <v>0</v>
      </c>
      <c r="BD35">
        <f t="shared" si="1"/>
        <v>1</v>
      </c>
    </row>
    <row r="36" spans="8:56" x14ac:dyDescent="0.4">
      <c r="H36" t="e">
        <f t="shared" si="5"/>
        <v>#N/A</v>
      </c>
      <c r="AA36" t="e">
        <f t="shared" si="4"/>
        <v>#N/A</v>
      </c>
      <c r="AE36" t="e">
        <f t="shared" si="6"/>
        <v>#N/A</v>
      </c>
      <c r="BA36" t="s">
        <v>82</v>
      </c>
      <c r="BB36">
        <f t="array" ref="BB36">PEARSON(IF($AY$2:$AY$22=1,$H$2:$H$22,""),IF($AY$2:$AY$22=1,$C$2:$C$22,""))</f>
        <v>0.73189156106882303</v>
      </c>
      <c r="BC36">
        <f t="shared" si="0"/>
        <v>2.4016855870461362</v>
      </c>
      <c r="BD36">
        <f t="shared" si="1"/>
        <v>6.1492529051896914E-2</v>
      </c>
    </row>
    <row r="37" spans="8:56" x14ac:dyDescent="0.4">
      <c r="H37" t="e">
        <f t="shared" si="5"/>
        <v>#N/A</v>
      </c>
      <c r="AA37" t="e">
        <f t="shared" si="4"/>
        <v>#N/A</v>
      </c>
      <c r="AE37" t="e">
        <f t="shared" si="6"/>
        <v>#N/A</v>
      </c>
      <c r="BC37">
        <f t="shared" si="0"/>
        <v>0</v>
      </c>
      <c r="BD37">
        <f t="shared" si="1"/>
        <v>1</v>
      </c>
    </row>
    <row r="38" spans="8:56" x14ac:dyDescent="0.4">
      <c r="H38" t="e">
        <f t="shared" si="5"/>
        <v>#N/A</v>
      </c>
      <c r="AA38" t="e">
        <f t="shared" si="4"/>
        <v>#N/A</v>
      </c>
      <c r="AE38" t="e">
        <f t="shared" si="6"/>
        <v>#N/A</v>
      </c>
      <c r="BA38" t="s">
        <v>83</v>
      </c>
      <c r="BB38">
        <f t="array" ref="BB38">PEARSON(IF($AY$2:$AY$22=1,$H$2:$H$22,""),IF($AY$2:$AY$22=1,$B$2:$B$22,""))</f>
        <v>-4.7887004261838964E-2</v>
      </c>
      <c r="BC38">
        <f t="shared" si="0"/>
        <v>-0.10720158278386237</v>
      </c>
      <c r="BD38">
        <f t="shared" si="1"/>
        <v>0.918797676597222</v>
      </c>
    </row>
    <row r="39" spans="8:56" x14ac:dyDescent="0.4">
      <c r="H39" t="e">
        <f t="shared" si="5"/>
        <v>#N/A</v>
      </c>
      <c r="AA39" t="e">
        <f t="shared" si="4"/>
        <v>#N/A</v>
      </c>
      <c r="AE39" t="e">
        <f t="shared" si="6"/>
        <v>#N/A</v>
      </c>
      <c r="AG39" t="s">
        <v>59</v>
      </c>
      <c r="AH39" t="s">
        <v>59</v>
      </c>
      <c r="AI39" t="s">
        <v>60</v>
      </c>
      <c r="AJ39" t="s">
        <v>60</v>
      </c>
      <c r="BC39">
        <f t="shared" si="0"/>
        <v>0</v>
      </c>
      <c r="BD39">
        <f t="shared" si="1"/>
        <v>1</v>
      </c>
    </row>
    <row r="40" spans="8:56" x14ac:dyDescent="0.4">
      <c r="H40" t="e">
        <f t="shared" si="5"/>
        <v>#N/A</v>
      </c>
      <c r="AA40" t="e">
        <f t="shared" si="4"/>
        <v>#N/A</v>
      </c>
      <c r="AE40" t="e">
        <f t="shared" si="6"/>
        <v>#N/A</v>
      </c>
      <c r="AG40" t="s">
        <v>60</v>
      </c>
      <c r="AH40" t="s">
        <v>60</v>
      </c>
      <c r="AI40" t="s">
        <v>59</v>
      </c>
      <c r="AJ40" t="s">
        <v>59</v>
      </c>
      <c r="BA40" t="s">
        <v>84</v>
      </c>
      <c r="BB40">
        <f t="array" ref="BB40">PEARSON(IF($AY$2:$AY$22=1,$L$2:$L$22,""),IF($AY$2:$AY$22=1,$C$2:$C$22,""))</f>
        <v>0.30627304522402932</v>
      </c>
      <c r="BC40">
        <f t="shared" si="0"/>
        <v>0.71942000727815114</v>
      </c>
      <c r="BD40">
        <f t="shared" si="1"/>
        <v>0.50409392215067261</v>
      </c>
    </row>
    <row r="41" spans="8:56" x14ac:dyDescent="0.4">
      <c r="H41" t="e">
        <f t="shared" si="5"/>
        <v>#N/A</v>
      </c>
      <c r="AA41" t="e">
        <f t="shared" si="4"/>
        <v>#N/A</v>
      </c>
      <c r="AE41" t="e">
        <f t="shared" si="6"/>
        <v>#N/A</v>
      </c>
      <c r="BC41">
        <f t="shared" si="0"/>
        <v>0</v>
      </c>
      <c r="BD41">
        <f t="shared" si="1"/>
        <v>1</v>
      </c>
    </row>
    <row r="42" spans="8:56" x14ac:dyDescent="0.4">
      <c r="H42" t="e">
        <f t="shared" si="5"/>
        <v>#N/A</v>
      </c>
      <c r="AA42" t="e">
        <f t="shared" si="4"/>
        <v>#N/A</v>
      </c>
      <c r="AE42" t="e">
        <f t="shared" si="6"/>
        <v>#N/A</v>
      </c>
      <c r="BA42" t="s">
        <v>85</v>
      </c>
      <c r="BB42">
        <f t="array" ref="BB42">PEARSON(IF($AY$2:$AY$22=1,$L$2:$L$22,""),IF($AY$2:$AY$22=1,$B$2:$B$22,""))</f>
        <v>-7.3337467401095674E-2</v>
      </c>
      <c r="BC42">
        <f>BB42*SQRT(SUM($AY$2:$AY$22)-2)/SQRT(1-BB42^2)</f>
        <v>-0.16443034334483903</v>
      </c>
      <c r="BD42">
        <f t="shared" si="1"/>
        <v>0.87583298682698618</v>
      </c>
    </row>
    <row r="43" spans="8:56" x14ac:dyDescent="0.4">
      <c r="H43" t="e">
        <f t="shared" si="5"/>
        <v>#N/A</v>
      </c>
      <c r="AA43" t="e">
        <f t="shared" si="4"/>
        <v>#N/A</v>
      </c>
      <c r="AE43" t="e">
        <f t="shared" si="6"/>
        <v>#N/A</v>
      </c>
      <c r="BD43">
        <v>0</v>
      </c>
    </row>
    <row r="44" spans="8:56" x14ac:dyDescent="0.4">
      <c r="H44" t="e">
        <f t="shared" si="5"/>
        <v>#N/A</v>
      </c>
      <c r="AA44" t="e">
        <f t="shared" si="4"/>
        <v>#N/A</v>
      </c>
      <c r="AE44" t="e">
        <f t="shared" si="6"/>
        <v>#N/A</v>
      </c>
      <c r="BD44">
        <v>0</v>
      </c>
    </row>
    <row r="45" spans="8:56" x14ac:dyDescent="0.4">
      <c r="H45" t="e">
        <f t="shared" si="5"/>
        <v>#N/A</v>
      </c>
      <c r="AA45" t="e">
        <f t="shared" si="4"/>
        <v>#N/A</v>
      </c>
      <c r="AE45" t="e">
        <f t="shared" si="6"/>
        <v>#N/A</v>
      </c>
      <c r="BD45">
        <v>0</v>
      </c>
    </row>
    <row r="46" spans="8:56" x14ac:dyDescent="0.4">
      <c r="H46" t="e">
        <f t="shared" si="5"/>
        <v>#N/A</v>
      </c>
      <c r="AA46" t="e">
        <f t="shared" si="4"/>
        <v>#N/A</v>
      </c>
      <c r="AE46" t="e">
        <f t="shared" si="6"/>
        <v>#N/A</v>
      </c>
      <c r="BD46">
        <v>0</v>
      </c>
    </row>
    <row r="47" spans="8:56" x14ac:dyDescent="0.4">
      <c r="H47" t="e">
        <f t="shared" si="5"/>
        <v>#N/A</v>
      </c>
      <c r="AE47" t="e">
        <f t="shared" si="6"/>
        <v>#N/A</v>
      </c>
      <c r="BD47">
        <v>0</v>
      </c>
    </row>
    <row r="48" spans="8:56" x14ac:dyDescent="0.4">
      <c r="AE48" t="e">
        <f t="shared" si="6"/>
        <v>#N/A</v>
      </c>
      <c r="BA48" t="s">
        <v>88</v>
      </c>
      <c r="BB48">
        <f t="array" ref="BB48">PEARSON(IF($AY$2:$AY$22=1,$AI$2:$AI$22,""),IF($AY$2:$AY$22=1,$B$2:$B$22,""))</f>
        <v>-0.92806306305835773</v>
      </c>
      <c r="BC48">
        <f>BB48*SQRT(SUM($AY$2:$AY$22)-2)/SQRT(1-BB48^2)</f>
        <v>-5.5721898140381185</v>
      </c>
      <c r="BD48">
        <f t="shared" ref="BD48:BD51" si="7">TDIST(ABS(BC48),SUM($AY$2:$AY$22)-2,2)</f>
        <v>2.5638246092574988E-3</v>
      </c>
    </row>
    <row r="49" spans="53:56" x14ac:dyDescent="0.4">
      <c r="BA49" t="s">
        <v>89</v>
      </c>
      <c r="BB49">
        <f t="array" ref="BB49">PEARSON(IF($AY$2:$AY$22=1,$AJ$2:$AJ$22,""),IF($AY$2:$AY$22=1,$B$2:$B$22,""))</f>
        <v>0.66488663372619006</v>
      </c>
      <c r="BC49">
        <f t="shared" ref="BC49:BC51" si="8">BB49*SQRT(SUM($AY$2:$AY$22)-2)/SQRT(1-BB49^2)</f>
        <v>1.9904184836821255</v>
      </c>
      <c r="BD49">
        <f t="shared" si="7"/>
        <v>0.10319480669218666</v>
      </c>
    </row>
    <row r="50" spans="53:56" x14ac:dyDescent="0.4">
      <c r="BA50" t="s">
        <v>90</v>
      </c>
      <c r="BB50">
        <f t="array" ref="BB50">PEARSON(IF($AY$2:$AY$22=1,$AM$2:$AM$22,""),IF($AY$2:$AY$22=1,$B$2:$B$22,""))</f>
        <v>0.5351179530776855</v>
      </c>
      <c r="BC50">
        <f t="shared" si="8"/>
        <v>1.416420687279718</v>
      </c>
      <c r="BD50">
        <f t="shared" si="7"/>
        <v>0.2158273755267496</v>
      </c>
    </row>
    <row r="51" spans="53:56" x14ac:dyDescent="0.4">
      <c r="BA51" t="s">
        <v>91</v>
      </c>
      <c r="BB51">
        <f t="array" ref="BB51">PEARSON(IF($AY$2:$AY$22=1,$AN$2:$AN$22,""),IF($AY$2:$AY$22=1,$B$2:$B$22,""))</f>
        <v>-0.728682997107442</v>
      </c>
      <c r="BC51">
        <f t="shared" si="8"/>
        <v>-2.3791808327322563</v>
      </c>
      <c r="BD51">
        <f t="shared" si="7"/>
        <v>6.3229086660703246E-2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51"/>
  <sheetViews>
    <sheetView zoomScale="85" zoomScaleNormal="85" workbookViewId="0">
      <selection activeCell="AY23" sqref="AY23"/>
    </sheetView>
  </sheetViews>
  <sheetFormatPr defaultRowHeight="18.75" x14ac:dyDescent="0.4"/>
  <cols>
    <col min="1" max="1" width="11" bestFit="1" customWidth="1"/>
    <col min="2" max="2" width="13" customWidth="1"/>
    <col min="3" max="3" width="9" customWidth="1"/>
    <col min="4" max="4" width="14" customWidth="1"/>
    <col min="5" max="5" width="7.5" customWidth="1"/>
    <col min="6" max="6" width="10.875" customWidth="1"/>
    <col min="7" max="7" width="9.625" customWidth="1"/>
    <col min="8" max="8" width="11.625" customWidth="1"/>
    <col min="9" max="9" width="6.5" customWidth="1"/>
    <col min="10" max="10" width="10" customWidth="1"/>
    <col min="11" max="11" width="9.625" customWidth="1"/>
    <col min="12" max="12" width="14" customWidth="1"/>
    <col min="13" max="13" width="7.25" customWidth="1"/>
    <col min="14" max="14" width="10.375" customWidth="1"/>
    <col min="15" max="15" width="9.75" customWidth="1"/>
    <col min="16" max="16" width="25.375" customWidth="1"/>
    <col min="17" max="17" width="8.875" customWidth="1"/>
    <col min="18" max="26" width="9" customWidth="1"/>
    <col min="27" max="27" width="19.75" customWidth="1"/>
    <col min="28" max="28" width="9" customWidth="1"/>
    <col min="32" max="32" width="17.75" customWidth="1"/>
    <col min="37" max="37" width="16.125" customWidth="1"/>
    <col min="51" max="51" width="15.375" customWidth="1"/>
    <col min="53" max="53" width="34.75" customWidth="1"/>
    <col min="54" max="54" width="9" customWidth="1"/>
  </cols>
  <sheetData>
    <row r="1" spans="1:56" x14ac:dyDescent="0.4">
      <c r="A1" s="2"/>
      <c r="B1" s="2" t="s">
        <v>21</v>
      </c>
      <c r="C1" s="2" t="s">
        <v>22</v>
      </c>
      <c r="D1" s="2" t="s">
        <v>23</v>
      </c>
      <c r="E1" s="2" t="s">
        <v>33</v>
      </c>
      <c r="F1" s="2" t="s">
        <v>72</v>
      </c>
      <c r="G1" s="2" t="s">
        <v>73</v>
      </c>
      <c r="H1" s="2" t="s">
        <v>74</v>
      </c>
      <c r="I1" s="2" t="s">
        <v>34</v>
      </c>
      <c r="J1" s="2" t="s">
        <v>72</v>
      </c>
      <c r="K1" s="2" t="s">
        <v>73</v>
      </c>
      <c r="L1" s="2" t="s">
        <v>74</v>
      </c>
      <c r="M1" s="2" t="s">
        <v>35</v>
      </c>
      <c r="N1" s="2" t="s">
        <v>72</v>
      </c>
      <c r="O1" s="2" t="s">
        <v>73</v>
      </c>
      <c r="P1" s="2" t="s">
        <v>69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3" t="s">
        <v>36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41</v>
      </c>
      <c r="AL1" s="3" t="s">
        <v>25</v>
      </c>
      <c r="AM1" s="3" t="s">
        <v>26</v>
      </c>
      <c r="AN1" s="3" t="s">
        <v>27</v>
      </c>
      <c r="AO1" s="3" t="s">
        <v>28</v>
      </c>
      <c r="AQ1" t="s">
        <v>45</v>
      </c>
      <c r="AR1" t="s">
        <v>46</v>
      </c>
      <c r="AS1" t="s">
        <v>49</v>
      </c>
      <c r="AU1" t="s">
        <v>45</v>
      </c>
      <c r="AV1" t="s">
        <v>46</v>
      </c>
      <c r="AW1" t="s">
        <v>49</v>
      </c>
      <c r="AY1" t="s">
        <v>87</v>
      </c>
      <c r="BB1" t="s">
        <v>50</v>
      </c>
      <c r="BC1" t="s">
        <v>51</v>
      </c>
      <c r="BD1" t="s">
        <v>52</v>
      </c>
    </row>
    <row r="2" spans="1:56" x14ac:dyDescent="0.4">
      <c r="A2" t="s">
        <v>0</v>
      </c>
      <c r="B2" t="e">
        <f>IF($AY2=1, データ!B2, NA())</f>
        <v>#N/A</v>
      </c>
      <c r="C2" t="e">
        <f>IF($AY2=1, データ!C2, NA())</f>
        <v>#N/A</v>
      </c>
      <c r="D2" t="e">
        <f>IF($AY2=1, データ!D2, NA())</f>
        <v>#N/A</v>
      </c>
      <c r="F2" t="e">
        <f>IF($AY2=1, データ!F2, NA())</f>
        <v>#N/A</v>
      </c>
      <c r="G2" t="e">
        <f>IF($AY2=1, データ!G2, NA())</f>
        <v>#N/A</v>
      </c>
      <c r="H2" t="e">
        <f>IF($AY2=1, データ!H2, NA())</f>
        <v>#N/A</v>
      </c>
      <c r="J2" t="e">
        <f>IF($AY2=1, データ!J2, NA())</f>
        <v>#N/A</v>
      </c>
      <c r="K2" t="e">
        <f>IF($AY2=1, データ!K2, NA())</f>
        <v>#N/A</v>
      </c>
      <c r="L2" t="e">
        <f>IF($AY2=1, データ!L2, NA())</f>
        <v>#N/A</v>
      </c>
      <c r="N2" t="e">
        <f>IF($AY2=1, データ!N2, NA())</f>
        <v>#N/A</v>
      </c>
      <c r="O2" t="e">
        <f>IF($AY2=1, データ!O2, NA())</f>
        <v>#N/A</v>
      </c>
      <c r="P2" t="e">
        <f>IF($AY2=1, データ!P2, NA())</f>
        <v>#N/A</v>
      </c>
      <c r="R2" t="e">
        <f>IF($AY2=1, データ!R2, NA())</f>
        <v>#N/A</v>
      </c>
      <c r="S2" t="e">
        <f>IF($AY2=1, データ!S2, NA())</f>
        <v>#N/A</v>
      </c>
      <c r="T2" t="e">
        <f>IF($AY2=1, データ!T2, NA())</f>
        <v>#N/A</v>
      </c>
      <c r="U2" t="e">
        <f>IF($AY2=1, データ!U2, NA())</f>
        <v>#N/A</v>
      </c>
      <c r="W2" t="e">
        <f>IF($AY2=1, データ!W2, NA())</f>
        <v>#N/A</v>
      </c>
      <c r="X2" t="e">
        <f>IF($AY2=1, データ!X2, NA())</f>
        <v>#N/A</v>
      </c>
      <c r="Y2" t="e">
        <f>IF($AY2=1, データ!Y2, NA())</f>
        <v>#N/A</v>
      </c>
      <c r="Z2" t="e">
        <f>IF($AY2=1, データ!Z2, NA())</f>
        <v>#N/A</v>
      </c>
      <c r="AA2" t="e">
        <f>IF($AY2=1, データ!AA2, NA())</f>
        <v>#N/A</v>
      </c>
      <c r="AC2" t="e">
        <f>IF($AY2=1, データ!AC2, NA())</f>
        <v>#N/A</v>
      </c>
      <c r="AD2" t="e">
        <f>IF($AY2=1, データ!AD2, NA())</f>
        <v>#N/A</v>
      </c>
      <c r="AE2" s="7" t="e">
        <f>IF($AY2=1, データ!AE2, NA())</f>
        <v>#N/A</v>
      </c>
      <c r="AG2" t="e">
        <f>IF($AY2=1, データ!AG2, NA())</f>
        <v>#N/A</v>
      </c>
      <c r="AH2" t="e">
        <f>IF($AY2=1, データ!AH2, NA())</f>
        <v>#N/A</v>
      </c>
      <c r="AI2" t="e">
        <f>IF($AY2=1, データ!AI2, NA())</f>
        <v>#N/A</v>
      </c>
      <c r="AJ2" t="e">
        <f>IF($AY2=1, データ!AJ2, NA())</f>
        <v>#N/A</v>
      </c>
      <c r="AL2" t="e">
        <f>IF($AY2=1, データ!AL2, NA())</f>
        <v>#N/A</v>
      </c>
      <c r="AM2" t="e">
        <f>IF($AY2=1, データ!AM2, NA())</f>
        <v>#N/A</v>
      </c>
      <c r="AN2" t="e">
        <f>IF($AY2=1, データ!AN2, NA())</f>
        <v>#N/A</v>
      </c>
      <c r="AO2" t="e">
        <f>IF($AY2=1, データ!AO2, NA())</f>
        <v>#N/A</v>
      </c>
      <c r="AQ2" t="e">
        <f>IF($AY2=1, データ!AQ2, NA())</f>
        <v>#N/A</v>
      </c>
      <c r="AR2" t="e">
        <f>IF($AY2=1, データ!AR2, NA())</f>
        <v>#N/A</v>
      </c>
      <c r="AS2" t="e">
        <f>IF($AY2=1, データ!AS2, NA())</f>
        <v>#N/A</v>
      </c>
      <c r="AU2" t="e">
        <f>IF($AY2=1, データ!AU2, NA())</f>
        <v>#N/A</v>
      </c>
      <c r="AV2" t="e">
        <f>IF($AY2=1, データ!AV2, NA())</f>
        <v>#N/A</v>
      </c>
      <c r="AW2" t="e">
        <f>IF($AY2=1, データ!AW2, NA())</f>
        <v>#N/A</v>
      </c>
      <c r="AY2">
        <v>0</v>
      </c>
      <c r="BA2" t="s">
        <v>53</v>
      </c>
      <c r="BB2">
        <f t="array" ref="BB2">PEARSON(IF($AY$2:$AY$22=1,$AS$2:$AS$22,""),IF($AY$2:$AY$22=1,$C$2:$C$22,""))</f>
        <v>-0.49610255450434043</v>
      </c>
      <c r="BC2">
        <f>BB2*SQRT(SUM($AY$2:$AY$22)-2)/SQRT(1-BB2^2)</f>
        <v>-0.98964704004193349</v>
      </c>
      <c r="BD2">
        <f>TDIST(ABS(BC2),SUM($AY$2:$AY$22)-2,2)</f>
        <v>0.39530533144509189</v>
      </c>
    </row>
    <row r="3" spans="1:56" x14ac:dyDescent="0.4">
      <c r="A3" t="s">
        <v>1</v>
      </c>
      <c r="B3">
        <f>IF($AY3=1, データ!B3, NA())</f>
        <v>19</v>
      </c>
      <c r="C3">
        <f>IF($AY3=1, データ!C3, NA())</f>
        <v>27</v>
      </c>
      <c r="D3">
        <f>IF($AY3=1, データ!D3, NA())</f>
        <v>6</v>
      </c>
      <c r="F3">
        <f>IF($AY3=1, データ!F3, NA())</f>
        <v>6</v>
      </c>
      <c r="G3">
        <f>IF($AY3=1, データ!G3, NA())</f>
        <v>12</v>
      </c>
      <c r="H3">
        <f>IF($AY3=1, データ!H3, NA())</f>
        <v>33.333333333333329</v>
      </c>
      <c r="J3">
        <f>IF($AY3=1, データ!J3, NA())</f>
        <v>13</v>
      </c>
      <c r="K3">
        <f>IF($AY3=1, データ!K3, NA())</f>
        <v>30</v>
      </c>
      <c r="L3">
        <f>IF($AY3=1, データ!L3, NA())</f>
        <v>30.232558139534881</v>
      </c>
      <c r="N3">
        <f>IF($AY3=1, データ!N3, NA())</f>
        <v>19</v>
      </c>
      <c r="O3">
        <f>IF($AY3=1, データ!O3, NA())</f>
        <v>42</v>
      </c>
      <c r="P3">
        <f>IF($AY3=1, データ!P3, NA())</f>
        <v>31.147540983606557</v>
      </c>
      <c r="R3">
        <f>IF($AY3=1, データ!R3, NA())</f>
        <v>6</v>
      </c>
      <c r="S3">
        <f>IF($AY3=1, データ!S3, NA())</f>
        <v>10</v>
      </c>
      <c r="T3">
        <f>IF($AY3=1, データ!T3, NA())</f>
        <v>15</v>
      </c>
      <c r="U3">
        <f>IF($AY3=1, データ!U3, NA())</f>
        <v>5</v>
      </c>
      <c r="W3">
        <f>IF($AY3=1, データ!W3, NA())</f>
        <v>34</v>
      </c>
      <c r="X3">
        <f>IF($AY3=1, データ!X3, NA())</f>
        <v>46</v>
      </c>
      <c r="Y3">
        <f>IF($AY3=1, データ!Y3, NA())</f>
        <v>35</v>
      </c>
      <c r="Z3">
        <f>IF($AY3=1, データ!Z3, NA())</f>
        <v>49</v>
      </c>
      <c r="AA3">
        <f>IF($AY3=1, データ!AA3, NA())</f>
        <v>36</v>
      </c>
      <c r="AC3">
        <f>IF($AY3=1, データ!AC3, NA())</f>
        <v>-250</v>
      </c>
      <c r="AD3">
        <f>IF($AY3=1, データ!AD3, NA())</f>
        <v>140</v>
      </c>
      <c r="AE3">
        <f>IF($AY3=1, データ!AE3, NA())</f>
        <v>-110</v>
      </c>
      <c r="AG3">
        <f>IF($AY3=1, データ!AG3, NA())</f>
        <v>0.16666666666666666</v>
      </c>
      <c r="AH3">
        <f>IF($AY3=1, データ!AH3, NA())</f>
        <v>0.27777777777777779</v>
      </c>
      <c r="AI3">
        <f>IF($AY3=1, データ!AI3, NA())</f>
        <v>0.41666666666666669</v>
      </c>
      <c r="AJ3">
        <f>IF($AY3=1, データ!AJ3, NA())</f>
        <v>0.1388888888888889</v>
      </c>
      <c r="AL3">
        <f>IF($AY3=1, データ!AL3, NA())</f>
        <v>0.2073170731707317</v>
      </c>
      <c r="AM3">
        <f>IF($AY3=1, データ!AM3, NA())</f>
        <v>0.28048780487804881</v>
      </c>
      <c r="AN3">
        <f>IF($AY3=1, データ!AN3, NA())</f>
        <v>0.21341463414634146</v>
      </c>
      <c r="AO3">
        <f>IF($AY3=1, データ!AO3, NA())</f>
        <v>0.29878048780487804</v>
      </c>
      <c r="AQ3">
        <f>IF($AY3=1, データ!AQ3, NA())</f>
        <v>44.444444444444443</v>
      </c>
      <c r="AR3">
        <f>IF($AY3=1, データ!AR3, NA())</f>
        <v>55.555555555555557</v>
      </c>
      <c r="AS3">
        <f>IF($AY3=1, データ!AS3, NA())</f>
        <v>11.111111111111114</v>
      </c>
      <c r="AU3">
        <f>IF($AY3=1, データ!AU3, NA())</f>
        <v>48.780487804878049</v>
      </c>
      <c r="AV3">
        <f>IF($AY3=1, データ!AV3, NA())</f>
        <v>51.219512195121951</v>
      </c>
      <c r="AW3">
        <f>IF($AY3=1, データ!AW3, NA())</f>
        <v>-2.4390243902439011</v>
      </c>
      <c r="AY3">
        <v>1</v>
      </c>
      <c r="BC3">
        <f t="shared" ref="BC3:BC41" si="0">BB3*SQRT(SUM($AY$2:$AY$22)-2)/SQRT(1-BB3^2)</f>
        <v>0</v>
      </c>
      <c r="BD3">
        <f t="shared" ref="BD3:BD42" si="1">TDIST(ABS(BC3),SUM($AY$2:$AY$22)-2,2)</f>
        <v>1</v>
      </c>
    </row>
    <row r="4" spans="1:56" x14ac:dyDescent="0.4">
      <c r="A4" t="s">
        <v>2</v>
      </c>
      <c r="B4">
        <f>IF($AY4=1, データ!B4, NA())</f>
        <v>27</v>
      </c>
      <c r="C4">
        <f>IF($AY4=1, データ!C4, NA())</f>
        <v>32</v>
      </c>
      <c r="D4">
        <f>IF($AY4=1, データ!D4, NA())</f>
        <v>7.7</v>
      </c>
      <c r="F4">
        <f>IF($AY4=1, データ!F4, NA())</f>
        <v>6</v>
      </c>
      <c r="G4">
        <f>IF($AY4=1, データ!G4, NA())</f>
        <v>5</v>
      </c>
      <c r="H4">
        <f>IF($AY4=1, データ!H4, NA())</f>
        <v>54.54545454545454</v>
      </c>
      <c r="J4">
        <f>IF($AY4=1, データ!J4, NA())</f>
        <v>34</v>
      </c>
      <c r="K4">
        <f>IF($AY4=1, データ!K4, NA())</f>
        <v>15</v>
      </c>
      <c r="L4">
        <f>IF($AY4=1, データ!L4, NA())</f>
        <v>69.387755102040813</v>
      </c>
      <c r="N4">
        <f>IF($AY4=1, データ!N4, NA())</f>
        <v>40</v>
      </c>
      <c r="O4">
        <f>IF($AY4=1, データ!O4, NA())</f>
        <v>20</v>
      </c>
      <c r="P4">
        <f>IF($AY4=1, データ!P4, NA())</f>
        <v>66.666666666666657</v>
      </c>
      <c r="R4">
        <f>IF($AY4=1, データ!R4, NA())</f>
        <v>2</v>
      </c>
      <c r="S4">
        <f>IF($AY4=1, データ!S4, NA())</f>
        <v>7</v>
      </c>
      <c r="T4">
        <f>IF($AY4=1, データ!T4, NA())</f>
        <v>3</v>
      </c>
      <c r="U4">
        <f>IF($AY4=1, データ!U4, NA())</f>
        <v>19</v>
      </c>
      <c r="W4">
        <f>IF($AY4=1, データ!W4, NA())</f>
        <v>35</v>
      </c>
      <c r="X4">
        <f>IF($AY4=1, データ!X4, NA())</f>
        <v>48</v>
      </c>
      <c r="Y4">
        <f>IF($AY4=1, データ!Y4, NA())</f>
        <v>48</v>
      </c>
      <c r="Z4">
        <f>IF($AY4=1, データ!Z4, NA())</f>
        <v>38</v>
      </c>
      <c r="AA4">
        <f>IF($AY4=1, データ!AA4, NA())</f>
        <v>31</v>
      </c>
      <c r="AC4">
        <f>IF($AY4=1, データ!AC4, NA())</f>
        <v>70</v>
      </c>
      <c r="AD4">
        <f>IF($AY4=1, データ!AD4, NA())</f>
        <v>400</v>
      </c>
      <c r="AE4">
        <f>IF($AY4=1, データ!AE4, NA())</f>
        <v>470</v>
      </c>
      <c r="AG4">
        <f>IF($AY4=1, データ!AG4, NA())</f>
        <v>6.4516129032258063E-2</v>
      </c>
      <c r="AH4">
        <f>IF($AY4=1, データ!AH4, NA())</f>
        <v>0.22580645161290322</v>
      </c>
      <c r="AI4">
        <f>IF($AY4=1, データ!AI4, NA())</f>
        <v>9.6774193548387094E-2</v>
      </c>
      <c r="AJ4">
        <f>IF($AY4=1, データ!AJ4, NA())</f>
        <v>0.61290322580645162</v>
      </c>
      <c r="AL4">
        <f>IF($AY4=1, データ!AL4, NA())</f>
        <v>0.20710059171597633</v>
      </c>
      <c r="AM4">
        <f>IF($AY4=1, データ!AM4, NA())</f>
        <v>0.28402366863905326</v>
      </c>
      <c r="AN4">
        <f>IF($AY4=1, データ!AN4, NA())</f>
        <v>0.28402366863905326</v>
      </c>
      <c r="AO4">
        <f>IF($AY4=1, データ!AO4, NA())</f>
        <v>0.22485207100591717</v>
      </c>
      <c r="AQ4">
        <f>IF($AY4=1, データ!AQ4, NA())</f>
        <v>29.032258064516132</v>
      </c>
      <c r="AR4">
        <f>IF($AY4=1, データ!AR4, NA())</f>
        <v>70.967741935483872</v>
      </c>
      <c r="AS4">
        <f>IF($AY4=1, データ!AS4, NA())</f>
        <v>41.935483870967744</v>
      </c>
      <c r="AU4">
        <f>IF($AY4=1, データ!AU4, NA())</f>
        <v>49.112426035502956</v>
      </c>
      <c r="AV4">
        <f>IF($AY4=1, データ!AV4, NA())</f>
        <v>50.887573964497044</v>
      </c>
      <c r="AW4">
        <f>IF($AY4=1, データ!AW4, NA())</f>
        <v>-1.7751479289940875</v>
      </c>
      <c r="AY4">
        <v>1</v>
      </c>
      <c r="BA4" t="s">
        <v>54</v>
      </c>
      <c r="BB4">
        <f t="array" ref="BB4">PEARSON(IF($AY$2:$AY$22=1,$AS$2:$AS$22,""),IF($AY$2:$AY$22=1,$B$2:$B$22,""))</f>
        <v>-0.48720049639465496</v>
      </c>
      <c r="BC4">
        <f t="shared" si="0"/>
        <v>-0.96629512955791974</v>
      </c>
      <c r="BD4">
        <f t="shared" si="1"/>
        <v>0.40517522570934178</v>
      </c>
    </row>
    <row r="5" spans="1:56" x14ac:dyDescent="0.4">
      <c r="A5" t="s">
        <v>3</v>
      </c>
      <c r="B5" t="e">
        <f>IF($AY5=1, データ!B5, NA())</f>
        <v>#N/A</v>
      </c>
      <c r="C5" t="e">
        <f>IF($AY5=1, データ!C5, NA())</f>
        <v>#N/A</v>
      </c>
      <c r="D5" t="e">
        <f>IF($AY5=1, データ!D5, NA())</f>
        <v>#N/A</v>
      </c>
      <c r="F5" t="e">
        <f>IF($AY5=1, データ!F5, NA())</f>
        <v>#N/A</v>
      </c>
      <c r="G5" t="e">
        <f>IF($AY5=1, データ!G5, NA())</f>
        <v>#N/A</v>
      </c>
      <c r="H5" t="e">
        <f>IF($AY5=1, データ!H5, NA())</f>
        <v>#N/A</v>
      </c>
      <c r="J5" t="e">
        <f>IF($AY5=1, データ!J5, NA())</f>
        <v>#N/A</v>
      </c>
      <c r="K5" t="e">
        <f>IF($AY5=1, データ!K5, NA())</f>
        <v>#N/A</v>
      </c>
      <c r="L5" t="e">
        <f>IF($AY5=1, データ!L5, NA())</f>
        <v>#N/A</v>
      </c>
      <c r="N5" t="e">
        <f>IF($AY5=1, データ!N5, NA())</f>
        <v>#N/A</v>
      </c>
      <c r="O5" t="e">
        <f>IF($AY5=1, データ!O5, NA())</f>
        <v>#N/A</v>
      </c>
      <c r="P5" t="e">
        <f>IF($AY5=1, データ!P5, NA())</f>
        <v>#N/A</v>
      </c>
      <c r="R5" t="e">
        <f>IF($AY5=1, データ!R5, NA())</f>
        <v>#N/A</v>
      </c>
      <c r="S5" t="e">
        <f>IF($AY5=1, データ!S5, NA())</f>
        <v>#N/A</v>
      </c>
      <c r="T5" t="e">
        <f>IF($AY5=1, データ!T5, NA())</f>
        <v>#N/A</v>
      </c>
      <c r="U5" t="e">
        <f>IF($AY5=1, データ!U5, NA())</f>
        <v>#N/A</v>
      </c>
      <c r="W5" t="e">
        <f>IF($AY5=1, データ!W5, NA())</f>
        <v>#N/A</v>
      </c>
      <c r="X5" t="e">
        <f>IF($AY5=1, データ!X5, NA())</f>
        <v>#N/A</v>
      </c>
      <c r="Y5" t="e">
        <f>IF($AY5=1, データ!Y5, NA())</f>
        <v>#N/A</v>
      </c>
      <c r="Z5" t="e">
        <f>IF($AY5=1, データ!Z5, NA())</f>
        <v>#N/A</v>
      </c>
      <c r="AA5" t="e">
        <f>IF($AY5=1, データ!AA5, NA())</f>
        <v>#N/A</v>
      </c>
      <c r="AC5" t="e">
        <f>IF($AY5=1, データ!AC5, NA())</f>
        <v>#N/A</v>
      </c>
      <c r="AD5" t="e">
        <f>IF($AY5=1, データ!AD5, NA())</f>
        <v>#N/A</v>
      </c>
      <c r="AE5" t="e">
        <f>IF($AY5=1, データ!AE5, NA())</f>
        <v>#N/A</v>
      </c>
      <c r="AG5" t="e">
        <f>IF($AY5=1, データ!AG5, NA())</f>
        <v>#N/A</v>
      </c>
      <c r="AH5" t="e">
        <f>IF($AY5=1, データ!AH5, NA())</f>
        <v>#N/A</v>
      </c>
      <c r="AI5" t="e">
        <f>IF($AY5=1, データ!AI5, NA())</f>
        <v>#N/A</v>
      </c>
      <c r="AJ5" t="e">
        <f>IF($AY5=1, データ!AJ5, NA())</f>
        <v>#N/A</v>
      </c>
      <c r="AL5" t="e">
        <f>IF($AY5=1, データ!AL5, NA())</f>
        <v>#N/A</v>
      </c>
      <c r="AM5" t="e">
        <f>IF($AY5=1, データ!AM5, NA())</f>
        <v>#N/A</v>
      </c>
      <c r="AN5" t="e">
        <f>IF($AY5=1, データ!AN5, NA())</f>
        <v>#N/A</v>
      </c>
      <c r="AO5" t="e">
        <f>IF($AY5=1, データ!AO5, NA())</f>
        <v>#N/A</v>
      </c>
      <c r="AQ5" t="e">
        <f>IF($AY5=1, データ!AQ5, NA())</f>
        <v>#N/A</v>
      </c>
      <c r="AR5" t="e">
        <f>IF($AY5=1, データ!AR5, NA())</f>
        <v>#N/A</v>
      </c>
      <c r="AS5" t="e">
        <f>IF($AY5=1, データ!AS5, NA())</f>
        <v>#N/A</v>
      </c>
      <c r="AU5" t="e">
        <f>IF($AY5=1, データ!AU5, NA())</f>
        <v>#N/A</v>
      </c>
      <c r="AV5" t="e">
        <f>IF($AY5=1, データ!AV5, NA())</f>
        <v>#N/A</v>
      </c>
      <c r="AW5" t="e">
        <f>IF($AY5=1, データ!AW5, NA())</f>
        <v>#N/A</v>
      </c>
      <c r="AY5">
        <v>0</v>
      </c>
      <c r="BC5">
        <f t="shared" si="0"/>
        <v>0</v>
      </c>
      <c r="BD5">
        <f t="shared" si="1"/>
        <v>1</v>
      </c>
    </row>
    <row r="6" spans="1:56" x14ac:dyDescent="0.4">
      <c r="A6" t="s">
        <v>4</v>
      </c>
      <c r="B6" t="e">
        <f>IF($AY6=1, データ!B6, NA())</f>
        <v>#N/A</v>
      </c>
      <c r="C6" t="e">
        <f>IF($AY6=1, データ!C6, NA())</f>
        <v>#N/A</v>
      </c>
      <c r="D6" t="e">
        <f>IF($AY6=1, データ!D6, NA())</f>
        <v>#N/A</v>
      </c>
      <c r="F6" t="e">
        <f>IF($AY6=1, データ!F6, NA())</f>
        <v>#N/A</v>
      </c>
      <c r="G6" t="e">
        <f>IF($AY6=1, データ!G6, NA())</f>
        <v>#N/A</v>
      </c>
      <c r="H6" t="e">
        <f>IF($AY6=1, データ!H6, NA())</f>
        <v>#N/A</v>
      </c>
      <c r="J6" t="e">
        <f>IF($AY6=1, データ!J6, NA())</f>
        <v>#N/A</v>
      </c>
      <c r="K6" t="e">
        <f>IF($AY6=1, データ!K6, NA())</f>
        <v>#N/A</v>
      </c>
      <c r="L6" t="e">
        <f>IF($AY6=1, データ!L6, NA())</f>
        <v>#N/A</v>
      </c>
      <c r="N6" t="e">
        <f>IF($AY6=1, データ!N6, NA())</f>
        <v>#N/A</v>
      </c>
      <c r="O6" t="e">
        <f>IF($AY6=1, データ!O6, NA())</f>
        <v>#N/A</v>
      </c>
      <c r="P6" t="e">
        <f>IF($AY6=1, データ!P6, NA())</f>
        <v>#N/A</v>
      </c>
      <c r="R6" t="e">
        <f>IF($AY6=1, データ!R6, NA())</f>
        <v>#N/A</v>
      </c>
      <c r="S6" t="e">
        <f>IF($AY6=1, データ!S6, NA())</f>
        <v>#N/A</v>
      </c>
      <c r="T6" t="e">
        <f>IF($AY6=1, データ!T6, NA())</f>
        <v>#N/A</v>
      </c>
      <c r="U6" t="e">
        <f>IF($AY6=1, データ!U6, NA())</f>
        <v>#N/A</v>
      </c>
      <c r="W6" t="e">
        <f>IF($AY6=1, データ!W6, NA())</f>
        <v>#N/A</v>
      </c>
      <c r="X6" t="e">
        <f>IF($AY6=1, データ!X6, NA())</f>
        <v>#N/A</v>
      </c>
      <c r="Y6" t="e">
        <f>IF($AY6=1, データ!Y6, NA())</f>
        <v>#N/A</v>
      </c>
      <c r="Z6" t="e">
        <f>IF($AY6=1, データ!Z6, NA())</f>
        <v>#N/A</v>
      </c>
      <c r="AA6" t="e">
        <f>IF($AY6=1, データ!AA6, NA())</f>
        <v>#N/A</v>
      </c>
      <c r="AC6" t="e">
        <f>IF($AY6=1, データ!AC6, NA())</f>
        <v>#N/A</v>
      </c>
      <c r="AD6" t="e">
        <f>IF($AY6=1, データ!AD6, NA())</f>
        <v>#N/A</v>
      </c>
      <c r="AE6" t="e">
        <f>IF($AY6=1, データ!AE6, NA())</f>
        <v>#N/A</v>
      </c>
      <c r="AG6" t="e">
        <f>IF($AY6=1, データ!AG6, NA())</f>
        <v>#N/A</v>
      </c>
      <c r="AH6" t="e">
        <f>IF($AY6=1, データ!AH6, NA())</f>
        <v>#N/A</v>
      </c>
      <c r="AI6" t="e">
        <f>IF($AY6=1, データ!AI6, NA())</f>
        <v>#N/A</v>
      </c>
      <c r="AJ6" t="e">
        <f>IF($AY6=1, データ!AJ6, NA())</f>
        <v>#N/A</v>
      </c>
      <c r="AL6" t="e">
        <f>IF($AY6=1, データ!AL6, NA())</f>
        <v>#N/A</v>
      </c>
      <c r="AM6" t="e">
        <f>IF($AY6=1, データ!AM6, NA())</f>
        <v>#N/A</v>
      </c>
      <c r="AN6" t="e">
        <f>IF($AY6=1, データ!AN6, NA())</f>
        <v>#N/A</v>
      </c>
      <c r="AO6" t="e">
        <f>IF($AY6=1, データ!AO6, NA())</f>
        <v>#N/A</v>
      </c>
      <c r="AQ6" t="e">
        <f>IF($AY6=1, データ!AQ6, NA())</f>
        <v>#N/A</v>
      </c>
      <c r="AR6" t="e">
        <f>IF($AY6=1, データ!AR6, NA())</f>
        <v>#N/A</v>
      </c>
      <c r="AS6" t="e">
        <f>IF($AY6=1, データ!AS6, NA())</f>
        <v>#N/A</v>
      </c>
      <c r="AU6" t="e">
        <f>IF($AY6=1, データ!AU6, NA())</f>
        <v>#N/A</v>
      </c>
      <c r="AV6" t="e">
        <f>IF($AY6=1, データ!AV6, NA())</f>
        <v>#N/A</v>
      </c>
      <c r="AW6" t="e">
        <f>IF($AY6=1, データ!AW6, NA())</f>
        <v>#N/A</v>
      </c>
      <c r="AY6">
        <v>0</v>
      </c>
      <c r="BA6" t="s">
        <v>55</v>
      </c>
      <c r="BB6">
        <f t="array" ref="BB6">PEARSON(IF($AY$2:$AY$22=1,$AW$2:$AW$22,""),IF($AY$2:$AY$22=1,$C$2:$C$22,""))</f>
        <v>0.54038909627528575</v>
      </c>
      <c r="BC6">
        <f t="shared" si="0"/>
        <v>1.112389357674594</v>
      </c>
      <c r="BD6">
        <f t="shared" si="1"/>
        <v>0.34708842827373065</v>
      </c>
    </row>
    <row r="7" spans="1:56" x14ac:dyDescent="0.4">
      <c r="A7" t="s">
        <v>5</v>
      </c>
      <c r="B7" t="e">
        <f>IF($AY7=1, データ!B7, NA())</f>
        <v>#N/A</v>
      </c>
      <c r="C7" t="e">
        <f>IF($AY7=1, データ!C7, NA())</f>
        <v>#N/A</v>
      </c>
      <c r="D7" t="e">
        <f>IF($AY7=1, データ!D7, NA())</f>
        <v>#N/A</v>
      </c>
      <c r="F7" t="e">
        <f>IF($AY7=1, データ!F7, NA())</f>
        <v>#N/A</v>
      </c>
      <c r="G7" t="e">
        <f>IF($AY7=1, データ!G7, NA())</f>
        <v>#N/A</v>
      </c>
      <c r="H7" t="e">
        <f>IF($AY7=1, データ!H7, NA())</f>
        <v>#N/A</v>
      </c>
      <c r="J7" t="e">
        <f>IF($AY7=1, データ!J7, NA())</f>
        <v>#N/A</v>
      </c>
      <c r="K7" t="e">
        <f>IF($AY7=1, データ!K7, NA())</f>
        <v>#N/A</v>
      </c>
      <c r="L7" t="e">
        <f>IF($AY7=1, データ!L7, NA())</f>
        <v>#N/A</v>
      </c>
      <c r="N7" t="e">
        <f>IF($AY7=1, データ!N7, NA())</f>
        <v>#N/A</v>
      </c>
      <c r="O7" t="e">
        <f>IF($AY7=1, データ!O7, NA())</f>
        <v>#N/A</v>
      </c>
      <c r="P7" t="e">
        <f>IF($AY7=1, データ!P7, NA())</f>
        <v>#N/A</v>
      </c>
      <c r="R7" t="e">
        <f>IF($AY7=1, データ!R7, NA())</f>
        <v>#N/A</v>
      </c>
      <c r="S7" t="e">
        <f>IF($AY7=1, データ!S7, NA())</f>
        <v>#N/A</v>
      </c>
      <c r="T7" t="e">
        <f>IF($AY7=1, データ!T7, NA())</f>
        <v>#N/A</v>
      </c>
      <c r="U7" t="e">
        <f>IF($AY7=1, データ!U7, NA())</f>
        <v>#N/A</v>
      </c>
      <c r="W7" t="e">
        <f>IF($AY7=1, データ!W7, NA())</f>
        <v>#N/A</v>
      </c>
      <c r="X7" t="e">
        <f>IF($AY7=1, データ!X7, NA())</f>
        <v>#N/A</v>
      </c>
      <c r="Y7" t="e">
        <f>IF($AY7=1, データ!Y7, NA())</f>
        <v>#N/A</v>
      </c>
      <c r="Z7" t="e">
        <f>IF($AY7=1, データ!Z7, NA())</f>
        <v>#N/A</v>
      </c>
      <c r="AA7" t="e">
        <f>IF($AY7=1, データ!AA7, NA())</f>
        <v>#N/A</v>
      </c>
      <c r="AC7" t="e">
        <f>IF($AY7=1, データ!AC7, NA())</f>
        <v>#N/A</v>
      </c>
      <c r="AD7" t="e">
        <f>IF($AY7=1, データ!AD7, NA())</f>
        <v>#N/A</v>
      </c>
      <c r="AE7" t="e">
        <f>IF($AY7=1, データ!AE7, NA())</f>
        <v>#N/A</v>
      </c>
      <c r="AG7" t="e">
        <f>IF($AY7=1, データ!AG7, NA())</f>
        <v>#N/A</v>
      </c>
      <c r="AH7" t="e">
        <f>IF($AY7=1, データ!AH7, NA())</f>
        <v>#N/A</v>
      </c>
      <c r="AI7" t="e">
        <f>IF($AY7=1, データ!AI7, NA())</f>
        <v>#N/A</v>
      </c>
      <c r="AJ7" t="e">
        <f>IF($AY7=1, データ!AJ7, NA())</f>
        <v>#N/A</v>
      </c>
      <c r="AL7" t="e">
        <f>IF($AY7=1, データ!AL7, NA())</f>
        <v>#N/A</v>
      </c>
      <c r="AM7" t="e">
        <f>IF($AY7=1, データ!AM7, NA())</f>
        <v>#N/A</v>
      </c>
      <c r="AN7" t="e">
        <f>IF($AY7=1, データ!AN7, NA())</f>
        <v>#N/A</v>
      </c>
      <c r="AO7" t="e">
        <f>IF($AY7=1, データ!AO7, NA())</f>
        <v>#N/A</v>
      </c>
      <c r="AQ7" t="e">
        <f>IF($AY7=1, データ!AQ7, NA())</f>
        <v>#N/A</v>
      </c>
      <c r="AR7" t="e">
        <f>IF($AY7=1, データ!AR7, NA())</f>
        <v>#N/A</v>
      </c>
      <c r="AS7" t="e">
        <f>IF($AY7=1, データ!AS7, NA())</f>
        <v>#N/A</v>
      </c>
      <c r="AU7" t="e">
        <f>IF($AY7=1, データ!AU7, NA())</f>
        <v>#N/A</v>
      </c>
      <c r="AV7" t="e">
        <f>IF($AY7=1, データ!AV7, NA())</f>
        <v>#N/A</v>
      </c>
      <c r="AW7" t="e">
        <f>IF($AY7=1, データ!AW7, NA())</f>
        <v>#N/A</v>
      </c>
      <c r="AY7">
        <v>0</v>
      </c>
      <c r="BC7">
        <f t="shared" si="0"/>
        <v>0</v>
      </c>
      <c r="BD7">
        <f t="shared" si="1"/>
        <v>1</v>
      </c>
    </row>
    <row r="8" spans="1:56" x14ac:dyDescent="0.4">
      <c r="A8" t="s">
        <v>6</v>
      </c>
      <c r="B8" t="e">
        <f>IF($AY8=1, データ!B8, NA())</f>
        <v>#N/A</v>
      </c>
      <c r="C8" t="e">
        <f>IF($AY8=1, データ!C8, NA())</f>
        <v>#N/A</v>
      </c>
      <c r="D8" t="e">
        <f>IF($AY8=1, データ!D8, NA())</f>
        <v>#N/A</v>
      </c>
      <c r="F8" t="e">
        <f>IF($AY8=1, データ!F8, NA())</f>
        <v>#N/A</v>
      </c>
      <c r="G8" t="e">
        <f>IF($AY8=1, データ!G8, NA())</f>
        <v>#N/A</v>
      </c>
      <c r="H8" t="e">
        <f>IF($AY8=1, データ!H8, NA())</f>
        <v>#N/A</v>
      </c>
      <c r="J8" t="e">
        <f>IF($AY8=1, データ!J8, NA())</f>
        <v>#N/A</v>
      </c>
      <c r="K8" t="e">
        <f>IF($AY8=1, データ!K8, NA())</f>
        <v>#N/A</v>
      </c>
      <c r="L8" t="e">
        <f>IF($AY8=1, データ!L8, NA())</f>
        <v>#N/A</v>
      </c>
      <c r="N8" t="e">
        <f>IF($AY8=1, データ!N8, NA())</f>
        <v>#N/A</v>
      </c>
      <c r="O8" t="e">
        <f>IF($AY8=1, データ!O8, NA())</f>
        <v>#N/A</v>
      </c>
      <c r="P8" t="e">
        <f>IF($AY8=1, データ!P8, NA())</f>
        <v>#N/A</v>
      </c>
      <c r="R8" t="e">
        <f>IF($AY8=1, データ!R8, NA())</f>
        <v>#N/A</v>
      </c>
      <c r="S8" t="e">
        <f>IF($AY8=1, データ!S8, NA())</f>
        <v>#N/A</v>
      </c>
      <c r="T8" t="e">
        <f>IF($AY8=1, データ!T8, NA())</f>
        <v>#N/A</v>
      </c>
      <c r="U8" t="e">
        <f>IF($AY8=1, データ!U8, NA())</f>
        <v>#N/A</v>
      </c>
      <c r="W8" t="e">
        <f>IF($AY8=1, データ!W8, NA())</f>
        <v>#N/A</v>
      </c>
      <c r="X8" t="e">
        <f>IF($AY8=1, データ!X8, NA())</f>
        <v>#N/A</v>
      </c>
      <c r="Y8" t="e">
        <f>IF($AY8=1, データ!Y8, NA())</f>
        <v>#N/A</v>
      </c>
      <c r="Z8" t="e">
        <f>IF($AY8=1, データ!Z8, NA())</f>
        <v>#N/A</v>
      </c>
      <c r="AA8" t="e">
        <f>IF($AY8=1, データ!AA8, NA())</f>
        <v>#N/A</v>
      </c>
      <c r="AC8" t="e">
        <f>IF($AY8=1, データ!AC8, NA())</f>
        <v>#N/A</v>
      </c>
      <c r="AD8" t="e">
        <f>IF($AY8=1, データ!AD8, NA())</f>
        <v>#N/A</v>
      </c>
      <c r="AE8" s="8" t="e">
        <f>IF($AY8=1, データ!AE8, NA())</f>
        <v>#N/A</v>
      </c>
      <c r="AG8" t="e">
        <f>IF($AY8=1, データ!AG8, NA())</f>
        <v>#N/A</v>
      </c>
      <c r="AH8" t="e">
        <f>IF($AY8=1, データ!AH8, NA())</f>
        <v>#N/A</v>
      </c>
      <c r="AI8" t="e">
        <f>IF($AY8=1, データ!AI8, NA())</f>
        <v>#N/A</v>
      </c>
      <c r="AJ8" t="e">
        <f>IF($AY8=1, データ!AJ8, NA())</f>
        <v>#N/A</v>
      </c>
      <c r="AL8" t="e">
        <f>IF($AY8=1, データ!AL8, NA())</f>
        <v>#N/A</v>
      </c>
      <c r="AM8" t="e">
        <f>IF($AY8=1, データ!AM8, NA())</f>
        <v>#N/A</v>
      </c>
      <c r="AN8" t="e">
        <f>IF($AY8=1, データ!AN8, NA())</f>
        <v>#N/A</v>
      </c>
      <c r="AO8" t="e">
        <f>IF($AY8=1, データ!AO8, NA())</f>
        <v>#N/A</v>
      </c>
      <c r="AQ8" t="e">
        <f>IF($AY8=1, データ!AQ8, NA())</f>
        <v>#N/A</v>
      </c>
      <c r="AR8" t="e">
        <f>IF($AY8=1, データ!AR8, NA())</f>
        <v>#N/A</v>
      </c>
      <c r="AS8" t="e">
        <f>IF($AY8=1, データ!AS8, NA())</f>
        <v>#N/A</v>
      </c>
      <c r="AU8" t="e">
        <f>IF($AY8=1, データ!AU8, NA())</f>
        <v>#N/A</v>
      </c>
      <c r="AV8" t="e">
        <f>IF($AY8=1, データ!AV8, NA())</f>
        <v>#N/A</v>
      </c>
      <c r="AW8" t="e">
        <f>IF($AY8=1, データ!AW8, NA())</f>
        <v>#N/A</v>
      </c>
      <c r="AY8">
        <v>0</v>
      </c>
      <c r="BA8" t="s">
        <v>56</v>
      </c>
      <c r="BB8">
        <f t="array" ref="BB8">PEARSON(IF($AY$2:$AY$22=1,$AW$2:$AW$22,""),IF($AY$2:$AY$22=1,$B$2:$B$22,""))</f>
        <v>0.86940603939507644</v>
      </c>
      <c r="BC8">
        <f t="shared" si="0"/>
        <v>3.0476838437106273</v>
      </c>
      <c r="BD8">
        <f t="shared" si="1"/>
        <v>5.552937426581854E-2</v>
      </c>
    </row>
    <row r="9" spans="1:56" x14ac:dyDescent="0.4">
      <c r="A9" t="s">
        <v>7</v>
      </c>
      <c r="B9" t="e">
        <f>IF($AY9=1, データ!B9, NA())</f>
        <v>#N/A</v>
      </c>
      <c r="C9" t="e">
        <f>IF($AY9=1, データ!C9, NA())</f>
        <v>#N/A</v>
      </c>
      <c r="D9" t="e">
        <f>IF($AY9=1, データ!D9, NA())</f>
        <v>#N/A</v>
      </c>
      <c r="F9" t="e">
        <f>IF($AY9=1, データ!F9, NA())</f>
        <v>#N/A</v>
      </c>
      <c r="G9" t="e">
        <f>IF($AY9=1, データ!G9, NA())</f>
        <v>#N/A</v>
      </c>
      <c r="H9" t="e">
        <f>IF($AY9=1, データ!H9, NA())</f>
        <v>#N/A</v>
      </c>
      <c r="J9" t="e">
        <f>IF($AY9=1, データ!J9, NA())</f>
        <v>#N/A</v>
      </c>
      <c r="K9" t="e">
        <f>IF($AY9=1, データ!K9, NA())</f>
        <v>#N/A</v>
      </c>
      <c r="L9" t="e">
        <f>IF($AY9=1, データ!L9, NA())</f>
        <v>#N/A</v>
      </c>
      <c r="N9" t="e">
        <f>IF($AY9=1, データ!N9, NA())</f>
        <v>#N/A</v>
      </c>
      <c r="O9" t="e">
        <f>IF($AY9=1, データ!O9, NA())</f>
        <v>#N/A</v>
      </c>
      <c r="P9" t="e">
        <f>IF($AY9=1, データ!P9, NA())</f>
        <v>#N/A</v>
      </c>
      <c r="R9" t="e">
        <f>IF($AY9=1, データ!R9, NA())</f>
        <v>#N/A</v>
      </c>
      <c r="S9" t="e">
        <f>IF($AY9=1, データ!S9, NA())</f>
        <v>#N/A</v>
      </c>
      <c r="T9" t="e">
        <f>IF($AY9=1, データ!T9, NA())</f>
        <v>#N/A</v>
      </c>
      <c r="U9" t="e">
        <f>IF($AY9=1, データ!U9, NA())</f>
        <v>#N/A</v>
      </c>
      <c r="W9" t="e">
        <f>IF($AY9=1, データ!W9, NA())</f>
        <v>#N/A</v>
      </c>
      <c r="X9" t="e">
        <f>IF($AY9=1, データ!X9, NA())</f>
        <v>#N/A</v>
      </c>
      <c r="Y9" t="e">
        <f>IF($AY9=1, データ!Y9, NA())</f>
        <v>#N/A</v>
      </c>
      <c r="Z9" t="e">
        <f>IF($AY9=1, データ!Z9, NA())</f>
        <v>#N/A</v>
      </c>
      <c r="AA9" t="e">
        <f>IF($AY9=1, データ!AA9, NA())</f>
        <v>#N/A</v>
      </c>
      <c r="AC9" t="e">
        <f>IF($AY9=1, データ!AC9, NA())</f>
        <v>#N/A</v>
      </c>
      <c r="AD9" t="e">
        <f>IF($AY9=1, データ!AD9, NA())</f>
        <v>#N/A</v>
      </c>
      <c r="AE9" t="e">
        <f>IF($AY9=1, データ!AE9, NA())</f>
        <v>#N/A</v>
      </c>
      <c r="AG9" t="e">
        <f>IF($AY9=1, データ!AG9, NA())</f>
        <v>#N/A</v>
      </c>
      <c r="AH9" t="e">
        <f>IF($AY9=1, データ!AH9, NA())</f>
        <v>#N/A</v>
      </c>
      <c r="AI9" t="e">
        <f>IF($AY9=1, データ!AI9, NA())</f>
        <v>#N/A</v>
      </c>
      <c r="AJ9" t="e">
        <f>IF($AY9=1, データ!AJ9, NA())</f>
        <v>#N/A</v>
      </c>
      <c r="AL9" t="e">
        <f>IF($AY9=1, データ!AL9, NA())</f>
        <v>#N/A</v>
      </c>
      <c r="AM9" t="e">
        <f>IF($AY9=1, データ!AM9, NA())</f>
        <v>#N/A</v>
      </c>
      <c r="AN9" t="e">
        <f>IF($AY9=1, データ!AN9, NA())</f>
        <v>#N/A</v>
      </c>
      <c r="AO9" t="e">
        <f>IF($AY9=1, データ!AO9, NA())</f>
        <v>#N/A</v>
      </c>
      <c r="AQ9" t="e">
        <f>IF($AY9=1, データ!AQ9, NA())</f>
        <v>#N/A</v>
      </c>
      <c r="AR9" t="e">
        <f>IF($AY9=1, データ!AR9, NA())</f>
        <v>#N/A</v>
      </c>
      <c r="AS9" t="e">
        <f>IF($AY9=1, データ!AS9, NA())</f>
        <v>#N/A</v>
      </c>
      <c r="AU9" t="e">
        <f>IF($AY9=1, データ!AU9, NA())</f>
        <v>#N/A</v>
      </c>
      <c r="AV9" t="e">
        <f>IF($AY9=1, データ!AV9, NA())</f>
        <v>#N/A</v>
      </c>
      <c r="AW9" t="e">
        <f>IF($AY9=1, データ!AW9, NA())</f>
        <v>#N/A</v>
      </c>
      <c r="AY9">
        <v>0</v>
      </c>
      <c r="BC9">
        <f t="shared" si="0"/>
        <v>0</v>
      </c>
      <c r="BD9">
        <f t="shared" si="1"/>
        <v>1</v>
      </c>
    </row>
    <row r="10" spans="1:56" x14ac:dyDescent="0.4">
      <c r="A10" t="s">
        <v>8</v>
      </c>
      <c r="B10" t="e">
        <f>IF($AY10=1, データ!B10, NA())</f>
        <v>#N/A</v>
      </c>
      <c r="C10" t="e">
        <f>IF($AY10=1, データ!C10, NA())</f>
        <v>#N/A</v>
      </c>
      <c r="D10" t="e">
        <f>IF($AY10=1, データ!D10, NA())</f>
        <v>#N/A</v>
      </c>
      <c r="F10" t="e">
        <f>IF($AY10=1, データ!F10, NA())</f>
        <v>#N/A</v>
      </c>
      <c r="G10" t="e">
        <f>IF($AY10=1, データ!G10, NA())</f>
        <v>#N/A</v>
      </c>
      <c r="H10" t="e">
        <f>IF($AY10=1, データ!H10, NA())</f>
        <v>#N/A</v>
      </c>
      <c r="J10" t="e">
        <f>IF($AY10=1, データ!J10, NA())</f>
        <v>#N/A</v>
      </c>
      <c r="K10" t="e">
        <f>IF($AY10=1, データ!K10, NA())</f>
        <v>#N/A</v>
      </c>
      <c r="L10" t="e">
        <f>IF($AY10=1, データ!L10, NA())</f>
        <v>#N/A</v>
      </c>
      <c r="N10" t="e">
        <f>IF($AY10=1, データ!N10, NA())</f>
        <v>#N/A</v>
      </c>
      <c r="O10" t="e">
        <f>IF($AY10=1, データ!O10, NA())</f>
        <v>#N/A</v>
      </c>
      <c r="P10" t="e">
        <f>IF($AY10=1, データ!P10, NA())</f>
        <v>#N/A</v>
      </c>
      <c r="R10" t="e">
        <f>IF($AY10=1, データ!R10, NA())</f>
        <v>#N/A</v>
      </c>
      <c r="S10" t="e">
        <f>IF($AY10=1, データ!S10, NA())</f>
        <v>#N/A</v>
      </c>
      <c r="T10" t="e">
        <f>IF($AY10=1, データ!T10, NA())</f>
        <v>#N/A</v>
      </c>
      <c r="U10" t="e">
        <f>IF($AY10=1, データ!U10, NA())</f>
        <v>#N/A</v>
      </c>
      <c r="W10" t="e">
        <f>IF($AY10=1, データ!W10, NA())</f>
        <v>#N/A</v>
      </c>
      <c r="X10" t="e">
        <f>IF($AY10=1, データ!X10, NA())</f>
        <v>#N/A</v>
      </c>
      <c r="Y10" t="e">
        <f>IF($AY10=1, データ!Y10, NA())</f>
        <v>#N/A</v>
      </c>
      <c r="Z10" t="e">
        <f>IF($AY10=1, データ!Z10, NA())</f>
        <v>#N/A</v>
      </c>
      <c r="AA10" t="e">
        <f>IF($AY10=1, データ!AA10, NA())</f>
        <v>#N/A</v>
      </c>
      <c r="AC10" t="e">
        <f>IF($AY10=1, データ!AC10, NA())</f>
        <v>#N/A</v>
      </c>
      <c r="AD10" t="e">
        <f>IF($AY10=1, データ!AD10, NA())</f>
        <v>#N/A</v>
      </c>
      <c r="AE10" t="e">
        <f>IF($AY10=1, データ!AE10, NA())</f>
        <v>#N/A</v>
      </c>
      <c r="AG10" t="e">
        <f>IF($AY10=1, データ!AG10, NA())</f>
        <v>#N/A</v>
      </c>
      <c r="AH10" t="e">
        <f>IF($AY10=1, データ!AH10, NA())</f>
        <v>#N/A</v>
      </c>
      <c r="AI10" t="e">
        <f>IF($AY10=1, データ!AI10, NA())</f>
        <v>#N/A</v>
      </c>
      <c r="AJ10" t="e">
        <f>IF($AY10=1, データ!AJ10, NA())</f>
        <v>#N/A</v>
      </c>
      <c r="AL10" t="e">
        <f>IF($AY10=1, データ!AL10, NA())</f>
        <v>#N/A</v>
      </c>
      <c r="AM10" t="e">
        <f>IF($AY10=1, データ!AM10, NA())</f>
        <v>#N/A</v>
      </c>
      <c r="AN10" t="e">
        <f>IF($AY10=1, データ!AN10, NA())</f>
        <v>#N/A</v>
      </c>
      <c r="AO10" t="e">
        <f>IF($AY10=1, データ!AO10, NA())</f>
        <v>#N/A</v>
      </c>
      <c r="AQ10" t="e">
        <f>IF($AY10=1, データ!AQ10, NA())</f>
        <v>#N/A</v>
      </c>
      <c r="AR10" t="e">
        <f>IF($AY10=1, データ!AR10, NA())</f>
        <v>#N/A</v>
      </c>
      <c r="AS10" t="e">
        <f>IF($AY10=1, データ!AS10, NA())</f>
        <v>#N/A</v>
      </c>
      <c r="AU10" t="e">
        <f>IF($AY10=1, データ!AU10, NA())</f>
        <v>#N/A</v>
      </c>
      <c r="AV10" t="e">
        <f>IF($AY10=1, データ!AV10, NA())</f>
        <v>#N/A</v>
      </c>
      <c r="AW10" t="e">
        <f>IF($AY10=1, データ!AW10, NA())</f>
        <v>#N/A</v>
      </c>
      <c r="AY10">
        <v>0</v>
      </c>
      <c r="BA10" t="s">
        <v>61</v>
      </c>
      <c r="BB10">
        <f t="array" ref="BB10">PEARSON(IF($AY$2:$AY$22=1,$AC$2:$AC$22,""),IF($AY$2:$AY$22=1,$C$2:$C$22,""))</f>
        <v>-0.61675988432203244</v>
      </c>
      <c r="BC10">
        <f t="shared" si="0"/>
        <v>-1.3571207850398319</v>
      </c>
      <c r="BD10">
        <f t="shared" si="1"/>
        <v>0.26782159344736522</v>
      </c>
    </row>
    <row r="11" spans="1:56" x14ac:dyDescent="0.4">
      <c r="A11" t="s">
        <v>9</v>
      </c>
      <c r="B11" t="e">
        <f>IF($AY11=1, データ!B11, NA())</f>
        <v>#N/A</v>
      </c>
      <c r="C11" t="e">
        <f>IF($AY11=1, データ!C11, NA())</f>
        <v>#N/A</v>
      </c>
      <c r="D11" t="e">
        <f>IF($AY11=1, データ!D11, NA())</f>
        <v>#N/A</v>
      </c>
      <c r="F11" t="e">
        <f>IF($AY11=1, データ!F11, NA())</f>
        <v>#N/A</v>
      </c>
      <c r="G11" t="e">
        <f>IF($AY11=1, データ!G11, NA())</f>
        <v>#N/A</v>
      </c>
      <c r="H11" t="e">
        <f>IF($AY11=1, データ!H11, NA())</f>
        <v>#N/A</v>
      </c>
      <c r="J11" t="e">
        <f>IF($AY11=1, データ!J11, NA())</f>
        <v>#N/A</v>
      </c>
      <c r="K11" t="e">
        <f>IF($AY11=1, データ!K11, NA())</f>
        <v>#N/A</v>
      </c>
      <c r="L11" t="e">
        <f>IF($AY11=1, データ!L11, NA())</f>
        <v>#N/A</v>
      </c>
      <c r="N11" t="e">
        <f>IF($AY11=1, データ!N11, NA())</f>
        <v>#N/A</v>
      </c>
      <c r="O11" t="e">
        <f>IF($AY11=1, データ!O11, NA())</f>
        <v>#N/A</v>
      </c>
      <c r="P11" t="e">
        <f>IF($AY11=1, データ!P11, NA())</f>
        <v>#N/A</v>
      </c>
      <c r="R11" t="e">
        <f>IF($AY11=1, データ!R11, NA())</f>
        <v>#N/A</v>
      </c>
      <c r="S11" t="e">
        <f>IF($AY11=1, データ!S11, NA())</f>
        <v>#N/A</v>
      </c>
      <c r="T11" t="e">
        <f>IF($AY11=1, データ!T11, NA())</f>
        <v>#N/A</v>
      </c>
      <c r="U11" t="e">
        <f>IF($AY11=1, データ!U11, NA())</f>
        <v>#N/A</v>
      </c>
      <c r="W11" t="e">
        <f>IF($AY11=1, データ!W11, NA())</f>
        <v>#N/A</v>
      </c>
      <c r="X11" t="e">
        <f>IF($AY11=1, データ!X11, NA())</f>
        <v>#N/A</v>
      </c>
      <c r="Y11" t="e">
        <f>IF($AY11=1, データ!Y11, NA())</f>
        <v>#N/A</v>
      </c>
      <c r="Z11" t="e">
        <f>IF($AY11=1, データ!Z11, NA())</f>
        <v>#N/A</v>
      </c>
      <c r="AA11" t="e">
        <f>IF($AY11=1, データ!AA11, NA())</f>
        <v>#N/A</v>
      </c>
      <c r="AC11" t="e">
        <f>IF($AY11=1, データ!AC11, NA())</f>
        <v>#N/A</v>
      </c>
      <c r="AD11" t="e">
        <f>IF($AY11=1, データ!AD11, NA())</f>
        <v>#N/A</v>
      </c>
      <c r="AE11" t="e">
        <f>IF($AY11=1, データ!AE11, NA())</f>
        <v>#N/A</v>
      </c>
      <c r="AG11" t="e">
        <f>IF($AY11=1, データ!AG11, NA())</f>
        <v>#N/A</v>
      </c>
      <c r="AH11" t="e">
        <f>IF($AY11=1, データ!AH11, NA())</f>
        <v>#N/A</v>
      </c>
      <c r="AI11" t="e">
        <f>IF($AY11=1, データ!AI11, NA())</f>
        <v>#N/A</v>
      </c>
      <c r="AJ11" t="e">
        <f>IF($AY11=1, データ!AJ11, NA())</f>
        <v>#N/A</v>
      </c>
      <c r="AL11" t="e">
        <f>IF($AY11=1, データ!AL11, NA())</f>
        <v>#N/A</v>
      </c>
      <c r="AM11" t="e">
        <f>IF($AY11=1, データ!AM11, NA())</f>
        <v>#N/A</v>
      </c>
      <c r="AN11" t="e">
        <f>IF($AY11=1, データ!AN11, NA())</f>
        <v>#N/A</v>
      </c>
      <c r="AO11" t="e">
        <f>IF($AY11=1, データ!AO11, NA())</f>
        <v>#N/A</v>
      </c>
      <c r="AQ11" t="e">
        <f>IF($AY11=1, データ!AQ11, NA())</f>
        <v>#N/A</v>
      </c>
      <c r="AR11" t="e">
        <f>IF($AY11=1, データ!AR11, NA())</f>
        <v>#N/A</v>
      </c>
      <c r="AS11" t="e">
        <f>IF($AY11=1, データ!AS11, NA())</f>
        <v>#N/A</v>
      </c>
      <c r="AU11" t="e">
        <f>IF($AY11=1, データ!AU11, NA())</f>
        <v>#N/A</v>
      </c>
      <c r="AV11" t="e">
        <f>IF($AY11=1, データ!AV11, NA())</f>
        <v>#N/A</v>
      </c>
      <c r="AW11" t="e">
        <f>IF($AY11=1, データ!AW11, NA())</f>
        <v>#N/A</v>
      </c>
      <c r="AY11">
        <v>0</v>
      </c>
      <c r="BC11">
        <f t="shared" si="0"/>
        <v>0</v>
      </c>
      <c r="BD11">
        <f t="shared" si="1"/>
        <v>1</v>
      </c>
    </row>
    <row r="12" spans="1:56" x14ac:dyDescent="0.4">
      <c r="A12" t="s">
        <v>10</v>
      </c>
      <c r="B12" t="e">
        <f>IF($AY12=1, データ!B12, NA())</f>
        <v>#N/A</v>
      </c>
      <c r="C12" t="e">
        <f>IF($AY12=1, データ!C12, NA())</f>
        <v>#N/A</v>
      </c>
      <c r="D12" t="e">
        <f>IF($AY12=1, データ!D12, NA())</f>
        <v>#N/A</v>
      </c>
      <c r="F12" t="e">
        <f>IF($AY12=1, データ!F12, NA())</f>
        <v>#N/A</v>
      </c>
      <c r="G12" t="e">
        <f>IF($AY12=1, データ!G12, NA())</f>
        <v>#N/A</v>
      </c>
      <c r="H12" t="e">
        <f>IF($AY12=1, データ!H12, NA())</f>
        <v>#N/A</v>
      </c>
      <c r="J12" t="e">
        <f>IF($AY12=1, データ!J12, NA())</f>
        <v>#N/A</v>
      </c>
      <c r="K12" t="e">
        <f>IF($AY12=1, データ!K12, NA())</f>
        <v>#N/A</v>
      </c>
      <c r="L12" t="e">
        <f>IF($AY12=1, データ!L12, NA())</f>
        <v>#N/A</v>
      </c>
      <c r="N12" t="e">
        <f>IF($AY12=1, データ!N12, NA())</f>
        <v>#N/A</v>
      </c>
      <c r="O12" t="e">
        <f>IF($AY12=1, データ!O12, NA())</f>
        <v>#N/A</v>
      </c>
      <c r="P12" t="e">
        <f>IF($AY12=1, データ!P12, NA())</f>
        <v>#N/A</v>
      </c>
      <c r="R12" t="e">
        <f>IF($AY12=1, データ!R12, NA())</f>
        <v>#N/A</v>
      </c>
      <c r="S12" t="e">
        <f>IF($AY12=1, データ!S12, NA())</f>
        <v>#N/A</v>
      </c>
      <c r="T12" t="e">
        <f>IF($AY12=1, データ!T12, NA())</f>
        <v>#N/A</v>
      </c>
      <c r="U12" t="e">
        <f>IF($AY12=1, データ!U12, NA())</f>
        <v>#N/A</v>
      </c>
      <c r="W12" t="e">
        <f>IF($AY12=1, データ!W12, NA())</f>
        <v>#N/A</v>
      </c>
      <c r="X12" t="e">
        <f>IF($AY12=1, データ!X12, NA())</f>
        <v>#N/A</v>
      </c>
      <c r="Y12" t="e">
        <f>IF($AY12=1, データ!Y12, NA())</f>
        <v>#N/A</v>
      </c>
      <c r="Z12" t="e">
        <f>IF($AY12=1, データ!Z12, NA())</f>
        <v>#N/A</v>
      </c>
      <c r="AA12" t="e">
        <f>IF($AY12=1, データ!AA12, NA())</f>
        <v>#N/A</v>
      </c>
      <c r="AC12" t="e">
        <f>IF($AY12=1, データ!AC12, NA())</f>
        <v>#N/A</v>
      </c>
      <c r="AD12" t="e">
        <f>IF($AY12=1, データ!AD12, NA())</f>
        <v>#N/A</v>
      </c>
      <c r="AE12" t="e">
        <f>IF($AY12=1, データ!AE12, NA())</f>
        <v>#N/A</v>
      </c>
      <c r="AG12" t="e">
        <f>IF($AY12=1, データ!AG12, NA())</f>
        <v>#N/A</v>
      </c>
      <c r="AH12" t="e">
        <f>IF($AY12=1, データ!AH12, NA())</f>
        <v>#N/A</v>
      </c>
      <c r="AI12" t="e">
        <f>IF($AY12=1, データ!AI12, NA())</f>
        <v>#N/A</v>
      </c>
      <c r="AJ12" t="e">
        <f>IF($AY12=1, データ!AJ12, NA())</f>
        <v>#N/A</v>
      </c>
      <c r="AL12" t="e">
        <f>IF($AY12=1, データ!AL12, NA())</f>
        <v>#N/A</v>
      </c>
      <c r="AM12" t="e">
        <f>IF($AY12=1, データ!AM12, NA())</f>
        <v>#N/A</v>
      </c>
      <c r="AN12" t="e">
        <f>IF($AY12=1, データ!AN12, NA())</f>
        <v>#N/A</v>
      </c>
      <c r="AO12" t="e">
        <f>IF($AY12=1, データ!AO12, NA())</f>
        <v>#N/A</v>
      </c>
      <c r="AQ12" t="e">
        <f>IF($AY12=1, データ!AQ12, NA())</f>
        <v>#N/A</v>
      </c>
      <c r="AR12" t="e">
        <f>IF($AY12=1, データ!AR12, NA())</f>
        <v>#N/A</v>
      </c>
      <c r="AS12" t="e">
        <f>IF($AY12=1, データ!AS12, NA())</f>
        <v>#N/A</v>
      </c>
      <c r="AU12" t="e">
        <f>IF($AY12=1, データ!AU12, NA())</f>
        <v>#N/A</v>
      </c>
      <c r="AV12" t="e">
        <f>IF($AY12=1, データ!AV12, NA())</f>
        <v>#N/A</v>
      </c>
      <c r="AW12" t="e">
        <f>IF($AY12=1, データ!AW12, NA())</f>
        <v>#N/A</v>
      </c>
      <c r="AY12">
        <v>0</v>
      </c>
      <c r="BA12" t="s">
        <v>62</v>
      </c>
      <c r="BB12">
        <f t="array" ref="BB12">PEARSON(IF($AY$2:$AY$22=1,$AD$2:$AD$22,""),IF($AY$2:$AY$22=1,$C$2:$C$22,""))</f>
        <v>0.55719241313372792</v>
      </c>
      <c r="BC12">
        <f t="shared" si="0"/>
        <v>1.1622168175792573</v>
      </c>
      <c r="BD12">
        <f t="shared" si="1"/>
        <v>0.32920379491454538</v>
      </c>
    </row>
    <row r="13" spans="1:56" x14ac:dyDescent="0.4">
      <c r="A13" t="s">
        <v>11</v>
      </c>
      <c r="B13" t="e">
        <f>IF($AY13=1, データ!B13, NA())</f>
        <v>#N/A</v>
      </c>
      <c r="C13" t="e">
        <f>IF($AY13=1, データ!C13, NA())</f>
        <v>#N/A</v>
      </c>
      <c r="D13" t="e">
        <f>IF($AY13=1, データ!D13, NA())</f>
        <v>#N/A</v>
      </c>
      <c r="F13" t="e">
        <f>IF($AY13=1, データ!F13, NA())</f>
        <v>#N/A</v>
      </c>
      <c r="G13" t="e">
        <f>IF($AY13=1, データ!G13, NA())</f>
        <v>#N/A</v>
      </c>
      <c r="H13" t="e">
        <f>IF($AY13=1, データ!H13, NA())</f>
        <v>#N/A</v>
      </c>
      <c r="J13" t="e">
        <f>IF($AY13=1, データ!J13, NA())</f>
        <v>#N/A</v>
      </c>
      <c r="K13" t="e">
        <f>IF($AY13=1, データ!K13, NA())</f>
        <v>#N/A</v>
      </c>
      <c r="L13" t="e">
        <f>IF($AY13=1, データ!L13, NA())</f>
        <v>#N/A</v>
      </c>
      <c r="N13" t="e">
        <f>IF($AY13=1, データ!N13, NA())</f>
        <v>#N/A</v>
      </c>
      <c r="O13" t="e">
        <f>IF($AY13=1, データ!O13, NA())</f>
        <v>#N/A</v>
      </c>
      <c r="P13" t="e">
        <f>IF($AY13=1, データ!P13, NA())</f>
        <v>#N/A</v>
      </c>
      <c r="R13" t="e">
        <f>IF($AY13=1, データ!R13, NA())</f>
        <v>#N/A</v>
      </c>
      <c r="S13" t="e">
        <f>IF($AY13=1, データ!S13, NA())</f>
        <v>#N/A</v>
      </c>
      <c r="T13" t="e">
        <f>IF($AY13=1, データ!T13, NA())</f>
        <v>#N/A</v>
      </c>
      <c r="U13" t="e">
        <f>IF($AY13=1, データ!U13, NA())</f>
        <v>#N/A</v>
      </c>
      <c r="W13" t="e">
        <f>IF($AY13=1, データ!W13, NA())</f>
        <v>#N/A</v>
      </c>
      <c r="X13" t="e">
        <f>IF($AY13=1, データ!X13, NA())</f>
        <v>#N/A</v>
      </c>
      <c r="Y13" t="e">
        <f>IF($AY13=1, データ!Y13, NA())</f>
        <v>#N/A</v>
      </c>
      <c r="Z13" t="e">
        <f>IF($AY13=1, データ!Z13, NA())</f>
        <v>#N/A</v>
      </c>
      <c r="AA13" t="e">
        <f>IF($AY13=1, データ!AA13, NA())</f>
        <v>#N/A</v>
      </c>
      <c r="AC13" t="e">
        <f>IF($AY13=1, データ!AC13, NA())</f>
        <v>#N/A</v>
      </c>
      <c r="AD13" t="e">
        <f>IF($AY13=1, データ!AD13, NA())</f>
        <v>#N/A</v>
      </c>
      <c r="AE13" t="e">
        <f>IF($AY13=1, データ!AE13, NA())</f>
        <v>#N/A</v>
      </c>
      <c r="AG13" t="e">
        <f>IF($AY13=1, データ!AG13, NA())</f>
        <v>#N/A</v>
      </c>
      <c r="AH13" t="e">
        <f>IF($AY13=1, データ!AH13, NA())</f>
        <v>#N/A</v>
      </c>
      <c r="AI13" t="e">
        <f>IF($AY13=1, データ!AI13, NA())</f>
        <v>#N/A</v>
      </c>
      <c r="AJ13" t="e">
        <f>IF($AY13=1, データ!AJ13, NA())</f>
        <v>#N/A</v>
      </c>
      <c r="AL13" t="e">
        <f>IF($AY13=1, データ!AL13, NA())</f>
        <v>#N/A</v>
      </c>
      <c r="AM13" t="e">
        <f>IF($AY13=1, データ!AM13, NA())</f>
        <v>#N/A</v>
      </c>
      <c r="AN13" t="e">
        <f>IF($AY13=1, データ!AN13, NA())</f>
        <v>#N/A</v>
      </c>
      <c r="AO13" t="e">
        <f>IF($AY13=1, データ!AO13, NA())</f>
        <v>#N/A</v>
      </c>
      <c r="AQ13" t="e">
        <f>IF($AY13=1, データ!AQ13, NA())</f>
        <v>#N/A</v>
      </c>
      <c r="AR13" t="e">
        <f>IF($AY13=1, データ!AR13, NA())</f>
        <v>#N/A</v>
      </c>
      <c r="AS13" t="e">
        <f>IF($AY13=1, データ!AS13, NA())</f>
        <v>#N/A</v>
      </c>
      <c r="AU13" t="e">
        <f>IF($AY13=1, データ!AU13, NA())</f>
        <v>#N/A</v>
      </c>
      <c r="AV13" t="e">
        <f>IF($AY13=1, データ!AV13, NA())</f>
        <v>#N/A</v>
      </c>
      <c r="AW13" t="e">
        <f>IF($AY13=1, データ!AW13, NA())</f>
        <v>#N/A</v>
      </c>
      <c r="AY13">
        <v>0</v>
      </c>
      <c r="BC13">
        <f t="shared" si="0"/>
        <v>0</v>
      </c>
      <c r="BD13">
        <f t="shared" si="1"/>
        <v>1</v>
      </c>
    </row>
    <row r="14" spans="1:56" x14ac:dyDescent="0.4">
      <c r="A14" t="s">
        <v>12</v>
      </c>
      <c r="B14" t="e">
        <f>IF($AY14=1, データ!B14, NA())</f>
        <v>#N/A</v>
      </c>
      <c r="C14" t="e">
        <f>IF($AY14=1, データ!C14, NA())</f>
        <v>#N/A</v>
      </c>
      <c r="D14" t="e">
        <f>IF($AY14=1, データ!D14, NA())</f>
        <v>#N/A</v>
      </c>
      <c r="F14" t="e">
        <f>IF($AY14=1, データ!F14, NA())</f>
        <v>#N/A</v>
      </c>
      <c r="G14" t="e">
        <f>IF($AY14=1, データ!G14, NA())</f>
        <v>#N/A</v>
      </c>
      <c r="H14" t="e">
        <f>IF($AY14=1, データ!H14, NA())</f>
        <v>#N/A</v>
      </c>
      <c r="J14" t="e">
        <f>IF($AY14=1, データ!J14, NA())</f>
        <v>#N/A</v>
      </c>
      <c r="K14" t="e">
        <f>IF($AY14=1, データ!K14, NA())</f>
        <v>#N/A</v>
      </c>
      <c r="L14" t="e">
        <f>IF($AY14=1, データ!L14, NA())</f>
        <v>#N/A</v>
      </c>
      <c r="N14" t="e">
        <f>IF($AY14=1, データ!N14, NA())</f>
        <v>#N/A</v>
      </c>
      <c r="O14" t="e">
        <f>IF($AY14=1, データ!O14, NA())</f>
        <v>#N/A</v>
      </c>
      <c r="P14" t="e">
        <f>IF($AY14=1, データ!P14, NA())</f>
        <v>#N/A</v>
      </c>
      <c r="R14" t="e">
        <f>IF($AY14=1, データ!R14, NA())</f>
        <v>#N/A</v>
      </c>
      <c r="S14" t="e">
        <f>IF($AY14=1, データ!S14, NA())</f>
        <v>#N/A</v>
      </c>
      <c r="T14" t="e">
        <f>IF($AY14=1, データ!T14, NA())</f>
        <v>#N/A</v>
      </c>
      <c r="U14" t="e">
        <f>IF($AY14=1, データ!U14, NA())</f>
        <v>#N/A</v>
      </c>
      <c r="W14" t="e">
        <f>IF($AY14=1, データ!W14, NA())</f>
        <v>#N/A</v>
      </c>
      <c r="X14" t="e">
        <f>IF($AY14=1, データ!X14, NA())</f>
        <v>#N/A</v>
      </c>
      <c r="Y14" t="e">
        <f>IF($AY14=1, データ!Y14, NA())</f>
        <v>#N/A</v>
      </c>
      <c r="Z14" t="e">
        <f>IF($AY14=1, データ!Z14, NA())</f>
        <v>#N/A</v>
      </c>
      <c r="AA14" t="e">
        <f>IF($AY14=1, データ!AA14, NA())</f>
        <v>#N/A</v>
      </c>
      <c r="AC14" t="e">
        <f>IF($AY14=1, データ!AC14, NA())</f>
        <v>#N/A</v>
      </c>
      <c r="AD14" t="e">
        <f>IF($AY14=1, データ!AD14, NA())</f>
        <v>#N/A</v>
      </c>
      <c r="AE14" t="e">
        <f>IF($AY14=1, データ!AE14, NA())</f>
        <v>#N/A</v>
      </c>
      <c r="AG14" t="e">
        <f>IF($AY14=1, データ!AG14, NA())</f>
        <v>#N/A</v>
      </c>
      <c r="AH14" t="e">
        <f>IF($AY14=1, データ!AH14, NA())</f>
        <v>#N/A</v>
      </c>
      <c r="AI14" t="e">
        <f>IF($AY14=1, データ!AI14, NA())</f>
        <v>#N/A</v>
      </c>
      <c r="AJ14" t="e">
        <f>IF($AY14=1, データ!AJ14, NA())</f>
        <v>#N/A</v>
      </c>
      <c r="AL14" t="e">
        <f>IF($AY14=1, データ!AL14, NA())</f>
        <v>#N/A</v>
      </c>
      <c r="AM14" t="e">
        <f>IF($AY14=1, データ!AM14, NA())</f>
        <v>#N/A</v>
      </c>
      <c r="AN14" t="e">
        <f>IF($AY14=1, データ!AN14, NA())</f>
        <v>#N/A</v>
      </c>
      <c r="AO14" t="e">
        <f>IF($AY14=1, データ!AO14, NA())</f>
        <v>#N/A</v>
      </c>
      <c r="AQ14" t="e">
        <f>IF($AY14=1, データ!AQ14, NA())</f>
        <v>#N/A</v>
      </c>
      <c r="AR14" t="e">
        <f>IF($AY14=1, データ!AR14, NA())</f>
        <v>#N/A</v>
      </c>
      <c r="AS14" t="e">
        <f>IF($AY14=1, データ!AS14, NA())</f>
        <v>#N/A</v>
      </c>
      <c r="AU14" t="e">
        <f>IF($AY14=1, データ!AU14, NA())</f>
        <v>#N/A</v>
      </c>
      <c r="AV14" t="e">
        <f>IF($AY14=1, データ!AV14, NA())</f>
        <v>#N/A</v>
      </c>
      <c r="AW14" t="e">
        <f>IF($AY14=1, データ!AW14, NA())</f>
        <v>#N/A</v>
      </c>
      <c r="AY14">
        <v>0</v>
      </c>
      <c r="BA14" t="s">
        <v>57</v>
      </c>
      <c r="BB14">
        <f t="array" ref="BB14">PEARSON(IF($AY$2:$AY$22=1,$AE$2:$AE$22,""),IF($AY$2:$AY$22=1,$C$2:$C$22,""))</f>
        <v>0.41642112935415232</v>
      </c>
      <c r="BC14">
        <f t="shared" si="0"/>
        <v>0.79331818034664581</v>
      </c>
      <c r="BD14">
        <f t="shared" si="1"/>
        <v>0.4855451976046779</v>
      </c>
    </row>
    <row r="15" spans="1:56" x14ac:dyDescent="0.4">
      <c r="A15" t="s">
        <v>13</v>
      </c>
      <c r="B15" t="e">
        <f>IF($AY15=1, データ!B15, NA())</f>
        <v>#N/A</v>
      </c>
      <c r="C15" t="e">
        <f>IF($AY15=1, データ!C15, NA())</f>
        <v>#N/A</v>
      </c>
      <c r="D15" t="e">
        <f>IF($AY15=1, データ!D15, NA())</f>
        <v>#N/A</v>
      </c>
      <c r="F15" t="e">
        <f>IF($AY15=1, データ!F15, NA())</f>
        <v>#N/A</v>
      </c>
      <c r="G15" t="e">
        <f>IF($AY15=1, データ!G15, NA())</f>
        <v>#N/A</v>
      </c>
      <c r="H15" t="e">
        <f>IF($AY15=1, データ!H15, NA())</f>
        <v>#N/A</v>
      </c>
      <c r="J15" t="e">
        <f>IF($AY15=1, データ!J15, NA())</f>
        <v>#N/A</v>
      </c>
      <c r="K15" t="e">
        <f>IF($AY15=1, データ!K15, NA())</f>
        <v>#N/A</v>
      </c>
      <c r="L15" t="e">
        <f>IF($AY15=1, データ!L15, NA())</f>
        <v>#N/A</v>
      </c>
      <c r="N15" t="e">
        <f>IF($AY15=1, データ!N15, NA())</f>
        <v>#N/A</v>
      </c>
      <c r="O15" t="e">
        <f>IF($AY15=1, データ!O15, NA())</f>
        <v>#N/A</v>
      </c>
      <c r="P15" t="e">
        <f>IF($AY15=1, データ!P15, NA())</f>
        <v>#N/A</v>
      </c>
      <c r="R15" t="e">
        <f>IF($AY15=1, データ!R15, NA())</f>
        <v>#N/A</v>
      </c>
      <c r="S15" t="e">
        <f>IF($AY15=1, データ!S15, NA())</f>
        <v>#N/A</v>
      </c>
      <c r="T15" t="e">
        <f>IF($AY15=1, データ!T15, NA())</f>
        <v>#N/A</v>
      </c>
      <c r="U15" t="e">
        <f>IF($AY15=1, データ!U15, NA())</f>
        <v>#N/A</v>
      </c>
      <c r="W15" t="e">
        <f>IF($AY15=1, データ!W15, NA())</f>
        <v>#N/A</v>
      </c>
      <c r="X15" t="e">
        <f>IF($AY15=1, データ!X15, NA())</f>
        <v>#N/A</v>
      </c>
      <c r="Y15" t="e">
        <f>IF($AY15=1, データ!Y15, NA())</f>
        <v>#N/A</v>
      </c>
      <c r="Z15" t="e">
        <f>IF($AY15=1, データ!Z15, NA())</f>
        <v>#N/A</v>
      </c>
      <c r="AA15" t="e">
        <f>IF($AY15=1, データ!AA15, NA())</f>
        <v>#N/A</v>
      </c>
      <c r="AC15" t="e">
        <f>IF($AY15=1, データ!AC15, NA())</f>
        <v>#N/A</v>
      </c>
      <c r="AD15" t="e">
        <f>IF($AY15=1, データ!AD15, NA())</f>
        <v>#N/A</v>
      </c>
      <c r="AE15" s="6" t="e">
        <f>IF($AY15=1, データ!AE15, NA())</f>
        <v>#N/A</v>
      </c>
      <c r="AG15" t="e">
        <f>IF($AY15=1, データ!AG15, NA())</f>
        <v>#N/A</v>
      </c>
      <c r="AH15" t="e">
        <f>IF($AY15=1, データ!AH15, NA())</f>
        <v>#N/A</v>
      </c>
      <c r="AI15" t="e">
        <f>IF($AY15=1, データ!AI15, NA())</f>
        <v>#N/A</v>
      </c>
      <c r="AJ15" t="e">
        <f>IF($AY15=1, データ!AJ15, NA())</f>
        <v>#N/A</v>
      </c>
      <c r="AL15" t="e">
        <f>IF($AY15=1, データ!AL15, NA())</f>
        <v>#N/A</v>
      </c>
      <c r="AM15" t="e">
        <f>IF($AY15=1, データ!AM15, NA())</f>
        <v>#N/A</v>
      </c>
      <c r="AN15" t="e">
        <f>IF($AY15=1, データ!AN15, NA())</f>
        <v>#N/A</v>
      </c>
      <c r="AO15" t="e">
        <f>IF($AY15=1, データ!AO15, NA())</f>
        <v>#N/A</v>
      </c>
      <c r="AQ15" t="e">
        <f>IF($AY15=1, データ!AQ15, NA())</f>
        <v>#N/A</v>
      </c>
      <c r="AR15" t="e">
        <f>IF($AY15=1, データ!AR15, NA())</f>
        <v>#N/A</v>
      </c>
      <c r="AS15" t="e">
        <f>IF($AY15=1, データ!AS15, NA())</f>
        <v>#N/A</v>
      </c>
      <c r="AU15" t="e">
        <f>IF($AY15=1, データ!AU15, NA())</f>
        <v>#N/A</v>
      </c>
      <c r="AV15" t="e">
        <f>IF($AY15=1, データ!AV15, NA())</f>
        <v>#N/A</v>
      </c>
      <c r="AW15" t="e">
        <f>IF($AY15=1, データ!AW15, NA())</f>
        <v>#N/A</v>
      </c>
      <c r="AY15">
        <v>0</v>
      </c>
      <c r="BC15">
        <f t="shared" si="0"/>
        <v>0</v>
      </c>
      <c r="BD15">
        <f t="shared" si="1"/>
        <v>1</v>
      </c>
    </row>
    <row r="16" spans="1:56" x14ac:dyDescent="0.4">
      <c r="A16" t="s">
        <v>14</v>
      </c>
      <c r="B16">
        <f>IF($AY16=1, データ!B16, NA())</f>
        <v>8</v>
      </c>
      <c r="C16">
        <f>IF($AY16=1, データ!C16, NA())</f>
        <v>18</v>
      </c>
      <c r="D16">
        <f>IF($AY16=1, データ!D16, NA())</f>
        <v>8.3000000000000007</v>
      </c>
      <c r="F16">
        <f>IF($AY16=1, データ!F16, NA())</f>
        <v>6</v>
      </c>
      <c r="G16">
        <f>IF($AY16=1, データ!G16, NA())</f>
        <v>11</v>
      </c>
      <c r="H16">
        <f>IF($AY16=1, データ!H16, NA())</f>
        <v>35.294117647058826</v>
      </c>
      <c r="J16">
        <f>IF($AY16=1, データ!J16, NA())</f>
        <v>60</v>
      </c>
      <c r="K16">
        <f>IF($AY16=1, データ!K16, NA())</f>
        <v>17</v>
      </c>
      <c r="L16">
        <f>IF($AY16=1, データ!L16, NA())</f>
        <v>77.922077922077932</v>
      </c>
      <c r="N16">
        <f>IF($AY16=1, データ!N16, NA())</f>
        <v>66</v>
      </c>
      <c r="O16">
        <f>IF($AY16=1, データ!O16, NA())</f>
        <v>28</v>
      </c>
      <c r="P16">
        <f>IF($AY16=1, データ!P16, NA())</f>
        <v>70.212765957446805</v>
      </c>
      <c r="R16">
        <f>IF($AY16=1, データ!R16, NA())</f>
        <v>3</v>
      </c>
      <c r="S16">
        <f>IF($AY16=1, データ!S16, NA())</f>
        <v>6</v>
      </c>
      <c r="T16">
        <f>IF($AY16=1, データ!T16, NA())</f>
        <v>19</v>
      </c>
      <c r="U16">
        <f>IF($AY16=1, データ!U16, NA())</f>
        <v>9</v>
      </c>
      <c r="W16">
        <f>IF($AY16=1, データ!W16, NA())</f>
        <v>3</v>
      </c>
      <c r="X16">
        <f>IF($AY16=1, データ!X16, NA())</f>
        <v>6</v>
      </c>
      <c r="Y16">
        <f>IF($AY16=1, データ!Y16, NA())</f>
        <v>149</v>
      </c>
      <c r="Z16">
        <f>IF($AY16=1, データ!Z16, NA())</f>
        <v>5</v>
      </c>
      <c r="AA16">
        <f>IF($AY16=1, データ!AA16, NA())</f>
        <v>37</v>
      </c>
      <c r="AC16">
        <f>IF($AY16=1, データ!AC16, NA())</f>
        <v>80</v>
      </c>
      <c r="AD16">
        <f>IF($AY16=1, データ!AD16, NA())</f>
        <v>-600</v>
      </c>
      <c r="AE16" s="6">
        <f>IF($AY16=1, データ!AE16, NA())</f>
        <v>-520</v>
      </c>
      <c r="AG16">
        <f>IF($AY16=1, データ!AG16, NA())</f>
        <v>8.1081081081081086E-2</v>
      </c>
      <c r="AH16">
        <f>IF($AY16=1, データ!AH16, NA())</f>
        <v>0.16216216216216217</v>
      </c>
      <c r="AI16">
        <f>IF($AY16=1, データ!AI16, NA())</f>
        <v>0.51351351351351349</v>
      </c>
      <c r="AJ16">
        <f>IF($AY16=1, データ!AJ16, NA())</f>
        <v>0.24324324324324326</v>
      </c>
      <c r="AL16">
        <f>IF($AY16=1, データ!AL16, NA())</f>
        <v>1.8404907975460124E-2</v>
      </c>
      <c r="AM16">
        <f>IF($AY16=1, データ!AM16, NA())</f>
        <v>3.6809815950920248E-2</v>
      </c>
      <c r="AN16">
        <f>IF($AY16=1, データ!AN16, NA())</f>
        <v>0.91411042944785281</v>
      </c>
      <c r="AO16">
        <f>IF($AY16=1, データ!AO16, NA())</f>
        <v>3.0674846625766871E-2</v>
      </c>
      <c r="AQ16">
        <f>IF($AY16=1, データ!AQ16, NA())</f>
        <v>24.324324324324326</v>
      </c>
      <c r="AR16">
        <f>IF($AY16=1, データ!AR16, NA())</f>
        <v>75.675675675675677</v>
      </c>
      <c r="AS16">
        <f>IF($AY16=1, データ!AS16, NA())</f>
        <v>51.351351351351354</v>
      </c>
      <c r="AU16">
        <f>IF($AY16=1, データ!AU16, NA())</f>
        <v>5.5214723926380369</v>
      </c>
      <c r="AV16">
        <f>IF($AY16=1, データ!AV16, NA())</f>
        <v>94.478527607361968</v>
      </c>
      <c r="AW16">
        <f>IF($AY16=1, データ!AW16, NA())</f>
        <v>-88.957055214723937</v>
      </c>
      <c r="AY16">
        <v>1</v>
      </c>
      <c r="BA16" t="s">
        <v>63</v>
      </c>
      <c r="BB16">
        <f t="array" ref="BB16">PEARSON(IF($AY$2:$AY$22=1,$AC$2:$AC$22,""),IF($AY$2:$AY$22=1,$B$2:$B$22,""))</f>
        <v>-0.28628434701907568</v>
      </c>
      <c r="BC16">
        <f t="shared" si="0"/>
        <v>-0.51751998700153146</v>
      </c>
      <c r="BD16">
        <f t="shared" si="1"/>
        <v>0.64053363672026142</v>
      </c>
    </row>
    <row r="17" spans="1:56" x14ac:dyDescent="0.4">
      <c r="A17" t="s">
        <v>15</v>
      </c>
      <c r="B17" t="e">
        <f>IF($AY17=1, データ!B17, NA())</f>
        <v>#N/A</v>
      </c>
      <c r="C17" t="e">
        <f>IF($AY17=1, データ!C17, NA())</f>
        <v>#N/A</v>
      </c>
      <c r="D17" t="e">
        <f>IF($AY17=1, データ!D17, NA())</f>
        <v>#N/A</v>
      </c>
      <c r="F17" t="e">
        <f>IF($AY17=1, データ!F17, NA())</f>
        <v>#N/A</v>
      </c>
      <c r="G17" t="e">
        <f>IF($AY17=1, データ!G17, NA())</f>
        <v>#N/A</v>
      </c>
      <c r="H17" t="e">
        <f>IF($AY17=1, データ!H17, NA())</f>
        <v>#N/A</v>
      </c>
      <c r="J17" t="e">
        <f>IF($AY17=1, データ!J17, NA())</f>
        <v>#N/A</v>
      </c>
      <c r="K17" t="e">
        <f>IF($AY17=1, データ!K17, NA())</f>
        <v>#N/A</v>
      </c>
      <c r="L17" t="e">
        <f>IF($AY17=1, データ!L17, NA())</f>
        <v>#N/A</v>
      </c>
      <c r="N17" t="e">
        <f>IF($AY17=1, データ!N17, NA())</f>
        <v>#N/A</v>
      </c>
      <c r="O17" t="e">
        <f>IF($AY17=1, データ!O17, NA())</f>
        <v>#N/A</v>
      </c>
      <c r="P17" t="e">
        <f>IF($AY17=1, データ!P17, NA())</f>
        <v>#N/A</v>
      </c>
      <c r="R17" t="e">
        <f>IF($AY17=1, データ!R17, NA())</f>
        <v>#N/A</v>
      </c>
      <c r="S17" t="e">
        <f>IF($AY17=1, データ!S17, NA())</f>
        <v>#N/A</v>
      </c>
      <c r="T17" t="e">
        <f>IF($AY17=1, データ!T17, NA())</f>
        <v>#N/A</v>
      </c>
      <c r="U17" t="e">
        <f>IF($AY17=1, データ!U17, NA())</f>
        <v>#N/A</v>
      </c>
      <c r="W17" t="e">
        <f>IF($AY17=1, データ!W17, NA())</f>
        <v>#N/A</v>
      </c>
      <c r="X17" t="e">
        <f>IF($AY17=1, データ!X17, NA())</f>
        <v>#N/A</v>
      </c>
      <c r="Y17" t="e">
        <f>IF($AY17=1, データ!Y17, NA())</f>
        <v>#N/A</v>
      </c>
      <c r="Z17" t="e">
        <f>IF($AY17=1, データ!Z17, NA())</f>
        <v>#N/A</v>
      </c>
      <c r="AA17" t="e">
        <f>IF($AY17=1, データ!AA17, NA())</f>
        <v>#N/A</v>
      </c>
      <c r="AC17" t="e">
        <f>IF($AY17=1, データ!AC17, NA())</f>
        <v>#N/A</v>
      </c>
      <c r="AD17" t="e">
        <f>IF($AY17=1, データ!AD17, NA())</f>
        <v>#N/A</v>
      </c>
      <c r="AE17" s="8" t="e">
        <f>IF($AY17=1, データ!AE17, NA())</f>
        <v>#N/A</v>
      </c>
      <c r="AG17" t="e">
        <f>IF($AY17=1, データ!AG17, NA())</f>
        <v>#N/A</v>
      </c>
      <c r="AH17" t="e">
        <f>IF($AY17=1, データ!AH17, NA())</f>
        <v>#N/A</v>
      </c>
      <c r="AI17" t="e">
        <f>IF($AY17=1, データ!AI17, NA())</f>
        <v>#N/A</v>
      </c>
      <c r="AJ17" t="e">
        <f>IF($AY17=1, データ!AJ17, NA())</f>
        <v>#N/A</v>
      </c>
      <c r="AL17" t="e">
        <f>IF($AY17=1, データ!AL17, NA())</f>
        <v>#N/A</v>
      </c>
      <c r="AM17" t="e">
        <f>IF($AY17=1, データ!AM17, NA())</f>
        <v>#N/A</v>
      </c>
      <c r="AN17" t="e">
        <f>IF($AY17=1, データ!AN17, NA())</f>
        <v>#N/A</v>
      </c>
      <c r="AO17" t="e">
        <f>IF($AY17=1, データ!AO17, NA())</f>
        <v>#N/A</v>
      </c>
      <c r="AQ17" t="e">
        <f>IF($AY17=1, データ!AQ17, NA())</f>
        <v>#N/A</v>
      </c>
      <c r="AR17" t="e">
        <f>IF($AY17=1, データ!AR17, NA())</f>
        <v>#N/A</v>
      </c>
      <c r="AS17" t="e">
        <f>IF($AY17=1, データ!AS17, NA())</f>
        <v>#N/A</v>
      </c>
      <c r="AU17" t="e">
        <f>IF($AY17=1, データ!AU17, NA())</f>
        <v>#N/A</v>
      </c>
      <c r="AV17" t="e">
        <f>IF($AY17=1, データ!AV17, NA())</f>
        <v>#N/A</v>
      </c>
      <c r="AW17" t="e">
        <f>IF($AY17=1, データ!AW17, NA())</f>
        <v>#N/A</v>
      </c>
      <c r="AY17">
        <v>0</v>
      </c>
      <c r="BC17">
        <f t="shared" si="0"/>
        <v>0</v>
      </c>
      <c r="BD17">
        <f t="shared" si="1"/>
        <v>1</v>
      </c>
    </row>
    <row r="18" spans="1:56" x14ac:dyDescent="0.4">
      <c r="A18" t="s">
        <v>16</v>
      </c>
      <c r="B18" t="e">
        <f>IF($AY18=1, データ!B18, NA())</f>
        <v>#N/A</v>
      </c>
      <c r="C18" t="e">
        <f>IF($AY18=1, データ!C18, NA())</f>
        <v>#N/A</v>
      </c>
      <c r="D18" t="e">
        <f>IF($AY18=1, データ!D18, NA())</f>
        <v>#N/A</v>
      </c>
      <c r="F18" t="e">
        <f>IF($AY18=1, データ!F18, NA())</f>
        <v>#N/A</v>
      </c>
      <c r="G18" t="e">
        <f>IF($AY18=1, データ!G18, NA())</f>
        <v>#N/A</v>
      </c>
      <c r="H18" t="e">
        <f>IF($AY18=1, データ!H18, NA())</f>
        <v>#N/A</v>
      </c>
      <c r="J18" t="e">
        <f>IF($AY18=1, データ!J18, NA())</f>
        <v>#N/A</v>
      </c>
      <c r="K18" t="e">
        <f>IF($AY18=1, データ!K18, NA())</f>
        <v>#N/A</v>
      </c>
      <c r="L18" t="e">
        <f>IF($AY18=1, データ!L18, NA())</f>
        <v>#N/A</v>
      </c>
      <c r="N18" t="e">
        <f>IF($AY18=1, データ!N18, NA())</f>
        <v>#N/A</v>
      </c>
      <c r="O18" t="e">
        <f>IF($AY18=1, データ!O18, NA())</f>
        <v>#N/A</v>
      </c>
      <c r="P18" t="e">
        <f>IF($AY18=1, データ!P18, NA())</f>
        <v>#N/A</v>
      </c>
      <c r="R18" t="e">
        <f>IF($AY18=1, データ!R18, NA())</f>
        <v>#N/A</v>
      </c>
      <c r="S18" t="e">
        <f>IF($AY18=1, データ!S18, NA())</f>
        <v>#N/A</v>
      </c>
      <c r="T18" t="e">
        <f>IF($AY18=1, データ!T18, NA())</f>
        <v>#N/A</v>
      </c>
      <c r="U18" t="e">
        <f>IF($AY18=1, データ!U18, NA())</f>
        <v>#N/A</v>
      </c>
      <c r="W18" t="e">
        <f>IF($AY18=1, データ!W18, NA())</f>
        <v>#N/A</v>
      </c>
      <c r="X18" t="e">
        <f>IF($AY18=1, データ!X18, NA())</f>
        <v>#N/A</v>
      </c>
      <c r="Y18" t="e">
        <f>IF($AY18=1, データ!Y18, NA())</f>
        <v>#N/A</v>
      </c>
      <c r="Z18" t="e">
        <f>IF($AY18=1, データ!Z18, NA())</f>
        <v>#N/A</v>
      </c>
      <c r="AA18" t="e">
        <f>IF($AY18=1, データ!AA18, NA())</f>
        <v>#N/A</v>
      </c>
      <c r="AC18" t="e">
        <f>IF($AY18=1, データ!AC18, NA())</f>
        <v>#N/A</v>
      </c>
      <c r="AD18" t="e">
        <f>IF($AY18=1, データ!AD18, NA())</f>
        <v>#N/A</v>
      </c>
      <c r="AE18" t="e">
        <f>IF($AY18=1, データ!AE18, NA())</f>
        <v>#N/A</v>
      </c>
      <c r="AG18" t="e">
        <f>IF($AY18=1, データ!AG18, NA())</f>
        <v>#N/A</v>
      </c>
      <c r="AH18" t="e">
        <f>IF($AY18=1, データ!AH18, NA())</f>
        <v>#N/A</v>
      </c>
      <c r="AI18" t="e">
        <f>IF($AY18=1, データ!AI18, NA())</f>
        <v>#N/A</v>
      </c>
      <c r="AJ18" t="e">
        <f>IF($AY18=1, データ!AJ18, NA())</f>
        <v>#N/A</v>
      </c>
      <c r="AL18" t="e">
        <f>IF($AY18=1, データ!AL18, NA())</f>
        <v>#N/A</v>
      </c>
      <c r="AM18" t="e">
        <f>IF($AY18=1, データ!AM18, NA())</f>
        <v>#N/A</v>
      </c>
      <c r="AN18" t="e">
        <f>IF($AY18=1, データ!AN18, NA())</f>
        <v>#N/A</v>
      </c>
      <c r="AO18" t="e">
        <f>IF($AY18=1, データ!AO18, NA())</f>
        <v>#N/A</v>
      </c>
      <c r="AQ18" t="e">
        <f>IF($AY18=1, データ!AQ18, NA())</f>
        <v>#N/A</v>
      </c>
      <c r="AR18" t="e">
        <f>IF($AY18=1, データ!AR18, NA())</f>
        <v>#N/A</v>
      </c>
      <c r="AS18" t="e">
        <f>IF($AY18=1, データ!AS18, NA())</f>
        <v>#N/A</v>
      </c>
      <c r="AU18" t="e">
        <f>IF($AY18=1, データ!AU18, NA())</f>
        <v>#N/A</v>
      </c>
      <c r="AV18" t="e">
        <f>IF($AY18=1, データ!AV18, NA())</f>
        <v>#N/A</v>
      </c>
      <c r="AW18" t="e">
        <f>IF($AY18=1, データ!AW18, NA())</f>
        <v>#N/A</v>
      </c>
      <c r="AY18">
        <v>0</v>
      </c>
      <c r="BA18" t="s">
        <v>86</v>
      </c>
      <c r="BB18">
        <f t="array" ref="BB18">PEARSON(IF($AY$2:$AY$22=1,$AD$2:$AD$22,""),IF($AY$2:$AY$22=1,$B$2:$B$22,""))</f>
        <v>0.86926038238012593</v>
      </c>
      <c r="BC18">
        <f t="shared" si="0"/>
        <v>3.0455939981218001</v>
      </c>
      <c r="BD18">
        <f t="shared" si="1"/>
        <v>5.5621031656210976E-2</v>
      </c>
    </row>
    <row r="19" spans="1:56" x14ac:dyDescent="0.4">
      <c r="A19" t="s">
        <v>17</v>
      </c>
      <c r="B19">
        <f>IF($AY19=1, データ!B19, NA())</f>
        <v>18</v>
      </c>
      <c r="C19">
        <f>IF($AY19=1, データ!C19, NA())</f>
        <v>15</v>
      </c>
      <c r="D19">
        <f>IF($AY19=1, データ!D19, NA())</f>
        <v>4.0999999999999996</v>
      </c>
      <c r="F19">
        <f>IF($AY19=1, データ!F19, NA())</f>
        <v>1</v>
      </c>
      <c r="G19">
        <f>IF($AY19=1, データ!G19, NA())</f>
        <v>13</v>
      </c>
      <c r="H19">
        <f>IF($AY19=1, データ!H19, NA())</f>
        <v>7.1428571428571423</v>
      </c>
      <c r="J19">
        <f>IF($AY19=1, データ!J19, NA())</f>
        <v>0</v>
      </c>
      <c r="K19">
        <f>IF($AY19=1, データ!K19, NA())</f>
        <v>37</v>
      </c>
      <c r="L19">
        <f>IF($AY19=1, データ!L19, NA())</f>
        <v>0</v>
      </c>
      <c r="N19">
        <f>IF($AY19=1, データ!N19, NA())</f>
        <v>1</v>
      </c>
      <c r="O19">
        <f>IF($AY19=1, データ!O19, NA())</f>
        <v>50</v>
      </c>
      <c r="P19">
        <f>IF($AY19=1, データ!P19, NA())</f>
        <v>1.9607843137254901</v>
      </c>
      <c r="R19">
        <f>IF($AY19=1, データ!R19, NA())</f>
        <v>4</v>
      </c>
      <c r="S19">
        <f>IF($AY19=1, データ!S19, NA())</f>
        <v>5</v>
      </c>
      <c r="T19">
        <f>IF($AY19=1, データ!T19, NA())</f>
        <v>12</v>
      </c>
      <c r="U19">
        <f>IF($AY19=1, データ!U19, NA())</f>
        <v>11</v>
      </c>
      <c r="W19">
        <f>IF($AY19=1, データ!W19, NA())</f>
        <v>19</v>
      </c>
      <c r="X19">
        <f>IF($AY19=1, データ!X19, NA())</f>
        <v>56</v>
      </c>
      <c r="Y19">
        <f>IF($AY19=1, データ!Y19, NA())</f>
        <v>33</v>
      </c>
      <c r="Z19">
        <f>IF($AY19=1, データ!Z19, NA())</f>
        <v>60</v>
      </c>
      <c r="AA19">
        <f>IF($AY19=1, データ!AA19, NA())</f>
        <v>32</v>
      </c>
      <c r="AC19">
        <f>IF($AY19=1, データ!AC19, NA())</f>
        <v>280</v>
      </c>
      <c r="AD19">
        <f>IF($AY19=1, データ!AD19, NA())</f>
        <v>30</v>
      </c>
      <c r="AE19">
        <f>IF($AY19=1, データ!AE19, NA())</f>
        <v>310</v>
      </c>
      <c r="AG19">
        <f>IF($AY19=1, データ!AG19, NA())</f>
        <v>0.125</v>
      </c>
      <c r="AH19">
        <f>IF($AY19=1, データ!AH19, NA())</f>
        <v>0.15625</v>
      </c>
      <c r="AI19">
        <f>IF($AY19=1, データ!AI19, NA())</f>
        <v>0.375</v>
      </c>
      <c r="AJ19">
        <f>IF($AY19=1, データ!AJ19, NA())</f>
        <v>0.34375</v>
      </c>
      <c r="AL19">
        <f>IF($AY19=1, データ!AL19, NA())</f>
        <v>0.1130952380952381</v>
      </c>
      <c r="AM19">
        <f>IF($AY19=1, データ!AM19, NA())</f>
        <v>0.33333333333333331</v>
      </c>
      <c r="AN19">
        <f>IF($AY19=1, データ!AN19, NA())</f>
        <v>0.19642857142857142</v>
      </c>
      <c r="AO19">
        <f>IF($AY19=1, データ!AO19, NA())</f>
        <v>0.35714285714285715</v>
      </c>
      <c r="AQ19">
        <f>IF($AY19=1, データ!AQ19, NA())</f>
        <v>28.125</v>
      </c>
      <c r="AR19">
        <f>IF($AY19=1, データ!AR19, NA())</f>
        <v>71.875</v>
      </c>
      <c r="AS19">
        <f>IF($AY19=1, データ!AS19, NA())</f>
        <v>43.75</v>
      </c>
      <c r="AU19">
        <f>IF($AY19=1, データ!AU19, NA())</f>
        <v>44.642857142857146</v>
      </c>
      <c r="AV19">
        <f>IF($AY19=1, データ!AV19, NA())</f>
        <v>55.357142857142861</v>
      </c>
      <c r="AW19">
        <f>IF($AY19=1, データ!AW19, NA())</f>
        <v>-10.714285714285715</v>
      </c>
      <c r="AY19">
        <v>1</v>
      </c>
      <c r="BC19">
        <f t="shared" si="0"/>
        <v>0</v>
      </c>
      <c r="BD19">
        <f t="shared" si="1"/>
        <v>1</v>
      </c>
    </row>
    <row r="20" spans="1:56" x14ac:dyDescent="0.4">
      <c r="A20" t="s">
        <v>18</v>
      </c>
      <c r="B20">
        <f>IF($AY20=1, データ!B20, NA())</f>
        <v>27</v>
      </c>
      <c r="C20">
        <f>IF($AY20=1, データ!C20, NA())</f>
        <v>27</v>
      </c>
      <c r="D20">
        <f>IF($AY20=1, データ!D20, NA())</f>
        <v>4.9000000000000004</v>
      </c>
      <c r="F20">
        <f>IF($AY20=1, データ!F20, NA())</f>
        <v>3</v>
      </c>
      <c r="G20">
        <f>IF($AY20=1, データ!G20, NA())</f>
        <v>12</v>
      </c>
      <c r="H20">
        <f>IF($AY20=1, データ!H20, NA())</f>
        <v>20</v>
      </c>
      <c r="J20">
        <f>IF($AY20=1, データ!J20, NA())</f>
        <v>24</v>
      </c>
      <c r="K20">
        <f>IF($AY20=1, データ!K20, NA())</f>
        <v>27</v>
      </c>
      <c r="L20">
        <f>IF($AY20=1, データ!L20, NA())</f>
        <v>47.058823529411761</v>
      </c>
      <c r="N20">
        <f>IF($AY20=1, データ!N20, NA())</f>
        <v>27</v>
      </c>
      <c r="O20">
        <f>IF($AY20=1, データ!O20, NA())</f>
        <v>39</v>
      </c>
      <c r="P20">
        <f>IF($AY20=1, データ!P20, NA())</f>
        <v>40.909090909090914</v>
      </c>
      <c r="R20">
        <f>IF($AY20=1, データ!R20, NA())</f>
        <v>7</v>
      </c>
      <c r="S20">
        <f>IF($AY20=1, データ!S20, NA())</f>
        <v>6</v>
      </c>
      <c r="T20">
        <f>IF($AY20=1, データ!T20, NA())</f>
        <v>5</v>
      </c>
      <c r="U20">
        <f>IF($AY20=1, データ!U20, NA())</f>
        <v>13</v>
      </c>
      <c r="W20">
        <f>IF($AY20=1, データ!W20, NA())</f>
        <v>48</v>
      </c>
      <c r="X20">
        <f>IF($AY20=1, データ!X20, NA())</f>
        <v>34</v>
      </c>
      <c r="Y20">
        <f>IF($AY20=1, データ!Y20, NA())</f>
        <v>43</v>
      </c>
      <c r="Z20">
        <f>IF($AY20=1, データ!Z20, NA())</f>
        <v>44</v>
      </c>
      <c r="AA20">
        <f>IF($AY20=1, データ!AA20, NA())</f>
        <v>31</v>
      </c>
      <c r="AC20">
        <f>IF($AY20=1, データ!AC20, NA())</f>
        <v>-160</v>
      </c>
      <c r="AD20">
        <f>IF($AY20=1, データ!AD20, NA())</f>
        <v>1390</v>
      </c>
      <c r="AE20" s="8">
        <f>IF($AY20=1, データ!AE20, NA())</f>
        <v>1230</v>
      </c>
      <c r="AG20">
        <f>IF($AY20=1, データ!AG20, NA())</f>
        <v>0.22580645161290322</v>
      </c>
      <c r="AH20">
        <f>IF($AY20=1, データ!AH20, NA())</f>
        <v>0.19354838709677419</v>
      </c>
      <c r="AI20">
        <f>IF($AY20=1, データ!AI20, NA())</f>
        <v>0.16129032258064516</v>
      </c>
      <c r="AJ20">
        <f>IF($AY20=1, データ!AJ20, NA())</f>
        <v>0.41935483870967744</v>
      </c>
      <c r="AL20">
        <f>IF($AY20=1, データ!AL20, NA())</f>
        <v>0.28402366863905326</v>
      </c>
      <c r="AM20">
        <f>IF($AY20=1, データ!AM20, NA())</f>
        <v>0.20118343195266272</v>
      </c>
      <c r="AN20">
        <f>IF($AY20=1, データ!AN20, NA())</f>
        <v>0.25443786982248523</v>
      </c>
      <c r="AO20">
        <f>IF($AY20=1, データ!AO20, NA())</f>
        <v>0.26035502958579881</v>
      </c>
      <c r="AQ20">
        <f>IF($AY20=1, データ!AQ20, NA())</f>
        <v>41.935483870967744</v>
      </c>
      <c r="AR20">
        <f>IF($AY20=1, データ!AR20, NA())</f>
        <v>58.064516129032263</v>
      </c>
      <c r="AS20">
        <f>IF($AY20=1, データ!AS20, NA())</f>
        <v>16.12903225806452</v>
      </c>
      <c r="AU20">
        <f>IF($AY20=1, データ!AU20, NA())</f>
        <v>48.520710059171599</v>
      </c>
      <c r="AV20">
        <f>IF($AY20=1, データ!AV20, NA())</f>
        <v>51.479289940828401</v>
      </c>
      <c r="AW20">
        <f>IF($AY20=1, データ!AW20, NA())</f>
        <v>-2.958579881656803</v>
      </c>
      <c r="AY20">
        <v>1</v>
      </c>
      <c r="BA20" t="s">
        <v>58</v>
      </c>
      <c r="BB20">
        <f t="array" ref="BB20">PEARSON(IF($AY$2:$AY$22=1,$AE$2:$AE$22,""),IF($AY$2:$AY$22=1,$B$2:$B$22,""))</f>
        <v>0.86618816662971732</v>
      </c>
      <c r="BC20">
        <f t="shared" si="0"/>
        <v>3.0022572174603392</v>
      </c>
      <c r="BD20">
        <f t="shared" si="1"/>
        <v>5.756529679557694E-2</v>
      </c>
    </row>
    <row r="21" spans="1:56" x14ac:dyDescent="0.4">
      <c r="A21" t="s">
        <v>19</v>
      </c>
      <c r="B21" t="e">
        <f>IF($AY21=1, データ!B21, NA())</f>
        <v>#N/A</v>
      </c>
      <c r="C21" t="e">
        <f>IF($AY21=1, データ!C21, NA())</f>
        <v>#N/A</v>
      </c>
      <c r="D21" t="e">
        <f>IF($AY21=1, データ!D21, NA())</f>
        <v>#N/A</v>
      </c>
      <c r="F21" t="e">
        <f>IF($AY21=1, データ!F21, NA())</f>
        <v>#N/A</v>
      </c>
      <c r="G21" t="e">
        <f>IF($AY21=1, データ!G21, NA())</f>
        <v>#N/A</v>
      </c>
      <c r="H21" t="e">
        <f>IF($AY21=1, データ!H21, NA())</f>
        <v>#N/A</v>
      </c>
      <c r="J21" t="e">
        <f>IF($AY21=1, データ!J21, NA())</f>
        <v>#N/A</v>
      </c>
      <c r="K21" t="e">
        <f>IF($AY21=1, データ!K21, NA())</f>
        <v>#N/A</v>
      </c>
      <c r="L21" t="e">
        <f>IF($AY21=1, データ!L21, NA())</f>
        <v>#N/A</v>
      </c>
      <c r="N21" t="e">
        <f>IF($AY21=1, データ!N21, NA())</f>
        <v>#N/A</v>
      </c>
      <c r="O21" t="e">
        <f>IF($AY21=1, データ!O21, NA())</f>
        <v>#N/A</v>
      </c>
      <c r="P21" t="e">
        <f>IF($AY21=1, データ!P21, NA())</f>
        <v>#N/A</v>
      </c>
      <c r="R21" t="e">
        <f>IF($AY21=1, データ!R21, NA())</f>
        <v>#N/A</v>
      </c>
      <c r="S21" t="e">
        <f>IF($AY21=1, データ!S21, NA())</f>
        <v>#N/A</v>
      </c>
      <c r="T21" t="e">
        <f>IF($AY21=1, データ!T21, NA())</f>
        <v>#N/A</v>
      </c>
      <c r="U21" t="e">
        <f>IF($AY21=1, データ!U21, NA())</f>
        <v>#N/A</v>
      </c>
      <c r="W21" t="e">
        <f>IF($AY21=1, データ!W21, NA())</f>
        <v>#N/A</v>
      </c>
      <c r="X21" t="e">
        <f>IF($AY21=1, データ!X21, NA())</f>
        <v>#N/A</v>
      </c>
      <c r="Y21" t="e">
        <f>IF($AY21=1, データ!Y21, NA())</f>
        <v>#N/A</v>
      </c>
      <c r="Z21" t="e">
        <f>IF($AY21=1, データ!Z21, NA())</f>
        <v>#N/A</v>
      </c>
      <c r="AA21" t="e">
        <f>IF($AY21=1, データ!AA21, NA())</f>
        <v>#N/A</v>
      </c>
      <c r="AC21" t="e">
        <f>IF($AY21=1, データ!AC21, NA())</f>
        <v>#N/A</v>
      </c>
      <c r="AD21" t="e">
        <f>IF($AY21=1, データ!AD21, NA())</f>
        <v>#N/A</v>
      </c>
      <c r="AE21" t="e">
        <f>IF($AY21=1, データ!AE21, NA())</f>
        <v>#N/A</v>
      </c>
      <c r="AG21" t="e">
        <f>IF($AY21=1, データ!AG21, NA())</f>
        <v>#N/A</v>
      </c>
      <c r="AH21" t="e">
        <f>IF($AY21=1, データ!AH21, NA())</f>
        <v>#N/A</v>
      </c>
      <c r="AI21" t="e">
        <f>IF($AY21=1, データ!AI21, NA())</f>
        <v>#N/A</v>
      </c>
      <c r="AJ21" t="e">
        <f>IF($AY21=1, データ!AJ21, NA())</f>
        <v>#N/A</v>
      </c>
      <c r="AL21" t="e">
        <f>IF($AY21=1, データ!AL21, NA())</f>
        <v>#N/A</v>
      </c>
      <c r="AM21" t="e">
        <f>IF($AY21=1, データ!AM21, NA())</f>
        <v>#N/A</v>
      </c>
      <c r="AN21" t="e">
        <f>IF($AY21=1, データ!AN21, NA())</f>
        <v>#N/A</v>
      </c>
      <c r="AO21" t="e">
        <f>IF($AY21=1, データ!AO21, NA())</f>
        <v>#N/A</v>
      </c>
      <c r="AQ21" t="e">
        <f>IF($AY21=1, データ!AQ21, NA())</f>
        <v>#N/A</v>
      </c>
      <c r="AR21" t="e">
        <f>IF($AY21=1, データ!AR21, NA())</f>
        <v>#N/A</v>
      </c>
      <c r="AS21" t="e">
        <f>IF($AY21=1, データ!AS21, NA())</f>
        <v>#N/A</v>
      </c>
      <c r="AU21" t="e">
        <f>IF($AY21=1, データ!AU21, NA())</f>
        <v>#N/A</v>
      </c>
      <c r="AV21" t="e">
        <f>IF($AY21=1, データ!AV21, NA())</f>
        <v>#N/A</v>
      </c>
      <c r="AW21" t="e">
        <f>IF($AY21=1, データ!AW21, NA())</f>
        <v>#N/A</v>
      </c>
      <c r="AY21">
        <v>0</v>
      </c>
      <c r="BC21">
        <f t="shared" si="0"/>
        <v>0</v>
      </c>
      <c r="BD21">
        <f t="shared" si="1"/>
        <v>1</v>
      </c>
    </row>
    <row r="22" spans="1:56" x14ac:dyDescent="0.4">
      <c r="A22" t="s">
        <v>20</v>
      </c>
      <c r="B22" t="e">
        <f>IF($AY22=1, データ!B22, NA())</f>
        <v>#N/A</v>
      </c>
      <c r="C22" t="e">
        <f>IF($AY22=1, データ!C22, NA())</f>
        <v>#N/A</v>
      </c>
      <c r="D22" t="e">
        <f>IF($AY22=1, データ!D22, NA())</f>
        <v>#N/A</v>
      </c>
      <c r="F22" t="e">
        <f>IF($AY22=1, データ!F22, NA())</f>
        <v>#N/A</v>
      </c>
      <c r="G22" t="e">
        <f>IF($AY22=1, データ!G22, NA())</f>
        <v>#N/A</v>
      </c>
      <c r="H22" t="e">
        <f>IF($AY22=1, データ!H22, NA())</f>
        <v>#N/A</v>
      </c>
      <c r="J22" t="e">
        <f>IF($AY22=1, データ!J22, NA())</f>
        <v>#N/A</v>
      </c>
      <c r="K22" t="e">
        <f>IF($AY22=1, データ!K22, NA())</f>
        <v>#N/A</v>
      </c>
      <c r="L22" t="e">
        <f>IF($AY22=1, データ!L22, NA())</f>
        <v>#N/A</v>
      </c>
      <c r="N22" t="e">
        <f>IF($AY22=1, データ!N22, NA())</f>
        <v>#N/A</v>
      </c>
      <c r="O22" t="e">
        <f>IF($AY22=1, データ!O22, NA())</f>
        <v>#N/A</v>
      </c>
      <c r="P22" t="e">
        <f>IF($AY22=1, データ!P22, NA())</f>
        <v>#N/A</v>
      </c>
      <c r="R22" t="e">
        <f>IF($AY22=1, データ!R22, NA())</f>
        <v>#N/A</v>
      </c>
      <c r="S22" t="e">
        <f>IF($AY22=1, データ!S22, NA())</f>
        <v>#N/A</v>
      </c>
      <c r="T22" t="e">
        <f>IF($AY22=1, データ!T22, NA())</f>
        <v>#N/A</v>
      </c>
      <c r="U22" t="e">
        <f>IF($AY22=1, データ!U22, NA())</f>
        <v>#N/A</v>
      </c>
      <c r="W22" t="e">
        <f>IF($AY22=1, データ!W22, NA())</f>
        <v>#N/A</v>
      </c>
      <c r="X22" t="e">
        <f>IF($AY22=1, データ!X22, NA())</f>
        <v>#N/A</v>
      </c>
      <c r="Y22" t="e">
        <f>IF($AY22=1, データ!Y22, NA())</f>
        <v>#N/A</v>
      </c>
      <c r="Z22" t="e">
        <f>IF($AY22=1, データ!Z22, NA())</f>
        <v>#N/A</v>
      </c>
      <c r="AA22" t="e">
        <f>IF($AY22=1, データ!AA22, NA())</f>
        <v>#N/A</v>
      </c>
      <c r="AC22" t="e">
        <f>IF($AY22=1, データ!AC22, NA())</f>
        <v>#N/A</v>
      </c>
      <c r="AD22" t="e">
        <f>IF($AY22=1, データ!AD22, NA())</f>
        <v>#N/A</v>
      </c>
      <c r="AE22" t="e">
        <f>IF($AY22=1, データ!AE22, NA())</f>
        <v>#N/A</v>
      </c>
      <c r="AG22" t="e">
        <f>IF($AY22=1, データ!AG22, NA())</f>
        <v>#N/A</v>
      </c>
      <c r="AH22" t="e">
        <f>IF($AY22=1, データ!AH22, NA())</f>
        <v>#N/A</v>
      </c>
      <c r="AI22" t="e">
        <f>IF($AY22=1, データ!AI22, NA())</f>
        <v>#N/A</v>
      </c>
      <c r="AJ22" t="e">
        <f>IF($AY22=1, データ!AJ22, NA())</f>
        <v>#N/A</v>
      </c>
      <c r="AL22" t="e">
        <f>IF($AY22=1, データ!AL22, NA())</f>
        <v>#N/A</v>
      </c>
      <c r="AM22" t="e">
        <f>IF($AY22=1, データ!AM22, NA())</f>
        <v>#N/A</v>
      </c>
      <c r="AN22" t="e">
        <f>IF($AY22=1, データ!AN22, NA())</f>
        <v>#N/A</v>
      </c>
      <c r="AO22" t="e">
        <f>IF($AY22=1, データ!AO22, NA())</f>
        <v>#N/A</v>
      </c>
      <c r="AQ22" t="e">
        <f>IF($AY22=1, データ!AQ22, NA())</f>
        <v>#N/A</v>
      </c>
      <c r="AR22" t="e">
        <f>IF($AY22=1, データ!AR22, NA())</f>
        <v>#N/A</v>
      </c>
      <c r="AS22" t="e">
        <f>IF($AY22=1, データ!AS22, NA())</f>
        <v>#N/A</v>
      </c>
      <c r="AU22" t="e">
        <f>IF($AY22=1, データ!AU22, NA())</f>
        <v>#N/A</v>
      </c>
      <c r="AV22" t="e">
        <f>IF($AY22=1, データ!AV22, NA())</f>
        <v>#N/A</v>
      </c>
      <c r="AW22" t="e">
        <f>IF($AY22=1, データ!AW22, NA())</f>
        <v>#N/A</v>
      </c>
      <c r="AY22">
        <v>0</v>
      </c>
      <c r="BA22" t="s">
        <v>64</v>
      </c>
      <c r="BB22">
        <f t="array" ref="BB22">PEARSON(IF($AY$2:$AY$22=1,$AC$2:$AC$22,""),IF($AY$2:$AY$22=1,$D$2:$D$22,""))</f>
        <v>-3.7792160344767928E-2</v>
      </c>
      <c r="BC22">
        <f t="shared" si="0"/>
        <v>-6.5504737044324413E-2</v>
      </c>
      <c r="BD22">
        <f t="shared" si="1"/>
        <v>0.95189298360376706</v>
      </c>
    </row>
    <row r="23" spans="1:56" x14ac:dyDescent="0.4">
      <c r="BC23">
        <f t="shared" si="0"/>
        <v>0</v>
      </c>
      <c r="BD23">
        <f t="shared" si="1"/>
        <v>1</v>
      </c>
    </row>
    <row r="24" spans="1:56" x14ac:dyDescent="0.4">
      <c r="C24" t="e">
        <f>AVERAGE(C2:C22)</f>
        <v>#N/A</v>
      </c>
      <c r="H24" t="e">
        <f>AVERAGE(H2:H22)</f>
        <v>#N/A</v>
      </c>
      <c r="AA24" t="e">
        <f>AVERAGE(AA2:AA22)</f>
        <v>#N/A</v>
      </c>
      <c r="AE24" t="e">
        <f>AVERAGE(AE2:AE22)</f>
        <v>#N/A</v>
      </c>
      <c r="AG24" s="4">
        <f>AVERAGEIF($AY$2:$AY$22, 1, AG2:AG22)*100</f>
        <v>13.261406567858181</v>
      </c>
      <c r="AH24" s="4">
        <f t="shared" ref="AH24:AJ24" si="2">AVERAGEIF($AY$2:$AY$22, 1, AH2:AH22)*100</f>
        <v>20.310895572992351</v>
      </c>
      <c r="AI24" s="4">
        <f t="shared" si="2"/>
        <v>31.264893926184246</v>
      </c>
      <c r="AJ24" s="4">
        <f t="shared" si="2"/>
        <v>35.162803932965225</v>
      </c>
      <c r="AL24" s="4">
        <f>AVERAGEIF($AY$2:$AY$22, 1, AL2:AL22)*100</f>
        <v>16.598829591929192</v>
      </c>
      <c r="AM24" s="4">
        <f t="shared" ref="AM24:AO24" si="3">AVERAGEIF($AY$2:$AY$22, 1, AM2:AM22)*100</f>
        <v>22.716761095080368</v>
      </c>
      <c r="AN24" s="4">
        <f t="shared" si="3"/>
        <v>37.248303469686086</v>
      </c>
      <c r="AO24" s="4">
        <f t="shared" si="3"/>
        <v>23.436105843304361</v>
      </c>
      <c r="AQ24">
        <f>SUM(R24:S24)</f>
        <v>0</v>
      </c>
      <c r="AR24">
        <f>SUM(T24:U24)</f>
        <v>0</v>
      </c>
      <c r="BA24" t="s">
        <v>65</v>
      </c>
      <c r="BB24">
        <f t="array" ref="BB24">PEARSON(IF($AY$2:$AY$22=1,$AD$2:$AD$22,""),IF($AY$2:$AY$22=1,$D$2:$D$22,""))</f>
        <v>-0.49307043592322275</v>
      </c>
      <c r="BC24">
        <f t="shared" si="0"/>
        <v>-0.98164765326471648</v>
      </c>
      <c r="BD24">
        <f t="shared" si="1"/>
        <v>0.39866069788834352</v>
      </c>
    </row>
    <row r="25" spans="1:56" x14ac:dyDescent="0.4">
      <c r="C25" t="e">
        <f>_xlfn.STDEV.P(C2:C22)</f>
        <v>#N/A</v>
      </c>
      <c r="H25" t="e">
        <f>_xlfn.STDEV.P(H2:H22)</f>
        <v>#N/A</v>
      </c>
      <c r="R25" s="1"/>
      <c r="S25" s="1"/>
      <c r="T25" s="1"/>
      <c r="U25" s="1"/>
      <c r="V25" s="1"/>
      <c r="W25" s="1"/>
      <c r="X25" s="1"/>
      <c r="Y25" s="1"/>
      <c r="Z25" s="1"/>
      <c r="AA25" t="e">
        <f>_xlfn.STDEV.P(AA2:AA22)</f>
        <v>#N/A</v>
      </c>
      <c r="AE25" t="e">
        <f>_xlfn.STDEV.P(AE2:AE22)</f>
        <v>#N/A</v>
      </c>
      <c r="AG25">
        <f t="array" ref="AG25">_xlfn.STDEV.S(IF($AY$2:$AY$22=1, AG2:AG22, ""))*100</f>
        <v>6.5565524293175521</v>
      </c>
      <c r="AH25">
        <f t="array" ref="AH25">_xlfn.STDEV.S(IF($AY$2:$AY$22=1, AH2:AH22, ""))*100</f>
        <v>5.0135853970838342</v>
      </c>
      <c r="AI25">
        <f t="array" ref="AI25">_xlfn.STDEV.S(IF($AY$2:$AY$22=1, AI2:AI22, ""))*100</f>
        <v>17.646901729442305</v>
      </c>
      <c r="AJ25">
        <f t="array" ref="AJ25">_xlfn.STDEV.S(IF($AY$2:$AY$22=1, AJ2:AJ22, ""))*100</f>
        <v>18.022133342044867</v>
      </c>
      <c r="AL25">
        <f t="array" ref="AL25">_xlfn.STDEV.S(IF($AY$2:$AY$22=1, AL2:AL22, ""))*100</f>
        <v>10.23586462772252</v>
      </c>
      <c r="AM25">
        <f t="array" ref="AM25">_xlfn.STDEV.S(IF($AY$2:$AY$22=1, AM2:AM22, ""))*100</f>
        <v>11.64668221648531</v>
      </c>
      <c r="AN25">
        <f t="array" ref="AN25">_xlfn.STDEV.S(IF($AY$2:$AY$22=1, AN2:AN22, ""))*100</f>
        <v>30.472031653169296</v>
      </c>
      <c r="AO25">
        <f t="array" ref="AO25">_xlfn.STDEV.S(IF($AY$2:$AY$22=1, AO2:AO22, ""))*100</f>
        <v>12.397521247570854</v>
      </c>
      <c r="AQ25">
        <f>SUM(R25:S25)</f>
        <v>0</v>
      </c>
      <c r="AR25">
        <f>SUM(T25:U25)</f>
        <v>0</v>
      </c>
      <c r="BC25">
        <f t="shared" si="0"/>
        <v>0</v>
      </c>
      <c r="BD25">
        <f t="shared" si="1"/>
        <v>1</v>
      </c>
    </row>
    <row r="26" spans="1:56" x14ac:dyDescent="0.4">
      <c r="AA26" t="e">
        <f>IF(ABS(AA2-+$AA$24)&lt;1.3*$AA$25,1,0)</f>
        <v>#N/A</v>
      </c>
      <c r="AE26" s="5" t="e">
        <f>AE24+AE25*2</f>
        <v>#N/A</v>
      </c>
      <c r="BA26" t="s">
        <v>66</v>
      </c>
      <c r="BB26">
        <f t="array" ref="BB26">PEARSON(IF($AY$2:$AY$22=1,$AE$2:$AE$22,""),IF($AY$2:$AY$22=1,$D$2:$D$22,""))</f>
        <v>-0.5554602077497437</v>
      </c>
      <c r="BC26">
        <f t="shared" si="0"/>
        <v>-1.1569878701685312</v>
      </c>
      <c r="BD26">
        <f t="shared" si="1"/>
        <v>0.33103649565887572</v>
      </c>
    </row>
    <row r="27" spans="1:56" x14ac:dyDescent="0.4">
      <c r="H27" t="e">
        <f>IF(ABS(H2-+$H$24)&lt;1.5*$H$25,1,0)</f>
        <v>#N/A</v>
      </c>
      <c r="AA27" t="e">
        <f t="shared" ref="AA27:AA46" si="4">IF(ABS(AA3-+$AA$24)&lt;1.3*$AA$25,1,0)</f>
        <v>#N/A</v>
      </c>
      <c r="AE27" t="e">
        <f>AE24-AE25*2</f>
        <v>#N/A</v>
      </c>
      <c r="BC27">
        <f t="shared" si="0"/>
        <v>0</v>
      </c>
      <c r="BD27">
        <f t="shared" si="1"/>
        <v>1</v>
      </c>
    </row>
    <row r="28" spans="1:56" x14ac:dyDescent="0.4">
      <c r="H28" t="e">
        <f t="shared" ref="H28:H47" si="5">IF(ABS(H3-+$H$24)&lt;1.5*$H$25,1,0)</f>
        <v>#N/A</v>
      </c>
      <c r="AA28" t="e">
        <f t="shared" si="4"/>
        <v>#N/A</v>
      </c>
      <c r="AE28" t="e">
        <f>IF(ABS(AE2-+$AE$24)&lt;1.3*$AE$25,1,0)</f>
        <v>#N/A</v>
      </c>
      <c r="BA28" t="s">
        <v>67</v>
      </c>
      <c r="BB28">
        <f t="array" ref="BB28">PEARSON(IF($AY$2:$AY$22=1,$AA$2:$AA$22,""),IF($AY$2:$AY$22=1,$C$2:$C$22,""))</f>
        <v>-0.33972839720794901</v>
      </c>
      <c r="BC28">
        <f t="shared" si="0"/>
        <v>-0.62563752083894542</v>
      </c>
      <c r="BD28">
        <f t="shared" si="1"/>
        <v>0.57591530915138212</v>
      </c>
    </row>
    <row r="29" spans="1:56" x14ac:dyDescent="0.4">
      <c r="H29" t="e">
        <f t="shared" si="5"/>
        <v>#N/A</v>
      </c>
      <c r="AA29" t="e">
        <f t="shared" si="4"/>
        <v>#N/A</v>
      </c>
      <c r="AE29" t="e">
        <f t="shared" ref="AE29:AE48" si="6">IF(ABS(AE3-+$AE$24)&lt;1.3*$AE$25,1,0)</f>
        <v>#N/A</v>
      </c>
      <c r="BC29">
        <f t="shared" si="0"/>
        <v>0</v>
      </c>
      <c r="BD29">
        <f t="shared" si="1"/>
        <v>1</v>
      </c>
    </row>
    <row r="30" spans="1:56" x14ac:dyDescent="0.4">
      <c r="H30" t="e">
        <f t="shared" si="5"/>
        <v>#N/A</v>
      </c>
      <c r="AA30" t="e">
        <f t="shared" si="4"/>
        <v>#N/A</v>
      </c>
      <c r="AE30" t="e">
        <f t="shared" si="6"/>
        <v>#N/A</v>
      </c>
      <c r="BA30" t="s">
        <v>68</v>
      </c>
      <c r="BB30">
        <f t="array" ref="BB30">PEARSON(IF($AY$2:$AY$22=1,$AA$2:$AA$22,""),IF($AY$2:$AY$22=1,$B$2:$B$22,""))</f>
        <v>-0.84622753026665065</v>
      </c>
      <c r="BC30">
        <f t="shared" si="0"/>
        <v>-2.7508434235488783</v>
      </c>
      <c r="BD30">
        <f t="shared" si="1"/>
        <v>7.0692254783009834E-2</v>
      </c>
    </row>
    <row r="31" spans="1:56" x14ac:dyDescent="0.4">
      <c r="H31" t="e">
        <f t="shared" si="5"/>
        <v>#N/A</v>
      </c>
      <c r="AA31" t="e">
        <f t="shared" si="4"/>
        <v>#N/A</v>
      </c>
      <c r="AE31" t="e">
        <f t="shared" si="6"/>
        <v>#N/A</v>
      </c>
      <c r="BC31">
        <f t="shared" si="0"/>
        <v>0</v>
      </c>
      <c r="BD31">
        <f t="shared" si="1"/>
        <v>1</v>
      </c>
    </row>
    <row r="32" spans="1:56" x14ac:dyDescent="0.4">
      <c r="H32" t="e">
        <f t="shared" si="5"/>
        <v>#N/A</v>
      </c>
      <c r="AA32" t="e">
        <f t="shared" si="4"/>
        <v>#N/A</v>
      </c>
      <c r="AE32" t="e">
        <f t="shared" si="6"/>
        <v>#N/A</v>
      </c>
      <c r="BA32" t="s">
        <v>80</v>
      </c>
      <c r="BB32">
        <f t="array" ref="BB32">PEARSON(IF($AY$2:$AY$22=1,$P$2:$P$22,""),IF($AY$2:$AY$22=1,$C$2:$C$22,""))</f>
        <v>0.44745684006463154</v>
      </c>
      <c r="BC32">
        <f t="shared" si="0"/>
        <v>0.86661432527187687</v>
      </c>
      <c r="BD32">
        <f t="shared" si="1"/>
        <v>0.44990786279806405</v>
      </c>
    </row>
    <row r="33" spans="8:56" x14ac:dyDescent="0.4">
      <c r="H33" t="e">
        <f t="shared" si="5"/>
        <v>#N/A</v>
      </c>
      <c r="AA33" t="e">
        <f t="shared" si="4"/>
        <v>#N/A</v>
      </c>
      <c r="AE33" t="e">
        <f t="shared" si="6"/>
        <v>#N/A</v>
      </c>
      <c r="BC33">
        <f t="shared" si="0"/>
        <v>0</v>
      </c>
      <c r="BD33">
        <f t="shared" si="1"/>
        <v>1</v>
      </c>
    </row>
    <row r="34" spans="8:56" x14ac:dyDescent="0.4">
      <c r="H34" t="e">
        <f t="shared" si="5"/>
        <v>#N/A</v>
      </c>
      <c r="AA34" t="e">
        <f t="shared" si="4"/>
        <v>#N/A</v>
      </c>
      <c r="AE34" t="e">
        <f t="shared" si="6"/>
        <v>#N/A</v>
      </c>
      <c r="BA34" t="s">
        <v>81</v>
      </c>
      <c r="BB34">
        <f t="array" ref="BB34">PEARSON(IF($AY$2:$AY$22=1,$P$2:$P$22,""),IF($AY$2:$AY$22=1,$B$2:$B$22,""))</f>
        <v>-9.382152643504249E-2</v>
      </c>
      <c r="BC34">
        <f t="shared" si="0"/>
        <v>-0.16322362477070851</v>
      </c>
      <c r="BD34">
        <f t="shared" si="1"/>
        <v>0.88071820788506205</v>
      </c>
    </row>
    <row r="35" spans="8:56" x14ac:dyDescent="0.4">
      <c r="H35" t="e">
        <f t="shared" si="5"/>
        <v>#N/A</v>
      </c>
      <c r="AA35" t="e">
        <f t="shared" si="4"/>
        <v>#N/A</v>
      </c>
      <c r="AE35" t="e">
        <f t="shared" si="6"/>
        <v>#N/A</v>
      </c>
      <c r="BC35">
        <f t="shared" si="0"/>
        <v>0</v>
      </c>
      <c r="BD35">
        <f t="shared" si="1"/>
        <v>1</v>
      </c>
    </row>
    <row r="36" spans="8:56" x14ac:dyDescent="0.4">
      <c r="H36" t="e">
        <f t="shared" si="5"/>
        <v>#N/A</v>
      </c>
      <c r="AA36" t="e">
        <f t="shared" si="4"/>
        <v>#N/A</v>
      </c>
      <c r="AE36" t="e">
        <f t="shared" si="6"/>
        <v>#N/A</v>
      </c>
      <c r="BA36" t="s">
        <v>82</v>
      </c>
      <c r="BB36">
        <f t="array" ref="BB36">PEARSON(IF($AY$2:$AY$22=1,$H$2:$H$22,""),IF($AY$2:$AY$22=1,$C$2:$C$22,""))</f>
        <v>0.69894817775500939</v>
      </c>
      <c r="BC36">
        <f t="shared" si="0"/>
        <v>1.6927581294894085</v>
      </c>
      <c r="BD36">
        <f t="shared" si="1"/>
        <v>0.18907748963551238</v>
      </c>
    </row>
    <row r="37" spans="8:56" x14ac:dyDescent="0.4">
      <c r="H37" t="e">
        <f t="shared" si="5"/>
        <v>#N/A</v>
      </c>
      <c r="AA37" t="e">
        <f t="shared" si="4"/>
        <v>#N/A</v>
      </c>
      <c r="AE37" t="e">
        <f t="shared" si="6"/>
        <v>#N/A</v>
      </c>
      <c r="BC37">
        <f t="shared" si="0"/>
        <v>0</v>
      </c>
      <c r="BD37">
        <f t="shared" si="1"/>
        <v>1</v>
      </c>
    </row>
    <row r="38" spans="8:56" x14ac:dyDescent="0.4">
      <c r="H38" t="e">
        <f t="shared" si="5"/>
        <v>#N/A</v>
      </c>
      <c r="AA38" t="e">
        <f t="shared" si="4"/>
        <v>#N/A</v>
      </c>
      <c r="AE38" t="e">
        <f t="shared" si="6"/>
        <v>#N/A</v>
      </c>
      <c r="BA38" t="s">
        <v>83</v>
      </c>
      <c r="BB38">
        <f t="array" ref="BB38">PEARSON(IF($AY$2:$AY$22=1,$H$2:$H$22,""),IF($AY$2:$AY$22=1,$B$2:$B$22,""))</f>
        <v>0.14454271246365152</v>
      </c>
      <c r="BC38">
        <f t="shared" si="0"/>
        <v>0.25301231498045995</v>
      </c>
      <c r="BD38">
        <f t="shared" si="1"/>
        <v>0.81660536287773755</v>
      </c>
    </row>
    <row r="39" spans="8:56" x14ac:dyDescent="0.4">
      <c r="H39" t="e">
        <f t="shared" si="5"/>
        <v>#N/A</v>
      </c>
      <c r="AA39" t="e">
        <f t="shared" si="4"/>
        <v>#N/A</v>
      </c>
      <c r="AE39" t="e">
        <f t="shared" si="6"/>
        <v>#N/A</v>
      </c>
      <c r="AG39" t="s">
        <v>59</v>
      </c>
      <c r="AH39" t="s">
        <v>59</v>
      </c>
      <c r="AI39" t="s">
        <v>60</v>
      </c>
      <c r="AJ39" t="s">
        <v>60</v>
      </c>
      <c r="BC39">
        <f t="shared" si="0"/>
        <v>0</v>
      </c>
      <c r="BD39">
        <f t="shared" si="1"/>
        <v>1</v>
      </c>
    </row>
    <row r="40" spans="8:56" x14ac:dyDescent="0.4">
      <c r="H40" t="e">
        <f t="shared" si="5"/>
        <v>#N/A</v>
      </c>
      <c r="AA40" t="e">
        <f t="shared" si="4"/>
        <v>#N/A</v>
      </c>
      <c r="AE40" t="e">
        <f t="shared" si="6"/>
        <v>#N/A</v>
      </c>
      <c r="AG40" t="s">
        <v>60</v>
      </c>
      <c r="AH40" t="s">
        <v>60</v>
      </c>
      <c r="AI40" t="s">
        <v>59</v>
      </c>
      <c r="AJ40" t="s">
        <v>59</v>
      </c>
      <c r="BA40" t="s">
        <v>84</v>
      </c>
      <c r="BB40">
        <f t="array" ref="BB40">PEARSON(IF($AY$2:$AY$22=1,$L$2:$L$22,""),IF($AY$2:$AY$22=1,$C$2:$C$22,""))</f>
        <v>0.41243645908111015</v>
      </c>
      <c r="BC40">
        <f t="shared" si="0"/>
        <v>0.78416200852395312</v>
      </c>
      <c r="BD40">
        <f t="shared" si="1"/>
        <v>0.49016243804330029</v>
      </c>
    </row>
    <row r="41" spans="8:56" x14ac:dyDescent="0.4">
      <c r="H41" t="e">
        <f t="shared" si="5"/>
        <v>#N/A</v>
      </c>
      <c r="AA41" t="e">
        <f t="shared" si="4"/>
        <v>#N/A</v>
      </c>
      <c r="AE41" t="e">
        <f t="shared" si="6"/>
        <v>#N/A</v>
      </c>
      <c r="BC41">
        <f t="shared" si="0"/>
        <v>0</v>
      </c>
      <c r="BD41">
        <f t="shared" si="1"/>
        <v>1</v>
      </c>
    </row>
    <row r="42" spans="8:56" x14ac:dyDescent="0.4">
      <c r="H42" t="e">
        <f t="shared" si="5"/>
        <v>#N/A</v>
      </c>
      <c r="AA42" t="e">
        <f t="shared" si="4"/>
        <v>#N/A</v>
      </c>
      <c r="AE42" t="e">
        <f t="shared" si="6"/>
        <v>#N/A</v>
      </c>
      <c r="BA42" t="s">
        <v>85</v>
      </c>
      <c r="BB42">
        <f t="array" ref="BB42">PEARSON(IF($AY$2:$AY$22=1,$L$2:$L$22,""),IF($AY$2:$AY$22=1,$B$2:$B$22,""))</f>
        <v>-0.10692624174799796</v>
      </c>
      <c r="BC42">
        <f>BB42*SQRT(SUM($AY$2:$AY$22)-2)/SQRT(1-BB42^2)</f>
        <v>-0.18626957513067122</v>
      </c>
      <c r="BD42">
        <f t="shared" si="1"/>
        <v>0.86411715234314934</v>
      </c>
    </row>
    <row r="43" spans="8:56" x14ac:dyDescent="0.4">
      <c r="H43" t="e">
        <f t="shared" si="5"/>
        <v>#N/A</v>
      </c>
      <c r="AA43" t="e">
        <f t="shared" si="4"/>
        <v>#N/A</v>
      </c>
      <c r="AE43" t="e">
        <f t="shared" si="6"/>
        <v>#N/A</v>
      </c>
      <c r="BD43">
        <v>0</v>
      </c>
    </row>
    <row r="44" spans="8:56" x14ac:dyDescent="0.4">
      <c r="H44" t="e">
        <f t="shared" si="5"/>
        <v>#N/A</v>
      </c>
      <c r="AA44" t="e">
        <f t="shared" si="4"/>
        <v>#N/A</v>
      </c>
      <c r="AE44" t="e">
        <f t="shared" si="6"/>
        <v>#N/A</v>
      </c>
      <c r="BD44">
        <v>0</v>
      </c>
    </row>
    <row r="45" spans="8:56" x14ac:dyDescent="0.4">
      <c r="H45" t="e">
        <f t="shared" si="5"/>
        <v>#N/A</v>
      </c>
      <c r="AA45" t="e">
        <f t="shared" si="4"/>
        <v>#N/A</v>
      </c>
      <c r="AE45" t="e">
        <f t="shared" si="6"/>
        <v>#N/A</v>
      </c>
      <c r="BD45">
        <v>0</v>
      </c>
    </row>
    <row r="46" spans="8:56" x14ac:dyDescent="0.4">
      <c r="H46" t="e">
        <f t="shared" si="5"/>
        <v>#N/A</v>
      </c>
      <c r="AA46" t="e">
        <f t="shared" si="4"/>
        <v>#N/A</v>
      </c>
      <c r="AE46" t="e">
        <f t="shared" si="6"/>
        <v>#N/A</v>
      </c>
      <c r="BD46">
        <v>0</v>
      </c>
    </row>
    <row r="47" spans="8:56" x14ac:dyDescent="0.4">
      <c r="H47" t="e">
        <f t="shared" si="5"/>
        <v>#N/A</v>
      </c>
      <c r="AE47" t="e">
        <f t="shared" si="6"/>
        <v>#N/A</v>
      </c>
      <c r="BD47">
        <v>0</v>
      </c>
    </row>
    <row r="48" spans="8:56" x14ac:dyDescent="0.4">
      <c r="AE48" t="e">
        <f t="shared" si="6"/>
        <v>#N/A</v>
      </c>
      <c r="BA48" t="s">
        <v>88</v>
      </c>
      <c r="BB48">
        <f t="array" ref="BB48">PEARSON(IF($AY$2:$AY$22=1,$AI$2:$AI$22,""),IF($AY$2:$AY$22=1,$B$2:$B$22,""))</f>
        <v>-0.93960221488579632</v>
      </c>
      <c r="BC48">
        <f>BB48*SQRT(SUM($AY$2:$AY$22)-2)/SQRT(1-BB48^2)</f>
        <v>-4.7548609079019695</v>
      </c>
      <c r="BD48">
        <f t="shared" ref="BD48:BD51" si="7">TDIST(ABS(BC48),SUM($AY$2:$AY$22)-2,2)</f>
        <v>1.765595501462382E-2</v>
      </c>
    </row>
    <row r="49" spans="53:56" x14ac:dyDescent="0.4">
      <c r="BA49" t="s">
        <v>89</v>
      </c>
      <c r="BB49">
        <f t="array" ref="BB49">PEARSON(IF($AY$2:$AY$22=1,$AJ$2:$AJ$22,""),IF($AY$2:$AY$22=1,$B$2:$B$22,""))</f>
        <v>0.67675439625114864</v>
      </c>
      <c r="BC49">
        <f t="shared" ref="BC49:BC51" si="8">BB49*SQRT(SUM($AY$2:$AY$22)-2)/SQRT(1-BB49^2)</f>
        <v>1.5921745315714033</v>
      </c>
      <c r="BD49">
        <f t="shared" si="7"/>
        <v>0.20958708872169263</v>
      </c>
    </row>
    <row r="50" spans="53:56" x14ac:dyDescent="0.4">
      <c r="BA50" t="s">
        <v>90</v>
      </c>
      <c r="BB50">
        <f t="array" ref="BB50">PEARSON(IF($AY$2:$AY$22=1,$AM$2:$AM$22,""),IF($AY$2:$AY$22=1,$B$2:$B$22,""))</f>
        <v>0.61069334213913196</v>
      </c>
      <c r="BC50">
        <f t="shared" si="8"/>
        <v>1.3357693231610717</v>
      </c>
      <c r="BD50">
        <f t="shared" si="7"/>
        <v>0.27391993859937397</v>
      </c>
    </row>
    <row r="51" spans="53:56" x14ac:dyDescent="0.4">
      <c r="BA51" t="s">
        <v>91</v>
      </c>
      <c r="BB51">
        <f t="array" ref="BB51">PEARSON(IF($AY$2:$AY$22=1,$AN$2:$AN$22,""),IF($AY$2:$AY$22=1,$B$2:$B$22,""))</f>
        <v>-0.77644687223559261</v>
      </c>
      <c r="BC51">
        <f t="shared" si="8"/>
        <v>-2.1340563610408596</v>
      </c>
      <c r="BD51">
        <f t="shared" si="7"/>
        <v>0.12253982893985038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51"/>
  <sheetViews>
    <sheetView topLeftCell="AN16" zoomScale="85" zoomScaleNormal="85" workbookViewId="0">
      <selection activeCell="BB32" sqref="BB32"/>
    </sheetView>
  </sheetViews>
  <sheetFormatPr defaultRowHeight="18.75" x14ac:dyDescent="0.4"/>
  <cols>
    <col min="1" max="1" width="11" bestFit="1" customWidth="1"/>
    <col min="2" max="2" width="13" customWidth="1"/>
    <col min="3" max="3" width="9" customWidth="1"/>
    <col min="4" max="4" width="14" customWidth="1"/>
    <col min="5" max="5" width="7.5" customWidth="1"/>
    <col min="6" max="6" width="10.875" customWidth="1"/>
    <col min="7" max="7" width="9.625" customWidth="1"/>
    <col min="8" max="8" width="11.625" customWidth="1"/>
    <col min="9" max="9" width="6.5" customWidth="1"/>
    <col min="10" max="10" width="10" customWidth="1"/>
    <col min="11" max="11" width="9.625" customWidth="1"/>
    <col min="12" max="12" width="14" customWidth="1"/>
    <col min="13" max="13" width="7.25" customWidth="1"/>
    <col min="14" max="14" width="10.375" customWidth="1"/>
    <col min="15" max="15" width="9.75" customWidth="1"/>
    <col min="16" max="16" width="25.375" customWidth="1"/>
    <col min="17" max="17" width="8.875" customWidth="1"/>
    <col min="18" max="26" width="9" customWidth="1"/>
    <col min="27" max="27" width="19.75" customWidth="1"/>
    <col min="28" max="28" width="9" customWidth="1"/>
    <col min="32" max="32" width="17.75" customWidth="1"/>
    <col min="37" max="37" width="16.125" customWidth="1"/>
    <col min="51" max="51" width="15.375" customWidth="1"/>
    <col min="53" max="53" width="34.75" customWidth="1"/>
    <col min="54" max="54" width="9" customWidth="1"/>
  </cols>
  <sheetData>
    <row r="1" spans="1:56" x14ac:dyDescent="0.4">
      <c r="A1" s="2"/>
      <c r="B1" s="2" t="s">
        <v>21</v>
      </c>
      <c r="C1" s="2" t="s">
        <v>22</v>
      </c>
      <c r="D1" s="2" t="s">
        <v>23</v>
      </c>
      <c r="E1" s="2" t="s">
        <v>33</v>
      </c>
      <c r="F1" s="2" t="s">
        <v>72</v>
      </c>
      <c r="G1" s="2" t="s">
        <v>73</v>
      </c>
      <c r="H1" s="2" t="s">
        <v>74</v>
      </c>
      <c r="I1" s="2" t="s">
        <v>34</v>
      </c>
      <c r="J1" s="2" t="s">
        <v>72</v>
      </c>
      <c r="K1" s="2" t="s">
        <v>73</v>
      </c>
      <c r="L1" s="2" t="s">
        <v>74</v>
      </c>
      <c r="M1" s="2" t="s">
        <v>35</v>
      </c>
      <c r="N1" s="2" t="s">
        <v>72</v>
      </c>
      <c r="O1" s="2" t="s">
        <v>73</v>
      </c>
      <c r="P1" s="2" t="s">
        <v>69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3" t="s">
        <v>36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41</v>
      </c>
      <c r="AL1" s="3" t="s">
        <v>25</v>
      </c>
      <c r="AM1" s="3" t="s">
        <v>26</v>
      </c>
      <c r="AN1" s="3" t="s">
        <v>27</v>
      </c>
      <c r="AO1" s="3" t="s">
        <v>28</v>
      </c>
      <c r="AQ1" t="s">
        <v>45</v>
      </c>
      <c r="AR1" t="s">
        <v>46</v>
      </c>
      <c r="AS1" t="s">
        <v>49</v>
      </c>
      <c r="AU1" t="s">
        <v>45</v>
      </c>
      <c r="AV1" t="s">
        <v>46</v>
      </c>
      <c r="AW1" t="s">
        <v>49</v>
      </c>
      <c r="AY1" t="s">
        <v>87</v>
      </c>
      <c r="BB1" t="s">
        <v>50</v>
      </c>
      <c r="BC1" t="s">
        <v>51</v>
      </c>
      <c r="BD1" t="s">
        <v>52</v>
      </c>
    </row>
    <row r="2" spans="1:56" x14ac:dyDescent="0.4">
      <c r="A2" t="s">
        <v>0</v>
      </c>
      <c r="B2" t="e">
        <f>IF($AY2=1, データ!B2, NA())</f>
        <v>#N/A</v>
      </c>
      <c r="C2" t="e">
        <f>IF($AY2=1, データ!C2, NA())</f>
        <v>#N/A</v>
      </c>
      <c r="D2" t="e">
        <f>IF($AY2=1, データ!D2, NA())</f>
        <v>#N/A</v>
      </c>
      <c r="F2" t="e">
        <f>IF($AY2=1, データ!F2, NA())</f>
        <v>#N/A</v>
      </c>
      <c r="G2" t="e">
        <f>IF($AY2=1, データ!G2, NA())</f>
        <v>#N/A</v>
      </c>
      <c r="H2" t="e">
        <f>IF($AY2=1, データ!H2, NA())</f>
        <v>#N/A</v>
      </c>
      <c r="J2" t="e">
        <f>IF($AY2=1, データ!J2, NA())</f>
        <v>#N/A</v>
      </c>
      <c r="K2" t="e">
        <f>IF($AY2=1, データ!K2, NA())</f>
        <v>#N/A</v>
      </c>
      <c r="L2" t="e">
        <f>IF($AY2=1, データ!L2, NA())</f>
        <v>#N/A</v>
      </c>
      <c r="N2" t="e">
        <f>IF($AY2=1, データ!N2, NA())</f>
        <v>#N/A</v>
      </c>
      <c r="O2" t="e">
        <f>IF($AY2=1, データ!O2, NA())</f>
        <v>#N/A</v>
      </c>
      <c r="P2" t="e">
        <f>IF($AY2=1, データ!P2, NA())</f>
        <v>#N/A</v>
      </c>
      <c r="R2" t="e">
        <f>IF($AY2=1, データ!R2, NA())</f>
        <v>#N/A</v>
      </c>
      <c r="S2" t="e">
        <f>IF($AY2=1, データ!S2, NA())</f>
        <v>#N/A</v>
      </c>
      <c r="T2" t="e">
        <f>IF($AY2=1, データ!T2, NA())</f>
        <v>#N/A</v>
      </c>
      <c r="U2" t="e">
        <f>IF($AY2=1, データ!U2, NA())</f>
        <v>#N/A</v>
      </c>
      <c r="W2" t="e">
        <f>IF($AY2=1, データ!W2, NA())</f>
        <v>#N/A</v>
      </c>
      <c r="X2" t="e">
        <f>IF($AY2=1, データ!X2, NA())</f>
        <v>#N/A</v>
      </c>
      <c r="Y2" t="e">
        <f>IF($AY2=1, データ!Y2, NA())</f>
        <v>#N/A</v>
      </c>
      <c r="Z2" t="e">
        <f>IF($AY2=1, データ!Z2, NA())</f>
        <v>#N/A</v>
      </c>
      <c r="AA2" t="e">
        <f>IF($AY2=1, データ!AA2, NA())</f>
        <v>#N/A</v>
      </c>
      <c r="AC2" t="e">
        <f>IF($AY2=1, データ!AC2, NA())</f>
        <v>#N/A</v>
      </c>
      <c r="AD2" t="e">
        <f>IF($AY2=1, データ!AD2, NA())</f>
        <v>#N/A</v>
      </c>
      <c r="AE2" s="7" t="e">
        <f>IF($AY2=1, データ!AE2, NA())</f>
        <v>#N/A</v>
      </c>
      <c r="AG2" t="e">
        <f>IF($AY2=1, データ!AG2, NA())</f>
        <v>#N/A</v>
      </c>
      <c r="AH2" t="e">
        <f>IF($AY2=1, データ!AH2, NA())</f>
        <v>#N/A</v>
      </c>
      <c r="AI2" t="e">
        <f>IF($AY2=1, データ!AI2, NA())</f>
        <v>#N/A</v>
      </c>
      <c r="AJ2" t="e">
        <f>IF($AY2=1, データ!AJ2, NA())</f>
        <v>#N/A</v>
      </c>
      <c r="AL2" t="e">
        <f>IF($AY2=1, データ!AL2, NA())</f>
        <v>#N/A</v>
      </c>
      <c r="AM2" t="e">
        <f>IF($AY2=1, データ!AM2, NA())</f>
        <v>#N/A</v>
      </c>
      <c r="AN2" t="e">
        <f>IF($AY2=1, データ!AN2, NA())</f>
        <v>#N/A</v>
      </c>
      <c r="AO2" t="e">
        <f>IF($AY2=1, データ!AO2, NA())</f>
        <v>#N/A</v>
      </c>
      <c r="AQ2" t="e">
        <f>IF($AY2=1, データ!AQ2, NA())</f>
        <v>#N/A</v>
      </c>
      <c r="AR2" t="e">
        <f>IF($AY2=1, データ!AR2, NA())</f>
        <v>#N/A</v>
      </c>
      <c r="AS2" t="e">
        <f>IF($AY2=1, データ!AS2, NA())</f>
        <v>#N/A</v>
      </c>
      <c r="AU2" t="e">
        <f>IF($AY2=1, データ!AU2, NA())</f>
        <v>#N/A</v>
      </c>
      <c r="AV2" t="e">
        <f>IF($AY2=1, データ!AV2, NA())</f>
        <v>#N/A</v>
      </c>
      <c r="AW2" t="e">
        <f>IF($AY2=1, データ!AW2, NA())</f>
        <v>#N/A</v>
      </c>
      <c r="AY2">
        <v>0</v>
      </c>
      <c r="BA2" t="s">
        <v>53</v>
      </c>
      <c r="BB2">
        <f t="array" ref="BB2">PEARSON(IF($AY$2:$AY$22=1,$AS$2:$AS$22,""),IF($AY$2:$AY$22=1,$C$2:$C$22,""))</f>
        <v>-8.3743917130187473E-2</v>
      </c>
      <c r="BC2">
        <f>BB2*SQRT(SUM($AY$2:$AY$22)-2)/SQRT(1-BB2^2)</f>
        <v>-0.30300735854187066</v>
      </c>
      <c r="BD2">
        <f>TDIST(ABS(BC2),SUM($AY$2:$AY$22)-2,2)</f>
        <v>0.76667860116422115</v>
      </c>
    </row>
    <row r="3" spans="1:56" x14ac:dyDescent="0.4">
      <c r="A3" t="s">
        <v>1</v>
      </c>
      <c r="B3">
        <f>IF($AY3=1, データ!B3, NA())</f>
        <v>19</v>
      </c>
      <c r="C3">
        <f>IF($AY3=1, データ!C3, NA())</f>
        <v>27</v>
      </c>
      <c r="D3">
        <f>IF($AY3=1, データ!D3, NA())</f>
        <v>6</v>
      </c>
      <c r="F3">
        <f>IF($AY3=1, データ!F3, NA())</f>
        <v>6</v>
      </c>
      <c r="G3">
        <f>IF($AY3=1, データ!G3, NA())</f>
        <v>12</v>
      </c>
      <c r="H3">
        <f>IF($AY3=1, データ!H3, NA())</f>
        <v>33.333333333333329</v>
      </c>
      <c r="J3">
        <f>IF($AY3=1, データ!J3, NA())</f>
        <v>13</v>
      </c>
      <c r="K3">
        <f>IF($AY3=1, データ!K3, NA())</f>
        <v>30</v>
      </c>
      <c r="L3">
        <f>IF($AY3=1, データ!L3, NA())</f>
        <v>30.232558139534881</v>
      </c>
      <c r="N3">
        <f>IF($AY3=1, データ!N3, NA())</f>
        <v>19</v>
      </c>
      <c r="O3">
        <f>IF($AY3=1, データ!O3, NA())</f>
        <v>42</v>
      </c>
      <c r="P3">
        <f>IF($AY3=1, データ!P3, NA())</f>
        <v>31.147540983606557</v>
      </c>
      <c r="R3">
        <f>IF($AY3=1, データ!R3, NA())</f>
        <v>6</v>
      </c>
      <c r="S3">
        <f>IF($AY3=1, データ!S3, NA())</f>
        <v>10</v>
      </c>
      <c r="T3">
        <f>IF($AY3=1, データ!T3, NA())</f>
        <v>15</v>
      </c>
      <c r="U3">
        <f>IF($AY3=1, データ!U3, NA())</f>
        <v>5</v>
      </c>
      <c r="W3">
        <f>IF($AY3=1, データ!W3, NA())</f>
        <v>34</v>
      </c>
      <c r="X3">
        <f>IF($AY3=1, データ!X3, NA())</f>
        <v>46</v>
      </c>
      <c r="Y3">
        <f>IF($AY3=1, データ!Y3, NA())</f>
        <v>35</v>
      </c>
      <c r="Z3">
        <f>IF($AY3=1, データ!Z3, NA())</f>
        <v>49</v>
      </c>
      <c r="AA3">
        <f>IF($AY3=1, データ!AA3, NA())</f>
        <v>36</v>
      </c>
      <c r="AC3">
        <f>IF($AY3=1, データ!AC3, NA())</f>
        <v>-250</v>
      </c>
      <c r="AD3">
        <f>IF($AY3=1, データ!AD3, NA())</f>
        <v>140</v>
      </c>
      <c r="AE3">
        <f>IF($AY3=1, データ!AE3, NA())</f>
        <v>-110</v>
      </c>
      <c r="AG3">
        <f>IF($AY3=1, データ!AG3, NA())</f>
        <v>0.16666666666666666</v>
      </c>
      <c r="AH3">
        <f>IF($AY3=1, データ!AH3, NA())</f>
        <v>0.27777777777777779</v>
      </c>
      <c r="AI3">
        <f>IF($AY3=1, データ!AI3, NA())</f>
        <v>0.41666666666666669</v>
      </c>
      <c r="AJ3">
        <f>IF($AY3=1, データ!AJ3, NA())</f>
        <v>0.1388888888888889</v>
      </c>
      <c r="AL3">
        <f>IF($AY3=1, データ!AL3, NA())</f>
        <v>0.2073170731707317</v>
      </c>
      <c r="AM3">
        <f>IF($AY3=1, データ!AM3, NA())</f>
        <v>0.28048780487804881</v>
      </c>
      <c r="AN3">
        <f>IF($AY3=1, データ!AN3, NA())</f>
        <v>0.21341463414634146</v>
      </c>
      <c r="AO3">
        <f>IF($AY3=1, データ!AO3, NA())</f>
        <v>0.29878048780487804</v>
      </c>
      <c r="AQ3">
        <f>IF($AY3=1, データ!AQ3, NA())</f>
        <v>44.444444444444443</v>
      </c>
      <c r="AR3">
        <f>IF($AY3=1, データ!AR3, NA())</f>
        <v>55.555555555555557</v>
      </c>
      <c r="AS3">
        <f>IF($AY3=1, データ!AS3, NA())</f>
        <v>11.111111111111114</v>
      </c>
      <c r="AU3">
        <f>IF($AY3=1, データ!AU3, NA())</f>
        <v>48.780487804878049</v>
      </c>
      <c r="AV3">
        <f>IF($AY3=1, データ!AV3, NA())</f>
        <v>51.219512195121951</v>
      </c>
      <c r="AW3">
        <f>IF($AY3=1, データ!AW3, NA())</f>
        <v>-2.4390243902439011</v>
      </c>
      <c r="AY3">
        <v>1</v>
      </c>
      <c r="BC3">
        <f t="shared" ref="BC3:BC41" si="0">BB3*SQRT(SUM($AY$2:$AY$22)-2)/SQRT(1-BB3^2)</f>
        <v>0</v>
      </c>
      <c r="BD3">
        <f t="shared" ref="BD3:BD42" si="1">TDIST(ABS(BC3),SUM($AY$2:$AY$22)-2,2)</f>
        <v>1</v>
      </c>
    </row>
    <row r="4" spans="1:56" x14ac:dyDescent="0.4">
      <c r="A4" t="s">
        <v>2</v>
      </c>
      <c r="B4">
        <f>IF($AY4=1, データ!B4, NA())</f>
        <v>27</v>
      </c>
      <c r="C4">
        <f>IF($AY4=1, データ!C4, NA())</f>
        <v>32</v>
      </c>
      <c r="D4">
        <f>IF($AY4=1, データ!D4, NA())</f>
        <v>7.7</v>
      </c>
      <c r="F4">
        <f>IF($AY4=1, データ!F4, NA())</f>
        <v>6</v>
      </c>
      <c r="G4">
        <f>IF($AY4=1, データ!G4, NA())</f>
        <v>5</v>
      </c>
      <c r="H4">
        <f>IF($AY4=1, データ!H4, NA())</f>
        <v>54.54545454545454</v>
      </c>
      <c r="J4">
        <f>IF($AY4=1, データ!J4, NA())</f>
        <v>34</v>
      </c>
      <c r="K4">
        <f>IF($AY4=1, データ!K4, NA())</f>
        <v>15</v>
      </c>
      <c r="L4">
        <f>IF($AY4=1, データ!L4, NA())</f>
        <v>69.387755102040813</v>
      </c>
      <c r="N4">
        <f>IF($AY4=1, データ!N4, NA())</f>
        <v>40</v>
      </c>
      <c r="O4">
        <f>IF($AY4=1, データ!O4, NA())</f>
        <v>20</v>
      </c>
      <c r="P4">
        <f>IF($AY4=1, データ!P4, NA())</f>
        <v>66.666666666666657</v>
      </c>
      <c r="R4">
        <f>IF($AY4=1, データ!R4, NA())</f>
        <v>2</v>
      </c>
      <c r="S4">
        <f>IF($AY4=1, データ!S4, NA())</f>
        <v>7</v>
      </c>
      <c r="T4">
        <f>IF($AY4=1, データ!T4, NA())</f>
        <v>3</v>
      </c>
      <c r="U4">
        <f>IF($AY4=1, データ!U4, NA())</f>
        <v>19</v>
      </c>
      <c r="W4">
        <f>IF($AY4=1, データ!W4, NA())</f>
        <v>35</v>
      </c>
      <c r="X4">
        <f>IF($AY4=1, データ!X4, NA())</f>
        <v>48</v>
      </c>
      <c r="Y4">
        <f>IF($AY4=1, データ!Y4, NA())</f>
        <v>48</v>
      </c>
      <c r="Z4">
        <f>IF($AY4=1, データ!Z4, NA())</f>
        <v>38</v>
      </c>
      <c r="AA4">
        <f>IF($AY4=1, データ!AA4, NA())</f>
        <v>31</v>
      </c>
      <c r="AC4">
        <f>IF($AY4=1, データ!AC4, NA())</f>
        <v>70</v>
      </c>
      <c r="AD4">
        <f>IF($AY4=1, データ!AD4, NA())</f>
        <v>400</v>
      </c>
      <c r="AE4">
        <f>IF($AY4=1, データ!AE4, NA())</f>
        <v>470</v>
      </c>
      <c r="AG4">
        <f>IF($AY4=1, データ!AG4, NA())</f>
        <v>6.4516129032258063E-2</v>
      </c>
      <c r="AH4">
        <f>IF($AY4=1, データ!AH4, NA())</f>
        <v>0.22580645161290322</v>
      </c>
      <c r="AI4">
        <f>IF($AY4=1, データ!AI4, NA())</f>
        <v>9.6774193548387094E-2</v>
      </c>
      <c r="AJ4">
        <f>IF($AY4=1, データ!AJ4, NA())</f>
        <v>0.61290322580645162</v>
      </c>
      <c r="AL4">
        <f>IF($AY4=1, データ!AL4, NA())</f>
        <v>0.20710059171597633</v>
      </c>
      <c r="AM4">
        <f>IF($AY4=1, データ!AM4, NA())</f>
        <v>0.28402366863905326</v>
      </c>
      <c r="AN4">
        <f>IF($AY4=1, データ!AN4, NA())</f>
        <v>0.28402366863905326</v>
      </c>
      <c r="AO4">
        <f>IF($AY4=1, データ!AO4, NA())</f>
        <v>0.22485207100591717</v>
      </c>
      <c r="AQ4">
        <f>IF($AY4=1, データ!AQ4, NA())</f>
        <v>29.032258064516132</v>
      </c>
      <c r="AR4">
        <f>IF($AY4=1, データ!AR4, NA())</f>
        <v>70.967741935483872</v>
      </c>
      <c r="AS4">
        <f>IF($AY4=1, データ!AS4, NA())</f>
        <v>41.935483870967744</v>
      </c>
      <c r="AU4">
        <f>IF($AY4=1, データ!AU4, NA())</f>
        <v>49.112426035502956</v>
      </c>
      <c r="AV4">
        <f>IF($AY4=1, データ!AV4, NA())</f>
        <v>50.887573964497044</v>
      </c>
      <c r="AW4">
        <f>IF($AY4=1, データ!AW4, NA())</f>
        <v>-1.7751479289940875</v>
      </c>
      <c r="AY4">
        <v>1</v>
      </c>
      <c r="BA4" t="s">
        <v>54</v>
      </c>
      <c r="BB4">
        <f t="array" ref="BB4">PEARSON(IF($AY$2:$AY$22=1,$AS$2:$AS$22,""),IF($AY$2:$AY$22=1,$B$2:$B$22,""))</f>
        <v>0.17845184007013146</v>
      </c>
      <c r="BC4">
        <f t="shared" si="0"/>
        <v>0.65391345499133446</v>
      </c>
      <c r="BD4">
        <f t="shared" si="1"/>
        <v>0.52456678406204038</v>
      </c>
    </row>
    <row r="5" spans="1:56" x14ac:dyDescent="0.4">
      <c r="A5" t="s">
        <v>3</v>
      </c>
      <c r="B5">
        <f>IF($AY5=1, データ!B5, NA())</f>
        <v>13</v>
      </c>
      <c r="C5">
        <f>IF($AY5=1, データ!C5, NA())</f>
        <v>11</v>
      </c>
      <c r="D5">
        <f>IF($AY5=1, データ!D5, NA())</f>
        <v>5.0999999999999996</v>
      </c>
      <c r="F5">
        <f>IF($AY5=1, データ!F5, NA())</f>
        <v>4</v>
      </c>
      <c r="G5">
        <f>IF($AY5=1, データ!G5, NA())</f>
        <v>23</v>
      </c>
      <c r="H5">
        <f>IF($AY5=1, データ!H5, NA())</f>
        <v>14.814814814814813</v>
      </c>
      <c r="J5">
        <f>IF($AY5=1, データ!J5, NA())</f>
        <v>0</v>
      </c>
      <c r="K5">
        <f>IF($AY5=1, データ!K5, NA())</f>
        <v>25</v>
      </c>
      <c r="L5">
        <f>IF($AY5=1, データ!L5, NA())</f>
        <v>0</v>
      </c>
      <c r="N5">
        <f>IF($AY5=1, データ!N5, NA())</f>
        <v>4</v>
      </c>
      <c r="O5">
        <f>IF($AY5=1, データ!O5, NA())</f>
        <v>48</v>
      </c>
      <c r="P5">
        <f>IF($AY5=1, データ!P5, NA())</f>
        <v>7.6923076923076925</v>
      </c>
      <c r="R5">
        <f>IF($AY5=1, データ!R5, NA())</f>
        <v>9</v>
      </c>
      <c r="S5">
        <f>IF($AY5=1, データ!S5, NA())</f>
        <v>16</v>
      </c>
      <c r="T5">
        <f>IF($AY5=1, データ!T5, NA())</f>
        <v>17</v>
      </c>
      <c r="U5">
        <f>IF($AY5=1, データ!U5, NA())</f>
        <v>19</v>
      </c>
      <c r="W5">
        <f>IF($AY5=1, データ!W5, NA())</f>
        <v>13</v>
      </c>
      <c r="X5">
        <f>IF($AY5=1, データ!X5, NA())</f>
        <v>64</v>
      </c>
      <c r="Y5">
        <f>IF($AY5=1, データ!Y5, NA())</f>
        <v>17</v>
      </c>
      <c r="Z5">
        <f>IF($AY5=1, データ!Z5, NA())</f>
        <v>45</v>
      </c>
      <c r="AA5">
        <f>IF($AY5=1, データ!AA5, NA())</f>
        <v>61</v>
      </c>
      <c r="AC5">
        <f>IF($AY5=1, データ!AC5, NA())</f>
        <v>0</v>
      </c>
      <c r="AD5">
        <f>IF($AY5=1, データ!AD5, NA())</f>
        <v>360</v>
      </c>
      <c r="AE5">
        <f>IF($AY5=1, データ!AE5, NA())</f>
        <v>360</v>
      </c>
      <c r="AG5">
        <f>IF($AY5=1, データ!AG5, NA())</f>
        <v>0.14754098360655737</v>
      </c>
      <c r="AH5">
        <f>IF($AY5=1, データ!AH5, NA())</f>
        <v>0.26229508196721313</v>
      </c>
      <c r="AI5">
        <f>IF($AY5=1, データ!AI5, NA())</f>
        <v>0.27868852459016391</v>
      </c>
      <c r="AJ5">
        <f>IF($AY5=1, データ!AJ5, NA())</f>
        <v>0.31147540983606559</v>
      </c>
      <c r="AL5">
        <f>IF($AY5=1, データ!AL5, NA())</f>
        <v>9.3525179856115109E-2</v>
      </c>
      <c r="AM5">
        <f>IF($AY5=1, データ!AM5, NA())</f>
        <v>0.46043165467625902</v>
      </c>
      <c r="AN5">
        <f>IF($AY5=1, データ!AN5, NA())</f>
        <v>0.1223021582733813</v>
      </c>
      <c r="AO5">
        <f>IF($AY5=1, データ!AO5, NA())</f>
        <v>0.32374100719424459</v>
      </c>
      <c r="AQ5">
        <f>IF($AY5=1, データ!AQ5, NA())</f>
        <v>40.983606557377051</v>
      </c>
      <c r="AR5">
        <f>IF($AY5=1, データ!AR5, NA())</f>
        <v>59.016393442622949</v>
      </c>
      <c r="AS5">
        <f>IF($AY5=1, データ!AS5, NA())</f>
        <v>18.032786885245898</v>
      </c>
      <c r="AU5">
        <f>IF($AY5=1, データ!AU5, NA())</f>
        <v>55.39568345323741</v>
      </c>
      <c r="AV5">
        <f>IF($AY5=1, データ!AV5, NA())</f>
        <v>44.60431654676259</v>
      </c>
      <c r="AW5">
        <f>IF($AY5=1, データ!AW5, NA())</f>
        <v>10.791366906474821</v>
      </c>
      <c r="AY5">
        <v>1</v>
      </c>
      <c r="BC5">
        <f t="shared" si="0"/>
        <v>0</v>
      </c>
      <c r="BD5">
        <f t="shared" si="1"/>
        <v>1</v>
      </c>
    </row>
    <row r="6" spans="1:56" x14ac:dyDescent="0.4">
      <c r="A6" t="s">
        <v>4</v>
      </c>
      <c r="B6">
        <f>IF($AY6=1, データ!B6, NA())</f>
        <v>25</v>
      </c>
      <c r="C6">
        <f>IF($AY6=1, データ!C6, NA())</f>
        <v>18</v>
      </c>
      <c r="D6">
        <f>IF($AY6=1, データ!D6, NA())</f>
        <v>5.5</v>
      </c>
      <c r="F6">
        <f>IF($AY6=1, データ!F6, NA())</f>
        <v>7</v>
      </c>
      <c r="G6">
        <f>IF($AY6=1, データ!G6, NA())</f>
        <v>75</v>
      </c>
      <c r="H6">
        <f>IF($AY6=1, データ!H6, NA())</f>
        <v>8.536585365853659</v>
      </c>
      <c r="J6">
        <f>IF($AY6=1, データ!J6, NA())</f>
        <v>9</v>
      </c>
      <c r="K6">
        <f>IF($AY6=1, データ!K6, NA())</f>
        <v>7</v>
      </c>
      <c r="L6">
        <f>IF($AY6=1, データ!L6, NA())</f>
        <v>56.25</v>
      </c>
      <c r="N6">
        <f>IF($AY6=1, データ!N6, NA())</f>
        <v>16</v>
      </c>
      <c r="O6">
        <f>IF($AY6=1, データ!O6, NA())</f>
        <v>82</v>
      </c>
      <c r="P6">
        <f>IF($AY6=1, データ!P6, NA())</f>
        <v>16.326530612244898</v>
      </c>
      <c r="R6">
        <f>IF($AY6=1, データ!R6, NA())</f>
        <v>42</v>
      </c>
      <c r="S6">
        <f>IF($AY6=1, データ!S6, NA())</f>
        <v>25</v>
      </c>
      <c r="T6">
        <f>IF($AY6=1, データ!T6, NA())</f>
        <v>58</v>
      </c>
      <c r="U6">
        <f>IF($AY6=1, データ!U6, NA())</f>
        <v>40</v>
      </c>
      <c r="W6">
        <f>IF($AY6=1, データ!W6, NA())</f>
        <v>17</v>
      </c>
      <c r="X6">
        <f>IF($AY6=1, データ!X6, NA())</f>
        <v>0</v>
      </c>
      <c r="Y6">
        <f>IF($AY6=1, データ!Y6, NA())</f>
        <v>17</v>
      </c>
      <c r="Z6">
        <f>IF($AY6=1, データ!Z6, NA())</f>
        <v>1</v>
      </c>
      <c r="AA6">
        <f>IF($AY6=1, データ!AA6, NA())</f>
        <v>165</v>
      </c>
      <c r="AC6">
        <f>IF($AY6=1, データ!AC6, NA())</f>
        <v>400</v>
      </c>
      <c r="AD6">
        <f>IF($AY6=1, データ!AD6, NA())</f>
        <v>480</v>
      </c>
      <c r="AE6">
        <f>IF($AY6=1, データ!AE6, NA())</f>
        <v>880</v>
      </c>
      <c r="AG6">
        <f>IF($AY6=1, データ!AG6, NA())</f>
        <v>0.25454545454545452</v>
      </c>
      <c r="AH6">
        <f>IF($AY6=1, データ!AH6, NA())</f>
        <v>0.15151515151515152</v>
      </c>
      <c r="AI6">
        <f>IF($AY6=1, データ!AI6, NA())</f>
        <v>0.3515151515151515</v>
      </c>
      <c r="AJ6">
        <f>IF($AY6=1, データ!AJ6, NA())</f>
        <v>0.24242424242424243</v>
      </c>
      <c r="AL6">
        <f>IF($AY6=1, データ!AL6, NA())</f>
        <v>0.48571428571428571</v>
      </c>
      <c r="AM6">
        <f>IF($AY6=1, データ!AM6, NA())</f>
        <v>0</v>
      </c>
      <c r="AN6">
        <f>IF($AY6=1, データ!AN6, NA())</f>
        <v>0.48571428571428571</v>
      </c>
      <c r="AO6">
        <f>IF($AY6=1, データ!AO6, NA())</f>
        <v>2.8571428571428571E-2</v>
      </c>
      <c r="AQ6">
        <f>IF($AY6=1, データ!AQ6, NA())</f>
        <v>40.606060606060609</v>
      </c>
      <c r="AR6">
        <f>IF($AY6=1, データ!AR6, NA())</f>
        <v>59.393939393939398</v>
      </c>
      <c r="AS6">
        <f>IF($AY6=1, データ!AS6, NA())</f>
        <v>18.787878787878789</v>
      </c>
      <c r="AU6">
        <f>IF($AY6=1, データ!AU6, NA())</f>
        <v>48.571428571428569</v>
      </c>
      <c r="AV6">
        <f>IF($AY6=1, データ!AV6, NA())</f>
        <v>51.428571428571423</v>
      </c>
      <c r="AW6">
        <f>IF($AY6=1, データ!AW6, NA())</f>
        <v>-2.8571428571428541</v>
      </c>
      <c r="AY6">
        <v>1</v>
      </c>
      <c r="BA6" t="s">
        <v>55</v>
      </c>
      <c r="BB6">
        <f t="array" ref="BB6">PEARSON(IF($AY$2:$AY$22=1,$AW$2:$AW$22,""),IF($AY$2:$AY$22=1,$C$2:$C$22,""))</f>
        <v>-0.18574092069084375</v>
      </c>
      <c r="BC6">
        <f t="shared" si="0"/>
        <v>-0.68155837885695392</v>
      </c>
      <c r="BD6">
        <f t="shared" si="1"/>
        <v>0.50747899443781463</v>
      </c>
    </row>
    <row r="7" spans="1:56" x14ac:dyDescent="0.4">
      <c r="A7" t="s">
        <v>5</v>
      </c>
      <c r="B7">
        <f>IF($AY7=1, データ!B7, NA())</f>
        <v>9</v>
      </c>
      <c r="C7">
        <f>IF($AY7=1, データ!C7, NA())</f>
        <v>29</v>
      </c>
      <c r="D7">
        <f>IF($AY7=1, データ!D7, NA())</f>
        <v>7.2</v>
      </c>
      <c r="F7">
        <f>IF($AY7=1, データ!F7, NA())</f>
        <v>18</v>
      </c>
      <c r="G7">
        <f>IF($AY7=1, データ!G7, NA())</f>
        <v>25</v>
      </c>
      <c r="H7">
        <f>IF($AY7=1, データ!H7, NA())</f>
        <v>41.860465116279073</v>
      </c>
      <c r="J7">
        <f>IF($AY7=1, データ!J7, NA())</f>
        <v>32</v>
      </c>
      <c r="K7">
        <f>IF($AY7=1, データ!K7, NA())</f>
        <v>11</v>
      </c>
      <c r="L7">
        <f>IF($AY7=1, データ!L7, NA())</f>
        <v>74.418604651162795</v>
      </c>
      <c r="N7">
        <f>IF($AY7=1, データ!N7, NA())</f>
        <v>50</v>
      </c>
      <c r="O7">
        <f>IF($AY7=1, データ!O7, NA())</f>
        <v>36</v>
      </c>
      <c r="P7">
        <f>IF($AY7=1, データ!P7, NA())</f>
        <v>58.139534883720934</v>
      </c>
      <c r="R7">
        <f>IF($AY7=1, データ!R7, NA())</f>
        <v>17</v>
      </c>
      <c r="S7">
        <f>IF($AY7=1, データ!S7, NA())</f>
        <v>32</v>
      </c>
      <c r="T7">
        <f>IF($AY7=1, データ!T7, NA())</f>
        <v>23</v>
      </c>
      <c r="U7">
        <f>IF($AY7=1, データ!U7, NA())</f>
        <v>31</v>
      </c>
      <c r="W7">
        <f>IF($AY7=1, データ!W7, NA())</f>
        <v>49</v>
      </c>
      <c r="X7">
        <f>IF($AY7=1, データ!X7, NA())</f>
        <v>7</v>
      </c>
      <c r="Y7">
        <f>IF($AY7=1, データ!Y7, NA())</f>
        <v>38</v>
      </c>
      <c r="Z7">
        <f>IF($AY7=1, データ!Z7, NA())</f>
        <v>3</v>
      </c>
      <c r="AA7">
        <f>IF($AY7=1, データ!AA7, NA())</f>
        <v>103</v>
      </c>
      <c r="AC7">
        <f>IF($AY7=1, データ!AC7, NA())</f>
        <v>180</v>
      </c>
      <c r="AD7">
        <f>IF($AY7=1, データ!AD7, NA())</f>
        <v>890</v>
      </c>
      <c r="AE7">
        <f>IF($AY7=1, データ!AE7, NA())</f>
        <v>1070</v>
      </c>
      <c r="AG7">
        <f>IF($AY7=1, データ!AG7, NA())</f>
        <v>0.1650485436893204</v>
      </c>
      <c r="AH7">
        <f>IF($AY7=1, データ!AH7, NA())</f>
        <v>0.31067961165048541</v>
      </c>
      <c r="AI7">
        <f>IF($AY7=1, データ!AI7, NA())</f>
        <v>0.22330097087378642</v>
      </c>
      <c r="AJ7">
        <f>IF($AY7=1, データ!AJ7, NA())</f>
        <v>0.30097087378640774</v>
      </c>
      <c r="AL7">
        <f>IF($AY7=1, データ!AL7, NA())</f>
        <v>0.50515463917525771</v>
      </c>
      <c r="AM7">
        <f>IF($AY7=1, データ!AM7, NA())</f>
        <v>7.2164948453608241E-2</v>
      </c>
      <c r="AN7">
        <f>IF($AY7=1, データ!AN7, NA())</f>
        <v>0.39175257731958762</v>
      </c>
      <c r="AO7">
        <f>IF($AY7=1, データ!AO7, NA())</f>
        <v>3.0927835051546393E-2</v>
      </c>
      <c r="AQ7">
        <f>IF($AY7=1, データ!AQ7, NA())</f>
        <v>47.572815533980581</v>
      </c>
      <c r="AR7">
        <f>IF($AY7=1, データ!AR7, NA())</f>
        <v>52.427184466019419</v>
      </c>
      <c r="AS7">
        <f>IF($AY7=1, データ!AS7, NA())</f>
        <v>4.8543689320388381</v>
      </c>
      <c r="AU7">
        <f>IF($AY7=1, データ!AU7, NA())</f>
        <v>57.731958762886592</v>
      </c>
      <c r="AV7">
        <f>IF($AY7=1, データ!AV7, NA())</f>
        <v>42.268041237113401</v>
      </c>
      <c r="AW7">
        <f>IF($AY7=1, データ!AW7, NA())</f>
        <v>15.463917525773191</v>
      </c>
      <c r="AY7">
        <v>1</v>
      </c>
      <c r="BC7">
        <f t="shared" si="0"/>
        <v>0</v>
      </c>
      <c r="BD7">
        <f t="shared" si="1"/>
        <v>1</v>
      </c>
    </row>
    <row r="8" spans="1:56" x14ac:dyDescent="0.4">
      <c r="A8" t="s">
        <v>6</v>
      </c>
      <c r="B8" t="e">
        <f>IF($AY8=1, データ!B8, NA())</f>
        <v>#N/A</v>
      </c>
      <c r="C8" t="e">
        <f>IF($AY8=1, データ!C8, NA())</f>
        <v>#N/A</v>
      </c>
      <c r="D8" t="e">
        <f>IF($AY8=1, データ!D8, NA())</f>
        <v>#N/A</v>
      </c>
      <c r="F8" t="e">
        <f>IF($AY8=1, データ!F8, NA())</f>
        <v>#N/A</v>
      </c>
      <c r="G8" t="e">
        <f>IF($AY8=1, データ!G8, NA())</f>
        <v>#N/A</v>
      </c>
      <c r="H8" t="e">
        <f>IF($AY8=1, データ!H8, NA())</f>
        <v>#N/A</v>
      </c>
      <c r="J8" t="e">
        <f>IF($AY8=1, データ!J8, NA())</f>
        <v>#N/A</v>
      </c>
      <c r="K8" t="e">
        <f>IF($AY8=1, データ!K8, NA())</f>
        <v>#N/A</v>
      </c>
      <c r="L8" t="e">
        <f>IF($AY8=1, データ!L8, NA())</f>
        <v>#N/A</v>
      </c>
      <c r="N8" t="e">
        <f>IF($AY8=1, データ!N8, NA())</f>
        <v>#N/A</v>
      </c>
      <c r="O8" t="e">
        <f>IF($AY8=1, データ!O8, NA())</f>
        <v>#N/A</v>
      </c>
      <c r="P8" t="e">
        <f>IF($AY8=1, データ!P8, NA())</f>
        <v>#N/A</v>
      </c>
      <c r="R8" t="e">
        <f>IF($AY8=1, データ!R8, NA())</f>
        <v>#N/A</v>
      </c>
      <c r="S8" t="e">
        <f>IF($AY8=1, データ!S8, NA())</f>
        <v>#N/A</v>
      </c>
      <c r="T8" t="e">
        <f>IF($AY8=1, データ!T8, NA())</f>
        <v>#N/A</v>
      </c>
      <c r="U8" t="e">
        <f>IF($AY8=1, データ!U8, NA())</f>
        <v>#N/A</v>
      </c>
      <c r="W8" t="e">
        <f>IF($AY8=1, データ!W8, NA())</f>
        <v>#N/A</v>
      </c>
      <c r="X8" t="e">
        <f>IF($AY8=1, データ!X8, NA())</f>
        <v>#N/A</v>
      </c>
      <c r="Y8" t="e">
        <f>IF($AY8=1, データ!Y8, NA())</f>
        <v>#N/A</v>
      </c>
      <c r="Z8" t="e">
        <f>IF($AY8=1, データ!Z8, NA())</f>
        <v>#N/A</v>
      </c>
      <c r="AA8" t="e">
        <f>IF($AY8=1, データ!AA8, NA())</f>
        <v>#N/A</v>
      </c>
      <c r="AC8" t="e">
        <f>IF($AY8=1, データ!AC8, NA())</f>
        <v>#N/A</v>
      </c>
      <c r="AD8" t="e">
        <f>IF($AY8=1, データ!AD8, NA())</f>
        <v>#N/A</v>
      </c>
      <c r="AE8" s="8" t="e">
        <f>IF($AY8=1, データ!AE8, NA())</f>
        <v>#N/A</v>
      </c>
      <c r="AG8" t="e">
        <f>IF($AY8=1, データ!AG8, NA())</f>
        <v>#N/A</v>
      </c>
      <c r="AH8" t="e">
        <f>IF($AY8=1, データ!AH8, NA())</f>
        <v>#N/A</v>
      </c>
      <c r="AI8" t="e">
        <f>IF($AY8=1, データ!AI8, NA())</f>
        <v>#N/A</v>
      </c>
      <c r="AJ8" t="e">
        <f>IF($AY8=1, データ!AJ8, NA())</f>
        <v>#N/A</v>
      </c>
      <c r="AL8" t="e">
        <f>IF($AY8=1, データ!AL8, NA())</f>
        <v>#N/A</v>
      </c>
      <c r="AM8" t="e">
        <f>IF($AY8=1, データ!AM8, NA())</f>
        <v>#N/A</v>
      </c>
      <c r="AN8" t="e">
        <f>IF($AY8=1, データ!AN8, NA())</f>
        <v>#N/A</v>
      </c>
      <c r="AO8" t="e">
        <f>IF($AY8=1, データ!AO8, NA())</f>
        <v>#N/A</v>
      </c>
      <c r="AQ8" t="e">
        <f>IF($AY8=1, データ!AQ8, NA())</f>
        <v>#N/A</v>
      </c>
      <c r="AR8" t="e">
        <f>IF($AY8=1, データ!AR8, NA())</f>
        <v>#N/A</v>
      </c>
      <c r="AS8" t="e">
        <f>IF($AY8=1, データ!AS8, NA())</f>
        <v>#N/A</v>
      </c>
      <c r="AU8" t="e">
        <f>IF($AY8=1, データ!AU8, NA())</f>
        <v>#N/A</v>
      </c>
      <c r="AV8" t="e">
        <f>IF($AY8=1, データ!AV8, NA())</f>
        <v>#N/A</v>
      </c>
      <c r="AW8" t="e">
        <f>IF($AY8=1, データ!AW8, NA())</f>
        <v>#N/A</v>
      </c>
      <c r="AY8">
        <v>0</v>
      </c>
      <c r="BA8" t="s">
        <v>56</v>
      </c>
      <c r="BB8">
        <f t="array" ref="BB8">PEARSON(IF($AY$2:$AY$22=1,$AW$2:$AW$22,""),IF($AY$2:$AY$22=1,$B$2:$B$22,""))</f>
        <v>5.2383161475731674E-2</v>
      </c>
      <c r="BC8">
        <f t="shared" si="0"/>
        <v>0.18912983864634894</v>
      </c>
      <c r="BD8">
        <f t="shared" si="1"/>
        <v>0.85291187228137799</v>
      </c>
    </row>
    <row r="9" spans="1:56" x14ac:dyDescent="0.4">
      <c r="A9" t="s">
        <v>7</v>
      </c>
      <c r="B9">
        <f>IF($AY9=1, データ!B9, NA())</f>
        <v>22</v>
      </c>
      <c r="C9">
        <f>IF($AY9=1, データ!C9, NA())</f>
        <v>22</v>
      </c>
      <c r="D9">
        <f>IF($AY9=1, データ!D9, NA())</f>
        <v>5.3</v>
      </c>
      <c r="F9">
        <f>IF($AY9=1, データ!F9, NA())</f>
        <v>17</v>
      </c>
      <c r="G9">
        <f>IF($AY9=1, データ!G9, NA())</f>
        <v>23</v>
      </c>
      <c r="H9">
        <f>IF($AY9=1, データ!H9, NA())</f>
        <v>42.5</v>
      </c>
      <c r="J9">
        <f>IF($AY9=1, データ!J9, NA())</f>
        <v>9</v>
      </c>
      <c r="K9">
        <f>IF($AY9=1, データ!K9, NA())</f>
        <v>16</v>
      </c>
      <c r="L9">
        <f>IF($AY9=1, データ!L9, NA())</f>
        <v>36</v>
      </c>
      <c r="N9">
        <f>IF($AY9=1, データ!N9, NA())</f>
        <v>26</v>
      </c>
      <c r="O9">
        <f>IF($AY9=1, データ!O9, NA())</f>
        <v>39</v>
      </c>
      <c r="P9">
        <f>IF($AY9=1, データ!P9, NA())</f>
        <v>40</v>
      </c>
      <c r="R9">
        <f>IF($AY9=1, データ!R9, NA())</f>
        <v>14</v>
      </c>
      <c r="S9">
        <f>IF($AY9=1, データ!S9, NA())</f>
        <v>30</v>
      </c>
      <c r="T9">
        <f>IF($AY9=1, データ!T9, NA())</f>
        <v>26</v>
      </c>
      <c r="U9">
        <f>IF($AY9=1, データ!U9, NA())</f>
        <v>44</v>
      </c>
      <c r="W9">
        <f>IF($AY9=1, データ!W9, NA())</f>
        <v>17</v>
      </c>
      <c r="X9">
        <f>IF($AY9=1, データ!X9, NA())</f>
        <v>28</v>
      </c>
      <c r="Y9">
        <f>IF($AY9=1, データ!Y9, NA())</f>
        <v>22</v>
      </c>
      <c r="Z9">
        <f>IF($AY9=1, データ!Z9, NA())</f>
        <v>19</v>
      </c>
      <c r="AA9">
        <f>IF($AY9=1, データ!AA9, NA())</f>
        <v>86</v>
      </c>
      <c r="AC9">
        <f>IF($AY9=1, データ!AC9, NA())</f>
        <v>-480</v>
      </c>
      <c r="AD9">
        <f>IF($AY9=1, データ!AD9, NA())</f>
        <v>740</v>
      </c>
      <c r="AE9">
        <f>IF($AY9=1, データ!AE9, NA())</f>
        <v>260</v>
      </c>
      <c r="AG9">
        <f>IF($AY9=1, データ!AG9, NA())</f>
        <v>0.12280701754385964</v>
      </c>
      <c r="AH9">
        <f>IF($AY9=1, データ!AH9, NA())</f>
        <v>0.26315789473684209</v>
      </c>
      <c r="AI9">
        <f>IF($AY9=1, データ!AI9, NA())</f>
        <v>0.22807017543859648</v>
      </c>
      <c r="AJ9">
        <f>IF($AY9=1, データ!AJ9, NA())</f>
        <v>0.38596491228070173</v>
      </c>
      <c r="AL9">
        <f>IF($AY9=1, データ!AL9, NA())</f>
        <v>0.19767441860465115</v>
      </c>
      <c r="AM9">
        <f>IF($AY9=1, データ!AM9, NA())</f>
        <v>0.32558139534883723</v>
      </c>
      <c r="AN9">
        <f>IF($AY9=1, データ!AN9, NA())</f>
        <v>0.2558139534883721</v>
      </c>
      <c r="AO9">
        <f>IF($AY9=1, データ!AO9, NA())</f>
        <v>0.22093023255813954</v>
      </c>
      <c r="AQ9">
        <f>IF($AY9=1, データ!AQ9, NA())</f>
        <v>38.596491228070171</v>
      </c>
      <c r="AR9">
        <f>IF($AY9=1, データ!AR9, NA())</f>
        <v>61.403508771929829</v>
      </c>
      <c r="AS9">
        <f>IF($AY9=1, データ!AS9, NA())</f>
        <v>22.807017543859658</v>
      </c>
      <c r="AU9">
        <f>IF($AY9=1, データ!AU9, NA())</f>
        <v>52.325581395348841</v>
      </c>
      <c r="AV9">
        <f>IF($AY9=1, データ!AV9, NA())</f>
        <v>47.674418604651166</v>
      </c>
      <c r="AW9">
        <f>IF($AY9=1, データ!AW9, NA())</f>
        <v>4.6511627906976756</v>
      </c>
      <c r="AY9">
        <v>1</v>
      </c>
      <c r="BC9">
        <f t="shared" si="0"/>
        <v>0</v>
      </c>
      <c r="BD9">
        <f t="shared" si="1"/>
        <v>1</v>
      </c>
    </row>
    <row r="10" spans="1:56" x14ac:dyDescent="0.4">
      <c r="A10" t="s">
        <v>8</v>
      </c>
      <c r="B10">
        <f>IF($AY10=1, データ!B10, NA())</f>
        <v>17</v>
      </c>
      <c r="C10">
        <f>IF($AY10=1, データ!C10, NA())</f>
        <v>30</v>
      </c>
      <c r="D10">
        <f>IF($AY10=1, データ!D10, NA())</f>
        <v>6</v>
      </c>
      <c r="F10">
        <f>IF($AY10=1, データ!F10, NA())</f>
        <v>17</v>
      </c>
      <c r="G10">
        <f>IF($AY10=1, データ!G10, NA())</f>
        <v>7</v>
      </c>
      <c r="H10">
        <f>IF($AY10=1, データ!H10, NA())</f>
        <v>70.833333333333343</v>
      </c>
      <c r="J10">
        <f>IF($AY10=1, データ!J10, NA())</f>
        <v>3</v>
      </c>
      <c r="K10">
        <f>IF($AY10=1, データ!K10, NA())</f>
        <v>39</v>
      </c>
      <c r="L10">
        <f>IF($AY10=1, データ!L10, NA())</f>
        <v>7.1428571428571423</v>
      </c>
      <c r="N10">
        <f>IF($AY10=1, データ!N10, NA())</f>
        <v>20</v>
      </c>
      <c r="O10">
        <f>IF($AY10=1, データ!O10, NA())</f>
        <v>46</v>
      </c>
      <c r="P10">
        <f>IF($AY10=1, データ!P10, NA())</f>
        <v>30.303030303030305</v>
      </c>
      <c r="R10">
        <f>IF($AY10=1, データ!R10, NA())</f>
        <v>9</v>
      </c>
      <c r="S10">
        <f>IF($AY10=1, データ!S10, NA())</f>
        <v>9</v>
      </c>
      <c r="T10">
        <f>IF($AY10=1, データ!T10, NA())</f>
        <v>22</v>
      </c>
      <c r="U10">
        <f>IF($AY10=1, データ!U10, NA())</f>
        <v>9</v>
      </c>
      <c r="W10">
        <f>IF($AY10=1, データ!W10, NA())</f>
        <v>19</v>
      </c>
      <c r="X10">
        <f>IF($AY10=1, データ!X10, NA())</f>
        <v>41</v>
      </c>
      <c r="Y10">
        <f>IF($AY10=1, データ!Y10, NA())</f>
        <v>52</v>
      </c>
      <c r="Z10">
        <f>IF($AY10=1, データ!Z10, NA())</f>
        <v>39</v>
      </c>
      <c r="AA10">
        <f>IF($AY10=1, データ!AA10, NA())</f>
        <v>49</v>
      </c>
      <c r="AC10">
        <f>IF($AY10=1, データ!AC10, NA())</f>
        <v>-60</v>
      </c>
      <c r="AD10">
        <f>IF($AY10=1, データ!AD10, NA())</f>
        <v>440</v>
      </c>
      <c r="AE10">
        <f>IF($AY10=1, データ!AE10, NA())</f>
        <v>380</v>
      </c>
      <c r="AG10">
        <f>IF($AY10=1, データ!AG10, NA())</f>
        <v>0.18367346938775511</v>
      </c>
      <c r="AH10">
        <f>IF($AY10=1, データ!AH10, NA())</f>
        <v>0.18367346938775511</v>
      </c>
      <c r="AI10">
        <f>IF($AY10=1, データ!AI10, NA())</f>
        <v>0.44897959183673469</v>
      </c>
      <c r="AJ10">
        <f>IF($AY10=1, データ!AJ10, NA())</f>
        <v>0.18367346938775511</v>
      </c>
      <c r="AL10">
        <f>IF($AY10=1, データ!AL10, NA())</f>
        <v>0.12582781456953643</v>
      </c>
      <c r="AM10">
        <f>IF($AY10=1, データ!AM10, NA())</f>
        <v>0.27152317880794702</v>
      </c>
      <c r="AN10">
        <f>IF($AY10=1, データ!AN10, NA())</f>
        <v>0.3443708609271523</v>
      </c>
      <c r="AO10">
        <f>IF($AY10=1, データ!AO10, NA())</f>
        <v>0.25827814569536423</v>
      </c>
      <c r="AQ10">
        <f>IF($AY10=1, データ!AQ10, NA())</f>
        <v>36.734693877551024</v>
      </c>
      <c r="AR10">
        <f>IF($AY10=1, データ!AR10, NA())</f>
        <v>63.265306122448983</v>
      </c>
      <c r="AS10">
        <f>IF($AY10=1, データ!AS10, NA())</f>
        <v>26.530612244897959</v>
      </c>
      <c r="AU10">
        <f>IF($AY10=1, データ!AU10, NA())</f>
        <v>39.735099337748345</v>
      </c>
      <c r="AV10">
        <f>IF($AY10=1, データ!AV10, NA())</f>
        <v>60.264900662251655</v>
      </c>
      <c r="AW10">
        <f>IF($AY10=1, データ!AW10, NA())</f>
        <v>-20.52980132450331</v>
      </c>
      <c r="AY10">
        <v>1</v>
      </c>
      <c r="BA10" t="s">
        <v>61</v>
      </c>
      <c r="BB10">
        <f t="array" ref="BB10">PEARSON(IF($AY$2:$AY$22=1,$AC$2:$AC$22,""),IF($AY$2:$AY$22=1,$C$2:$C$22,""))</f>
        <v>-0.11323032323724107</v>
      </c>
      <c r="BC10">
        <f t="shared" si="0"/>
        <v>-0.41090033232366668</v>
      </c>
      <c r="BD10">
        <f t="shared" si="1"/>
        <v>0.68783824444433805</v>
      </c>
    </row>
    <row r="11" spans="1:56" x14ac:dyDescent="0.4">
      <c r="A11" t="s">
        <v>9</v>
      </c>
      <c r="B11">
        <f>IF($AY11=1, データ!B11, NA())</f>
        <v>17</v>
      </c>
      <c r="C11">
        <f>IF($AY11=1, データ!C11, NA())</f>
        <v>20</v>
      </c>
      <c r="D11">
        <f>IF($AY11=1, データ!D11, NA())</f>
        <v>6.6</v>
      </c>
      <c r="F11">
        <f>IF($AY11=1, データ!F11, NA())</f>
        <v>14</v>
      </c>
      <c r="G11">
        <f>IF($AY11=1, データ!G11, NA())</f>
        <v>15</v>
      </c>
      <c r="H11">
        <f>IF($AY11=1, データ!H11, NA())</f>
        <v>48.275862068965516</v>
      </c>
      <c r="J11">
        <f>IF($AY11=1, データ!J11, NA())</f>
        <v>0</v>
      </c>
      <c r="K11">
        <f>IF($AY11=1, データ!K11, NA())</f>
        <v>69</v>
      </c>
      <c r="L11">
        <f>IF($AY11=1, データ!L11, NA())</f>
        <v>0</v>
      </c>
      <c r="N11">
        <f>IF($AY11=1, データ!N11, NA())</f>
        <v>14</v>
      </c>
      <c r="O11">
        <f>IF($AY11=1, データ!O11, NA())</f>
        <v>84</v>
      </c>
      <c r="P11">
        <f>IF($AY11=1, データ!P11, NA())</f>
        <v>14.285714285714285</v>
      </c>
      <c r="R11">
        <f>IF($AY11=1, データ!R11, NA())</f>
        <v>13</v>
      </c>
      <c r="S11">
        <f>IF($AY11=1, データ!S11, NA())</f>
        <v>12</v>
      </c>
      <c r="T11">
        <f>IF($AY11=1, データ!T11, NA())</f>
        <v>20</v>
      </c>
      <c r="U11">
        <f>IF($AY11=1, データ!U11, NA())</f>
        <v>15</v>
      </c>
      <c r="W11">
        <f>IF($AY11=1, データ!W11, NA())</f>
        <v>71</v>
      </c>
      <c r="X11">
        <f>IF($AY11=1, データ!X11, NA())</f>
        <v>0</v>
      </c>
      <c r="Y11">
        <f>IF($AY11=1, データ!Y11, NA())</f>
        <v>69</v>
      </c>
      <c r="Z11">
        <f>IF($AY11=1, データ!Z11, NA())</f>
        <v>0</v>
      </c>
      <c r="AA11">
        <f>IF($AY11=1, データ!AA11, NA())</f>
        <v>60</v>
      </c>
      <c r="AC11">
        <f>IF($AY11=1, データ!AC11, NA())</f>
        <v>60</v>
      </c>
      <c r="AD11">
        <f>IF($AY11=1, データ!AD11, NA())</f>
        <v>890</v>
      </c>
      <c r="AE11">
        <f>IF($AY11=1, データ!AE11, NA())</f>
        <v>950</v>
      </c>
      <c r="AG11">
        <f>IF($AY11=1, データ!AG11, NA())</f>
        <v>0.21666666666666667</v>
      </c>
      <c r="AH11">
        <f>IF($AY11=1, データ!AH11, NA())</f>
        <v>0.2</v>
      </c>
      <c r="AI11">
        <f>IF($AY11=1, データ!AI11, NA())</f>
        <v>0.33333333333333331</v>
      </c>
      <c r="AJ11">
        <f>IF($AY11=1, データ!AJ11, NA())</f>
        <v>0.25</v>
      </c>
      <c r="AL11">
        <f>IF($AY11=1, データ!AL11, NA())</f>
        <v>0.50714285714285712</v>
      </c>
      <c r="AM11">
        <f>IF($AY11=1, データ!AM11, NA())</f>
        <v>0</v>
      </c>
      <c r="AN11">
        <f>IF($AY11=1, データ!AN11, NA())</f>
        <v>0.49285714285714288</v>
      </c>
      <c r="AO11">
        <f>IF($AY11=1, データ!AO11, NA())</f>
        <v>0</v>
      </c>
      <c r="AQ11">
        <f>IF($AY11=1, データ!AQ11, NA())</f>
        <v>41.666666666666671</v>
      </c>
      <c r="AR11">
        <f>IF($AY11=1, データ!AR11, NA())</f>
        <v>58.333333333333336</v>
      </c>
      <c r="AS11">
        <f>IF($AY11=1, データ!AS11, NA())</f>
        <v>16.666666666666664</v>
      </c>
      <c r="AU11">
        <f>IF($AY11=1, データ!AU11, NA())</f>
        <v>50.714285714285708</v>
      </c>
      <c r="AV11">
        <f>IF($AY11=1, データ!AV11, NA())</f>
        <v>49.285714285714292</v>
      </c>
      <c r="AW11">
        <f>IF($AY11=1, データ!AW11, NA())</f>
        <v>1.4285714285714164</v>
      </c>
      <c r="AY11">
        <v>1</v>
      </c>
      <c r="BC11">
        <f t="shared" si="0"/>
        <v>0</v>
      </c>
      <c r="BD11">
        <f t="shared" si="1"/>
        <v>1</v>
      </c>
    </row>
    <row r="12" spans="1:56" x14ac:dyDescent="0.4">
      <c r="A12" t="s">
        <v>10</v>
      </c>
      <c r="B12">
        <f>IF($AY12=1, データ!B12, NA())</f>
        <v>14</v>
      </c>
      <c r="C12">
        <f>IF($AY12=1, データ!C12, NA())</f>
        <v>26</v>
      </c>
      <c r="D12">
        <f>IF($AY12=1, データ!D12, NA())</f>
        <v>6.7</v>
      </c>
      <c r="F12">
        <f>IF($AY12=1, データ!F12, NA())</f>
        <v>18</v>
      </c>
      <c r="G12">
        <f>IF($AY12=1, データ!G12, NA())</f>
        <v>6</v>
      </c>
      <c r="H12">
        <f>IF($AY12=1, データ!H12, NA())</f>
        <v>75</v>
      </c>
      <c r="J12">
        <f>IF($AY12=1, データ!J12, NA())</f>
        <v>17</v>
      </c>
      <c r="K12">
        <f>IF($AY12=1, データ!K12, NA())</f>
        <v>12</v>
      </c>
      <c r="L12">
        <f>IF($AY12=1, データ!L12, NA())</f>
        <v>58.620689655172406</v>
      </c>
      <c r="N12">
        <f>IF($AY12=1, データ!N12, NA())</f>
        <v>35</v>
      </c>
      <c r="O12">
        <f>IF($AY12=1, データ!O12, NA())</f>
        <v>18</v>
      </c>
      <c r="P12">
        <f>IF($AY12=1, データ!P12, NA())</f>
        <v>66.037735849056602</v>
      </c>
      <c r="R12">
        <f>IF($AY12=1, データ!R12, NA())</f>
        <v>9</v>
      </c>
      <c r="S12">
        <f>IF($AY12=1, データ!S12, NA())</f>
        <v>11</v>
      </c>
      <c r="T12">
        <f>IF($AY12=1, データ!T12, NA())</f>
        <v>23</v>
      </c>
      <c r="U12">
        <f>IF($AY12=1, データ!U12, NA())</f>
        <v>10</v>
      </c>
      <c r="W12">
        <f>IF($AY12=1, データ!W12, NA())</f>
        <v>10</v>
      </c>
      <c r="X12">
        <f>IF($AY12=1, データ!X12, NA())</f>
        <v>24</v>
      </c>
      <c r="Y12">
        <f>IF($AY12=1, データ!Y12, NA())</f>
        <v>29</v>
      </c>
      <c r="Z12">
        <f>IF($AY12=1, データ!Z12, NA())</f>
        <v>84</v>
      </c>
      <c r="AA12">
        <f>IF($AY12=1, データ!AA12, NA())</f>
        <v>53</v>
      </c>
      <c r="AC12">
        <f>IF($AY12=1, データ!AC12, NA())</f>
        <v>230</v>
      </c>
      <c r="AD12">
        <f>IF($AY12=1, データ!AD12, NA())</f>
        <v>320</v>
      </c>
      <c r="AE12">
        <f>IF($AY12=1, データ!AE12, NA())</f>
        <v>550</v>
      </c>
      <c r="AG12">
        <f>IF($AY12=1, データ!AG12, NA())</f>
        <v>0.16981132075471697</v>
      </c>
      <c r="AH12">
        <f>IF($AY12=1, データ!AH12, NA())</f>
        <v>0.20754716981132076</v>
      </c>
      <c r="AI12">
        <f>IF($AY12=1, データ!AI12, NA())</f>
        <v>0.43396226415094341</v>
      </c>
      <c r="AJ12">
        <f>IF($AY12=1, データ!AJ12, NA())</f>
        <v>0.18867924528301888</v>
      </c>
      <c r="AL12">
        <f>IF($AY12=1, データ!AL12, NA())</f>
        <v>6.8027210884353748E-2</v>
      </c>
      <c r="AM12">
        <f>IF($AY12=1, データ!AM12, NA())</f>
        <v>0.16326530612244897</v>
      </c>
      <c r="AN12">
        <f>IF($AY12=1, データ!AN12, NA())</f>
        <v>0.19727891156462585</v>
      </c>
      <c r="AO12">
        <f>IF($AY12=1, データ!AO12, NA())</f>
        <v>0.5714285714285714</v>
      </c>
      <c r="AQ12">
        <f>IF($AY12=1, データ!AQ12, NA())</f>
        <v>37.735849056603776</v>
      </c>
      <c r="AR12">
        <f>IF($AY12=1, データ!AR12, NA())</f>
        <v>62.264150943396224</v>
      </c>
      <c r="AS12">
        <f>IF($AY12=1, データ!AS12, NA())</f>
        <v>24.528301886792448</v>
      </c>
      <c r="AU12">
        <f>IF($AY12=1, データ!AU12, NA())</f>
        <v>23.129251700680271</v>
      </c>
      <c r="AV12">
        <f>IF($AY12=1, データ!AV12, NA())</f>
        <v>76.870748299319729</v>
      </c>
      <c r="AW12">
        <f>IF($AY12=1, データ!AW12, NA())</f>
        <v>-53.741496598639458</v>
      </c>
      <c r="AY12">
        <v>1</v>
      </c>
      <c r="BA12" t="s">
        <v>62</v>
      </c>
      <c r="BB12">
        <f t="array" ref="BB12">PEARSON(IF($AY$2:$AY$22=1,$AD$2:$AD$22,""),IF($AY$2:$AY$22=1,$C$2:$C$22,""))</f>
        <v>0.12341902985102844</v>
      </c>
      <c r="BC12">
        <f t="shared" si="0"/>
        <v>0.44842198539861322</v>
      </c>
      <c r="BD12">
        <f t="shared" si="1"/>
        <v>0.66123159767249895</v>
      </c>
    </row>
    <row r="13" spans="1:56" x14ac:dyDescent="0.4">
      <c r="A13" t="s">
        <v>11</v>
      </c>
      <c r="B13">
        <f>IF($AY13=1, データ!B13, NA())</f>
        <v>26</v>
      </c>
      <c r="C13">
        <f>IF($AY13=1, データ!C13, NA())</f>
        <v>17</v>
      </c>
      <c r="D13">
        <f>IF($AY13=1, データ!D13, NA())</f>
        <v>7.5</v>
      </c>
      <c r="F13">
        <f>IF($AY13=1, データ!F13, NA())</f>
        <v>10</v>
      </c>
      <c r="G13">
        <f>IF($AY13=1, データ!G13, NA())</f>
        <v>13</v>
      </c>
      <c r="H13">
        <f>IF($AY13=1, データ!H13, NA())</f>
        <v>43.478260869565219</v>
      </c>
      <c r="J13">
        <f>IF($AY13=1, データ!J13, NA())</f>
        <v>22</v>
      </c>
      <c r="K13">
        <f>IF($AY13=1, データ!K13, NA())</f>
        <v>14</v>
      </c>
      <c r="L13">
        <f>IF($AY13=1, データ!L13, NA())</f>
        <v>61.111111111111114</v>
      </c>
      <c r="N13">
        <f>IF($AY13=1, データ!N13, NA())</f>
        <v>32</v>
      </c>
      <c r="O13">
        <f>IF($AY13=1, データ!O13, NA())</f>
        <v>27</v>
      </c>
      <c r="P13">
        <f>IF($AY13=1, データ!P13, NA())</f>
        <v>54.237288135593218</v>
      </c>
      <c r="R13">
        <f>IF($AY13=1, データ!R13, NA())</f>
        <v>5</v>
      </c>
      <c r="S13">
        <f>IF($AY13=1, データ!S13, NA())</f>
        <v>20</v>
      </c>
      <c r="T13">
        <f>IF($AY13=1, データ!T13, NA())</f>
        <v>19</v>
      </c>
      <c r="U13">
        <f>IF($AY13=1, データ!U13, NA())</f>
        <v>9</v>
      </c>
      <c r="W13">
        <f>IF($AY13=1, データ!W13, NA())</f>
        <v>16</v>
      </c>
      <c r="X13">
        <f>IF($AY13=1, データ!X13, NA())</f>
        <v>53</v>
      </c>
      <c r="Y13">
        <f>IF($AY13=1, データ!Y13, NA())</f>
        <v>41</v>
      </c>
      <c r="Z13">
        <f>IF($AY13=1, データ!Z13, NA())</f>
        <v>37</v>
      </c>
      <c r="AA13">
        <f>IF($AY13=1, データ!AA13, NA())</f>
        <v>53</v>
      </c>
      <c r="AC13">
        <f>IF($AY13=1, データ!AC13, NA())</f>
        <v>-150</v>
      </c>
      <c r="AD13">
        <f>IF($AY13=1, データ!AD13, NA())</f>
        <v>510</v>
      </c>
      <c r="AE13">
        <f>IF($AY13=1, データ!AE13, NA())</f>
        <v>360</v>
      </c>
      <c r="AG13">
        <f>IF($AY13=1, データ!AG13, NA())</f>
        <v>9.4339622641509441E-2</v>
      </c>
      <c r="AH13">
        <f>IF($AY13=1, データ!AH13, NA())</f>
        <v>0.37735849056603776</v>
      </c>
      <c r="AI13">
        <f>IF($AY13=1, データ!AI13, NA())</f>
        <v>0.35849056603773582</v>
      </c>
      <c r="AJ13">
        <f>IF($AY13=1, データ!AJ13, NA())</f>
        <v>0.16981132075471697</v>
      </c>
      <c r="AL13">
        <f>IF($AY13=1, データ!AL13, NA())</f>
        <v>0.10884353741496598</v>
      </c>
      <c r="AM13">
        <f>IF($AY13=1, データ!AM13, NA())</f>
        <v>0.36054421768707484</v>
      </c>
      <c r="AN13">
        <f>IF($AY13=1, データ!AN13, NA())</f>
        <v>0.27891156462585032</v>
      </c>
      <c r="AO13">
        <f>IF($AY13=1, データ!AO13, NA())</f>
        <v>0.25170068027210885</v>
      </c>
      <c r="AQ13">
        <f>IF($AY13=1, データ!AQ13, NA())</f>
        <v>47.169811320754718</v>
      </c>
      <c r="AR13">
        <f>IF($AY13=1, データ!AR13, NA())</f>
        <v>52.830188679245282</v>
      </c>
      <c r="AS13">
        <f>IF($AY13=1, データ!AS13, NA())</f>
        <v>5.6603773584905639</v>
      </c>
      <c r="AU13">
        <f>IF($AY13=1, データ!AU13, NA())</f>
        <v>46.938775510204081</v>
      </c>
      <c r="AV13">
        <f>IF($AY13=1, データ!AV13, NA())</f>
        <v>53.061224489795919</v>
      </c>
      <c r="AW13">
        <f>IF($AY13=1, データ!AW13, NA())</f>
        <v>-6.1224489795918373</v>
      </c>
      <c r="AY13">
        <v>1</v>
      </c>
      <c r="BC13">
        <f t="shared" si="0"/>
        <v>0</v>
      </c>
      <c r="BD13">
        <f t="shared" si="1"/>
        <v>1</v>
      </c>
    </row>
    <row r="14" spans="1:56" x14ac:dyDescent="0.4">
      <c r="A14" t="s">
        <v>12</v>
      </c>
      <c r="B14">
        <f>IF($AY14=1, データ!B14, NA())</f>
        <v>15</v>
      </c>
      <c r="C14">
        <f>IF($AY14=1, データ!C14, NA())</f>
        <v>27</v>
      </c>
      <c r="D14">
        <f>IF($AY14=1, データ!D14, NA())</f>
        <v>7.3</v>
      </c>
      <c r="F14">
        <f>IF($AY14=1, データ!F14, NA())</f>
        <v>12</v>
      </c>
      <c r="G14">
        <f>IF($AY14=1, データ!G14, NA())</f>
        <v>44</v>
      </c>
      <c r="H14">
        <f>IF($AY14=1, データ!H14, NA())</f>
        <v>21.428571428571427</v>
      </c>
      <c r="J14">
        <f>IF($AY14=1, データ!J14, NA())</f>
        <v>34</v>
      </c>
      <c r="K14">
        <f>IF($AY14=1, データ!K14, NA())</f>
        <v>2</v>
      </c>
      <c r="L14">
        <f>IF($AY14=1, データ!L14, NA())</f>
        <v>94.444444444444443</v>
      </c>
      <c r="N14">
        <f>IF($AY14=1, データ!N14, NA())</f>
        <v>46</v>
      </c>
      <c r="O14">
        <f>IF($AY14=1, データ!O14, NA())</f>
        <v>46</v>
      </c>
      <c r="P14">
        <f>IF($AY14=1, データ!P14, NA())</f>
        <v>50</v>
      </c>
      <c r="R14">
        <f>IF($AY14=1, データ!R14, NA())</f>
        <v>28</v>
      </c>
      <c r="S14">
        <f>IF($AY14=1, データ!S14, NA())</f>
        <v>29</v>
      </c>
      <c r="T14">
        <f>IF($AY14=1, データ!T14, NA())</f>
        <v>33</v>
      </c>
      <c r="U14">
        <f>IF($AY14=1, データ!U14, NA())</f>
        <v>28</v>
      </c>
      <c r="W14">
        <f>IF($AY14=1, データ!W14, NA())</f>
        <v>34</v>
      </c>
      <c r="X14">
        <f>IF($AY14=1, データ!X14, NA())</f>
        <v>4</v>
      </c>
      <c r="Y14">
        <f>IF($AY14=1, データ!Y14, NA())</f>
        <v>41</v>
      </c>
      <c r="Z14">
        <f>IF($AY14=1, データ!Z14, NA())</f>
        <v>3</v>
      </c>
      <c r="AA14">
        <f>IF($AY14=1, データ!AA14, NA())</f>
        <v>118</v>
      </c>
      <c r="AC14">
        <f>IF($AY14=1, データ!AC14, NA())</f>
        <v>-270</v>
      </c>
      <c r="AD14">
        <f>IF($AY14=1, データ!AD14, NA())</f>
        <v>1210</v>
      </c>
      <c r="AE14">
        <f>IF($AY14=1, データ!AE14, NA())</f>
        <v>940</v>
      </c>
      <c r="AG14">
        <f>IF($AY14=1, データ!AG14, NA())</f>
        <v>0.23728813559322035</v>
      </c>
      <c r="AH14">
        <f>IF($AY14=1, データ!AH14, NA())</f>
        <v>0.24576271186440679</v>
      </c>
      <c r="AI14">
        <f>IF($AY14=1, データ!AI14, NA())</f>
        <v>0.27966101694915252</v>
      </c>
      <c r="AJ14">
        <f>IF($AY14=1, データ!AJ14, NA())</f>
        <v>0.23728813559322035</v>
      </c>
      <c r="AL14">
        <f>IF($AY14=1, データ!AL14, NA())</f>
        <v>0.41463414634146339</v>
      </c>
      <c r="AM14">
        <f>IF($AY14=1, データ!AM14, NA())</f>
        <v>4.878048780487805E-2</v>
      </c>
      <c r="AN14">
        <f>IF($AY14=1, データ!AN14, NA())</f>
        <v>0.5</v>
      </c>
      <c r="AO14">
        <f>IF($AY14=1, データ!AO14, NA())</f>
        <v>3.6585365853658534E-2</v>
      </c>
      <c r="AQ14">
        <f>IF($AY14=1, データ!AQ14, NA())</f>
        <v>48.305084745762713</v>
      </c>
      <c r="AR14">
        <f>IF($AY14=1, データ!AR14, NA())</f>
        <v>51.694915254237287</v>
      </c>
      <c r="AS14">
        <f>IF($AY14=1, データ!AS14, NA())</f>
        <v>3.3898305084745743</v>
      </c>
      <c r="AU14">
        <f>IF($AY14=1, データ!AU14, NA())</f>
        <v>46.341463414634148</v>
      </c>
      <c r="AV14">
        <f>IF($AY14=1, データ!AV14, NA())</f>
        <v>53.658536585365859</v>
      </c>
      <c r="AW14">
        <f>IF($AY14=1, データ!AW14, NA())</f>
        <v>-7.3170731707317103</v>
      </c>
      <c r="AY14">
        <v>1</v>
      </c>
      <c r="BA14" t="s">
        <v>57</v>
      </c>
      <c r="BB14">
        <f t="array" ref="BB14">PEARSON(IF($AY$2:$AY$22=1,$AE$2:$AE$22,""),IF($AY$2:$AY$22=1,$C$2:$C$22,""))</f>
        <v>3.3676026222237927E-2</v>
      </c>
      <c r="BC14">
        <f t="shared" si="0"/>
        <v>0.121489547954466</v>
      </c>
      <c r="BD14">
        <f t="shared" si="1"/>
        <v>0.90516111815035849</v>
      </c>
    </row>
    <row r="15" spans="1:56" x14ac:dyDescent="0.4">
      <c r="A15" t="s">
        <v>13</v>
      </c>
      <c r="B15" t="e">
        <f>IF($AY15=1, データ!B15, NA())</f>
        <v>#N/A</v>
      </c>
      <c r="C15" t="e">
        <f>IF($AY15=1, データ!C15, NA())</f>
        <v>#N/A</v>
      </c>
      <c r="D15" t="e">
        <f>IF($AY15=1, データ!D15, NA())</f>
        <v>#N/A</v>
      </c>
      <c r="F15" t="e">
        <f>IF($AY15=1, データ!F15, NA())</f>
        <v>#N/A</v>
      </c>
      <c r="G15" t="e">
        <f>IF($AY15=1, データ!G15, NA())</f>
        <v>#N/A</v>
      </c>
      <c r="H15" t="e">
        <f>IF($AY15=1, データ!H15, NA())</f>
        <v>#N/A</v>
      </c>
      <c r="J15" t="e">
        <f>IF($AY15=1, データ!J15, NA())</f>
        <v>#N/A</v>
      </c>
      <c r="K15" t="e">
        <f>IF($AY15=1, データ!K15, NA())</f>
        <v>#N/A</v>
      </c>
      <c r="L15" t="e">
        <f>IF($AY15=1, データ!L15, NA())</f>
        <v>#N/A</v>
      </c>
      <c r="N15" t="e">
        <f>IF($AY15=1, データ!N15, NA())</f>
        <v>#N/A</v>
      </c>
      <c r="O15" t="e">
        <f>IF($AY15=1, データ!O15, NA())</f>
        <v>#N/A</v>
      </c>
      <c r="P15" t="e">
        <f>IF($AY15=1, データ!P15, NA())</f>
        <v>#N/A</v>
      </c>
      <c r="R15" t="e">
        <f>IF($AY15=1, データ!R15, NA())</f>
        <v>#N/A</v>
      </c>
      <c r="S15" t="e">
        <f>IF($AY15=1, データ!S15, NA())</f>
        <v>#N/A</v>
      </c>
      <c r="T15" t="e">
        <f>IF($AY15=1, データ!T15, NA())</f>
        <v>#N/A</v>
      </c>
      <c r="U15" t="e">
        <f>IF($AY15=1, データ!U15, NA())</f>
        <v>#N/A</v>
      </c>
      <c r="W15" t="e">
        <f>IF($AY15=1, データ!W15, NA())</f>
        <v>#N/A</v>
      </c>
      <c r="X15" t="e">
        <f>IF($AY15=1, データ!X15, NA())</f>
        <v>#N/A</v>
      </c>
      <c r="Y15" t="e">
        <f>IF($AY15=1, データ!Y15, NA())</f>
        <v>#N/A</v>
      </c>
      <c r="Z15" t="e">
        <f>IF($AY15=1, データ!Z15, NA())</f>
        <v>#N/A</v>
      </c>
      <c r="AA15" t="e">
        <f>IF($AY15=1, データ!AA15, NA())</f>
        <v>#N/A</v>
      </c>
      <c r="AC15" t="e">
        <f>IF($AY15=1, データ!AC15, NA())</f>
        <v>#N/A</v>
      </c>
      <c r="AD15" t="e">
        <f>IF($AY15=1, データ!AD15, NA())</f>
        <v>#N/A</v>
      </c>
      <c r="AE15" s="6" t="e">
        <f>IF($AY15=1, データ!AE15, NA())</f>
        <v>#N/A</v>
      </c>
      <c r="AG15" t="e">
        <f>IF($AY15=1, データ!AG15, NA())</f>
        <v>#N/A</v>
      </c>
      <c r="AH15" t="e">
        <f>IF($AY15=1, データ!AH15, NA())</f>
        <v>#N/A</v>
      </c>
      <c r="AI15" t="e">
        <f>IF($AY15=1, データ!AI15, NA())</f>
        <v>#N/A</v>
      </c>
      <c r="AJ15" t="e">
        <f>IF($AY15=1, データ!AJ15, NA())</f>
        <v>#N/A</v>
      </c>
      <c r="AL15" t="e">
        <f>IF($AY15=1, データ!AL15, NA())</f>
        <v>#N/A</v>
      </c>
      <c r="AM15" t="e">
        <f>IF($AY15=1, データ!AM15, NA())</f>
        <v>#N/A</v>
      </c>
      <c r="AN15" t="e">
        <f>IF($AY15=1, データ!AN15, NA())</f>
        <v>#N/A</v>
      </c>
      <c r="AO15" t="e">
        <f>IF($AY15=1, データ!AO15, NA())</f>
        <v>#N/A</v>
      </c>
      <c r="AQ15" t="e">
        <f>IF($AY15=1, データ!AQ15, NA())</f>
        <v>#N/A</v>
      </c>
      <c r="AR15" t="e">
        <f>IF($AY15=1, データ!AR15, NA())</f>
        <v>#N/A</v>
      </c>
      <c r="AS15" t="e">
        <f>IF($AY15=1, データ!AS15, NA())</f>
        <v>#N/A</v>
      </c>
      <c r="AU15" t="e">
        <f>IF($AY15=1, データ!AU15, NA())</f>
        <v>#N/A</v>
      </c>
      <c r="AV15" t="e">
        <f>IF($AY15=1, データ!AV15, NA())</f>
        <v>#N/A</v>
      </c>
      <c r="AW15" t="e">
        <f>IF($AY15=1, データ!AW15, NA())</f>
        <v>#N/A</v>
      </c>
      <c r="AY15">
        <v>0</v>
      </c>
      <c r="BC15">
        <f t="shared" si="0"/>
        <v>0</v>
      </c>
      <c r="BD15">
        <f t="shared" si="1"/>
        <v>1</v>
      </c>
    </row>
    <row r="16" spans="1:56" x14ac:dyDescent="0.4">
      <c r="A16" t="s">
        <v>14</v>
      </c>
      <c r="B16" t="e">
        <f>IF($AY16=1, データ!B16, NA())</f>
        <v>#N/A</v>
      </c>
      <c r="C16" t="e">
        <f>IF($AY16=1, データ!C16, NA())</f>
        <v>#N/A</v>
      </c>
      <c r="D16" t="e">
        <f>IF($AY16=1, データ!D16, NA())</f>
        <v>#N/A</v>
      </c>
      <c r="F16" t="e">
        <f>IF($AY16=1, データ!F16, NA())</f>
        <v>#N/A</v>
      </c>
      <c r="G16" t="e">
        <f>IF($AY16=1, データ!G16, NA())</f>
        <v>#N/A</v>
      </c>
      <c r="H16" t="e">
        <f>IF($AY16=1, データ!H16, NA())</f>
        <v>#N/A</v>
      </c>
      <c r="J16" t="e">
        <f>IF($AY16=1, データ!J16, NA())</f>
        <v>#N/A</v>
      </c>
      <c r="K16" t="e">
        <f>IF($AY16=1, データ!K16, NA())</f>
        <v>#N/A</v>
      </c>
      <c r="L16" t="e">
        <f>IF($AY16=1, データ!L16, NA())</f>
        <v>#N/A</v>
      </c>
      <c r="N16" t="e">
        <f>IF($AY16=1, データ!N16, NA())</f>
        <v>#N/A</v>
      </c>
      <c r="O16" t="e">
        <f>IF($AY16=1, データ!O16, NA())</f>
        <v>#N/A</v>
      </c>
      <c r="P16" t="e">
        <f>IF($AY16=1, データ!P16, NA())</f>
        <v>#N/A</v>
      </c>
      <c r="R16" t="e">
        <f>IF($AY16=1, データ!R16, NA())</f>
        <v>#N/A</v>
      </c>
      <c r="S16" t="e">
        <f>IF($AY16=1, データ!S16, NA())</f>
        <v>#N/A</v>
      </c>
      <c r="T16" t="e">
        <f>IF($AY16=1, データ!T16, NA())</f>
        <v>#N/A</v>
      </c>
      <c r="U16" t="e">
        <f>IF($AY16=1, データ!U16, NA())</f>
        <v>#N/A</v>
      </c>
      <c r="W16" t="e">
        <f>IF($AY16=1, データ!W16, NA())</f>
        <v>#N/A</v>
      </c>
      <c r="X16" t="e">
        <f>IF($AY16=1, データ!X16, NA())</f>
        <v>#N/A</v>
      </c>
      <c r="Y16" t="e">
        <f>IF($AY16=1, データ!Y16, NA())</f>
        <v>#N/A</v>
      </c>
      <c r="Z16" t="e">
        <f>IF($AY16=1, データ!Z16, NA())</f>
        <v>#N/A</v>
      </c>
      <c r="AA16" t="e">
        <f>IF($AY16=1, データ!AA16, NA())</f>
        <v>#N/A</v>
      </c>
      <c r="AC16" t="e">
        <f>IF($AY16=1, データ!AC16, NA())</f>
        <v>#N/A</v>
      </c>
      <c r="AD16" t="e">
        <f>IF($AY16=1, データ!AD16, NA())</f>
        <v>#N/A</v>
      </c>
      <c r="AE16" s="6" t="e">
        <f>IF($AY16=1, データ!AE16, NA())</f>
        <v>#N/A</v>
      </c>
      <c r="AG16" t="e">
        <f>IF($AY16=1, データ!AG16, NA())</f>
        <v>#N/A</v>
      </c>
      <c r="AH16" t="e">
        <f>IF($AY16=1, データ!AH16, NA())</f>
        <v>#N/A</v>
      </c>
      <c r="AI16" t="e">
        <f>IF($AY16=1, データ!AI16, NA())</f>
        <v>#N/A</v>
      </c>
      <c r="AJ16" t="e">
        <f>IF($AY16=1, データ!AJ16, NA())</f>
        <v>#N/A</v>
      </c>
      <c r="AL16" t="e">
        <f>IF($AY16=1, データ!AL16, NA())</f>
        <v>#N/A</v>
      </c>
      <c r="AM16" t="e">
        <f>IF($AY16=1, データ!AM16, NA())</f>
        <v>#N/A</v>
      </c>
      <c r="AN16" t="e">
        <f>IF($AY16=1, データ!AN16, NA())</f>
        <v>#N/A</v>
      </c>
      <c r="AO16" t="e">
        <f>IF($AY16=1, データ!AO16, NA())</f>
        <v>#N/A</v>
      </c>
      <c r="AQ16" t="e">
        <f>IF($AY16=1, データ!AQ16, NA())</f>
        <v>#N/A</v>
      </c>
      <c r="AR16" t="e">
        <f>IF($AY16=1, データ!AR16, NA())</f>
        <v>#N/A</v>
      </c>
      <c r="AS16" t="e">
        <f>IF($AY16=1, データ!AS16, NA())</f>
        <v>#N/A</v>
      </c>
      <c r="AU16" t="e">
        <f>IF($AY16=1, データ!AU16, NA())</f>
        <v>#N/A</v>
      </c>
      <c r="AV16" t="e">
        <f>IF($AY16=1, データ!AV16, NA())</f>
        <v>#N/A</v>
      </c>
      <c r="AW16" t="e">
        <f>IF($AY16=1, データ!AW16, NA())</f>
        <v>#N/A</v>
      </c>
      <c r="AY16">
        <v>0</v>
      </c>
      <c r="BA16" t="s">
        <v>63</v>
      </c>
      <c r="BB16">
        <f t="array" ref="BB16">PEARSON(IF($AY$2:$AY$22=1,$AC$2:$AC$22,""),IF($AY$2:$AY$22=1,$B$2:$B$22,""))</f>
        <v>-0.15799639502537338</v>
      </c>
      <c r="BC16">
        <f t="shared" si="0"/>
        <v>-0.57691027616419865</v>
      </c>
      <c r="BD16">
        <f t="shared" si="1"/>
        <v>0.57385493114930264</v>
      </c>
    </row>
    <row r="17" spans="1:56" x14ac:dyDescent="0.4">
      <c r="A17" t="s">
        <v>15</v>
      </c>
      <c r="B17" t="e">
        <f>IF($AY17=1, データ!B17, NA())</f>
        <v>#N/A</v>
      </c>
      <c r="C17" t="e">
        <f>IF($AY17=1, データ!C17, NA())</f>
        <v>#N/A</v>
      </c>
      <c r="D17" t="e">
        <f>IF($AY17=1, データ!D17, NA())</f>
        <v>#N/A</v>
      </c>
      <c r="F17" t="e">
        <f>IF($AY17=1, データ!F17, NA())</f>
        <v>#N/A</v>
      </c>
      <c r="G17" t="e">
        <f>IF($AY17=1, データ!G17, NA())</f>
        <v>#N/A</v>
      </c>
      <c r="H17" t="e">
        <f>IF($AY17=1, データ!H17, NA())</f>
        <v>#N/A</v>
      </c>
      <c r="J17" t="e">
        <f>IF($AY17=1, データ!J17, NA())</f>
        <v>#N/A</v>
      </c>
      <c r="K17" t="e">
        <f>IF($AY17=1, データ!K17, NA())</f>
        <v>#N/A</v>
      </c>
      <c r="L17" t="e">
        <f>IF($AY17=1, データ!L17, NA())</f>
        <v>#N/A</v>
      </c>
      <c r="N17" t="e">
        <f>IF($AY17=1, データ!N17, NA())</f>
        <v>#N/A</v>
      </c>
      <c r="O17" t="e">
        <f>IF($AY17=1, データ!O17, NA())</f>
        <v>#N/A</v>
      </c>
      <c r="P17" t="e">
        <f>IF($AY17=1, データ!P17, NA())</f>
        <v>#N/A</v>
      </c>
      <c r="R17" t="e">
        <f>IF($AY17=1, データ!R17, NA())</f>
        <v>#N/A</v>
      </c>
      <c r="S17" t="e">
        <f>IF($AY17=1, データ!S17, NA())</f>
        <v>#N/A</v>
      </c>
      <c r="T17" t="e">
        <f>IF($AY17=1, データ!T17, NA())</f>
        <v>#N/A</v>
      </c>
      <c r="U17" t="e">
        <f>IF($AY17=1, データ!U17, NA())</f>
        <v>#N/A</v>
      </c>
      <c r="W17" t="e">
        <f>IF($AY17=1, データ!W17, NA())</f>
        <v>#N/A</v>
      </c>
      <c r="X17" t="e">
        <f>IF($AY17=1, データ!X17, NA())</f>
        <v>#N/A</v>
      </c>
      <c r="Y17" t="e">
        <f>IF($AY17=1, データ!Y17, NA())</f>
        <v>#N/A</v>
      </c>
      <c r="Z17" t="e">
        <f>IF($AY17=1, データ!Z17, NA())</f>
        <v>#N/A</v>
      </c>
      <c r="AA17" t="e">
        <f>IF($AY17=1, データ!AA17, NA())</f>
        <v>#N/A</v>
      </c>
      <c r="AC17" t="e">
        <f>IF($AY17=1, データ!AC17, NA())</f>
        <v>#N/A</v>
      </c>
      <c r="AD17" t="e">
        <f>IF($AY17=1, データ!AD17, NA())</f>
        <v>#N/A</v>
      </c>
      <c r="AE17" s="8" t="e">
        <f>IF($AY17=1, データ!AE17, NA())</f>
        <v>#N/A</v>
      </c>
      <c r="AG17" t="e">
        <f>IF($AY17=1, データ!AG17, NA())</f>
        <v>#N/A</v>
      </c>
      <c r="AH17" t="e">
        <f>IF($AY17=1, データ!AH17, NA())</f>
        <v>#N/A</v>
      </c>
      <c r="AI17" t="e">
        <f>IF($AY17=1, データ!AI17, NA())</f>
        <v>#N/A</v>
      </c>
      <c r="AJ17" t="e">
        <f>IF($AY17=1, データ!AJ17, NA())</f>
        <v>#N/A</v>
      </c>
      <c r="AL17" t="e">
        <f>IF($AY17=1, データ!AL17, NA())</f>
        <v>#N/A</v>
      </c>
      <c r="AM17" t="e">
        <f>IF($AY17=1, データ!AM17, NA())</f>
        <v>#N/A</v>
      </c>
      <c r="AN17" t="e">
        <f>IF($AY17=1, データ!AN17, NA())</f>
        <v>#N/A</v>
      </c>
      <c r="AO17" t="e">
        <f>IF($AY17=1, データ!AO17, NA())</f>
        <v>#N/A</v>
      </c>
      <c r="AQ17" t="e">
        <f>IF($AY17=1, データ!AQ17, NA())</f>
        <v>#N/A</v>
      </c>
      <c r="AR17" t="e">
        <f>IF($AY17=1, データ!AR17, NA())</f>
        <v>#N/A</v>
      </c>
      <c r="AS17" t="e">
        <f>IF($AY17=1, データ!AS17, NA())</f>
        <v>#N/A</v>
      </c>
      <c r="AU17" t="e">
        <f>IF($AY17=1, データ!AU17, NA())</f>
        <v>#N/A</v>
      </c>
      <c r="AV17" t="e">
        <f>IF($AY17=1, データ!AV17, NA())</f>
        <v>#N/A</v>
      </c>
      <c r="AW17" t="e">
        <f>IF($AY17=1, データ!AW17, NA())</f>
        <v>#N/A</v>
      </c>
      <c r="AY17">
        <v>0</v>
      </c>
      <c r="BC17">
        <f t="shared" si="0"/>
        <v>0</v>
      </c>
      <c r="BD17">
        <f t="shared" si="1"/>
        <v>1</v>
      </c>
    </row>
    <row r="18" spans="1:56" x14ac:dyDescent="0.4">
      <c r="A18" t="s">
        <v>16</v>
      </c>
      <c r="B18">
        <f>IF($AY18=1, データ!B18, NA())</f>
        <v>20</v>
      </c>
      <c r="C18">
        <f>IF($AY18=1, データ!C18, NA())</f>
        <v>30</v>
      </c>
      <c r="D18">
        <f>IF($AY18=1, データ!D18, NA())</f>
        <v>5.7</v>
      </c>
      <c r="F18">
        <f>IF($AY18=1, データ!F18, NA())</f>
        <v>41</v>
      </c>
      <c r="G18">
        <f>IF($AY18=1, データ!G18, NA())</f>
        <v>32</v>
      </c>
      <c r="H18">
        <f>IF($AY18=1, データ!H18, NA())</f>
        <v>56.164383561643838</v>
      </c>
      <c r="J18">
        <f>IF($AY18=1, データ!J18, NA())</f>
        <v>14</v>
      </c>
      <c r="K18">
        <f>IF($AY18=1, データ!K18, NA())</f>
        <v>4</v>
      </c>
      <c r="L18">
        <f>IF($AY18=1, データ!L18, NA())</f>
        <v>77.777777777777786</v>
      </c>
      <c r="N18">
        <f>IF($AY18=1, データ!N18, NA())</f>
        <v>55</v>
      </c>
      <c r="O18">
        <f>IF($AY18=1, データ!O18, NA())</f>
        <v>36</v>
      </c>
      <c r="P18">
        <f>IF($AY18=1, データ!P18, NA())</f>
        <v>60.439560439560438</v>
      </c>
      <c r="R18">
        <f>IF($AY18=1, データ!R18, NA())</f>
        <v>45</v>
      </c>
      <c r="S18">
        <f>IF($AY18=1, データ!S18, NA())</f>
        <v>37</v>
      </c>
      <c r="T18">
        <f>IF($AY18=1, データ!T18, NA())</f>
        <v>35</v>
      </c>
      <c r="U18">
        <f>IF($AY18=1, データ!U18, NA())</f>
        <v>24</v>
      </c>
      <c r="W18">
        <f>IF($AY18=1, データ!W18, NA())</f>
        <v>14</v>
      </c>
      <c r="X18">
        <f>IF($AY18=1, データ!X18, NA())</f>
        <v>15</v>
      </c>
      <c r="Y18">
        <f>IF($AY18=1, データ!Y18, NA())</f>
        <v>20</v>
      </c>
      <c r="Z18">
        <f>IF($AY18=1, データ!Z18, NA())</f>
        <v>10</v>
      </c>
      <c r="AA18">
        <f>IF($AY18=1, データ!AA18, NA())</f>
        <v>141</v>
      </c>
      <c r="AC18">
        <f>IF($AY18=1, データ!AC18, NA())</f>
        <v>-330</v>
      </c>
      <c r="AD18">
        <f>IF($AY18=1, データ!AD18, NA())</f>
        <v>740</v>
      </c>
      <c r="AE18">
        <f>IF($AY18=1, データ!AE18, NA())</f>
        <v>410</v>
      </c>
      <c r="AG18">
        <f>IF($AY18=1, データ!AG18, NA())</f>
        <v>0.31914893617021278</v>
      </c>
      <c r="AH18">
        <f>IF($AY18=1, データ!AH18, NA())</f>
        <v>0.26241134751773049</v>
      </c>
      <c r="AI18">
        <f>IF($AY18=1, データ!AI18, NA())</f>
        <v>0.24822695035460993</v>
      </c>
      <c r="AJ18">
        <f>IF($AY18=1, データ!AJ18, NA())</f>
        <v>0.1702127659574468</v>
      </c>
      <c r="AL18">
        <f>IF($AY18=1, データ!AL18, NA())</f>
        <v>0.23728813559322035</v>
      </c>
      <c r="AM18">
        <f>IF($AY18=1, データ!AM18, NA())</f>
        <v>0.25423728813559321</v>
      </c>
      <c r="AN18">
        <f>IF($AY18=1, データ!AN18, NA())</f>
        <v>0.33898305084745761</v>
      </c>
      <c r="AO18">
        <f>IF($AY18=1, データ!AO18, NA())</f>
        <v>0.16949152542372881</v>
      </c>
      <c r="AQ18">
        <f>IF($AY18=1, データ!AQ18, NA())</f>
        <v>58.156028368794324</v>
      </c>
      <c r="AR18">
        <f>IF($AY18=1, データ!AR18, NA())</f>
        <v>41.843971631205676</v>
      </c>
      <c r="AS18">
        <f>IF($AY18=1, データ!AS18, NA())</f>
        <v>-16.312056737588648</v>
      </c>
      <c r="AU18">
        <f>IF($AY18=1, データ!AU18, NA())</f>
        <v>49.152542372881356</v>
      </c>
      <c r="AV18">
        <f>IF($AY18=1, データ!AV18, NA())</f>
        <v>50.847457627118644</v>
      </c>
      <c r="AW18">
        <f>IF($AY18=1, データ!AW18, NA())</f>
        <v>-1.6949152542372872</v>
      </c>
      <c r="AY18">
        <v>1</v>
      </c>
      <c r="BA18" t="s">
        <v>86</v>
      </c>
      <c r="BB18">
        <f t="array" ref="BB18">PEARSON(IF($AY$2:$AY$22=1,$AD$2:$AD$22,""),IF($AY$2:$AY$22=1,$B$2:$B$22,""))</f>
        <v>-0.14752604783615905</v>
      </c>
      <c r="BC18">
        <f t="shared" si="0"/>
        <v>-0.53779721521742785</v>
      </c>
      <c r="BD18">
        <f t="shared" si="1"/>
        <v>0.59980330557990258</v>
      </c>
    </row>
    <row r="19" spans="1:56" x14ac:dyDescent="0.4">
      <c r="A19" t="s">
        <v>17</v>
      </c>
      <c r="B19">
        <f>IF($AY19=1, データ!B19, NA())</f>
        <v>18</v>
      </c>
      <c r="C19">
        <f>IF($AY19=1, データ!C19, NA())</f>
        <v>15</v>
      </c>
      <c r="D19">
        <f>IF($AY19=1, データ!D19, NA())</f>
        <v>4.0999999999999996</v>
      </c>
      <c r="F19">
        <f>IF($AY19=1, データ!F19, NA())</f>
        <v>1</v>
      </c>
      <c r="G19">
        <f>IF($AY19=1, データ!G19, NA())</f>
        <v>13</v>
      </c>
      <c r="H19">
        <f>IF($AY19=1, データ!H19, NA())</f>
        <v>7.1428571428571423</v>
      </c>
      <c r="J19">
        <f>IF($AY19=1, データ!J19, NA())</f>
        <v>0</v>
      </c>
      <c r="K19">
        <f>IF($AY19=1, データ!K19, NA())</f>
        <v>37</v>
      </c>
      <c r="L19">
        <f>IF($AY19=1, データ!L19, NA())</f>
        <v>0</v>
      </c>
      <c r="N19">
        <f>IF($AY19=1, データ!N19, NA())</f>
        <v>1</v>
      </c>
      <c r="O19">
        <f>IF($AY19=1, データ!O19, NA())</f>
        <v>50</v>
      </c>
      <c r="P19">
        <f>IF($AY19=1, データ!P19, NA())</f>
        <v>1.9607843137254901</v>
      </c>
      <c r="R19">
        <f>IF($AY19=1, データ!R19, NA())</f>
        <v>4</v>
      </c>
      <c r="S19">
        <f>IF($AY19=1, データ!S19, NA())</f>
        <v>5</v>
      </c>
      <c r="T19">
        <f>IF($AY19=1, データ!T19, NA())</f>
        <v>12</v>
      </c>
      <c r="U19">
        <f>IF($AY19=1, データ!U19, NA())</f>
        <v>11</v>
      </c>
      <c r="W19">
        <f>IF($AY19=1, データ!W19, NA())</f>
        <v>19</v>
      </c>
      <c r="X19">
        <f>IF($AY19=1, データ!X19, NA())</f>
        <v>56</v>
      </c>
      <c r="Y19">
        <f>IF($AY19=1, データ!Y19, NA())</f>
        <v>33</v>
      </c>
      <c r="Z19">
        <f>IF($AY19=1, データ!Z19, NA())</f>
        <v>60</v>
      </c>
      <c r="AA19">
        <f>IF($AY19=1, データ!AA19, NA())</f>
        <v>32</v>
      </c>
      <c r="AC19">
        <f>IF($AY19=1, データ!AC19, NA())</f>
        <v>280</v>
      </c>
      <c r="AD19">
        <f>IF($AY19=1, データ!AD19, NA())</f>
        <v>30</v>
      </c>
      <c r="AE19">
        <f>IF($AY19=1, データ!AE19, NA())</f>
        <v>310</v>
      </c>
      <c r="AG19">
        <f>IF($AY19=1, データ!AG19, NA())</f>
        <v>0.125</v>
      </c>
      <c r="AH19">
        <f>IF($AY19=1, データ!AH19, NA())</f>
        <v>0.15625</v>
      </c>
      <c r="AI19">
        <f>IF($AY19=1, データ!AI19, NA())</f>
        <v>0.375</v>
      </c>
      <c r="AJ19">
        <f>IF($AY19=1, データ!AJ19, NA())</f>
        <v>0.34375</v>
      </c>
      <c r="AL19">
        <f>IF($AY19=1, データ!AL19, NA())</f>
        <v>0.1130952380952381</v>
      </c>
      <c r="AM19">
        <f>IF($AY19=1, データ!AM19, NA())</f>
        <v>0.33333333333333331</v>
      </c>
      <c r="AN19">
        <f>IF($AY19=1, データ!AN19, NA())</f>
        <v>0.19642857142857142</v>
      </c>
      <c r="AO19">
        <f>IF($AY19=1, データ!AO19, NA())</f>
        <v>0.35714285714285715</v>
      </c>
      <c r="AQ19">
        <f>IF($AY19=1, データ!AQ19, NA())</f>
        <v>28.125</v>
      </c>
      <c r="AR19">
        <f>IF($AY19=1, データ!AR19, NA())</f>
        <v>71.875</v>
      </c>
      <c r="AS19">
        <f>IF($AY19=1, データ!AS19, NA())</f>
        <v>43.75</v>
      </c>
      <c r="AU19">
        <f>IF($AY19=1, データ!AU19, NA())</f>
        <v>44.642857142857146</v>
      </c>
      <c r="AV19">
        <f>IF($AY19=1, データ!AV19, NA())</f>
        <v>55.357142857142861</v>
      </c>
      <c r="AW19">
        <f>IF($AY19=1, データ!AW19, NA())</f>
        <v>-10.714285714285715</v>
      </c>
      <c r="AY19">
        <v>1</v>
      </c>
      <c r="BC19">
        <f t="shared" si="0"/>
        <v>0</v>
      </c>
      <c r="BD19">
        <f t="shared" si="1"/>
        <v>1</v>
      </c>
    </row>
    <row r="20" spans="1:56" x14ac:dyDescent="0.4">
      <c r="A20" t="s">
        <v>18</v>
      </c>
      <c r="B20" t="e">
        <f>IF($AY20=1, データ!B20, NA())</f>
        <v>#N/A</v>
      </c>
      <c r="C20" t="e">
        <f>IF($AY20=1, データ!C20, NA())</f>
        <v>#N/A</v>
      </c>
      <c r="D20" t="e">
        <f>IF($AY20=1, データ!D20, NA())</f>
        <v>#N/A</v>
      </c>
      <c r="F20" t="e">
        <f>IF($AY20=1, データ!F20, NA())</f>
        <v>#N/A</v>
      </c>
      <c r="G20" t="e">
        <f>IF($AY20=1, データ!G20, NA())</f>
        <v>#N/A</v>
      </c>
      <c r="H20" t="e">
        <f>IF($AY20=1, データ!H20, NA())</f>
        <v>#N/A</v>
      </c>
      <c r="J20" t="e">
        <f>IF($AY20=1, データ!J20, NA())</f>
        <v>#N/A</v>
      </c>
      <c r="K20" t="e">
        <f>IF($AY20=1, データ!K20, NA())</f>
        <v>#N/A</v>
      </c>
      <c r="L20" t="e">
        <f>IF($AY20=1, データ!L20, NA())</f>
        <v>#N/A</v>
      </c>
      <c r="N20" t="e">
        <f>IF($AY20=1, データ!N20, NA())</f>
        <v>#N/A</v>
      </c>
      <c r="O20" t="e">
        <f>IF($AY20=1, データ!O20, NA())</f>
        <v>#N/A</v>
      </c>
      <c r="P20" t="e">
        <f>IF($AY20=1, データ!P20, NA())</f>
        <v>#N/A</v>
      </c>
      <c r="R20" t="e">
        <f>IF($AY20=1, データ!R20, NA())</f>
        <v>#N/A</v>
      </c>
      <c r="S20" t="e">
        <f>IF($AY20=1, データ!S20, NA())</f>
        <v>#N/A</v>
      </c>
      <c r="T20" t="e">
        <f>IF($AY20=1, データ!T20, NA())</f>
        <v>#N/A</v>
      </c>
      <c r="U20" t="e">
        <f>IF($AY20=1, データ!U20, NA())</f>
        <v>#N/A</v>
      </c>
      <c r="W20" t="e">
        <f>IF($AY20=1, データ!W20, NA())</f>
        <v>#N/A</v>
      </c>
      <c r="X20" t="e">
        <f>IF($AY20=1, データ!X20, NA())</f>
        <v>#N/A</v>
      </c>
      <c r="Y20" t="e">
        <f>IF($AY20=1, データ!Y20, NA())</f>
        <v>#N/A</v>
      </c>
      <c r="Z20" t="e">
        <f>IF($AY20=1, データ!Z20, NA())</f>
        <v>#N/A</v>
      </c>
      <c r="AA20" t="e">
        <f>IF($AY20=1, データ!AA20, NA())</f>
        <v>#N/A</v>
      </c>
      <c r="AC20" t="e">
        <f>IF($AY20=1, データ!AC20, NA())</f>
        <v>#N/A</v>
      </c>
      <c r="AD20" t="e">
        <f>IF($AY20=1, データ!AD20, NA())</f>
        <v>#N/A</v>
      </c>
      <c r="AE20" s="8" t="e">
        <f>IF($AY20=1, データ!AE20, NA())</f>
        <v>#N/A</v>
      </c>
      <c r="AG20" t="e">
        <f>IF($AY20=1, データ!AG20, NA())</f>
        <v>#N/A</v>
      </c>
      <c r="AH20" t="e">
        <f>IF($AY20=1, データ!AH20, NA())</f>
        <v>#N/A</v>
      </c>
      <c r="AI20" t="e">
        <f>IF($AY20=1, データ!AI20, NA())</f>
        <v>#N/A</v>
      </c>
      <c r="AJ20" t="e">
        <f>IF($AY20=1, データ!AJ20, NA())</f>
        <v>#N/A</v>
      </c>
      <c r="AL20" t="e">
        <f>IF($AY20=1, データ!AL20, NA())</f>
        <v>#N/A</v>
      </c>
      <c r="AM20" t="e">
        <f>IF($AY20=1, データ!AM20, NA())</f>
        <v>#N/A</v>
      </c>
      <c r="AN20" t="e">
        <f>IF($AY20=1, データ!AN20, NA())</f>
        <v>#N/A</v>
      </c>
      <c r="AO20" t="e">
        <f>IF($AY20=1, データ!AO20, NA())</f>
        <v>#N/A</v>
      </c>
      <c r="AQ20" t="e">
        <f>IF($AY20=1, データ!AQ20, NA())</f>
        <v>#N/A</v>
      </c>
      <c r="AR20" t="e">
        <f>IF($AY20=1, データ!AR20, NA())</f>
        <v>#N/A</v>
      </c>
      <c r="AS20" t="e">
        <f>IF($AY20=1, データ!AS20, NA())</f>
        <v>#N/A</v>
      </c>
      <c r="AU20" t="e">
        <f>IF($AY20=1, データ!AU20, NA())</f>
        <v>#N/A</v>
      </c>
      <c r="AV20" t="e">
        <f>IF($AY20=1, データ!AV20, NA())</f>
        <v>#N/A</v>
      </c>
      <c r="AW20" t="e">
        <f>IF($AY20=1, データ!AW20, NA())</f>
        <v>#N/A</v>
      </c>
      <c r="AY20">
        <v>0</v>
      </c>
      <c r="BA20" t="s">
        <v>58</v>
      </c>
      <c r="BB20">
        <f t="array" ref="BB20">PEARSON(IF($AY$2:$AY$22=1,$AE$2:$AE$22,""),IF($AY$2:$AY$22=1,$B$2:$B$22,""))</f>
        <v>-0.27456749043065554</v>
      </c>
      <c r="BC20">
        <f t="shared" si="0"/>
        <v>-1.0295344058214393</v>
      </c>
      <c r="BD20">
        <f t="shared" si="1"/>
        <v>0.32200374046830221</v>
      </c>
    </row>
    <row r="21" spans="1:56" x14ac:dyDescent="0.4">
      <c r="A21" t="s">
        <v>19</v>
      </c>
      <c r="B21">
        <f>IF($AY21=1, データ!B21, NA())</f>
        <v>20</v>
      </c>
      <c r="C21">
        <f>IF($AY21=1, データ!C21, NA())</f>
        <v>26</v>
      </c>
      <c r="D21">
        <f>IF($AY21=1, データ!D21, NA())</f>
        <v>6.1</v>
      </c>
      <c r="F21">
        <f>IF($AY21=1, データ!F21, NA())</f>
        <v>1</v>
      </c>
      <c r="G21">
        <f>IF($AY21=1, データ!G21, NA())</f>
        <v>22</v>
      </c>
      <c r="H21">
        <f>IF($AY21=1, データ!H21, NA())</f>
        <v>4.3478260869565215</v>
      </c>
      <c r="J21">
        <f>IF($AY21=1, データ!J21, NA())</f>
        <v>13</v>
      </c>
      <c r="K21">
        <f>IF($AY21=1, データ!K21, NA())</f>
        <v>32</v>
      </c>
      <c r="L21">
        <f>IF($AY21=1, データ!L21, NA())</f>
        <v>28.888888888888886</v>
      </c>
      <c r="N21">
        <f>IF($AY21=1, データ!N21, NA())</f>
        <v>14</v>
      </c>
      <c r="O21">
        <f>IF($AY21=1, データ!O21, NA())</f>
        <v>54</v>
      </c>
      <c r="P21">
        <f>IF($AY21=1, データ!P21, NA())</f>
        <v>20.588235294117645</v>
      </c>
      <c r="R21">
        <f>IF($AY21=1, データ!R21, NA())</f>
        <v>6</v>
      </c>
      <c r="S21">
        <f>IF($AY21=1, データ!S21, NA())</f>
        <v>10</v>
      </c>
      <c r="T21">
        <f>IF($AY21=1, データ!T21, NA())</f>
        <v>17</v>
      </c>
      <c r="U21">
        <f>IF($AY21=1, データ!U21, NA())</f>
        <v>21</v>
      </c>
      <c r="W21">
        <f>IF($AY21=1, データ!W21, NA())</f>
        <v>36</v>
      </c>
      <c r="X21">
        <f>IF($AY21=1, データ!X21, NA())</f>
        <v>36</v>
      </c>
      <c r="Y21">
        <f>IF($AY21=1, データ!Y21, NA())</f>
        <v>43</v>
      </c>
      <c r="Z21">
        <f>IF($AY21=1, データ!Z21, NA())</f>
        <v>31</v>
      </c>
      <c r="AA21">
        <f>IF($AY21=1, データ!AA21, NA())</f>
        <v>54</v>
      </c>
      <c r="AC21">
        <f>IF($AY21=1, データ!AC21, NA())</f>
        <v>160</v>
      </c>
      <c r="AD21">
        <f>IF($AY21=1, データ!AD21, NA())</f>
        <v>470</v>
      </c>
      <c r="AE21">
        <f>IF($AY21=1, データ!AE21, NA())</f>
        <v>630</v>
      </c>
      <c r="AG21">
        <f>IF($AY21=1, データ!AG21, NA())</f>
        <v>0.1111111111111111</v>
      </c>
      <c r="AH21">
        <f>IF($AY21=1, データ!AH21, NA())</f>
        <v>0.18518518518518517</v>
      </c>
      <c r="AI21">
        <f>IF($AY21=1, データ!AI21, NA())</f>
        <v>0.31481481481481483</v>
      </c>
      <c r="AJ21">
        <f>IF($AY21=1, データ!AJ21, NA())</f>
        <v>0.3888888888888889</v>
      </c>
      <c r="AL21">
        <f>IF($AY21=1, データ!AL21, NA())</f>
        <v>0.24657534246575341</v>
      </c>
      <c r="AM21">
        <f>IF($AY21=1, データ!AM21, NA())</f>
        <v>0.24657534246575341</v>
      </c>
      <c r="AN21">
        <f>IF($AY21=1, データ!AN21, NA())</f>
        <v>0.29452054794520549</v>
      </c>
      <c r="AO21">
        <f>IF($AY21=1, データ!AO21, NA())</f>
        <v>0.21232876712328766</v>
      </c>
      <c r="AQ21">
        <f>IF($AY21=1, データ!AQ21, NA())</f>
        <v>29.629629629629626</v>
      </c>
      <c r="AR21">
        <f>IF($AY21=1, データ!AR21, NA())</f>
        <v>70.370370370370367</v>
      </c>
      <c r="AS21">
        <f>IF($AY21=1, データ!AS21, NA())</f>
        <v>40.74074074074074</v>
      </c>
      <c r="AU21">
        <f>IF($AY21=1, データ!AU21, NA())</f>
        <v>49.315068493150683</v>
      </c>
      <c r="AV21">
        <f>IF($AY21=1, データ!AV21, NA())</f>
        <v>50.684931506849317</v>
      </c>
      <c r="AW21">
        <f>IF($AY21=1, データ!AW21, NA())</f>
        <v>-1.3698630136986338</v>
      </c>
      <c r="AY21">
        <v>1</v>
      </c>
      <c r="BC21">
        <f t="shared" si="0"/>
        <v>0</v>
      </c>
      <c r="BD21">
        <f t="shared" si="1"/>
        <v>1</v>
      </c>
    </row>
    <row r="22" spans="1:56" x14ac:dyDescent="0.4">
      <c r="A22" t="s">
        <v>20</v>
      </c>
      <c r="B22">
        <f>IF($AY22=1, データ!B22, NA())</f>
        <v>14</v>
      </c>
      <c r="C22">
        <f>IF($AY22=1, データ!C22, NA())</f>
        <v>34</v>
      </c>
      <c r="D22">
        <f>IF($AY22=1, データ!D22, NA())</f>
        <v>6.2</v>
      </c>
      <c r="F22">
        <f>IF($AY22=1, データ!F22, NA())</f>
        <v>12</v>
      </c>
      <c r="G22">
        <f>IF($AY22=1, データ!G22, NA())</f>
        <v>38</v>
      </c>
      <c r="H22">
        <f>IF($AY22=1, データ!H22, NA())</f>
        <v>24</v>
      </c>
      <c r="J22">
        <f>IF($AY22=1, データ!J22, NA())</f>
        <v>4</v>
      </c>
      <c r="K22">
        <f>IF($AY22=1, データ!K22, NA())</f>
        <v>23</v>
      </c>
      <c r="L22">
        <f>IF($AY22=1, データ!L22, NA())</f>
        <v>14.814814814814813</v>
      </c>
      <c r="N22">
        <f>IF($AY22=1, データ!N22, NA())</f>
        <v>16</v>
      </c>
      <c r="O22">
        <f>IF($AY22=1, データ!O22, NA())</f>
        <v>61</v>
      </c>
      <c r="P22">
        <f>IF($AY22=1, データ!P22, NA())</f>
        <v>20.779220779220779</v>
      </c>
      <c r="R22">
        <f>IF($AY22=1, データ!R22, NA())</f>
        <v>16</v>
      </c>
      <c r="S22">
        <f>IF($AY22=1, データ!S22, NA())</f>
        <v>27</v>
      </c>
      <c r="T22">
        <f>IF($AY22=1, データ!T22, NA())</f>
        <v>37</v>
      </c>
      <c r="U22">
        <f>IF($AY22=1, データ!U22, NA())</f>
        <v>34</v>
      </c>
      <c r="W22">
        <f>IF($AY22=1, データ!W22, NA())</f>
        <v>19</v>
      </c>
      <c r="X22">
        <f>IF($AY22=1, データ!X22, NA())</f>
        <v>20</v>
      </c>
      <c r="Y22">
        <f>IF($AY22=1, データ!Y22, NA())</f>
        <v>29</v>
      </c>
      <c r="Z22">
        <f>IF($AY22=1, データ!Z22, NA())</f>
        <v>18</v>
      </c>
      <c r="AA22">
        <f>IF($AY22=1, データ!AA22, NA())</f>
        <v>114</v>
      </c>
      <c r="AC22">
        <f>IF($AY22=1, データ!AC22, NA())</f>
        <v>210</v>
      </c>
      <c r="AD22">
        <f>IF($AY22=1, データ!AD22, NA())</f>
        <v>190</v>
      </c>
      <c r="AE22">
        <f>IF($AY22=1, データ!AE22, NA())</f>
        <v>400</v>
      </c>
      <c r="AG22">
        <f>IF($AY22=1, データ!AG22, NA())</f>
        <v>0.14035087719298245</v>
      </c>
      <c r="AH22">
        <f>IF($AY22=1, データ!AH22, NA())</f>
        <v>0.23684210526315788</v>
      </c>
      <c r="AI22">
        <f>IF($AY22=1, データ!AI22, NA())</f>
        <v>0.32456140350877194</v>
      </c>
      <c r="AJ22">
        <f>IF($AY22=1, データ!AJ22, NA())</f>
        <v>0.2982456140350877</v>
      </c>
      <c r="AL22">
        <f>IF($AY22=1, データ!AL22, NA())</f>
        <v>0.22093023255813954</v>
      </c>
      <c r="AM22">
        <f>IF($AY22=1, データ!AM22, NA())</f>
        <v>0.23255813953488372</v>
      </c>
      <c r="AN22">
        <f>IF($AY22=1, データ!AN22, NA())</f>
        <v>0.33720930232558138</v>
      </c>
      <c r="AO22">
        <f>IF($AY22=1, データ!AO22, NA())</f>
        <v>0.20930232558139536</v>
      </c>
      <c r="AQ22">
        <f>IF($AY22=1, データ!AQ22, NA())</f>
        <v>37.719298245614034</v>
      </c>
      <c r="AR22">
        <f>IF($AY22=1, データ!AR22, NA())</f>
        <v>62.280701754385973</v>
      </c>
      <c r="AS22">
        <f>IF($AY22=1, データ!AS22, NA())</f>
        <v>24.561403508771939</v>
      </c>
      <c r="AU22">
        <f>IF($AY22=1, データ!AU22, NA())</f>
        <v>45.348837209302324</v>
      </c>
      <c r="AV22">
        <f>IF($AY22=1, データ!AV22, NA())</f>
        <v>54.651162790697668</v>
      </c>
      <c r="AW22">
        <f>IF($AY22=1, データ!AW22, NA())</f>
        <v>-9.302325581395344</v>
      </c>
      <c r="AY22">
        <v>1</v>
      </c>
      <c r="BA22" t="s">
        <v>64</v>
      </c>
      <c r="BB22">
        <f t="array" ref="BB22">PEARSON(IF($AY$2:$AY$22=1,$AC$2:$AC$22,""),IF($AY$2:$AY$22=1,$D$2:$D$22,""))</f>
        <v>-8.2962527284973567E-2</v>
      </c>
      <c r="BC22">
        <f t="shared" si="0"/>
        <v>-0.3001603987712016</v>
      </c>
      <c r="BD22">
        <f t="shared" si="1"/>
        <v>0.76880078143798669</v>
      </c>
    </row>
    <row r="23" spans="1:56" x14ac:dyDescent="0.4">
      <c r="BC23">
        <f t="shared" si="0"/>
        <v>0</v>
      </c>
      <c r="BD23">
        <f t="shared" si="1"/>
        <v>1</v>
      </c>
    </row>
    <row r="24" spans="1:56" x14ac:dyDescent="0.4">
      <c r="AE24" t="e">
        <f>AVERAGE(AE2:AE22)</f>
        <v>#N/A</v>
      </c>
      <c r="AG24" s="4">
        <f>AVERAGEIF($AY$2:$AY$22, 1, AG2:AG22)*100</f>
        <v>16.790099564015279</v>
      </c>
      <c r="AH24" s="4">
        <f t="shared" ref="AH24:AJ24" si="2">AVERAGEIF($AY$2:$AY$22, 1, AH2:AH22)*100</f>
        <v>23.641749659039775</v>
      </c>
      <c r="AI24" s="4">
        <f t="shared" si="2"/>
        <v>31.413637490792322</v>
      </c>
      <c r="AJ24" s="4">
        <f t="shared" si="2"/>
        <v>28.154513286152611</v>
      </c>
      <c r="AL24" s="4">
        <f>AVERAGEIF($AY$2:$AY$22, 1, AL2:AL22)*100</f>
        <v>24.925671355350303</v>
      </c>
      <c r="AM24" s="4">
        <f t="shared" ref="AM24:AO24" si="3">AVERAGEIF($AY$2:$AY$22, 1, AM2:AM22)*100</f>
        <v>22.223378439251462</v>
      </c>
      <c r="AN24" s="4">
        <f t="shared" si="3"/>
        <v>31.557208200684055</v>
      </c>
      <c r="AO24" s="4">
        <f t="shared" si="3"/>
        <v>21.293742004714176</v>
      </c>
      <c r="AQ24">
        <f>SUM(R24:S24)</f>
        <v>0</v>
      </c>
      <c r="AR24">
        <f>SUM(T24:U24)</f>
        <v>0</v>
      </c>
      <c r="BA24" t="s">
        <v>65</v>
      </c>
      <c r="BB24">
        <f t="array" ref="BB24">PEARSON(IF($AY$2:$AY$22=1,$AD$2:$AD$22,""),IF($AY$2:$AY$22=1,$D$2:$D$22,""))</f>
        <v>0.45113199644422058</v>
      </c>
      <c r="BC24">
        <f t="shared" si="0"/>
        <v>1.8225854145112104</v>
      </c>
      <c r="BD24">
        <f t="shared" si="1"/>
        <v>9.1440299184110993E-2</v>
      </c>
    </row>
    <row r="25" spans="1:56" x14ac:dyDescent="0.4">
      <c r="R25" s="1"/>
      <c r="S25" s="1"/>
      <c r="T25" s="1"/>
      <c r="U25" s="1"/>
      <c r="V25" s="1"/>
      <c r="W25" s="1"/>
      <c r="X25" s="1"/>
      <c r="Y25" s="1"/>
      <c r="Z25" s="1"/>
      <c r="AE25" t="e">
        <f>_xlfn.STDEV.P(AE2:AE22)</f>
        <v>#N/A</v>
      </c>
      <c r="AG25">
        <f t="array" ref="AG25">_xlfn.STDEV.S(IF($AY$2:$AY$22=1, AG2:AG22, ""))*100</f>
        <v>6.66602508380823</v>
      </c>
      <c r="AH25">
        <f t="array" ref="AH25">_xlfn.STDEV.S(IF($AY$2:$AY$22=1, AH2:AH22, ""))*100</f>
        <v>6.0090427255842842</v>
      </c>
      <c r="AI25">
        <f t="array" ref="AI25">_xlfn.STDEV.S(IF($AY$2:$AY$22=1, AI2:AI22, ""))*100</f>
        <v>9.2695292777822811</v>
      </c>
      <c r="AJ25">
        <f t="array" ref="AJ25">_xlfn.STDEV.S(IF($AY$2:$AY$22=1, AJ2:AJ22, ""))*100</f>
        <v>12.117378076023192</v>
      </c>
      <c r="AL25">
        <f t="array" ref="AL25">_xlfn.STDEV.S(IF($AY$2:$AY$22=1, AL2:AL22, ""))*100</f>
        <v>15.422327626659365</v>
      </c>
      <c r="AM25">
        <f t="array" ref="AM25">_xlfn.STDEV.S(IF($AY$2:$AY$22=1, AM2:AM22, ""))*100</f>
        <v>13.761120849249695</v>
      </c>
      <c r="AN25">
        <f t="array" ref="AN25">_xlfn.STDEV.S(IF($AY$2:$AY$22=1, AN2:AN22, ""))*100</f>
        <v>11.475827212870582</v>
      </c>
      <c r="AO25">
        <f t="array" ref="AO25">_xlfn.STDEV.S(IF($AY$2:$AY$22=1, AO2:AO22, ""))*100</f>
        <v>15.075610067395676</v>
      </c>
      <c r="AQ25">
        <f>SUM(R25:S25)</f>
        <v>0</v>
      </c>
      <c r="AR25">
        <f>SUM(T25:U25)</f>
        <v>0</v>
      </c>
      <c r="BC25">
        <f t="shared" si="0"/>
        <v>0</v>
      </c>
      <c r="BD25">
        <f t="shared" si="1"/>
        <v>1</v>
      </c>
    </row>
    <row r="26" spans="1:56" x14ac:dyDescent="0.4">
      <c r="AE26" s="5" t="e">
        <f>AE24+AE25*2</f>
        <v>#N/A</v>
      </c>
      <c r="BA26" t="s">
        <v>66</v>
      </c>
      <c r="BB26">
        <f t="array" ref="BB26">PEARSON(IF($AY$2:$AY$22=1,$AE$2:$AE$22,""),IF($AY$2:$AY$22=1,$D$2:$D$22,""))</f>
        <v>0.38742947212809659</v>
      </c>
      <c r="BC26">
        <f t="shared" si="0"/>
        <v>1.5152378982242716</v>
      </c>
      <c r="BD26">
        <f t="shared" si="1"/>
        <v>0.15364349560983989</v>
      </c>
    </row>
    <row r="27" spans="1:56" x14ac:dyDescent="0.4">
      <c r="AE27" t="e">
        <f>AE24-AE25*2</f>
        <v>#N/A</v>
      </c>
      <c r="BC27">
        <f t="shared" si="0"/>
        <v>0</v>
      </c>
      <c r="BD27">
        <f t="shared" si="1"/>
        <v>1</v>
      </c>
    </row>
    <row r="28" spans="1:56" x14ac:dyDescent="0.4">
      <c r="AE28" t="e">
        <f>IF(ABS(AE2-+$AE$24)&lt;1.3*$AE$25,1,0)</f>
        <v>#N/A</v>
      </c>
      <c r="BA28" t="s">
        <v>67</v>
      </c>
      <c r="BB28">
        <f t="array" ref="BB28">PEARSON(IF($AY$2:$AY$22=1,$AA$2:$AA$22,""),IF($AY$2:$AY$22=1,$C$2:$C$22,""))</f>
        <v>0.14055443395281478</v>
      </c>
      <c r="BC28">
        <f t="shared" si="0"/>
        <v>0.51185745189433418</v>
      </c>
      <c r="BD28">
        <f t="shared" si="1"/>
        <v>0.61733460057140022</v>
      </c>
    </row>
    <row r="29" spans="1:56" x14ac:dyDescent="0.4">
      <c r="AE29" t="e">
        <f t="shared" ref="AE29:AE48" si="4">IF(ABS(AE3-+$AE$24)&lt;1.3*$AE$25,1,0)</f>
        <v>#N/A</v>
      </c>
      <c r="BC29">
        <f t="shared" si="0"/>
        <v>0</v>
      </c>
      <c r="BD29">
        <f t="shared" si="1"/>
        <v>1</v>
      </c>
    </row>
    <row r="30" spans="1:56" x14ac:dyDescent="0.4">
      <c r="AE30" t="e">
        <f t="shared" si="4"/>
        <v>#N/A</v>
      </c>
      <c r="BA30" t="s">
        <v>68</v>
      </c>
      <c r="BB30">
        <f t="array" ref="BB30">PEARSON(IF($AY$2:$AY$22=1,$AA$2:$AA$22,""),IF($AY$2:$AY$22=1,$B$2:$B$22,""))</f>
        <v>-6.5985393362609834E-2</v>
      </c>
      <c r="BC30">
        <f t="shared" si="0"/>
        <v>-0.23843336349207153</v>
      </c>
      <c r="BD30">
        <f t="shared" si="1"/>
        <v>0.81526221805963384</v>
      </c>
    </row>
    <row r="31" spans="1:56" x14ac:dyDescent="0.4">
      <c r="AE31" t="e">
        <f t="shared" si="4"/>
        <v>#N/A</v>
      </c>
      <c r="BC31">
        <f t="shared" si="0"/>
        <v>0</v>
      </c>
      <c r="BD31">
        <f t="shared" si="1"/>
        <v>1</v>
      </c>
    </row>
    <row r="32" spans="1:56" x14ac:dyDescent="0.4">
      <c r="AE32" t="e">
        <f t="shared" si="4"/>
        <v>#N/A</v>
      </c>
      <c r="BA32" t="s">
        <v>80</v>
      </c>
      <c r="BB32">
        <f t="array" ref="BB32">PEARSON(IF($AY$2:$AY$22=1,$P$2:$P$22,""),IF($AY$2:$AY$22=1,$C$2:$C$22,""))</f>
        <v>0.5342950849468332</v>
      </c>
      <c r="BC32">
        <f t="shared" si="0"/>
        <v>2.2789930332521271</v>
      </c>
      <c r="BD32">
        <f t="shared" si="1"/>
        <v>4.0193851567230168E-2</v>
      </c>
    </row>
    <row r="33" spans="31:56" x14ac:dyDescent="0.4">
      <c r="AE33" t="e">
        <f t="shared" si="4"/>
        <v>#N/A</v>
      </c>
      <c r="BC33">
        <f t="shared" si="0"/>
        <v>0</v>
      </c>
      <c r="BD33">
        <f t="shared" si="1"/>
        <v>1</v>
      </c>
    </row>
    <row r="34" spans="31:56" x14ac:dyDescent="0.4">
      <c r="AE34" t="e">
        <f t="shared" si="4"/>
        <v>#N/A</v>
      </c>
      <c r="BA34" t="s">
        <v>81</v>
      </c>
      <c r="BB34">
        <f t="array" ref="BB34">PEARSON(IF($AY$2:$AY$22=1,$P$2:$P$22,""),IF($AY$2:$AY$22=1,$B$2:$B$22,""))</f>
        <v>0.11550840267228132</v>
      </c>
      <c r="BC34">
        <f t="shared" si="0"/>
        <v>0.41927790397214332</v>
      </c>
      <c r="BD34">
        <f t="shared" si="1"/>
        <v>0.68185845466092299</v>
      </c>
    </row>
    <row r="35" spans="31:56" x14ac:dyDescent="0.4">
      <c r="AE35" t="e">
        <f t="shared" si="4"/>
        <v>#N/A</v>
      </c>
      <c r="BC35">
        <f t="shared" si="0"/>
        <v>0</v>
      </c>
      <c r="BD35">
        <f t="shared" si="1"/>
        <v>1</v>
      </c>
    </row>
    <row r="36" spans="31:56" x14ac:dyDescent="0.4">
      <c r="AE36" t="e">
        <f t="shared" si="4"/>
        <v>#N/A</v>
      </c>
      <c r="BA36" t="s">
        <v>82</v>
      </c>
      <c r="BB36">
        <f t="array" ref="BB36">PEARSON(IF($AY$2:$AY$22=1,$H$2:$H$22,""),IF($AY$2:$AY$22=1,$C$2:$C$22,""))</f>
        <v>0.43599064796672693</v>
      </c>
      <c r="BC36">
        <f t="shared" si="0"/>
        <v>1.7467465393027051</v>
      </c>
      <c r="BD36">
        <f t="shared" si="1"/>
        <v>0.10424855746835458</v>
      </c>
    </row>
    <row r="37" spans="31:56" x14ac:dyDescent="0.4">
      <c r="AE37" t="e">
        <f t="shared" si="4"/>
        <v>#N/A</v>
      </c>
      <c r="BC37">
        <f t="shared" si="0"/>
        <v>0</v>
      </c>
      <c r="BD37">
        <f t="shared" si="1"/>
        <v>1</v>
      </c>
    </row>
    <row r="38" spans="31:56" x14ac:dyDescent="0.4">
      <c r="AE38" t="e">
        <f t="shared" si="4"/>
        <v>#N/A</v>
      </c>
      <c r="BA38" t="s">
        <v>83</v>
      </c>
      <c r="BB38">
        <f t="array" ref="BB38">PEARSON(IF($AY$2:$AY$22=1,$H$2:$H$22,""),IF($AY$2:$AY$22=1,$B$2:$B$22,""))</f>
        <v>-1.5981509554487693E-2</v>
      </c>
      <c r="BC38">
        <f t="shared" si="0"/>
        <v>-5.7629512165888679E-2</v>
      </c>
      <c r="BD38">
        <f t="shared" si="1"/>
        <v>0.95492013955058819</v>
      </c>
    </row>
    <row r="39" spans="31:56" x14ac:dyDescent="0.4">
      <c r="AE39" t="e">
        <f t="shared" si="4"/>
        <v>#N/A</v>
      </c>
      <c r="AG39" t="s">
        <v>59</v>
      </c>
      <c r="AH39" t="s">
        <v>59</v>
      </c>
      <c r="AI39" t="s">
        <v>60</v>
      </c>
      <c r="AJ39" t="s">
        <v>60</v>
      </c>
      <c r="BC39">
        <f t="shared" si="0"/>
        <v>0</v>
      </c>
      <c r="BD39">
        <f t="shared" si="1"/>
        <v>1</v>
      </c>
    </row>
    <row r="40" spans="31:56" x14ac:dyDescent="0.4">
      <c r="AE40" t="e">
        <f t="shared" si="4"/>
        <v>#N/A</v>
      </c>
      <c r="AG40" t="s">
        <v>60</v>
      </c>
      <c r="AH40" t="s">
        <v>60</v>
      </c>
      <c r="AI40" t="s">
        <v>59</v>
      </c>
      <c r="AJ40" t="s">
        <v>59</v>
      </c>
      <c r="BA40" t="s">
        <v>84</v>
      </c>
      <c r="BB40">
        <f t="array" ref="BB40">PEARSON(IF($AY$2:$AY$22=1,$L$2:$L$22,""),IF($AY$2:$AY$22=1,$C$2:$C$22,""))</f>
        <v>0.37544309688267719</v>
      </c>
      <c r="BC40">
        <f t="shared" si="0"/>
        <v>1.4605232646808859</v>
      </c>
      <c r="BD40">
        <f t="shared" si="1"/>
        <v>0.16788998748035058</v>
      </c>
    </row>
    <row r="41" spans="31:56" x14ac:dyDescent="0.4">
      <c r="AE41" t="e">
        <f t="shared" si="4"/>
        <v>#N/A</v>
      </c>
      <c r="BC41">
        <f t="shared" si="0"/>
        <v>0</v>
      </c>
      <c r="BD41">
        <f t="shared" si="1"/>
        <v>1</v>
      </c>
    </row>
    <row r="42" spans="31:56" x14ac:dyDescent="0.4">
      <c r="AE42" t="e">
        <f t="shared" si="4"/>
        <v>#N/A</v>
      </c>
      <c r="BA42" t="s">
        <v>85</v>
      </c>
      <c r="BB42">
        <f t="array" ref="BB42">PEARSON(IF($AY$2:$AY$22=1,$L$2:$L$22,""),IF($AY$2:$AY$22=1,$B$2:$B$22,""))</f>
        <v>0.1740292945241412</v>
      </c>
      <c r="BC42">
        <f>BB42*SQRT(SUM($AY$2:$AY$22)-2)/SQRT(1-BB42^2)</f>
        <v>0.6371948348523121</v>
      </c>
      <c r="BD42">
        <f t="shared" si="1"/>
        <v>0.53505903343271788</v>
      </c>
    </row>
    <row r="43" spans="31:56" x14ac:dyDescent="0.4">
      <c r="AE43" t="e">
        <f t="shared" si="4"/>
        <v>#N/A</v>
      </c>
      <c r="BD43">
        <v>0</v>
      </c>
    </row>
    <row r="44" spans="31:56" x14ac:dyDescent="0.4">
      <c r="AE44" t="e">
        <f t="shared" si="4"/>
        <v>#N/A</v>
      </c>
      <c r="BD44">
        <v>0</v>
      </c>
    </row>
    <row r="45" spans="31:56" x14ac:dyDescent="0.4">
      <c r="AE45" t="e">
        <f t="shared" si="4"/>
        <v>#N/A</v>
      </c>
      <c r="BD45">
        <v>0</v>
      </c>
    </row>
    <row r="46" spans="31:56" x14ac:dyDescent="0.4">
      <c r="AE46" t="e">
        <f t="shared" si="4"/>
        <v>#N/A</v>
      </c>
      <c r="BD46">
        <v>0</v>
      </c>
    </row>
    <row r="47" spans="31:56" x14ac:dyDescent="0.4">
      <c r="AE47" t="e">
        <f t="shared" si="4"/>
        <v>#N/A</v>
      </c>
      <c r="BD47">
        <v>0</v>
      </c>
    </row>
    <row r="48" spans="31:56" x14ac:dyDescent="0.4">
      <c r="AE48" t="e">
        <f t="shared" si="4"/>
        <v>#N/A</v>
      </c>
      <c r="BA48" t="s">
        <v>88</v>
      </c>
      <c r="BB48">
        <f t="array" ref="BB48">PEARSON(IF($AY$2:$AY$22=1,$AI$2:$AI$22,""),IF($AY$2:$AY$22=1,$B$2:$B$22,""))</f>
        <v>-0.19434402403344861</v>
      </c>
      <c r="BC48">
        <f>BB48*SQRT(SUM($AY$2:$AY$22)-2)/SQRT(1-BB48^2)</f>
        <v>-0.71433730366785209</v>
      </c>
      <c r="BD48">
        <f t="shared" ref="BD48:BD51" si="5">TDIST(ABS(BC48),SUM($AY$2:$AY$22)-2,2)</f>
        <v>0.48764779413347537</v>
      </c>
    </row>
    <row r="49" spans="53:56" x14ac:dyDescent="0.4">
      <c r="BA49" t="s">
        <v>89</v>
      </c>
      <c r="BB49">
        <f t="array" ref="BB49">PEARSON(IF($AY$2:$AY$22=1,$AJ$2:$AJ$22,""),IF($AY$2:$AY$22=1,$B$2:$B$22,""))</f>
        <v>0.2680680481049415</v>
      </c>
      <c r="BC49">
        <f t="shared" ref="BC49:BC51" si="6">BB49*SQRT(SUM($AY$2:$AY$22)-2)/SQRT(1-BB49^2)</f>
        <v>1.0032521411229465</v>
      </c>
      <c r="BD49">
        <f t="shared" si="5"/>
        <v>0.33404853063838857</v>
      </c>
    </row>
    <row r="50" spans="53:56" x14ac:dyDescent="0.4">
      <c r="BA50" t="s">
        <v>90</v>
      </c>
      <c r="BB50">
        <f t="array" ref="BB50">PEARSON(IF($AY$2:$AY$22=1,$AM$2:$AM$22,""),IF($AY$2:$AY$22=1,$B$2:$B$22,""))</f>
        <v>0.176615606693901</v>
      </c>
      <c r="BC50">
        <f t="shared" si="6"/>
        <v>0.64696701012969982</v>
      </c>
      <c r="BD50">
        <f t="shared" si="5"/>
        <v>0.52891187110383397</v>
      </c>
    </row>
    <row r="51" spans="53:56" x14ac:dyDescent="0.4">
      <c r="BA51" t="s">
        <v>91</v>
      </c>
      <c r="BB51">
        <f t="array" ref="BB51">PEARSON(IF($AY$2:$AY$22=1,$AN$2:$AN$22,""),IF($AY$2:$AY$22=1,$B$2:$B$22,""))</f>
        <v>2.2567898661223679E-2</v>
      </c>
      <c r="BC51">
        <f t="shared" si="6"/>
        <v>8.1390444928028452E-2</v>
      </c>
      <c r="BD51">
        <f t="shared" si="5"/>
        <v>0.93637119070349728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2"/>
  <sheetViews>
    <sheetView zoomScale="85" zoomScaleNormal="85" workbookViewId="0">
      <selection activeCell="AY10" sqref="AY10"/>
    </sheetView>
  </sheetViews>
  <sheetFormatPr defaultRowHeight="18.75" x14ac:dyDescent="0.4"/>
  <cols>
    <col min="1" max="1" width="11" bestFit="1" customWidth="1"/>
    <col min="2" max="2" width="13" customWidth="1"/>
    <col min="3" max="3" width="9" customWidth="1"/>
    <col min="4" max="4" width="14" customWidth="1"/>
    <col min="5" max="5" width="7.5" customWidth="1"/>
    <col min="6" max="6" width="10.875" customWidth="1"/>
    <col min="7" max="7" width="9.625" customWidth="1"/>
    <col min="8" max="8" width="11.625" customWidth="1"/>
    <col min="9" max="9" width="6.5" customWidth="1"/>
    <col min="10" max="10" width="10" customWidth="1"/>
    <col min="11" max="11" width="9.625" customWidth="1"/>
    <col min="12" max="12" width="14" customWidth="1"/>
    <col min="13" max="13" width="7.25" customWidth="1"/>
    <col min="14" max="14" width="10.375" customWidth="1"/>
    <col min="15" max="15" width="9.75" customWidth="1"/>
    <col min="16" max="16" width="25.375" customWidth="1"/>
    <col min="17" max="17" width="8.875" customWidth="1"/>
    <col min="18" max="26" width="9" customWidth="1"/>
    <col min="27" max="27" width="19.75" customWidth="1"/>
    <col min="28" max="28" width="9" customWidth="1"/>
    <col min="32" max="32" width="17.75" customWidth="1"/>
    <col min="37" max="37" width="16.125" customWidth="1"/>
    <col min="51" max="51" width="15.375" customWidth="1"/>
    <col min="53" max="53" width="34.75" customWidth="1"/>
    <col min="54" max="54" width="9" customWidth="1"/>
  </cols>
  <sheetData>
    <row r="1" spans="1:56" x14ac:dyDescent="0.4">
      <c r="A1" s="2"/>
      <c r="B1" s="2" t="s">
        <v>21</v>
      </c>
      <c r="C1" s="2" t="s">
        <v>22</v>
      </c>
      <c r="D1" s="2" t="s">
        <v>23</v>
      </c>
      <c r="E1" s="2" t="s">
        <v>33</v>
      </c>
      <c r="F1" s="2" t="s">
        <v>72</v>
      </c>
      <c r="G1" s="2" t="s">
        <v>73</v>
      </c>
      <c r="H1" s="2" t="s">
        <v>74</v>
      </c>
      <c r="I1" s="2" t="s">
        <v>34</v>
      </c>
      <c r="J1" s="2" t="s">
        <v>76</v>
      </c>
      <c r="K1" s="2" t="s">
        <v>77</v>
      </c>
      <c r="L1" s="2" t="s">
        <v>74</v>
      </c>
      <c r="M1" s="2" t="s">
        <v>35</v>
      </c>
      <c r="N1" s="2" t="s">
        <v>72</v>
      </c>
      <c r="O1" s="2" t="s">
        <v>79</v>
      </c>
      <c r="P1" s="2" t="s">
        <v>69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3" t="s">
        <v>36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41</v>
      </c>
      <c r="AL1" s="3" t="s">
        <v>25</v>
      </c>
      <c r="AM1" s="3" t="s">
        <v>26</v>
      </c>
      <c r="AN1" s="3" t="s">
        <v>27</v>
      </c>
      <c r="AO1" s="3" t="s">
        <v>28</v>
      </c>
      <c r="AQ1" t="s">
        <v>45</v>
      </c>
      <c r="AR1" t="s">
        <v>46</v>
      </c>
      <c r="AS1" t="s">
        <v>49</v>
      </c>
      <c r="AU1" t="s">
        <v>45</v>
      </c>
      <c r="AV1" t="s">
        <v>46</v>
      </c>
      <c r="AW1" t="s">
        <v>49</v>
      </c>
      <c r="AY1" t="s">
        <v>87</v>
      </c>
      <c r="BB1" t="s">
        <v>50</v>
      </c>
      <c r="BC1" t="s">
        <v>51</v>
      </c>
      <c r="BD1" t="s">
        <v>52</v>
      </c>
    </row>
    <row r="2" spans="1:56" x14ac:dyDescent="0.4">
      <c r="A2" t="s">
        <v>0</v>
      </c>
      <c r="B2" t="e">
        <f>IF($AY2=1, データ!B2, NA())</f>
        <v>#N/A</v>
      </c>
      <c r="C2" t="e">
        <f>IF($AY2=1, データ!C2, NA())</f>
        <v>#N/A</v>
      </c>
      <c r="D2" t="e">
        <f>IF($AY2=1, データ!D2, NA())</f>
        <v>#N/A</v>
      </c>
      <c r="F2" t="e">
        <f>IF($AY2=1, データ!F2, NA())</f>
        <v>#N/A</v>
      </c>
      <c r="G2" t="e">
        <f>IF($AY2=1, データ!G2, NA())</f>
        <v>#N/A</v>
      </c>
      <c r="H2" t="e">
        <f>IF($AY2=1, データ!H2, NA())</f>
        <v>#N/A</v>
      </c>
      <c r="J2" t="e">
        <f>IF($AY2=1, データ!J2, NA())</f>
        <v>#N/A</v>
      </c>
      <c r="K2" t="e">
        <f>IF($AY2=1, データ!K2, NA())</f>
        <v>#N/A</v>
      </c>
      <c r="L2" t="e">
        <f>IF($AY2=1, データ!L2, NA())</f>
        <v>#N/A</v>
      </c>
      <c r="N2" t="e">
        <f>IF($AY2=1, データ!N2, NA())</f>
        <v>#N/A</v>
      </c>
      <c r="O2" t="e">
        <f>IF($AY2=1, データ!O2, NA())</f>
        <v>#N/A</v>
      </c>
      <c r="P2" t="e">
        <f>IF($AY2=1, データ!P2, NA())</f>
        <v>#N/A</v>
      </c>
      <c r="R2" t="e">
        <f>IF($AY2=1, データ!R2, NA())</f>
        <v>#N/A</v>
      </c>
      <c r="S2" t="e">
        <f>IF($AY2=1, データ!S2, NA())</f>
        <v>#N/A</v>
      </c>
      <c r="T2" t="e">
        <f>IF($AY2=1, データ!T2, NA())</f>
        <v>#N/A</v>
      </c>
      <c r="U2" t="e">
        <f>IF($AY2=1, データ!U2, NA())</f>
        <v>#N/A</v>
      </c>
      <c r="W2" t="e">
        <f>IF($AY2=1, データ!W2, NA())</f>
        <v>#N/A</v>
      </c>
      <c r="X2" t="e">
        <f>IF($AY2=1, データ!X2, NA())</f>
        <v>#N/A</v>
      </c>
      <c r="Y2" t="e">
        <f>IF($AY2=1, データ!Y2, NA())</f>
        <v>#N/A</v>
      </c>
      <c r="Z2" t="e">
        <f>IF($AY2=1, データ!Z2, NA())</f>
        <v>#N/A</v>
      </c>
      <c r="AA2" t="e">
        <f>IF($AY2=1, データ!AA2, NA())</f>
        <v>#N/A</v>
      </c>
      <c r="AC2" t="e">
        <f>IF($AY2=1, データ!AC2, NA())</f>
        <v>#N/A</v>
      </c>
      <c r="AD2" t="e">
        <f>IF($AY2=1, データ!AD2, NA())</f>
        <v>#N/A</v>
      </c>
      <c r="AE2" t="e">
        <f>IF($AY2=1, データ!AE2, NA())</f>
        <v>#N/A</v>
      </c>
      <c r="AG2" t="e">
        <f>IF($AY2=1, データ!AG2, NA())</f>
        <v>#N/A</v>
      </c>
      <c r="AH2" t="e">
        <f>IF($AY2=1, データ!AH2, NA())</f>
        <v>#N/A</v>
      </c>
      <c r="AI2" t="e">
        <f>IF($AY2=1, データ!AI2, NA())</f>
        <v>#N/A</v>
      </c>
      <c r="AJ2" t="e">
        <f>IF($AY2=1, データ!AJ2, NA())</f>
        <v>#N/A</v>
      </c>
      <c r="AL2" t="e">
        <f>IF($AY2=1, データ!AL2, NA())</f>
        <v>#N/A</v>
      </c>
      <c r="AM2" t="e">
        <f>IF($AY2=1, データ!AM2, NA())</f>
        <v>#N/A</v>
      </c>
      <c r="AN2" t="e">
        <f>IF($AY2=1, データ!AN2, NA())</f>
        <v>#N/A</v>
      </c>
      <c r="AO2" t="e">
        <f>IF($AY2=1, データ!AO2, NA())</f>
        <v>#N/A</v>
      </c>
      <c r="AQ2" t="e">
        <f>IF($AY2=1, データ!AQ2, NA())</f>
        <v>#N/A</v>
      </c>
      <c r="AR2" t="e">
        <f>IF($AY2=1, データ!AR2, NA())</f>
        <v>#N/A</v>
      </c>
      <c r="AS2" t="e">
        <f>IF($AY2=1, データ!AS2, NA())</f>
        <v>#N/A</v>
      </c>
      <c r="AU2" t="e">
        <f>IF($AY2=1, データ!AU2, NA())</f>
        <v>#N/A</v>
      </c>
      <c r="AV2" t="e">
        <f>IF($AY2=1, データ!AV2, NA())</f>
        <v>#N/A</v>
      </c>
      <c r="AW2" t="e">
        <f>IF($AY2=1, データ!AW2, NA())</f>
        <v>#N/A</v>
      </c>
      <c r="AY2">
        <v>0</v>
      </c>
      <c r="BA2" t="s">
        <v>53</v>
      </c>
      <c r="BB2">
        <f t="array" ref="BB2">PEARSON(IF($AY$2:$AY$22=1,$AS$2:$AS$22,""),IF($AY$2:$AY$22=1,$C$2:$C$22,""))</f>
        <v>-0.22447053964988792</v>
      </c>
      <c r="BC2">
        <f>BB2*SQRT(SUM($AY$2:$AY$22)-2)/SQRT(1-BB2^2)</f>
        <v>-0.6910465211169019</v>
      </c>
      <c r="BD2">
        <f>TDIST(ABS(BC2),SUM($AY$2:$AY$22)-2,2)</f>
        <v>0.50696718797948126</v>
      </c>
    </row>
    <row r="3" spans="1:56" x14ac:dyDescent="0.4">
      <c r="A3" t="s">
        <v>1</v>
      </c>
      <c r="B3">
        <f>IF($AY3=1, データ!B3, NA())</f>
        <v>19</v>
      </c>
      <c r="C3">
        <f>IF($AY3=1, データ!C3, NA())</f>
        <v>27</v>
      </c>
      <c r="D3">
        <f>IF($AY3=1, データ!D3, NA())</f>
        <v>6</v>
      </c>
      <c r="F3">
        <f>IF($AY3=1, データ!F3, NA())</f>
        <v>6</v>
      </c>
      <c r="G3">
        <f>IF($AY3=1, データ!G3, NA())</f>
        <v>12</v>
      </c>
      <c r="H3">
        <f>IF($AY3=1, データ!H3, NA())</f>
        <v>33.333333333333329</v>
      </c>
      <c r="J3">
        <f>IF($AY3=1, データ!J3, NA())</f>
        <v>13</v>
      </c>
      <c r="K3">
        <f>IF($AY3=1, データ!K3, NA())</f>
        <v>30</v>
      </c>
      <c r="L3">
        <f>IF($AY3=1, データ!L3, NA())</f>
        <v>30.232558139534881</v>
      </c>
      <c r="N3">
        <f>IF($AY3=1, データ!N3, NA())</f>
        <v>19</v>
      </c>
      <c r="O3">
        <f>IF($AY3=1, データ!O3, NA())</f>
        <v>42</v>
      </c>
      <c r="P3">
        <f>IF($AY3=1, データ!P3, NA())</f>
        <v>31.147540983606557</v>
      </c>
      <c r="R3">
        <f>IF($AY3=1, データ!R3, NA())</f>
        <v>6</v>
      </c>
      <c r="S3">
        <f>IF($AY3=1, データ!S3, NA())</f>
        <v>10</v>
      </c>
      <c r="T3">
        <f>IF($AY3=1, データ!T3, NA())</f>
        <v>15</v>
      </c>
      <c r="U3">
        <f>IF($AY3=1, データ!U3, NA())</f>
        <v>5</v>
      </c>
      <c r="W3">
        <f>IF($AY3=1, データ!W3, NA())</f>
        <v>34</v>
      </c>
      <c r="X3">
        <f>IF($AY3=1, データ!X3, NA())</f>
        <v>46</v>
      </c>
      <c r="Y3">
        <f>IF($AY3=1, データ!Y3, NA())</f>
        <v>35</v>
      </c>
      <c r="Z3">
        <f>IF($AY3=1, データ!Z3, NA())</f>
        <v>49</v>
      </c>
      <c r="AA3">
        <f>IF($AY3=1, データ!AA3, NA())</f>
        <v>36</v>
      </c>
      <c r="AC3">
        <f>IF($AY3=1, データ!AC3, NA())</f>
        <v>-250</v>
      </c>
      <c r="AD3">
        <f>IF($AY3=1, データ!AD3, NA())</f>
        <v>140</v>
      </c>
      <c r="AE3">
        <f>IF($AY3=1, データ!AE3, NA())</f>
        <v>-110</v>
      </c>
      <c r="AG3">
        <f>IF($AY3=1, データ!AG3, NA())</f>
        <v>0.16666666666666666</v>
      </c>
      <c r="AH3">
        <f>IF($AY3=1, データ!AH3, NA())</f>
        <v>0.27777777777777779</v>
      </c>
      <c r="AI3">
        <f>IF($AY3=1, データ!AI3, NA())</f>
        <v>0.41666666666666669</v>
      </c>
      <c r="AJ3">
        <f>IF($AY3=1, データ!AJ3, NA())</f>
        <v>0.1388888888888889</v>
      </c>
      <c r="AL3">
        <f>IF($AY3=1, データ!AL3, NA())</f>
        <v>0.2073170731707317</v>
      </c>
      <c r="AM3">
        <f>IF($AY3=1, データ!AM3, NA())</f>
        <v>0.28048780487804881</v>
      </c>
      <c r="AN3">
        <f>IF($AY3=1, データ!AN3, NA())</f>
        <v>0.21341463414634146</v>
      </c>
      <c r="AO3">
        <f>IF($AY3=1, データ!AO3, NA())</f>
        <v>0.29878048780487804</v>
      </c>
      <c r="AQ3">
        <f>IF($AY3=1, データ!AQ3, NA())</f>
        <v>44.444444444444443</v>
      </c>
      <c r="AR3">
        <f>IF($AY3=1, データ!AR3, NA())</f>
        <v>55.555555555555557</v>
      </c>
      <c r="AS3">
        <f>IF($AY3=1, データ!AS3, NA())</f>
        <v>11.111111111111114</v>
      </c>
      <c r="AU3">
        <f>IF($AY3=1, データ!AU3, NA())</f>
        <v>48.780487804878049</v>
      </c>
      <c r="AV3">
        <f>IF($AY3=1, データ!AV3, NA())</f>
        <v>51.219512195121951</v>
      </c>
      <c r="AW3">
        <f>IF($AY3=1, データ!AW3, NA())</f>
        <v>-2.4390243902439011</v>
      </c>
      <c r="AY3">
        <v>1</v>
      </c>
      <c r="BC3">
        <f t="shared" ref="BC3:BC41" si="0">BB3*SQRT(SUM($AY$2:$AY$22)-2)/SQRT(1-BB3^2)</f>
        <v>0</v>
      </c>
      <c r="BD3">
        <f t="shared" ref="BD3:BD42" si="1">TDIST(ABS(BC3),SUM($AY$2:$AY$22)-2,2)</f>
        <v>1</v>
      </c>
    </row>
    <row r="4" spans="1:56" x14ac:dyDescent="0.4">
      <c r="A4" t="s">
        <v>2</v>
      </c>
      <c r="B4">
        <f>IF($AY4=1, データ!B4, NA())</f>
        <v>27</v>
      </c>
      <c r="C4">
        <f>IF($AY4=1, データ!C4, NA())</f>
        <v>32</v>
      </c>
      <c r="D4">
        <f>IF($AY4=1, データ!D4, NA())</f>
        <v>7.7</v>
      </c>
      <c r="F4">
        <f>IF($AY4=1, データ!F4, NA())</f>
        <v>6</v>
      </c>
      <c r="G4">
        <f>IF($AY4=1, データ!G4, NA())</f>
        <v>5</v>
      </c>
      <c r="H4">
        <f>IF($AY4=1, データ!H4, NA())</f>
        <v>54.54545454545454</v>
      </c>
      <c r="J4">
        <f>IF($AY4=1, データ!J4, NA())</f>
        <v>34</v>
      </c>
      <c r="K4">
        <f>IF($AY4=1, データ!K4, NA())</f>
        <v>15</v>
      </c>
      <c r="L4">
        <f>IF($AY4=1, データ!L4, NA())</f>
        <v>69.387755102040813</v>
      </c>
      <c r="N4">
        <f>IF($AY4=1, データ!N4, NA())</f>
        <v>40</v>
      </c>
      <c r="O4">
        <f>IF($AY4=1, データ!O4, NA())</f>
        <v>20</v>
      </c>
      <c r="P4">
        <f>IF($AY4=1, データ!P4, NA())</f>
        <v>66.666666666666657</v>
      </c>
      <c r="R4">
        <f>IF($AY4=1, データ!R4, NA())</f>
        <v>2</v>
      </c>
      <c r="S4">
        <f>IF($AY4=1, データ!S4, NA())</f>
        <v>7</v>
      </c>
      <c r="T4">
        <f>IF($AY4=1, データ!T4, NA())</f>
        <v>3</v>
      </c>
      <c r="U4">
        <f>IF($AY4=1, データ!U4, NA())</f>
        <v>19</v>
      </c>
      <c r="W4">
        <f>IF($AY4=1, データ!W4, NA())</f>
        <v>35</v>
      </c>
      <c r="X4">
        <f>IF($AY4=1, データ!X4, NA())</f>
        <v>48</v>
      </c>
      <c r="Y4">
        <f>IF($AY4=1, データ!Y4, NA())</f>
        <v>48</v>
      </c>
      <c r="Z4">
        <f>IF($AY4=1, データ!Z4, NA())</f>
        <v>38</v>
      </c>
      <c r="AA4">
        <f>IF($AY4=1, データ!AA4, NA())</f>
        <v>31</v>
      </c>
      <c r="AC4">
        <f>IF($AY4=1, データ!AC4, NA())</f>
        <v>70</v>
      </c>
      <c r="AD4">
        <f>IF($AY4=1, データ!AD4, NA())</f>
        <v>400</v>
      </c>
      <c r="AE4">
        <f>IF($AY4=1, データ!AE4, NA())</f>
        <v>470</v>
      </c>
      <c r="AG4">
        <f>IF($AY4=1, データ!AG4, NA())</f>
        <v>6.4516129032258063E-2</v>
      </c>
      <c r="AH4">
        <f>IF($AY4=1, データ!AH4, NA())</f>
        <v>0.22580645161290322</v>
      </c>
      <c r="AI4">
        <f>IF($AY4=1, データ!AI4, NA())</f>
        <v>9.6774193548387094E-2</v>
      </c>
      <c r="AJ4">
        <f>IF($AY4=1, データ!AJ4, NA())</f>
        <v>0.61290322580645162</v>
      </c>
      <c r="AL4">
        <f>IF($AY4=1, データ!AL4, NA())</f>
        <v>0.20710059171597633</v>
      </c>
      <c r="AM4">
        <f>IF($AY4=1, データ!AM4, NA())</f>
        <v>0.28402366863905326</v>
      </c>
      <c r="AN4">
        <f>IF($AY4=1, データ!AN4, NA())</f>
        <v>0.28402366863905326</v>
      </c>
      <c r="AO4">
        <f>IF($AY4=1, データ!AO4, NA())</f>
        <v>0.22485207100591717</v>
      </c>
      <c r="AQ4">
        <f>IF($AY4=1, データ!AQ4, NA())</f>
        <v>29.032258064516132</v>
      </c>
      <c r="AR4">
        <f>IF($AY4=1, データ!AR4, NA())</f>
        <v>70.967741935483872</v>
      </c>
      <c r="AS4">
        <f>IF($AY4=1, データ!AS4, NA())</f>
        <v>41.935483870967744</v>
      </c>
      <c r="AU4">
        <f>IF($AY4=1, データ!AU4, NA())</f>
        <v>49.112426035502956</v>
      </c>
      <c r="AV4">
        <f>IF($AY4=1, データ!AV4, NA())</f>
        <v>50.887573964497044</v>
      </c>
      <c r="AW4">
        <f>IF($AY4=1, データ!AW4, NA())</f>
        <v>-1.7751479289940875</v>
      </c>
      <c r="AY4">
        <v>1</v>
      </c>
      <c r="BA4" t="s">
        <v>54</v>
      </c>
      <c r="BB4">
        <f t="array" ref="BB4">PEARSON(IF($AY$2:$AY$22=1,$AS$2:$AS$22,""),IF($AY$2:$AY$22=1,$B$2:$B$22,""))</f>
        <v>-0.30731982544046238</v>
      </c>
      <c r="BC4">
        <f t="shared" si="0"/>
        <v>-0.9688455080686762</v>
      </c>
      <c r="BD4">
        <f t="shared" si="1"/>
        <v>0.35793612108258632</v>
      </c>
    </row>
    <row r="5" spans="1:56" x14ac:dyDescent="0.4">
      <c r="A5" t="s">
        <v>3</v>
      </c>
      <c r="B5" t="e">
        <f>IF($AY5=1, データ!B5, NA())</f>
        <v>#N/A</v>
      </c>
      <c r="C5" t="e">
        <f>IF($AY5=1, データ!C5, NA())</f>
        <v>#N/A</v>
      </c>
      <c r="D5" t="e">
        <f>IF($AY5=1, データ!D5, NA())</f>
        <v>#N/A</v>
      </c>
      <c r="F5" t="e">
        <f>IF($AY5=1, データ!F5, NA())</f>
        <v>#N/A</v>
      </c>
      <c r="G5" t="e">
        <f>IF($AY5=1, データ!G5, NA())</f>
        <v>#N/A</v>
      </c>
      <c r="H5" t="e">
        <f>IF($AY5=1, データ!H5, NA())</f>
        <v>#N/A</v>
      </c>
      <c r="J5" t="e">
        <f>IF($AY5=1, データ!J5, NA())</f>
        <v>#N/A</v>
      </c>
      <c r="K5" t="e">
        <f>IF($AY5=1, データ!K5, NA())</f>
        <v>#N/A</v>
      </c>
      <c r="L5" t="e">
        <f>IF($AY5=1, データ!L5, NA())</f>
        <v>#N/A</v>
      </c>
      <c r="N5" t="e">
        <f>IF($AY5=1, データ!N5, NA())</f>
        <v>#N/A</v>
      </c>
      <c r="O5" t="e">
        <f>IF($AY5=1, データ!O5, NA())</f>
        <v>#N/A</v>
      </c>
      <c r="P5" t="e">
        <f>IF($AY5=1, データ!P5, NA())</f>
        <v>#N/A</v>
      </c>
      <c r="R5" t="e">
        <f>IF($AY5=1, データ!R5, NA())</f>
        <v>#N/A</v>
      </c>
      <c r="S5" t="e">
        <f>IF($AY5=1, データ!S5, NA())</f>
        <v>#N/A</v>
      </c>
      <c r="T5" t="e">
        <f>IF($AY5=1, データ!T5, NA())</f>
        <v>#N/A</v>
      </c>
      <c r="U5" t="e">
        <f>IF($AY5=1, データ!U5, NA())</f>
        <v>#N/A</v>
      </c>
      <c r="W5" t="e">
        <f>IF($AY5=1, データ!W5, NA())</f>
        <v>#N/A</v>
      </c>
      <c r="X5" t="e">
        <f>IF($AY5=1, データ!X5, NA())</f>
        <v>#N/A</v>
      </c>
      <c r="Y5" t="e">
        <f>IF($AY5=1, データ!Y5, NA())</f>
        <v>#N/A</v>
      </c>
      <c r="Z5" t="e">
        <f>IF($AY5=1, データ!Z5, NA())</f>
        <v>#N/A</v>
      </c>
      <c r="AA5" t="e">
        <f>IF($AY5=1, データ!AA5, NA())</f>
        <v>#N/A</v>
      </c>
      <c r="AC5" t="e">
        <f>IF($AY5=1, データ!AC5, NA())</f>
        <v>#N/A</v>
      </c>
      <c r="AD5" t="e">
        <f>IF($AY5=1, データ!AD5, NA())</f>
        <v>#N/A</v>
      </c>
      <c r="AE5" t="e">
        <f>IF($AY5=1, データ!AE5, NA())</f>
        <v>#N/A</v>
      </c>
      <c r="AG5" t="e">
        <f>IF($AY5=1, データ!AG5, NA())</f>
        <v>#N/A</v>
      </c>
      <c r="AH5" t="e">
        <f>IF($AY5=1, データ!AH5, NA())</f>
        <v>#N/A</v>
      </c>
      <c r="AI5" t="e">
        <f>IF($AY5=1, データ!AI5, NA())</f>
        <v>#N/A</v>
      </c>
      <c r="AJ5" t="e">
        <f>IF($AY5=1, データ!AJ5, NA())</f>
        <v>#N/A</v>
      </c>
      <c r="AL5" t="e">
        <f>IF($AY5=1, データ!AL5, NA())</f>
        <v>#N/A</v>
      </c>
      <c r="AM5" t="e">
        <f>IF($AY5=1, データ!AM5, NA())</f>
        <v>#N/A</v>
      </c>
      <c r="AN5" t="e">
        <f>IF($AY5=1, データ!AN5, NA())</f>
        <v>#N/A</v>
      </c>
      <c r="AO5" t="e">
        <f>IF($AY5=1, データ!AO5, NA())</f>
        <v>#N/A</v>
      </c>
      <c r="AQ5" t="e">
        <f>IF($AY5=1, データ!AQ5, NA())</f>
        <v>#N/A</v>
      </c>
      <c r="AR5" t="e">
        <f>IF($AY5=1, データ!AR5, NA())</f>
        <v>#N/A</v>
      </c>
      <c r="AS5" t="e">
        <f>IF($AY5=1, データ!AS5, NA())</f>
        <v>#N/A</v>
      </c>
      <c r="AU5" t="e">
        <f>IF($AY5=1, データ!AU5, NA())</f>
        <v>#N/A</v>
      </c>
      <c r="AV5" t="e">
        <f>IF($AY5=1, データ!AV5, NA())</f>
        <v>#N/A</v>
      </c>
      <c r="AW5" t="e">
        <f>IF($AY5=1, データ!AW5, NA())</f>
        <v>#N/A</v>
      </c>
      <c r="AY5">
        <v>0</v>
      </c>
      <c r="BC5">
        <f t="shared" si="0"/>
        <v>0</v>
      </c>
      <c r="BD5">
        <f t="shared" si="1"/>
        <v>1</v>
      </c>
    </row>
    <row r="6" spans="1:56" x14ac:dyDescent="0.4">
      <c r="A6" t="s">
        <v>4</v>
      </c>
      <c r="B6" t="e">
        <f>IF($AY6=1, データ!B6, NA())</f>
        <v>#N/A</v>
      </c>
      <c r="C6" t="e">
        <f>IF($AY6=1, データ!C6, NA())</f>
        <v>#N/A</v>
      </c>
      <c r="D6" t="e">
        <f>IF($AY6=1, データ!D6, NA())</f>
        <v>#N/A</v>
      </c>
      <c r="F6" t="e">
        <f>IF($AY6=1, データ!F6, NA())</f>
        <v>#N/A</v>
      </c>
      <c r="G6" t="e">
        <f>IF($AY6=1, データ!G6, NA())</f>
        <v>#N/A</v>
      </c>
      <c r="H6" t="e">
        <f>IF($AY6=1, データ!H6, NA())</f>
        <v>#N/A</v>
      </c>
      <c r="J6" t="e">
        <f>IF($AY6=1, データ!J6, NA())</f>
        <v>#N/A</v>
      </c>
      <c r="K6" t="e">
        <f>IF($AY6=1, データ!K6, NA())</f>
        <v>#N/A</v>
      </c>
      <c r="L6" t="e">
        <f>IF($AY6=1, データ!L6, NA())</f>
        <v>#N/A</v>
      </c>
      <c r="N6" t="e">
        <f>IF($AY6=1, データ!N6, NA())</f>
        <v>#N/A</v>
      </c>
      <c r="O6" t="e">
        <f>IF($AY6=1, データ!O6, NA())</f>
        <v>#N/A</v>
      </c>
      <c r="P6" t="e">
        <f>IF($AY6=1, データ!P6, NA())</f>
        <v>#N/A</v>
      </c>
      <c r="R6" t="e">
        <f>IF($AY6=1, データ!R6, NA())</f>
        <v>#N/A</v>
      </c>
      <c r="S6" t="e">
        <f>IF($AY6=1, データ!S6, NA())</f>
        <v>#N/A</v>
      </c>
      <c r="T6" t="e">
        <f>IF($AY6=1, データ!T6, NA())</f>
        <v>#N/A</v>
      </c>
      <c r="U6" t="e">
        <f>IF($AY6=1, データ!U6, NA())</f>
        <v>#N/A</v>
      </c>
      <c r="W6" t="e">
        <f>IF($AY6=1, データ!W6, NA())</f>
        <v>#N/A</v>
      </c>
      <c r="X6" t="e">
        <f>IF($AY6=1, データ!X6, NA())</f>
        <v>#N/A</v>
      </c>
      <c r="Y6" t="e">
        <f>IF($AY6=1, データ!Y6, NA())</f>
        <v>#N/A</v>
      </c>
      <c r="Z6" t="e">
        <f>IF($AY6=1, データ!Z6, NA())</f>
        <v>#N/A</v>
      </c>
      <c r="AA6" t="e">
        <f>IF($AY6=1, データ!AA6, NA())</f>
        <v>#N/A</v>
      </c>
      <c r="AC6" t="e">
        <f>IF($AY6=1, データ!AC6, NA())</f>
        <v>#N/A</v>
      </c>
      <c r="AD6" t="e">
        <f>IF($AY6=1, データ!AD6, NA())</f>
        <v>#N/A</v>
      </c>
      <c r="AE6" t="e">
        <f>IF($AY6=1, データ!AE6, NA())</f>
        <v>#N/A</v>
      </c>
      <c r="AG6" t="e">
        <f>IF($AY6=1, データ!AG6, NA())</f>
        <v>#N/A</v>
      </c>
      <c r="AH6" t="e">
        <f>IF($AY6=1, データ!AH6, NA())</f>
        <v>#N/A</v>
      </c>
      <c r="AI6" t="e">
        <f>IF($AY6=1, データ!AI6, NA())</f>
        <v>#N/A</v>
      </c>
      <c r="AJ6" t="e">
        <f>IF($AY6=1, データ!AJ6, NA())</f>
        <v>#N/A</v>
      </c>
      <c r="AL6" t="e">
        <f>IF($AY6=1, データ!AL6, NA())</f>
        <v>#N/A</v>
      </c>
      <c r="AM6" t="e">
        <f>IF($AY6=1, データ!AM6, NA())</f>
        <v>#N/A</v>
      </c>
      <c r="AN6" t="e">
        <f>IF($AY6=1, データ!AN6, NA())</f>
        <v>#N/A</v>
      </c>
      <c r="AO6" t="e">
        <f>IF($AY6=1, データ!AO6, NA())</f>
        <v>#N/A</v>
      </c>
      <c r="AQ6" t="e">
        <f>IF($AY6=1, データ!AQ6, NA())</f>
        <v>#N/A</v>
      </c>
      <c r="AR6" t="e">
        <f>IF($AY6=1, データ!AR6, NA())</f>
        <v>#N/A</v>
      </c>
      <c r="AS6" t="e">
        <f>IF($AY6=1, データ!AS6, NA())</f>
        <v>#N/A</v>
      </c>
      <c r="AU6" t="e">
        <f>IF($AY6=1, データ!AU6, NA())</f>
        <v>#N/A</v>
      </c>
      <c r="AV6" t="e">
        <f>IF($AY6=1, データ!AV6, NA())</f>
        <v>#N/A</v>
      </c>
      <c r="AW6" t="e">
        <f>IF($AY6=1, データ!AW6, NA())</f>
        <v>#N/A</v>
      </c>
      <c r="AY6">
        <v>0</v>
      </c>
      <c r="BA6" t="s">
        <v>55</v>
      </c>
      <c r="BB6">
        <f t="array" ref="BB6">PEARSON(IF($AY$2:$AY$22=1,$AW$2:$AW$22,""),IF($AY$2:$AY$22=1,$C$2:$C$22,""))</f>
        <v>0.46577788355980898</v>
      </c>
      <c r="BC6">
        <f t="shared" si="0"/>
        <v>1.5790835300434594</v>
      </c>
      <c r="BD6">
        <f t="shared" si="1"/>
        <v>0.14877364273205174</v>
      </c>
    </row>
    <row r="7" spans="1:56" x14ac:dyDescent="0.4">
      <c r="A7" t="s">
        <v>5</v>
      </c>
      <c r="B7" t="e">
        <f>IF($AY7=1, データ!B7, NA())</f>
        <v>#N/A</v>
      </c>
      <c r="C7" t="e">
        <f>IF($AY7=1, データ!C7, NA())</f>
        <v>#N/A</v>
      </c>
      <c r="D7" t="e">
        <f>IF($AY7=1, データ!D7, NA())</f>
        <v>#N/A</v>
      </c>
      <c r="F7" t="e">
        <f>IF($AY7=1, データ!F7, NA())</f>
        <v>#N/A</v>
      </c>
      <c r="G7" t="e">
        <f>IF($AY7=1, データ!G7, NA())</f>
        <v>#N/A</v>
      </c>
      <c r="H7" t="e">
        <f>IF($AY7=1, データ!H7, NA())</f>
        <v>#N/A</v>
      </c>
      <c r="J7" t="e">
        <f>IF($AY7=1, データ!J7, NA())</f>
        <v>#N/A</v>
      </c>
      <c r="K7" t="e">
        <f>IF($AY7=1, データ!K7, NA())</f>
        <v>#N/A</v>
      </c>
      <c r="L7" t="e">
        <f>IF($AY7=1, データ!L7, NA())</f>
        <v>#N/A</v>
      </c>
      <c r="N7" t="e">
        <f>IF($AY7=1, データ!N7, NA())</f>
        <v>#N/A</v>
      </c>
      <c r="O7" t="e">
        <f>IF($AY7=1, データ!O7, NA())</f>
        <v>#N/A</v>
      </c>
      <c r="P7" t="e">
        <f>IF($AY7=1, データ!P7, NA())</f>
        <v>#N/A</v>
      </c>
      <c r="R7" t="e">
        <f>IF($AY7=1, データ!R7, NA())</f>
        <v>#N/A</v>
      </c>
      <c r="S7" t="e">
        <f>IF($AY7=1, データ!S7, NA())</f>
        <v>#N/A</v>
      </c>
      <c r="T7" t="e">
        <f>IF($AY7=1, データ!T7, NA())</f>
        <v>#N/A</v>
      </c>
      <c r="U7" t="e">
        <f>IF($AY7=1, データ!U7, NA())</f>
        <v>#N/A</v>
      </c>
      <c r="W7" t="e">
        <f>IF($AY7=1, データ!W7, NA())</f>
        <v>#N/A</v>
      </c>
      <c r="X7" t="e">
        <f>IF($AY7=1, データ!X7, NA())</f>
        <v>#N/A</v>
      </c>
      <c r="Y7" t="e">
        <f>IF($AY7=1, データ!Y7, NA())</f>
        <v>#N/A</v>
      </c>
      <c r="Z7" t="e">
        <f>IF($AY7=1, データ!Z7, NA())</f>
        <v>#N/A</v>
      </c>
      <c r="AA7" t="e">
        <f>IF($AY7=1, データ!AA7, NA())</f>
        <v>#N/A</v>
      </c>
      <c r="AC7" t="e">
        <f>IF($AY7=1, データ!AC7, NA())</f>
        <v>#N/A</v>
      </c>
      <c r="AD7" t="e">
        <f>IF($AY7=1, データ!AD7, NA())</f>
        <v>#N/A</v>
      </c>
      <c r="AE7" t="e">
        <f>IF($AY7=1, データ!AE7, NA())</f>
        <v>#N/A</v>
      </c>
      <c r="AG7" t="e">
        <f>IF($AY7=1, データ!AG7, NA())</f>
        <v>#N/A</v>
      </c>
      <c r="AH7" t="e">
        <f>IF($AY7=1, データ!AH7, NA())</f>
        <v>#N/A</v>
      </c>
      <c r="AI7" t="e">
        <f>IF($AY7=1, データ!AI7, NA())</f>
        <v>#N/A</v>
      </c>
      <c r="AJ7" t="e">
        <f>IF($AY7=1, データ!AJ7, NA())</f>
        <v>#N/A</v>
      </c>
      <c r="AL7" t="e">
        <f>IF($AY7=1, データ!AL7, NA())</f>
        <v>#N/A</v>
      </c>
      <c r="AM7" t="e">
        <f>IF($AY7=1, データ!AM7, NA())</f>
        <v>#N/A</v>
      </c>
      <c r="AN7" t="e">
        <f>IF($AY7=1, データ!AN7, NA())</f>
        <v>#N/A</v>
      </c>
      <c r="AO7" t="e">
        <f>IF($AY7=1, データ!AO7, NA())</f>
        <v>#N/A</v>
      </c>
      <c r="AQ7" t="e">
        <f>IF($AY7=1, データ!AQ7, NA())</f>
        <v>#N/A</v>
      </c>
      <c r="AR7" t="e">
        <f>IF($AY7=1, データ!AR7, NA())</f>
        <v>#N/A</v>
      </c>
      <c r="AS7" t="e">
        <f>IF($AY7=1, データ!AS7, NA())</f>
        <v>#N/A</v>
      </c>
      <c r="AU7" t="e">
        <f>IF($AY7=1, データ!AU7, NA())</f>
        <v>#N/A</v>
      </c>
      <c r="AV7" t="e">
        <f>IF($AY7=1, データ!AV7, NA())</f>
        <v>#N/A</v>
      </c>
      <c r="AW7" t="e">
        <f>IF($AY7=1, データ!AW7, NA())</f>
        <v>#N/A</v>
      </c>
      <c r="AY7">
        <v>0</v>
      </c>
      <c r="BC7">
        <f t="shared" si="0"/>
        <v>0</v>
      </c>
      <c r="BD7">
        <f t="shared" si="1"/>
        <v>1</v>
      </c>
    </row>
    <row r="8" spans="1:56" x14ac:dyDescent="0.4">
      <c r="A8" t="s">
        <v>6</v>
      </c>
      <c r="B8">
        <f>IF($AY8=1, データ!B8, NA())</f>
        <v>14</v>
      </c>
      <c r="C8">
        <f>IF($AY8=1, データ!C8, NA())</f>
        <v>22</v>
      </c>
      <c r="D8">
        <f>IF($AY8=1, データ!D8, NA())</f>
        <v>6.8</v>
      </c>
      <c r="F8">
        <f>IF($AY8=1, データ!F8, NA())</f>
        <v>8</v>
      </c>
      <c r="G8">
        <f>IF($AY8=1, データ!G8, NA())</f>
        <v>17</v>
      </c>
      <c r="H8">
        <f>IF($AY8=1, データ!H8, NA())</f>
        <v>32</v>
      </c>
      <c r="J8">
        <f>IF($AY8=1, データ!J8, NA())</f>
        <v>45</v>
      </c>
      <c r="K8">
        <f>IF($AY8=1, データ!K8, NA())</f>
        <v>5</v>
      </c>
      <c r="L8">
        <f>IF($AY8=1, データ!L8, NA())</f>
        <v>90</v>
      </c>
      <c r="N8">
        <f>IF($AY8=1, データ!N8, NA())</f>
        <v>53</v>
      </c>
      <c r="O8">
        <f>IF($AY8=1, データ!O8, NA())</f>
        <v>22</v>
      </c>
      <c r="P8">
        <f>IF($AY8=1, データ!P8, NA())</f>
        <v>70.666666666666671</v>
      </c>
      <c r="R8">
        <f>IF($AY8=1, データ!R8, NA())</f>
        <v>9</v>
      </c>
      <c r="S8">
        <f>IF($AY8=1, データ!S8, NA())</f>
        <v>14</v>
      </c>
      <c r="T8">
        <f>IF($AY8=1, データ!T8, NA())</f>
        <v>18</v>
      </c>
      <c r="U8">
        <f>IF($AY8=1, データ!U8, NA())</f>
        <v>15</v>
      </c>
      <c r="W8">
        <f>IF($AY8=1, データ!W8, NA())</f>
        <v>34</v>
      </c>
      <c r="X8">
        <f>IF($AY8=1, データ!X8, NA())</f>
        <v>14</v>
      </c>
      <c r="Y8">
        <f>IF($AY8=1, データ!Y8, NA())</f>
        <v>62</v>
      </c>
      <c r="Z8">
        <f>IF($AY8=1, データ!Z8, NA())</f>
        <v>34</v>
      </c>
      <c r="AA8">
        <f>IF($AY8=1, データ!AA8, NA())</f>
        <v>56</v>
      </c>
      <c r="AC8">
        <f>IF($AY8=1, データ!AC8, NA())</f>
        <v>60</v>
      </c>
      <c r="AD8">
        <f>IF($AY8=1, データ!AD8, NA())</f>
        <v>1190</v>
      </c>
      <c r="AE8">
        <f>IF($AY8=1, データ!AE8, NA())</f>
        <v>1250</v>
      </c>
      <c r="AG8">
        <f>IF($AY8=1, データ!AG8, NA())</f>
        <v>0.16071428571428573</v>
      </c>
      <c r="AH8">
        <f>IF($AY8=1, データ!AH8, NA())</f>
        <v>0.25</v>
      </c>
      <c r="AI8">
        <f>IF($AY8=1, データ!AI8, NA())</f>
        <v>0.32142857142857145</v>
      </c>
      <c r="AJ8">
        <f>IF($AY8=1, データ!AJ8, NA())</f>
        <v>0.26785714285714285</v>
      </c>
      <c r="AL8">
        <f>IF($AY8=1, データ!AL8, NA())</f>
        <v>0.2361111111111111</v>
      </c>
      <c r="AM8">
        <f>IF($AY8=1, データ!AM8, NA())</f>
        <v>9.7222222222222224E-2</v>
      </c>
      <c r="AN8">
        <f>IF($AY8=1, データ!AN8, NA())</f>
        <v>0.43055555555555558</v>
      </c>
      <c r="AO8">
        <f>IF($AY8=1, データ!AO8, NA())</f>
        <v>0.2361111111111111</v>
      </c>
      <c r="AQ8">
        <f>IF($AY8=1, データ!AQ8, NA())</f>
        <v>41.071428571428569</v>
      </c>
      <c r="AR8">
        <f>IF($AY8=1, データ!AR8, NA())</f>
        <v>58.928571428571431</v>
      </c>
      <c r="AS8">
        <f>IF($AY8=1, データ!AS8, NA())</f>
        <v>17.857142857142861</v>
      </c>
      <c r="AU8">
        <f>IF($AY8=1, データ!AU8, NA())</f>
        <v>33.333333333333329</v>
      </c>
      <c r="AV8">
        <f>IF($AY8=1, データ!AV8, NA())</f>
        <v>66.666666666666657</v>
      </c>
      <c r="AW8">
        <f>IF($AY8=1, データ!AW8, NA())</f>
        <v>-33.333333333333329</v>
      </c>
      <c r="AY8">
        <v>1</v>
      </c>
      <c r="BA8" t="s">
        <v>56</v>
      </c>
      <c r="BB8">
        <f t="array" ref="BB8">PEARSON(IF($AY$2:$AY$22=1,$AW$2:$AW$22,""),IF($AY$2:$AY$22=1,$B$2:$B$22,""))</f>
        <v>0.64543387079301806</v>
      </c>
      <c r="BC8">
        <f t="shared" si="0"/>
        <v>2.5350362126350157</v>
      </c>
      <c r="BD8">
        <f t="shared" si="1"/>
        <v>3.1970099743309902E-2</v>
      </c>
    </row>
    <row r="9" spans="1:56" x14ac:dyDescent="0.4">
      <c r="A9" t="s">
        <v>7</v>
      </c>
      <c r="B9" t="e">
        <f>IF($AY9=1, データ!B9, NA())</f>
        <v>#N/A</v>
      </c>
      <c r="C9" t="e">
        <f>IF($AY9=1, データ!C9, NA())</f>
        <v>#N/A</v>
      </c>
      <c r="D9" t="e">
        <f>IF($AY9=1, データ!D9, NA())</f>
        <v>#N/A</v>
      </c>
      <c r="F9" t="e">
        <f>IF($AY9=1, データ!F9, NA())</f>
        <v>#N/A</v>
      </c>
      <c r="G9" t="e">
        <f>IF($AY9=1, データ!G9, NA())</f>
        <v>#N/A</v>
      </c>
      <c r="H9" t="e">
        <f>IF($AY9=1, データ!H9, NA())</f>
        <v>#N/A</v>
      </c>
      <c r="J9" t="e">
        <f>IF($AY9=1, データ!J9, NA())</f>
        <v>#N/A</v>
      </c>
      <c r="K9" t="e">
        <f>IF($AY9=1, データ!K9, NA())</f>
        <v>#N/A</v>
      </c>
      <c r="L9" t="e">
        <f>IF($AY9=1, データ!L9, NA())</f>
        <v>#N/A</v>
      </c>
      <c r="N9" t="e">
        <f>IF($AY9=1, データ!N9, NA())</f>
        <v>#N/A</v>
      </c>
      <c r="O9" t="e">
        <f>IF($AY9=1, データ!O9, NA())</f>
        <v>#N/A</v>
      </c>
      <c r="P9" t="e">
        <f>IF($AY9=1, データ!P9, NA())</f>
        <v>#N/A</v>
      </c>
      <c r="R9" t="e">
        <f>IF($AY9=1, データ!R9, NA())</f>
        <v>#N/A</v>
      </c>
      <c r="S9" t="e">
        <f>IF($AY9=1, データ!S9, NA())</f>
        <v>#N/A</v>
      </c>
      <c r="T9" t="e">
        <f>IF($AY9=1, データ!T9, NA())</f>
        <v>#N/A</v>
      </c>
      <c r="U9" t="e">
        <f>IF($AY9=1, データ!U9, NA())</f>
        <v>#N/A</v>
      </c>
      <c r="W9" t="e">
        <f>IF($AY9=1, データ!W9, NA())</f>
        <v>#N/A</v>
      </c>
      <c r="X9" t="e">
        <f>IF($AY9=1, データ!X9, NA())</f>
        <v>#N/A</v>
      </c>
      <c r="Y9" t="e">
        <f>IF($AY9=1, データ!Y9, NA())</f>
        <v>#N/A</v>
      </c>
      <c r="Z9" t="e">
        <f>IF($AY9=1, データ!Z9, NA())</f>
        <v>#N/A</v>
      </c>
      <c r="AA9" t="e">
        <f>IF($AY9=1, データ!AA9, NA())</f>
        <v>#N/A</v>
      </c>
      <c r="AC9" t="e">
        <f>IF($AY9=1, データ!AC9, NA())</f>
        <v>#N/A</v>
      </c>
      <c r="AD9" t="e">
        <f>IF($AY9=1, データ!AD9, NA())</f>
        <v>#N/A</v>
      </c>
      <c r="AE9" t="e">
        <f>IF($AY9=1, データ!AE9, NA())</f>
        <v>#N/A</v>
      </c>
      <c r="AG9" t="e">
        <f>IF($AY9=1, データ!AG9, NA())</f>
        <v>#N/A</v>
      </c>
      <c r="AH9" t="e">
        <f>IF($AY9=1, データ!AH9, NA())</f>
        <v>#N/A</v>
      </c>
      <c r="AI9" t="e">
        <f>IF($AY9=1, データ!AI9, NA())</f>
        <v>#N/A</v>
      </c>
      <c r="AJ9" t="e">
        <f>IF($AY9=1, データ!AJ9, NA())</f>
        <v>#N/A</v>
      </c>
      <c r="AL9" t="e">
        <f>IF($AY9=1, データ!AL9, NA())</f>
        <v>#N/A</v>
      </c>
      <c r="AM9" t="e">
        <f>IF($AY9=1, データ!AM9, NA())</f>
        <v>#N/A</v>
      </c>
      <c r="AN9" t="e">
        <f>IF($AY9=1, データ!AN9, NA())</f>
        <v>#N/A</v>
      </c>
      <c r="AO9" t="e">
        <f>IF($AY9=1, データ!AO9, NA())</f>
        <v>#N/A</v>
      </c>
      <c r="AQ9" t="e">
        <f>IF($AY9=1, データ!AQ9, NA())</f>
        <v>#N/A</v>
      </c>
      <c r="AR9" t="e">
        <f>IF($AY9=1, データ!AR9, NA())</f>
        <v>#N/A</v>
      </c>
      <c r="AS9" t="e">
        <f>IF($AY9=1, データ!AS9, NA())</f>
        <v>#N/A</v>
      </c>
      <c r="AU9" t="e">
        <f>IF($AY9=1, データ!AU9, NA())</f>
        <v>#N/A</v>
      </c>
      <c r="AV9" t="e">
        <f>IF($AY9=1, データ!AV9, NA())</f>
        <v>#N/A</v>
      </c>
      <c r="AW9" t="e">
        <f>IF($AY9=1, データ!AW9, NA())</f>
        <v>#N/A</v>
      </c>
      <c r="AY9">
        <v>0</v>
      </c>
      <c r="BC9">
        <f t="shared" si="0"/>
        <v>0</v>
      </c>
      <c r="BD9">
        <f t="shared" si="1"/>
        <v>1</v>
      </c>
    </row>
    <row r="10" spans="1:56" x14ac:dyDescent="0.4">
      <c r="A10" t="s">
        <v>8</v>
      </c>
      <c r="B10">
        <f>IF($AY10=1, データ!B10, NA())</f>
        <v>17</v>
      </c>
      <c r="C10">
        <f>IF($AY10=1, データ!C10, NA())</f>
        <v>30</v>
      </c>
      <c r="D10">
        <f>IF($AY10=1, データ!D10, NA())</f>
        <v>6</v>
      </c>
      <c r="F10">
        <f>IF($AY10=1, データ!F10, NA())</f>
        <v>17</v>
      </c>
      <c r="G10">
        <f>IF($AY10=1, データ!G10, NA())</f>
        <v>7</v>
      </c>
      <c r="H10">
        <f>IF($AY10=1, データ!H10, NA())</f>
        <v>70.833333333333343</v>
      </c>
      <c r="J10">
        <f>IF($AY10=1, データ!J10, NA())</f>
        <v>3</v>
      </c>
      <c r="K10">
        <f>IF($AY10=1, データ!K10, NA())</f>
        <v>39</v>
      </c>
      <c r="L10">
        <f>IF($AY10=1, データ!L10, NA())</f>
        <v>7.1428571428571423</v>
      </c>
      <c r="N10">
        <f>IF($AY10=1, データ!N10, NA())</f>
        <v>20</v>
      </c>
      <c r="O10">
        <f>IF($AY10=1, データ!O10, NA())</f>
        <v>46</v>
      </c>
      <c r="P10">
        <f>IF($AY10=1, データ!P10, NA())</f>
        <v>30.303030303030305</v>
      </c>
      <c r="R10">
        <f>IF($AY10=1, データ!R10, NA())</f>
        <v>9</v>
      </c>
      <c r="S10">
        <f>IF($AY10=1, データ!S10, NA())</f>
        <v>9</v>
      </c>
      <c r="T10">
        <f>IF($AY10=1, データ!T10, NA())</f>
        <v>22</v>
      </c>
      <c r="U10">
        <f>IF($AY10=1, データ!U10, NA())</f>
        <v>9</v>
      </c>
      <c r="W10">
        <f>IF($AY10=1, データ!W10, NA())</f>
        <v>19</v>
      </c>
      <c r="X10">
        <f>IF($AY10=1, データ!X10, NA())</f>
        <v>41</v>
      </c>
      <c r="Y10">
        <f>IF($AY10=1, データ!Y10, NA())</f>
        <v>52</v>
      </c>
      <c r="Z10">
        <f>IF($AY10=1, データ!Z10, NA())</f>
        <v>39</v>
      </c>
      <c r="AA10">
        <f>IF($AY10=1, データ!AA10, NA())</f>
        <v>49</v>
      </c>
      <c r="AC10">
        <f>IF($AY10=1, データ!AC10, NA())</f>
        <v>-60</v>
      </c>
      <c r="AD10">
        <f>IF($AY10=1, データ!AD10, NA())</f>
        <v>440</v>
      </c>
      <c r="AE10">
        <f>IF($AY10=1, データ!AE10, NA())</f>
        <v>380</v>
      </c>
      <c r="AG10">
        <f>IF($AY10=1, データ!AG10, NA())</f>
        <v>0.18367346938775511</v>
      </c>
      <c r="AH10">
        <f>IF($AY10=1, データ!AH10, NA())</f>
        <v>0.18367346938775511</v>
      </c>
      <c r="AI10">
        <f>IF($AY10=1, データ!AI10, NA())</f>
        <v>0.44897959183673469</v>
      </c>
      <c r="AJ10">
        <f>IF($AY10=1, データ!AJ10, NA())</f>
        <v>0.18367346938775511</v>
      </c>
      <c r="AL10">
        <f>IF($AY10=1, データ!AL10, NA())</f>
        <v>0.12582781456953643</v>
      </c>
      <c r="AM10">
        <f>IF($AY10=1, データ!AM10, NA())</f>
        <v>0.27152317880794702</v>
      </c>
      <c r="AN10">
        <f>IF($AY10=1, データ!AN10, NA())</f>
        <v>0.3443708609271523</v>
      </c>
      <c r="AO10">
        <f>IF($AY10=1, データ!AO10, NA())</f>
        <v>0.25827814569536423</v>
      </c>
      <c r="AQ10">
        <f>IF($AY10=1, データ!AQ10, NA())</f>
        <v>36.734693877551024</v>
      </c>
      <c r="AR10">
        <f>IF($AY10=1, データ!AR10, NA())</f>
        <v>63.265306122448983</v>
      </c>
      <c r="AS10">
        <f>IF($AY10=1, データ!AS10, NA())</f>
        <v>26.530612244897959</v>
      </c>
      <c r="AU10">
        <f>IF($AY10=1, データ!AU10, NA())</f>
        <v>39.735099337748345</v>
      </c>
      <c r="AV10">
        <f>IF($AY10=1, データ!AV10, NA())</f>
        <v>60.264900662251655</v>
      </c>
      <c r="AW10">
        <f>IF($AY10=1, データ!AW10, NA())</f>
        <v>-20.52980132450331</v>
      </c>
      <c r="AY10">
        <v>1</v>
      </c>
      <c r="BA10" t="s">
        <v>61</v>
      </c>
      <c r="BB10">
        <f t="array" ref="BB10">PEARSON(IF($AY$2:$AY$22=1,$AC$2:$AC$22,""),IF($AY$2:$AY$22=1,$C$2:$C$22,""))</f>
        <v>-0.25202120444120069</v>
      </c>
      <c r="BC10">
        <f t="shared" si="0"/>
        <v>-0.78128206042250081</v>
      </c>
      <c r="BD10">
        <f t="shared" si="1"/>
        <v>0.45469642487630713</v>
      </c>
    </row>
    <row r="11" spans="1:56" x14ac:dyDescent="0.4">
      <c r="A11" t="s">
        <v>9</v>
      </c>
      <c r="B11" t="e">
        <f>IF($AY11=1, データ!B11, NA())</f>
        <v>#N/A</v>
      </c>
      <c r="C11" t="e">
        <f>IF($AY11=1, データ!C11, NA())</f>
        <v>#N/A</v>
      </c>
      <c r="D11" t="e">
        <f>IF($AY11=1, データ!D11, NA())</f>
        <v>#N/A</v>
      </c>
      <c r="F11" t="e">
        <f>IF($AY11=1, データ!F11, NA())</f>
        <v>#N/A</v>
      </c>
      <c r="G11" t="e">
        <f>IF($AY11=1, データ!G11, NA())</f>
        <v>#N/A</v>
      </c>
      <c r="H11" t="e">
        <f>IF($AY11=1, データ!H11, NA())</f>
        <v>#N/A</v>
      </c>
      <c r="J11" t="e">
        <f>IF($AY11=1, データ!J11, NA())</f>
        <v>#N/A</v>
      </c>
      <c r="K11" t="e">
        <f>IF($AY11=1, データ!K11, NA())</f>
        <v>#N/A</v>
      </c>
      <c r="L11" t="e">
        <f>IF($AY11=1, データ!L11, NA())</f>
        <v>#N/A</v>
      </c>
      <c r="N11" t="e">
        <f>IF($AY11=1, データ!N11, NA())</f>
        <v>#N/A</v>
      </c>
      <c r="O11" t="e">
        <f>IF($AY11=1, データ!O11, NA())</f>
        <v>#N/A</v>
      </c>
      <c r="P11" t="e">
        <f>IF($AY11=1, データ!P11, NA())</f>
        <v>#N/A</v>
      </c>
      <c r="R11" t="e">
        <f>IF($AY11=1, データ!R11, NA())</f>
        <v>#N/A</v>
      </c>
      <c r="S11" t="e">
        <f>IF($AY11=1, データ!S11, NA())</f>
        <v>#N/A</v>
      </c>
      <c r="T11" t="e">
        <f>IF($AY11=1, データ!T11, NA())</f>
        <v>#N/A</v>
      </c>
      <c r="U11" t="e">
        <f>IF($AY11=1, データ!U11, NA())</f>
        <v>#N/A</v>
      </c>
      <c r="W11" t="e">
        <f>IF($AY11=1, データ!W11, NA())</f>
        <v>#N/A</v>
      </c>
      <c r="X11" t="e">
        <f>IF($AY11=1, データ!X11, NA())</f>
        <v>#N/A</v>
      </c>
      <c r="Y11" t="e">
        <f>IF($AY11=1, データ!Y11, NA())</f>
        <v>#N/A</v>
      </c>
      <c r="Z11" t="e">
        <f>IF($AY11=1, データ!Z11, NA())</f>
        <v>#N/A</v>
      </c>
      <c r="AA11" t="e">
        <f>IF($AY11=1, データ!AA11, NA())</f>
        <v>#N/A</v>
      </c>
      <c r="AC11" t="e">
        <f>IF($AY11=1, データ!AC11, NA())</f>
        <v>#N/A</v>
      </c>
      <c r="AD11" t="e">
        <f>IF($AY11=1, データ!AD11, NA())</f>
        <v>#N/A</v>
      </c>
      <c r="AE11" t="e">
        <f>IF($AY11=1, データ!AE11, NA())</f>
        <v>#N/A</v>
      </c>
      <c r="AG11" t="e">
        <f>IF($AY11=1, データ!AG11, NA())</f>
        <v>#N/A</v>
      </c>
      <c r="AH11" t="e">
        <f>IF($AY11=1, データ!AH11, NA())</f>
        <v>#N/A</v>
      </c>
      <c r="AI11" t="e">
        <f>IF($AY11=1, データ!AI11, NA())</f>
        <v>#N/A</v>
      </c>
      <c r="AJ11" t="e">
        <f>IF($AY11=1, データ!AJ11, NA())</f>
        <v>#N/A</v>
      </c>
      <c r="AL11" t="e">
        <f>IF($AY11=1, データ!AL11, NA())</f>
        <v>#N/A</v>
      </c>
      <c r="AM11" t="e">
        <f>IF($AY11=1, データ!AM11, NA())</f>
        <v>#N/A</v>
      </c>
      <c r="AN11" t="e">
        <f>IF($AY11=1, データ!AN11, NA())</f>
        <v>#N/A</v>
      </c>
      <c r="AO11" t="e">
        <f>IF($AY11=1, データ!AO11, NA())</f>
        <v>#N/A</v>
      </c>
      <c r="AQ11" t="e">
        <f>IF($AY11=1, データ!AQ11, NA())</f>
        <v>#N/A</v>
      </c>
      <c r="AR11" t="e">
        <f>IF($AY11=1, データ!AR11, NA())</f>
        <v>#N/A</v>
      </c>
      <c r="AS11" t="e">
        <f>IF($AY11=1, データ!AS11, NA())</f>
        <v>#N/A</v>
      </c>
      <c r="AU11" t="e">
        <f>IF($AY11=1, データ!AU11, NA())</f>
        <v>#N/A</v>
      </c>
      <c r="AV11" t="e">
        <f>IF($AY11=1, データ!AV11, NA())</f>
        <v>#N/A</v>
      </c>
      <c r="AW11" t="e">
        <f>IF($AY11=1, データ!AW11, NA())</f>
        <v>#N/A</v>
      </c>
      <c r="AY11">
        <v>0</v>
      </c>
      <c r="BC11">
        <f t="shared" si="0"/>
        <v>0</v>
      </c>
      <c r="BD11">
        <f t="shared" si="1"/>
        <v>1</v>
      </c>
    </row>
    <row r="12" spans="1:56" x14ac:dyDescent="0.4">
      <c r="A12" t="s">
        <v>10</v>
      </c>
      <c r="B12">
        <f>IF($AY12=1, データ!B12, NA())</f>
        <v>14</v>
      </c>
      <c r="C12">
        <f>IF($AY12=1, データ!C12, NA())</f>
        <v>26</v>
      </c>
      <c r="D12">
        <f>IF($AY12=1, データ!D12, NA())</f>
        <v>6.7</v>
      </c>
      <c r="F12">
        <f>IF($AY12=1, データ!F12, NA())</f>
        <v>18</v>
      </c>
      <c r="G12">
        <f>IF($AY12=1, データ!G12, NA())</f>
        <v>6</v>
      </c>
      <c r="H12">
        <f>IF($AY12=1, データ!H12, NA())</f>
        <v>75</v>
      </c>
      <c r="J12">
        <f>IF($AY12=1, データ!J12, NA())</f>
        <v>17</v>
      </c>
      <c r="K12">
        <f>IF($AY12=1, データ!K12, NA())</f>
        <v>12</v>
      </c>
      <c r="L12">
        <f>IF($AY12=1, データ!L12, NA())</f>
        <v>58.620689655172406</v>
      </c>
      <c r="N12">
        <f>IF($AY12=1, データ!N12, NA())</f>
        <v>35</v>
      </c>
      <c r="O12">
        <f>IF($AY12=1, データ!O12, NA())</f>
        <v>18</v>
      </c>
      <c r="P12">
        <f>IF($AY12=1, データ!P12, NA())</f>
        <v>66.037735849056602</v>
      </c>
      <c r="R12">
        <f>IF($AY12=1, データ!R12, NA())</f>
        <v>9</v>
      </c>
      <c r="S12">
        <f>IF($AY12=1, データ!S12, NA())</f>
        <v>11</v>
      </c>
      <c r="T12">
        <f>IF($AY12=1, データ!T12, NA())</f>
        <v>23</v>
      </c>
      <c r="U12">
        <f>IF($AY12=1, データ!U12, NA())</f>
        <v>10</v>
      </c>
      <c r="W12">
        <f>IF($AY12=1, データ!W12, NA())</f>
        <v>10</v>
      </c>
      <c r="X12">
        <f>IF($AY12=1, データ!X12, NA())</f>
        <v>24</v>
      </c>
      <c r="Y12">
        <f>IF($AY12=1, データ!Y12, NA())</f>
        <v>29</v>
      </c>
      <c r="Z12">
        <f>IF($AY12=1, データ!Z12, NA())</f>
        <v>84</v>
      </c>
      <c r="AA12">
        <f>IF($AY12=1, データ!AA12, NA())</f>
        <v>53</v>
      </c>
      <c r="AC12">
        <f>IF($AY12=1, データ!AC12, NA())</f>
        <v>230</v>
      </c>
      <c r="AD12">
        <f>IF($AY12=1, データ!AD12, NA())</f>
        <v>320</v>
      </c>
      <c r="AE12">
        <f>IF($AY12=1, データ!AE12, NA())</f>
        <v>550</v>
      </c>
      <c r="AG12">
        <f>IF($AY12=1, データ!AG12, NA())</f>
        <v>0.16981132075471697</v>
      </c>
      <c r="AH12">
        <f>IF($AY12=1, データ!AH12, NA())</f>
        <v>0.20754716981132076</v>
      </c>
      <c r="AI12">
        <f>IF($AY12=1, データ!AI12, NA())</f>
        <v>0.43396226415094341</v>
      </c>
      <c r="AJ12">
        <f>IF($AY12=1, データ!AJ12, NA())</f>
        <v>0.18867924528301888</v>
      </c>
      <c r="AL12">
        <f>IF($AY12=1, データ!AL12, NA())</f>
        <v>6.8027210884353748E-2</v>
      </c>
      <c r="AM12">
        <f>IF($AY12=1, データ!AM12, NA())</f>
        <v>0.16326530612244897</v>
      </c>
      <c r="AN12">
        <f>IF($AY12=1, データ!AN12, NA())</f>
        <v>0.19727891156462585</v>
      </c>
      <c r="AO12">
        <f>IF($AY12=1, データ!AO12, NA())</f>
        <v>0.5714285714285714</v>
      </c>
      <c r="AQ12">
        <f>IF($AY12=1, データ!AQ12, NA())</f>
        <v>37.735849056603776</v>
      </c>
      <c r="AR12">
        <f>IF($AY12=1, データ!AR12, NA())</f>
        <v>62.264150943396224</v>
      </c>
      <c r="AS12">
        <f>IF($AY12=1, データ!AS12, NA())</f>
        <v>24.528301886792448</v>
      </c>
      <c r="AU12">
        <f>IF($AY12=1, データ!AU12, NA())</f>
        <v>23.129251700680271</v>
      </c>
      <c r="AV12">
        <f>IF($AY12=1, データ!AV12, NA())</f>
        <v>76.870748299319729</v>
      </c>
      <c r="AW12">
        <f>IF($AY12=1, データ!AW12, NA())</f>
        <v>-53.741496598639458</v>
      </c>
      <c r="AY12">
        <v>1</v>
      </c>
      <c r="BA12" t="s">
        <v>62</v>
      </c>
      <c r="BB12">
        <f t="array" ref="BB12">PEARSON(IF($AY$2:$AY$22=1,$AD$2:$AD$22,""),IF($AY$2:$AY$22=1,$C$2:$C$22,""))</f>
        <v>0.46084774401951195</v>
      </c>
      <c r="BC12">
        <f t="shared" si="0"/>
        <v>1.5578316752532795</v>
      </c>
      <c r="BD12">
        <f t="shared" si="1"/>
        <v>0.15370069425674171</v>
      </c>
    </row>
    <row r="13" spans="1:56" x14ac:dyDescent="0.4">
      <c r="A13" t="s">
        <v>11</v>
      </c>
      <c r="B13">
        <f>IF($AY13=1, データ!B13, NA())</f>
        <v>26</v>
      </c>
      <c r="C13">
        <f>IF($AY13=1, データ!C13, NA())</f>
        <v>17</v>
      </c>
      <c r="D13">
        <f>IF($AY13=1, データ!D13, NA())</f>
        <v>7.5</v>
      </c>
      <c r="F13">
        <f>IF($AY13=1, データ!F13, NA())</f>
        <v>10</v>
      </c>
      <c r="G13">
        <f>IF($AY13=1, データ!G13, NA())</f>
        <v>13</v>
      </c>
      <c r="H13">
        <f>IF($AY13=1, データ!H13, NA())</f>
        <v>43.478260869565219</v>
      </c>
      <c r="J13">
        <f>IF($AY13=1, データ!J13, NA())</f>
        <v>22</v>
      </c>
      <c r="K13">
        <f>IF($AY13=1, データ!K13, NA())</f>
        <v>14</v>
      </c>
      <c r="L13">
        <f>IF($AY13=1, データ!L13, NA())</f>
        <v>61.111111111111114</v>
      </c>
      <c r="N13">
        <f>IF($AY13=1, データ!N13, NA())</f>
        <v>32</v>
      </c>
      <c r="O13">
        <f>IF($AY13=1, データ!O13, NA())</f>
        <v>27</v>
      </c>
      <c r="P13">
        <f>IF($AY13=1, データ!P13, NA())</f>
        <v>54.237288135593218</v>
      </c>
      <c r="R13">
        <f>IF($AY13=1, データ!R13, NA())</f>
        <v>5</v>
      </c>
      <c r="S13">
        <f>IF($AY13=1, データ!S13, NA())</f>
        <v>20</v>
      </c>
      <c r="T13">
        <f>IF($AY13=1, データ!T13, NA())</f>
        <v>19</v>
      </c>
      <c r="U13">
        <f>IF($AY13=1, データ!U13, NA())</f>
        <v>9</v>
      </c>
      <c r="W13">
        <f>IF($AY13=1, データ!W13, NA())</f>
        <v>16</v>
      </c>
      <c r="X13">
        <f>IF($AY13=1, データ!X13, NA())</f>
        <v>53</v>
      </c>
      <c r="Y13">
        <f>IF($AY13=1, データ!Y13, NA())</f>
        <v>41</v>
      </c>
      <c r="Z13">
        <f>IF($AY13=1, データ!Z13, NA())</f>
        <v>37</v>
      </c>
      <c r="AA13">
        <f>IF($AY13=1, データ!AA13, NA())</f>
        <v>53</v>
      </c>
      <c r="AC13">
        <f>IF($AY13=1, データ!AC13, NA())</f>
        <v>-150</v>
      </c>
      <c r="AD13">
        <f>IF($AY13=1, データ!AD13, NA())</f>
        <v>510</v>
      </c>
      <c r="AE13">
        <f>IF($AY13=1, データ!AE13, NA())</f>
        <v>360</v>
      </c>
      <c r="AG13">
        <f>IF($AY13=1, データ!AG13, NA())</f>
        <v>9.4339622641509441E-2</v>
      </c>
      <c r="AH13">
        <f>IF($AY13=1, データ!AH13, NA())</f>
        <v>0.37735849056603776</v>
      </c>
      <c r="AI13">
        <f>IF($AY13=1, データ!AI13, NA())</f>
        <v>0.35849056603773582</v>
      </c>
      <c r="AJ13">
        <f>IF($AY13=1, データ!AJ13, NA())</f>
        <v>0.16981132075471697</v>
      </c>
      <c r="AL13">
        <f>IF($AY13=1, データ!AL13, NA())</f>
        <v>0.10884353741496598</v>
      </c>
      <c r="AM13">
        <f>IF($AY13=1, データ!AM13, NA())</f>
        <v>0.36054421768707484</v>
      </c>
      <c r="AN13">
        <f>IF($AY13=1, データ!AN13, NA())</f>
        <v>0.27891156462585032</v>
      </c>
      <c r="AO13">
        <f>IF($AY13=1, データ!AO13, NA())</f>
        <v>0.25170068027210885</v>
      </c>
      <c r="AQ13">
        <f>IF($AY13=1, データ!AQ13, NA())</f>
        <v>47.169811320754718</v>
      </c>
      <c r="AR13">
        <f>IF($AY13=1, データ!AR13, NA())</f>
        <v>52.830188679245282</v>
      </c>
      <c r="AS13">
        <f>IF($AY13=1, データ!AS13, NA())</f>
        <v>5.6603773584905639</v>
      </c>
      <c r="AU13">
        <f>IF($AY13=1, データ!AU13, NA())</f>
        <v>46.938775510204081</v>
      </c>
      <c r="AV13">
        <f>IF($AY13=1, データ!AV13, NA())</f>
        <v>53.061224489795919</v>
      </c>
      <c r="AW13">
        <f>IF($AY13=1, データ!AW13, NA())</f>
        <v>-6.1224489795918373</v>
      </c>
      <c r="AY13">
        <v>1</v>
      </c>
      <c r="BC13">
        <f t="shared" si="0"/>
        <v>0</v>
      </c>
      <c r="BD13">
        <f t="shared" si="1"/>
        <v>1</v>
      </c>
    </row>
    <row r="14" spans="1:56" x14ac:dyDescent="0.4">
      <c r="A14" t="s">
        <v>12</v>
      </c>
      <c r="B14" t="e">
        <f>IF($AY14=1, データ!B14, NA())</f>
        <v>#N/A</v>
      </c>
      <c r="C14" t="e">
        <f>IF($AY14=1, データ!C14, NA())</f>
        <v>#N/A</v>
      </c>
      <c r="D14" t="e">
        <f>IF($AY14=1, データ!D14, NA())</f>
        <v>#N/A</v>
      </c>
      <c r="F14" t="e">
        <f>IF($AY14=1, データ!F14, NA())</f>
        <v>#N/A</v>
      </c>
      <c r="G14" t="e">
        <f>IF($AY14=1, データ!G14, NA())</f>
        <v>#N/A</v>
      </c>
      <c r="H14" t="e">
        <f>IF($AY14=1, データ!H14, NA())</f>
        <v>#N/A</v>
      </c>
      <c r="J14" t="e">
        <f>IF($AY14=1, データ!J14, NA())</f>
        <v>#N/A</v>
      </c>
      <c r="K14" t="e">
        <f>IF($AY14=1, データ!K14, NA())</f>
        <v>#N/A</v>
      </c>
      <c r="L14" t="e">
        <f>IF($AY14=1, データ!L14, NA())</f>
        <v>#N/A</v>
      </c>
      <c r="N14" t="e">
        <f>IF($AY14=1, データ!N14, NA())</f>
        <v>#N/A</v>
      </c>
      <c r="O14" t="e">
        <f>IF($AY14=1, データ!O14, NA())</f>
        <v>#N/A</v>
      </c>
      <c r="P14" t="e">
        <f>IF($AY14=1, データ!P14, NA())</f>
        <v>#N/A</v>
      </c>
      <c r="R14" t="e">
        <f>IF($AY14=1, データ!R14, NA())</f>
        <v>#N/A</v>
      </c>
      <c r="S14" t="e">
        <f>IF($AY14=1, データ!S14, NA())</f>
        <v>#N/A</v>
      </c>
      <c r="T14" t="e">
        <f>IF($AY14=1, データ!T14, NA())</f>
        <v>#N/A</v>
      </c>
      <c r="U14" t="e">
        <f>IF($AY14=1, データ!U14, NA())</f>
        <v>#N/A</v>
      </c>
      <c r="W14" t="e">
        <f>IF($AY14=1, データ!W14, NA())</f>
        <v>#N/A</v>
      </c>
      <c r="X14" t="e">
        <f>IF($AY14=1, データ!X14, NA())</f>
        <v>#N/A</v>
      </c>
      <c r="Y14" t="e">
        <f>IF($AY14=1, データ!Y14, NA())</f>
        <v>#N/A</v>
      </c>
      <c r="Z14" t="e">
        <f>IF($AY14=1, データ!Z14, NA())</f>
        <v>#N/A</v>
      </c>
      <c r="AA14" t="e">
        <f>IF($AY14=1, データ!AA14, NA())</f>
        <v>#N/A</v>
      </c>
      <c r="AC14" t="e">
        <f>IF($AY14=1, データ!AC14, NA())</f>
        <v>#N/A</v>
      </c>
      <c r="AD14" t="e">
        <f>IF($AY14=1, データ!AD14, NA())</f>
        <v>#N/A</v>
      </c>
      <c r="AE14" t="e">
        <f>IF($AY14=1, データ!AE14, NA())</f>
        <v>#N/A</v>
      </c>
      <c r="AG14" t="e">
        <f>IF($AY14=1, データ!AG14, NA())</f>
        <v>#N/A</v>
      </c>
      <c r="AH14" t="e">
        <f>IF($AY14=1, データ!AH14, NA())</f>
        <v>#N/A</v>
      </c>
      <c r="AI14" t="e">
        <f>IF($AY14=1, データ!AI14, NA())</f>
        <v>#N/A</v>
      </c>
      <c r="AJ14" t="e">
        <f>IF($AY14=1, データ!AJ14, NA())</f>
        <v>#N/A</v>
      </c>
      <c r="AL14" t="e">
        <f>IF($AY14=1, データ!AL14, NA())</f>
        <v>#N/A</v>
      </c>
      <c r="AM14" t="e">
        <f>IF($AY14=1, データ!AM14, NA())</f>
        <v>#N/A</v>
      </c>
      <c r="AN14" t="e">
        <f>IF($AY14=1, データ!AN14, NA())</f>
        <v>#N/A</v>
      </c>
      <c r="AO14" t="e">
        <f>IF($AY14=1, データ!AO14, NA())</f>
        <v>#N/A</v>
      </c>
      <c r="AQ14" t="e">
        <f>IF($AY14=1, データ!AQ14, NA())</f>
        <v>#N/A</v>
      </c>
      <c r="AR14" t="e">
        <f>IF($AY14=1, データ!AR14, NA())</f>
        <v>#N/A</v>
      </c>
      <c r="AS14" t="e">
        <f>IF($AY14=1, データ!AS14, NA())</f>
        <v>#N/A</v>
      </c>
      <c r="AU14" t="e">
        <f>IF($AY14=1, データ!AU14, NA())</f>
        <v>#N/A</v>
      </c>
      <c r="AV14" t="e">
        <f>IF($AY14=1, データ!AV14, NA())</f>
        <v>#N/A</v>
      </c>
      <c r="AW14" t="e">
        <f>IF($AY14=1, データ!AW14, NA())</f>
        <v>#N/A</v>
      </c>
      <c r="AY14">
        <v>0</v>
      </c>
      <c r="BA14" t="s">
        <v>57</v>
      </c>
      <c r="BB14">
        <f t="array" ref="BB14">PEARSON(IF($AY$2:$AY$22=1,$AE$2:$AE$22,""),IF($AY$2:$AY$22=1,$C$2:$C$22,""))</f>
        <v>0.40861732459045391</v>
      </c>
      <c r="BC14">
        <f t="shared" si="0"/>
        <v>1.3430965052702679</v>
      </c>
      <c r="BD14">
        <f t="shared" si="1"/>
        <v>0.2121262857646265</v>
      </c>
    </row>
    <row r="15" spans="1:56" x14ac:dyDescent="0.4">
      <c r="A15" t="s">
        <v>13</v>
      </c>
      <c r="B15">
        <f>IF($AY15=1, データ!B15, NA())</f>
        <v>17</v>
      </c>
      <c r="C15">
        <f>IF($AY15=1, データ!C15, NA())</f>
        <v>32</v>
      </c>
      <c r="D15">
        <f>IF($AY15=1, データ!D15, NA())</f>
        <v>5.7</v>
      </c>
      <c r="F15">
        <f>IF($AY15=1, データ!F15, NA())</f>
        <v>12</v>
      </c>
      <c r="G15">
        <f>IF($AY15=1, データ!G15, NA())</f>
        <v>12</v>
      </c>
      <c r="H15">
        <f>IF($AY15=1, データ!H15, NA())</f>
        <v>50</v>
      </c>
      <c r="J15">
        <f>IF($AY15=1, データ!J15, NA())</f>
        <v>54</v>
      </c>
      <c r="K15">
        <f>IF($AY15=1, データ!K15, NA())</f>
        <v>16</v>
      </c>
      <c r="L15">
        <f>IF($AY15=1, データ!L15, NA())</f>
        <v>77.142857142857153</v>
      </c>
      <c r="N15">
        <f>IF($AY15=1, データ!N15, NA())</f>
        <v>66</v>
      </c>
      <c r="O15">
        <f>IF($AY15=1, データ!O15, NA())</f>
        <v>28</v>
      </c>
      <c r="P15">
        <f>IF($AY15=1, データ!P15, NA())</f>
        <v>70.212765957446805</v>
      </c>
      <c r="R15">
        <f>IF($AY15=1, データ!R15, NA())</f>
        <v>11</v>
      </c>
      <c r="S15">
        <f>IF($AY15=1, データ!S15, NA())</f>
        <v>11</v>
      </c>
      <c r="T15">
        <f>IF($AY15=1, データ!T15, NA())</f>
        <v>20</v>
      </c>
      <c r="U15">
        <f>IF($AY15=1, データ!U15, NA())</f>
        <v>6</v>
      </c>
      <c r="W15">
        <f>IF($AY15=1, データ!W15, NA())</f>
        <v>97</v>
      </c>
      <c r="X15">
        <f>IF($AY15=1, データ!X15, NA())</f>
        <v>8</v>
      </c>
      <c r="Y15">
        <f>IF($AY15=1, データ!Y15, NA())</f>
        <v>43</v>
      </c>
      <c r="Z15">
        <f>IF($AY15=1, データ!Z15, NA())</f>
        <v>4</v>
      </c>
      <c r="AA15">
        <f>IF($AY15=1, データ!AA15, NA())</f>
        <v>48</v>
      </c>
      <c r="AC15">
        <f>IF($AY15=1, データ!AC15, NA())</f>
        <v>0</v>
      </c>
      <c r="AD15">
        <f>IF($AY15=1, データ!AD15, NA())</f>
        <v>1460</v>
      </c>
      <c r="AE15">
        <f>IF($AY15=1, データ!AE15, NA())</f>
        <v>1460</v>
      </c>
      <c r="AG15">
        <f>IF($AY15=1, データ!AG15, NA())</f>
        <v>0.22916666666666666</v>
      </c>
      <c r="AH15">
        <f>IF($AY15=1, データ!AH15, NA())</f>
        <v>0.22916666666666666</v>
      </c>
      <c r="AI15">
        <f>IF($AY15=1, データ!AI15, NA())</f>
        <v>0.41666666666666669</v>
      </c>
      <c r="AJ15">
        <f>IF($AY15=1, データ!AJ15, NA())</f>
        <v>0.125</v>
      </c>
      <c r="AL15">
        <f>IF($AY15=1, データ!AL15, NA())</f>
        <v>0.63815789473684215</v>
      </c>
      <c r="AM15">
        <f>IF($AY15=1, データ!AM15, NA())</f>
        <v>5.2631578947368418E-2</v>
      </c>
      <c r="AN15">
        <f>IF($AY15=1, データ!AN15, NA())</f>
        <v>0.28289473684210525</v>
      </c>
      <c r="AO15">
        <f>IF($AY15=1, データ!AO15, NA())</f>
        <v>2.6315789473684209E-2</v>
      </c>
      <c r="AQ15">
        <f>IF($AY15=1, データ!AQ15, NA())</f>
        <v>45.833333333333329</v>
      </c>
      <c r="AR15">
        <f>IF($AY15=1, データ!AR15, NA())</f>
        <v>54.166666666666664</v>
      </c>
      <c r="AS15">
        <f>IF($AY15=1, データ!AS15, NA())</f>
        <v>8.3333333333333357</v>
      </c>
      <c r="AU15">
        <f>IF($AY15=1, データ!AU15, NA())</f>
        <v>69.078947368421055</v>
      </c>
      <c r="AV15">
        <f>IF($AY15=1, データ!AV15, NA())</f>
        <v>30.921052631578949</v>
      </c>
      <c r="AW15">
        <f>IF($AY15=1, データ!AW15, NA())</f>
        <v>38.15789473684211</v>
      </c>
      <c r="AY15">
        <v>1</v>
      </c>
      <c r="BC15">
        <f t="shared" si="0"/>
        <v>0</v>
      </c>
      <c r="BD15">
        <f t="shared" si="1"/>
        <v>1</v>
      </c>
    </row>
    <row r="16" spans="1:56" x14ac:dyDescent="0.4">
      <c r="A16" t="s">
        <v>14</v>
      </c>
      <c r="B16">
        <f>IF($AY16=1, データ!B16, NA())</f>
        <v>8</v>
      </c>
      <c r="C16">
        <f>IF($AY16=1, データ!C16, NA())</f>
        <v>18</v>
      </c>
      <c r="D16">
        <f>IF($AY16=1, データ!D16, NA())</f>
        <v>8.3000000000000007</v>
      </c>
      <c r="F16">
        <f>IF($AY16=1, データ!F16, NA())</f>
        <v>6</v>
      </c>
      <c r="G16">
        <f>IF($AY16=1, データ!G16, NA())</f>
        <v>11</v>
      </c>
      <c r="H16">
        <f>IF($AY16=1, データ!H16, NA())</f>
        <v>35.294117647058826</v>
      </c>
      <c r="J16">
        <f>IF($AY16=1, データ!J16, NA())</f>
        <v>60</v>
      </c>
      <c r="K16">
        <f>IF($AY16=1, データ!K16, NA())</f>
        <v>17</v>
      </c>
      <c r="L16">
        <f>IF($AY16=1, データ!L16, NA())</f>
        <v>77.922077922077932</v>
      </c>
      <c r="N16">
        <f>IF($AY16=1, データ!N16, NA())</f>
        <v>66</v>
      </c>
      <c r="O16">
        <f>IF($AY16=1, データ!O16, NA())</f>
        <v>28</v>
      </c>
      <c r="P16">
        <f>IF($AY16=1, データ!P16, NA())</f>
        <v>70.212765957446805</v>
      </c>
      <c r="R16">
        <f>IF($AY16=1, データ!R16, NA())</f>
        <v>3</v>
      </c>
      <c r="S16">
        <f>IF($AY16=1, データ!S16, NA())</f>
        <v>6</v>
      </c>
      <c r="T16">
        <f>IF($AY16=1, データ!T16, NA())</f>
        <v>19</v>
      </c>
      <c r="U16">
        <f>IF($AY16=1, データ!U16, NA())</f>
        <v>9</v>
      </c>
      <c r="W16">
        <f>IF($AY16=1, データ!W16, NA())</f>
        <v>3</v>
      </c>
      <c r="X16">
        <f>IF($AY16=1, データ!X16, NA())</f>
        <v>6</v>
      </c>
      <c r="Y16">
        <f>IF($AY16=1, データ!Y16, NA())</f>
        <v>149</v>
      </c>
      <c r="Z16">
        <f>IF($AY16=1, データ!Z16, NA())</f>
        <v>5</v>
      </c>
      <c r="AA16">
        <f>IF($AY16=1, データ!AA16, NA())</f>
        <v>37</v>
      </c>
      <c r="AC16">
        <f>IF($AY16=1, データ!AC16, NA())</f>
        <v>80</v>
      </c>
      <c r="AD16">
        <f>IF($AY16=1, データ!AD16, NA())</f>
        <v>-600</v>
      </c>
      <c r="AE16">
        <f>IF($AY16=1, データ!AE16, NA())</f>
        <v>-520</v>
      </c>
      <c r="AG16">
        <f>IF($AY16=1, データ!AG16, NA())</f>
        <v>8.1081081081081086E-2</v>
      </c>
      <c r="AH16">
        <f>IF($AY16=1, データ!AH16, NA())</f>
        <v>0.16216216216216217</v>
      </c>
      <c r="AI16">
        <f>IF($AY16=1, データ!AI16, NA())</f>
        <v>0.51351351351351349</v>
      </c>
      <c r="AJ16">
        <f>IF($AY16=1, データ!AJ16, NA())</f>
        <v>0.24324324324324326</v>
      </c>
      <c r="AL16">
        <f>IF($AY16=1, データ!AL16, NA())</f>
        <v>1.8404907975460124E-2</v>
      </c>
      <c r="AM16">
        <f>IF($AY16=1, データ!AM16, NA())</f>
        <v>3.6809815950920248E-2</v>
      </c>
      <c r="AN16">
        <f>IF($AY16=1, データ!AN16, NA())</f>
        <v>0.91411042944785281</v>
      </c>
      <c r="AO16">
        <f>IF($AY16=1, データ!AO16, NA())</f>
        <v>3.0674846625766871E-2</v>
      </c>
      <c r="AQ16">
        <f>IF($AY16=1, データ!AQ16, NA())</f>
        <v>24.324324324324326</v>
      </c>
      <c r="AR16">
        <f>IF($AY16=1, データ!AR16, NA())</f>
        <v>75.675675675675677</v>
      </c>
      <c r="AS16">
        <f>IF($AY16=1, データ!AS16, NA())</f>
        <v>51.351351351351354</v>
      </c>
      <c r="AU16">
        <f>IF($AY16=1, データ!AU16, NA())</f>
        <v>5.5214723926380369</v>
      </c>
      <c r="AV16">
        <f>IF($AY16=1, データ!AV16, NA())</f>
        <v>94.478527607361968</v>
      </c>
      <c r="AW16">
        <f>IF($AY16=1, データ!AW16, NA())</f>
        <v>-88.957055214723937</v>
      </c>
      <c r="AY16">
        <v>1</v>
      </c>
      <c r="BA16" t="s">
        <v>63</v>
      </c>
      <c r="BB16">
        <f t="array" ref="BB16">PEARSON(IF($AY$2:$AY$22=1,$AC$2:$AC$22,""),IF($AY$2:$AY$22=1,$B$2:$B$22,""))</f>
        <v>-0.40509824450785042</v>
      </c>
      <c r="BC16">
        <f t="shared" si="0"/>
        <v>-1.3292468660580861</v>
      </c>
      <c r="BD16">
        <f t="shared" si="1"/>
        <v>0.21647521958069041</v>
      </c>
    </row>
    <row r="17" spans="1:56" x14ac:dyDescent="0.4">
      <c r="A17" t="s">
        <v>15</v>
      </c>
      <c r="B17" t="e">
        <f>IF($AY17=1, データ!B17, NA())</f>
        <v>#N/A</v>
      </c>
      <c r="C17" t="e">
        <f>IF($AY17=1, データ!C17, NA())</f>
        <v>#N/A</v>
      </c>
      <c r="D17" t="e">
        <f>IF($AY17=1, データ!D17, NA())</f>
        <v>#N/A</v>
      </c>
      <c r="F17" t="e">
        <f>IF($AY17=1, データ!F17, NA())</f>
        <v>#N/A</v>
      </c>
      <c r="G17" t="e">
        <f>IF($AY17=1, データ!G17, NA())</f>
        <v>#N/A</v>
      </c>
      <c r="H17" t="e">
        <f>IF($AY17=1, データ!H17, NA())</f>
        <v>#N/A</v>
      </c>
      <c r="J17" t="e">
        <f>IF($AY17=1, データ!J17, NA())</f>
        <v>#N/A</v>
      </c>
      <c r="K17" t="e">
        <f>IF($AY17=1, データ!K17, NA())</f>
        <v>#N/A</v>
      </c>
      <c r="L17" t="e">
        <f>IF($AY17=1, データ!L17, NA())</f>
        <v>#N/A</v>
      </c>
      <c r="N17" t="e">
        <f>IF($AY17=1, データ!N17, NA())</f>
        <v>#N/A</v>
      </c>
      <c r="O17" t="e">
        <f>IF($AY17=1, データ!O17, NA())</f>
        <v>#N/A</v>
      </c>
      <c r="P17" t="e">
        <f>IF($AY17=1, データ!P17, NA())</f>
        <v>#N/A</v>
      </c>
      <c r="R17" t="e">
        <f>IF($AY17=1, データ!R17, NA())</f>
        <v>#N/A</v>
      </c>
      <c r="S17" t="e">
        <f>IF($AY17=1, データ!S17, NA())</f>
        <v>#N/A</v>
      </c>
      <c r="T17" t="e">
        <f>IF($AY17=1, データ!T17, NA())</f>
        <v>#N/A</v>
      </c>
      <c r="U17" t="e">
        <f>IF($AY17=1, データ!U17, NA())</f>
        <v>#N/A</v>
      </c>
      <c r="W17" t="e">
        <f>IF($AY17=1, データ!W17, NA())</f>
        <v>#N/A</v>
      </c>
      <c r="X17" t="e">
        <f>IF($AY17=1, データ!X17, NA())</f>
        <v>#N/A</v>
      </c>
      <c r="Y17" t="e">
        <f>IF($AY17=1, データ!Y17, NA())</f>
        <v>#N/A</v>
      </c>
      <c r="Z17" t="e">
        <f>IF($AY17=1, データ!Z17, NA())</f>
        <v>#N/A</v>
      </c>
      <c r="AA17" t="e">
        <f>IF($AY17=1, データ!AA17, NA())</f>
        <v>#N/A</v>
      </c>
      <c r="AC17" t="e">
        <f>IF($AY17=1, データ!AC17, NA())</f>
        <v>#N/A</v>
      </c>
      <c r="AD17" t="e">
        <f>IF($AY17=1, データ!AD17, NA())</f>
        <v>#N/A</v>
      </c>
      <c r="AE17" t="e">
        <f>IF($AY17=1, データ!AE17, NA())</f>
        <v>#N/A</v>
      </c>
      <c r="AG17" t="e">
        <f>IF($AY17=1, データ!AG17, NA())</f>
        <v>#N/A</v>
      </c>
      <c r="AH17" t="e">
        <f>IF($AY17=1, データ!AH17, NA())</f>
        <v>#N/A</v>
      </c>
      <c r="AI17" t="e">
        <f>IF($AY17=1, データ!AI17, NA())</f>
        <v>#N/A</v>
      </c>
      <c r="AJ17" t="e">
        <f>IF($AY17=1, データ!AJ17, NA())</f>
        <v>#N/A</v>
      </c>
      <c r="AL17" t="e">
        <f>IF($AY17=1, データ!AL17, NA())</f>
        <v>#N/A</v>
      </c>
      <c r="AM17" t="e">
        <f>IF($AY17=1, データ!AM17, NA())</f>
        <v>#N/A</v>
      </c>
      <c r="AN17" t="e">
        <f>IF($AY17=1, データ!AN17, NA())</f>
        <v>#N/A</v>
      </c>
      <c r="AO17" t="e">
        <f>IF($AY17=1, データ!AO17, NA())</f>
        <v>#N/A</v>
      </c>
      <c r="AQ17" t="e">
        <f>IF($AY17=1, データ!AQ17, NA())</f>
        <v>#N/A</v>
      </c>
      <c r="AR17" t="e">
        <f>IF($AY17=1, データ!AR17, NA())</f>
        <v>#N/A</v>
      </c>
      <c r="AS17" t="e">
        <f>IF($AY17=1, データ!AS17, NA())</f>
        <v>#N/A</v>
      </c>
      <c r="AU17" t="e">
        <f>IF($AY17=1, データ!AU17, NA())</f>
        <v>#N/A</v>
      </c>
      <c r="AV17" t="e">
        <f>IF($AY17=1, データ!AV17, NA())</f>
        <v>#N/A</v>
      </c>
      <c r="AW17" t="e">
        <f>IF($AY17=1, データ!AW17, NA())</f>
        <v>#N/A</v>
      </c>
      <c r="AY17">
        <v>0</v>
      </c>
      <c r="BC17">
        <f t="shared" si="0"/>
        <v>0</v>
      </c>
      <c r="BD17">
        <f t="shared" si="1"/>
        <v>1</v>
      </c>
    </row>
    <row r="18" spans="1:56" x14ac:dyDescent="0.4">
      <c r="A18" t="s">
        <v>16</v>
      </c>
      <c r="B18" t="e">
        <f>IF($AY18=1, データ!B18, NA())</f>
        <v>#N/A</v>
      </c>
      <c r="C18" t="e">
        <f>IF($AY18=1, データ!C18, NA())</f>
        <v>#N/A</v>
      </c>
      <c r="D18" t="e">
        <f>IF($AY18=1, データ!D18, NA())</f>
        <v>#N/A</v>
      </c>
      <c r="F18" t="e">
        <f>IF($AY18=1, データ!F18, NA())</f>
        <v>#N/A</v>
      </c>
      <c r="G18" t="e">
        <f>IF($AY18=1, データ!G18, NA())</f>
        <v>#N/A</v>
      </c>
      <c r="H18" t="e">
        <f>IF($AY18=1, データ!H18, NA())</f>
        <v>#N/A</v>
      </c>
      <c r="J18" t="e">
        <f>IF($AY18=1, データ!J18, NA())</f>
        <v>#N/A</v>
      </c>
      <c r="K18" t="e">
        <f>IF($AY18=1, データ!K18, NA())</f>
        <v>#N/A</v>
      </c>
      <c r="L18" t="e">
        <f>IF($AY18=1, データ!L18, NA())</f>
        <v>#N/A</v>
      </c>
      <c r="N18" t="e">
        <f>IF($AY18=1, データ!N18, NA())</f>
        <v>#N/A</v>
      </c>
      <c r="O18" t="e">
        <f>IF($AY18=1, データ!O18, NA())</f>
        <v>#N/A</v>
      </c>
      <c r="P18" t="e">
        <f>IF($AY18=1, データ!P18, NA())</f>
        <v>#N/A</v>
      </c>
      <c r="R18" t="e">
        <f>IF($AY18=1, データ!R18, NA())</f>
        <v>#N/A</v>
      </c>
      <c r="S18" t="e">
        <f>IF($AY18=1, データ!S18, NA())</f>
        <v>#N/A</v>
      </c>
      <c r="T18" t="e">
        <f>IF($AY18=1, データ!T18, NA())</f>
        <v>#N/A</v>
      </c>
      <c r="U18" t="e">
        <f>IF($AY18=1, データ!U18, NA())</f>
        <v>#N/A</v>
      </c>
      <c r="W18" t="e">
        <f>IF($AY18=1, データ!W18, NA())</f>
        <v>#N/A</v>
      </c>
      <c r="X18" t="e">
        <f>IF($AY18=1, データ!X18, NA())</f>
        <v>#N/A</v>
      </c>
      <c r="Y18" t="e">
        <f>IF($AY18=1, データ!Y18, NA())</f>
        <v>#N/A</v>
      </c>
      <c r="Z18" t="e">
        <f>IF($AY18=1, データ!Z18, NA())</f>
        <v>#N/A</v>
      </c>
      <c r="AA18" t="e">
        <f>IF($AY18=1, データ!AA18, NA())</f>
        <v>#N/A</v>
      </c>
      <c r="AC18" t="e">
        <f>IF($AY18=1, データ!AC18, NA())</f>
        <v>#N/A</v>
      </c>
      <c r="AD18" t="e">
        <f>IF($AY18=1, データ!AD18, NA())</f>
        <v>#N/A</v>
      </c>
      <c r="AE18" t="e">
        <f>IF($AY18=1, データ!AE18, NA())</f>
        <v>#N/A</v>
      </c>
      <c r="AG18" t="e">
        <f>IF($AY18=1, データ!AG18, NA())</f>
        <v>#N/A</v>
      </c>
      <c r="AH18" t="e">
        <f>IF($AY18=1, データ!AH18, NA())</f>
        <v>#N/A</v>
      </c>
      <c r="AI18" t="e">
        <f>IF($AY18=1, データ!AI18, NA())</f>
        <v>#N/A</v>
      </c>
      <c r="AJ18" t="e">
        <f>IF($AY18=1, データ!AJ18, NA())</f>
        <v>#N/A</v>
      </c>
      <c r="AL18" t="e">
        <f>IF($AY18=1, データ!AL18, NA())</f>
        <v>#N/A</v>
      </c>
      <c r="AM18" t="e">
        <f>IF($AY18=1, データ!AM18, NA())</f>
        <v>#N/A</v>
      </c>
      <c r="AN18" t="e">
        <f>IF($AY18=1, データ!AN18, NA())</f>
        <v>#N/A</v>
      </c>
      <c r="AO18" t="e">
        <f>IF($AY18=1, データ!AO18, NA())</f>
        <v>#N/A</v>
      </c>
      <c r="AQ18" t="e">
        <f>IF($AY18=1, データ!AQ18, NA())</f>
        <v>#N/A</v>
      </c>
      <c r="AR18" t="e">
        <f>IF($AY18=1, データ!AR18, NA())</f>
        <v>#N/A</v>
      </c>
      <c r="AS18" t="e">
        <f>IF($AY18=1, データ!AS18, NA())</f>
        <v>#N/A</v>
      </c>
      <c r="AU18" t="e">
        <f>IF($AY18=1, データ!AU18, NA())</f>
        <v>#N/A</v>
      </c>
      <c r="AV18" t="e">
        <f>IF($AY18=1, データ!AV18, NA())</f>
        <v>#N/A</v>
      </c>
      <c r="AW18" t="e">
        <f>IF($AY18=1, データ!AW18, NA())</f>
        <v>#N/A</v>
      </c>
      <c r="AY18">
        <v>0</v>
      </c>
      <c r="BA18" t="s">
        <v>86</v>
      </c>
      <c r="BB18">
        <f t="array" ref="BB18">PEARSON(IF($AY$2:$AY$22=1,$AD$2:$AD$22,""),IF($AY$2:$AY$22=1,$B$2:$B$22,""))</f>
        <v>0.39716981869908174</v>
      </c>
      <c r="BC18">
        <f t="shared" si="0"/>
        <v>1.2983010304615064</v>
      </c>
      <c r="BD18">
        <f t="shared" si="1"/>
        <v>0.22646466157957568</v>
      </c>
    </row>
    <row r="19" spans="1:56" x14ac:dyDescent="0.4">
      <c r="A19" t="s">
        <v>17</v>
      </c>
      <c r="B19">
        <f>IF($AY19=1, データ!B19, NA())</f>
        <v>18</v>
      </c>
      <c r="C19">
        <f>IF($AY19=1, データ!C19, NA())</f>
        <v>15</v>
      </c>
      <c r="D19">
        <f>IF($AY19=1, データ!D19, NA())</f>
        <v>4.0999999999999996</v>
      </c>
      <c r="F19">
        <f>IF($AY19=1, データ!F19, NA())</f>
        <v>1</v>
      </c>
      <c r="G19">
        <f>IF($AY19=1, データ!G19, NA())</f>
        <v>13</v>
      </c>
      <c r="H19">
        <f>IF($AY19=1, データ!H19, NA())</f>
        <v>7.1428571428571423</v>
      </c>
      <c r="J19">
        <f>IF($AY19=1, データ!J19, NA())</f>
        <v>0</v>
      </c>
      <c r="K19">
        <f>IF($AY19=1, データ!K19, NA())</f>
        <v>37</v>
      </c>
      <c r="L19">
        <f>IF($AY19=1, データ!L19, NA())</f>
        <v>0</v>
      </c>
      <c r="N19">
        <f>IF($AY19=1, データ!N19, NA())</f>
        <v>1</v>
      </c>
      <c r="O19">
        <f>IF($AY19=1, データ!O19, NA())</f>
        <v>50</v>
      </c>
      <c r="P19">
        <f>IF($AY19=1, データ!P19, NA())</f>
        <v>1.9607843137254901</v>
      </c>
      <c r="R19">
        <f>IF($AY19=1, データ!R19, NA())</f>
        <v>4</v>
      </c>
      <c r="S19">
        <f>IF($AY19=1, データ!S19, NA())</f>
        <v>5</v>
      </c>
      <c r="T19">
        <f>IF($AY19=1, データ!T19, NA())</f>
        <v>12</v>
      </c>
      <c r="U19">
        <f>IF($AY19=1, データ!U19, NA())</f>
        <v>11</v>
      </c>
      <c r="W19">
        <f>IF($AY19=1, データ!W19, NA())</f>
        <v>19</v>
      </c>
      <c r="X19">
        <f>IF($AY19=1, データ!X19, NA())</f>
        <v>56</v>
      </c>
      <c r="Y19">
        <f>IF($AY19=1, データ!Y19, NA())</f>
        <v>33</v>
      </c>
      <c r="Z19">
        <f>IF($AY19=1, データ!Z19, NA())</f>
        <v>60</v>
      </c>
      <c r="AA19">
        <f>IF($AY19=1, データ!AA19, NA())</f>
        <v>32</v>
      </c>
      <c r="AC19">
        <f>IF($AY19=1, データ!AC19, NA())</f>
        <v>280</v>
      </c>
      <c r="AD19">
        <f>IF($AY19=1, データ!AD19, NA())</f>
        <v>30</v>
      </c>
      <c r="AE19">
        <f>IF($AY19=1, データ!AE19, NA())</f>
        <v>310</v>
      </c>
      <c r="AG19">
        <f>IF($AY19=1, データ!AG19, NA())</f>
        <v>0.125</v>
      </c>
      <c r="AH19">
        <f>IF($AY19=1, データ!AH19, NA())</f>
        <v>0.15625</v>
      </c>
      <c r="AI19">
        <f>IF($AY19=1, データ!AI19, NA())</f>
        <v>0.375</v>
      </c>
      <c r="AJ19">
        <f>IF($AY19=1, データ!AJ19, NA())</f>
        <v>0.34375</v>
      </c>
      <c r="AL19">
        <f>IF($AY19=1, データ!AL19, NA())</f>
        <v>0.1130952380952381</v>
      </c>
      <c r="AM19">
        <f>IF($AY19=1, データ!AM19, NA())</f>
        <v>0.33333333333333331</v>
      </c>
      <c r="AN19">
        <f>IF($AY19=1, データ!AN19, NA())</f>
        <v>0.19642857142857142</v>
      </c>
      <c r="AO19">
        <f>IF($AY19=1, データ!AO19, NA())</f>
        <v>0.35714285714285715</v>
      </c>
      <c r="AQ19">
        <f>IF($AY19=1, データ!AQ19, NA())</f>
        <v>28.125</v>
      </c>
      <c r="AR19">
        <f>IF($AY19=1, データ!AR19, NA())</f>
        <v>71.875</v>
      </c>
      <c r="AS19">
        <f>IF($AY19=1, データ!AS19, NA())</f>
        <v>43.75</v>
      </c>
      <c r="AU19">
        <f>IF($AY19=1, データ!AU19, NA())</f>
        <v>44.642857142857146</v>
      </c>
      <c r="AV19">
        <f>IF($AY19=1, データ!AV19, NA())</f>
        <v>55.357142857142861</v>
      </c>
      <c r="AW19">
        <f>IF($AY19=1, データ!AW19, NA())</f>
        <v>-10.714285714285715</v>
      </c>
      <c r="AY19">
        <v>1</v>
      </c>
      <c r="BC19">
        <f t="shared" si="0"/>
        <v>0</v>
      </c>
      <c r="BD19">
        <f t="shared" si="1"/>
        <v>1</v>
      </c>
    </row>
    <row r="20" spans="1:56" x14ac:dyDescent="0.4">
      <c r="A20" t="s">
        <v>18</v>
      </c>
      <c r="B20">
        <f>IF($AY20=1, データ!B20, NA())</f>
        <v>27</v>
      </c>
      <c r="C20">
        <f>IF($AY20=1, データ!C20, NA())</f>
        <v>27</v>
      </c>
      <c r="D20">
        <f>IF($AY20=1, データ!D20, NA())</f>
        <v>4.9000000000000004</v>
      </c>
      <c r="F20">
        <f>IF($AY20=1, データ!F20, NA())</f>
        <v>3</v>
      </c>
      <c r="G20">
        <f>IF($AY20=1, データ!G20, NA())</f>
        <v>12</v>
      </c>
      <c r="H20">
        <f>IF($AY20=1, データ!H20, NA())</f>
        <v>20</v>
      </c>
      <c r="J20">
        <f>IF($AY20=1, データ!J20, NA())</f>
        <v>24</v>
      </c>
      <c r="K20">
        <f>IF($AY20=1, データ!K20, NA())</f>
        <v>27</v>
      </c>
      <c r="L20">
        <f>IF($AY20=1, データ!L20, NA())</f>
        <v>47.058823529411761</v>
      </c>
      <c r="N20">
        <f>IF($AY20=1, データ!N20, NA())</f>
        <v>27</v>
      </c>
      <c r="O20">
        <f>IF($AY20=1, データ!O20, NA())</f>
        <v>39</v>
      </c>
      <c r="P20">
        <f>IF($AY20=1, データ!P20, NA())</f>
        <v>40.909090909090914</v>
      </c>
      <c r="R20">
        <f>IF($AY20=1, データ!R20, NA())</f>
        <v>7</v>
      </c>
      <c r="S20">
        <f>IF($AY20=1, データ!S20, NA())</f>
        <v>6</v>
      </c>
      <c r="T20">
        <f>IF($AY20=1, データ!T20, NA())</f>
        <v>5</v>
      </c>
      <c r="U20">
        <f>IF($AY20=1, データ!U20, NA())</f>
        <v>13</v>
      </c>
      <c r="W20">
        <f>IF($AY20=1, データ!W20, NA())</f>
        <v>48</v>
      </c>
      <c r="X20">
        <f>IF($AY20=1, データ!X20, NA())</f>
        <v>34</v>
      </c>
      <c r="Y20">
        <f>IF($AY20=1, データ!Y20, NA())</f>
        <v>43</v>
      </c>
      <c r="Z20">
        <f>IF($AY20=1, データ!Z20, NA())</f>
        <v>44</v>
      </c>
      <c r="AA20">
        <f>IF($AY20=1, データ!AA20, NA())</f>
        <v>31</v>
      </c>
      <c r="AC20">
        <f>IF($AY20=1, データ!AC20, NA())</f>
        <v>-160</v>
      </c>
      <c r="AD20">
        <f>IF($AY20=1, データ!AD20, NA())</f>
        <v>1390</v>
      </c>
      <c r="AE20">
        <f>IF($AY20=1, データ!AE20, NA())</f>
        <v>1230</v>
      </c>
      <c r="AG20">
        <f>IF($AY20=1, データ!AG20, NA())</f>
        <v>0.22580645161290322</v>
      </c>
      <c r="AH20">
        <f>IF($AY20=1, データ!AH20, NA())</f>
        <v>0.19354838709677419</v>
      </c>
      <c r="AI20">
        <f>IF($AY20=1, データ!AI20, NA())</f>
        <v>0.16129032258064516</v>
      </c>
      <c r="AJ20">
        <f>IF($AY20=1, データ!AJ20, NA())</f>
        <v>0.41935483870967744</v>
      </c>
      <c r="AL20">
        <f>IF($AY20=1, データ!AL20, NA())</f>
        <v>0.28402366863905326</v>
      </c>
      <c r="AM20">
        <f>IF($AY20=1, データ!AM20, NA())</f>
        <v>0.20118343195266272</v>
      </c>
      <c r="AN20">
        <f>IF($AY20=1, データ!AN20, NA())</f>
        <v>0.25443786982248523</v>
      </c>
      <c r="AO20">
        <f>IF($AY20=1, データ!AO20, NA())</f>
        <v>0.26035502958579881</v>
      </c>
      <c r="AQ20">
        <f>IF($AY20=1, データ!AQ20, NA())</f>
        <v>41.935483870967744</v>
      </c>
      <c r="AR20">
        <f>IF($AY20=1, データ!AR20, NA())</f>
        <v>58.064516129032263</v>
      </c>
      <c r="AS20">
        <f>IF($AY20=1, データ!AS20, NA())</f>
        <v>16.12903225806452</v>
      </c>
      <c r="AU20">
        <f>IF($AY20=1, データ!AU20, NA())</f>
        <v>48.520710059171599</v>
      </c>
      <c r="AV20">
        <f>IF($AY20=1, データ!AV20, NA())</f>
        <v>51.479289940828401</v>
      </c>
      <c r="AW20">
        <f>IF($AY20=1, データ!AW20, NA())</f>
        <v>-2.958579881656803</v>
      </c>
      <c r="AY20">
        <v>1</v>
      </c>
      <c r="BA20" t="s">
        <v>58</v>
      </c>
      <c r="BB20">
        <f t="array" ref="BB20">PEARSON(IF($AY$2:$AY$22=1,$AE$2:$AE$22,""),IF($AY$2:$AY$22=1,$B$2:$B$22,""))</f>
        <v>0.29899551396582263</v>
      </c>
      <c r="BC20">
        <f t="shared" si="0"/>
        <v>0.93998668720619472</v>
      </c>
      <c r="BD20">
        <f t="shared" si="1"/>
        <v>0.37176623656554275</v>
      </c>
    </row>
    <row r="21" spans="1:56" x14ac:dyDescent="0.4">
      <c r="A21" t="s">
        <v>19</v>
      </c>
      <c r="B21">
        <f>IF($AY21=1, データ!B21, NA())</f>
        <v>20</v>
      </c>
      <c r="C21">
        <f>IF($AY21=1, データ!C21, NA())</f>
        <v>26</v>
      </c>
      <c r="D21">
        <f>IF($AY21=1, データ!D21, NA())</f>
        <v>6.1</v>
      </c>
      <c r="F21">
        <f>IF($AY21=1, データ!F21, NA())</f>
        <v>1</v>
      </c>
      <c r="G21">
        <f>IF($AY21=1, データ!G21, NA())</f>
        <v>22</v>
      </c>
      <c r="H21">
        <f>IF($AY21=1, データ!H21, NA())</f>
        <v>4.3478260869565215</v>
      </c>
      <c r="J21">
        <f>IF($AY21=1, データ!J21, NA())</f>
        <v>13</v>
      </c>
      <c r="K21">
        <f>IF($AY21=1, データ!K21, NA())</f>
        <v>32</v>
      </c>
      <c r="L21">
        <f>IF($AY21=1, データ!L21, NA())</f>
        <v>28.888888888888886</v>
      </c>
      <c r="N21">
        <f>IF($AY21=1, データ!N21, NA())</f>
        <v>14</v>
      </c>
      <c r="O21">
        <f>IF($AY21=1, データ!O21, NA())</f>
        <v>54</v>
      </c>
      <c r="P21">
        <f>IF($AY21=1, データ!P21, NA())</f>
        <v>20.588235294117645</v>
      </c>
      <c r="R21">
        <f>IF($AY21=1, データ!R21, NA())</f>
        <v>6</v>
      </c>
      <c r="S21">
        <f>IF($AY21=1, データ!S21, NA())</f>
        <v>10</v>
      </c>
      <c r="T21">
        <f>IF($AY21=1, データ!T21, NA())</f>
        <v>17</v>
      </c>
      <c r="U21">
        <f>IF($AY21=1, データ!U21, NA())</f>
        <v>21</v>
      </c>
      <c r="W21">
        <f>IF($AY21=1, データ!W21, NA())</f>
        <v>36</v>
      </c>
      <c r="X21">
        <f>IF($AY21=1, データ!X21, NA())</f>
        <v>36</v>
      </c>
      <c r="Y21">
        <f>IF($AY21=1, データ!Y21, NA())</f>
        <v>43</v>
      </c>
      <c r="Z21">
        <f>IF($AY21=1, データ!Z21, NA())</f>
        <v>31</v>
      </c>
      <c r="AA21">
        <f>IF($AY21=1, データ!AA21, NA())</f>
        <v>54</v>
      </c>
      <c r="AC21">
        <f>IF($AY21=1, データ!AC21, NA())</f>
        <v>160</v>
      </c>
      <c r="AD21">
        <f>IF($AY21=1, データ!AD21, NA())</f>
        <v>470</v>
      </c>
      <c r="AE21">
        <f>IF($AY21=1, データ!AE21, NA())</f>
        <v>630</v>
      </c>
      <c r="AG21">
        <f>IF($AY21=1, データ!AG21, NA())</f>
        <v>0.1111111111111111</v>
      </c>
      <c r="AH21">
        <f>IF($AY21=1, データ!AH21, NA())</f>
        <v>0.18518518518518517</v>
      </c>
      <c r="AI21">
        <f>IF($AY21=1, データ!AI21, NA())</f>
        <v>0.31481481481481483</v>
      </c>
      <c r="AJ21">
        <f>IF($AY21=1, データ!AJ21, NA())</f>
        <v>0.3888888888888889</v>
      </c>
      <c r="AL21">
        <f>IF($AY21=1, データ!AL21, NA())</f>
        <v>0.24657534246575341</v>
      </c>
      <c r="AM21">
        <f>IF($AY21=1, データ!AM21, NA())</f>
        <v>0.24657534246575341</v>
      </c>
      <c r="AN21">
        <f>IF($AY21=1, データ!AN21, NA())</f>
        <v>0.29452054794520549</v>
      </c>
      <c r="AO21">
        <f>IF($AY21=1, データ!AO21, NA())</f>
        <v>0.21232876712328766</v>
      </c>
      <c r="AQ21">
        <f>IF($AY21=1, データ!AQ21, NA())</f>
        <v>29.629629629629626</v>
      </c>
      <c r="AR21">
        <f>IF($AY21=1, データ!AR21, NA())</f>
        <v>70.370370370370367</v>
      </c>
      <c r="AS21">
        <f>IF($AY21=1, データ!AS21, NA())</f>
        <v>40.74074074074074</v>
      </c>
      <c r="AU21">
        <f>IF($AY21=1, データ!AU21, NA())</f>
        <v>49.315068493150683</v>
      </c>
      <c r="AV21">
        <f>IF($AY21=1, データ!AV21, NA())</f>
        <v>50.684931506849317</v>
      </c>
      <c r="AW21">
        <f>IF($AY21=1, データ!AW21, NA())</f>
        <v>-1.3698630136986338</v>
      </c>
      <c r="AY21">
        <v>1</v>
      </c>
      <c r="BC21">
        <f t="shared" si="0"/>
        <v>0</v>
      </c>
      <c r="BD21">
        <f t="shared" si="1"/>
        <v>1</v>
      </c>
    </row>
    <row r="22" spans="1:56" x14ac:dyDescent="0.4">
      <c r="A22" t="s">
        <v>20</v>
      </c>
      <c r="B22" t="e">
        <f>IF($AY22=1, データ!B22, NA())</f>
        <v>#N/A</v>
      </c>
      <c r="C22" t="e">
        <f>IF($AY22=1, データ!C22, NA())</f>
        <v>#N/A</v>
      </c>
      <c r="D22" t="e">
        <f>IF($AY22=1, データ!D22, NA())</f>
        <v>#N/A</v>
      </c>
      <c r="F22" t="e">
        <f>IF($AY22=1, データ!F22, NA())</f>
        <v>#N/A</v>
      </c>
      <c r="G22" t="e">
        <f>IF($AY22=1, データ!G22, NA())</f>
        <v>#N/A</v>
      </c>
      <c r="H22" t="e">
        <f>IF($AY22=1, データ!H22, NA())</f>
        <v>#N/A</v>
      </c>
      <c r="J22" t="e">
        <f>IF($AY22=1, データ!J22, NA())</f>
        <v>#N/A</v>
      </c>
      <c r="K22" t="e">
        <f>IF($AY22=1, データ!K22, NA())</f>
        <v>#N/A</v>
      </c>
      <c r="L22" t="e">
        <f>IF($AY22=1, データ!L22, NA())</f>
        <v>#N/A</v>
      </c>
      <c r="N22" t="e">
        <f>IF($AY22=1, データ!N22, NA())</f>
        <v>#N/A</v>
      </c>
      <c r="O22" t="e">
        <f>IF($AY22=1, データ!O22, NA())</f>
        <v>#N/A</v>
      </c>
      <c r="P22" t="e">
        <f>IF($AY22=1, データ!P22, NA())</f>
        <v>#N/A</v>
      </c>
      <c r="R22" t="e">
        <f>IF($AY22=1, データ!R22, NA())</f>
        <v>#N/A</v>
      </c>
      <c r="S22" t="e">
        <f>IF($AY22=1, データ!S22, NA())</f>
        <v>#N/A</v>
      </c>
      <c r="T22" t="e">
        <f>IF($AY22=1, データ!T22, NA())</f>
        <v>#N/A</v>
      </c>
      <c r="U22" t="e">
        <f>IF($AY22=1, データ!U22, NA())</f>
        <v>#N/A</v>
      </c>
      <c r="W22" t="e">
        <f>IF($AY22=1, データ!W22, NA())</f>
        <v>#N/A</v>
      </c>
      <c r="X22" t="e">
        <f>IF($AY22=1, データ!X22, NA())</f>
        <v>#N/A</v>
      </c>
      <c r="Y22" t="e">
        <f>IF($AY22=1, データ!Y22, NA())</f>
        <v>#N/A</v>
      </c>
      <c r="Z22" t="e">
        <f>IF($AY22=1, データ!Z22, NA())</f>
        <v>#N/A</v>
      </c>
      <c r="AA22" t="e">
        <f>IF($AY22=1, データ!AA22, NA())</f>
        <v>#N/A</v>
      </c>
      <c r="AC22" t="e">
        <f>IF($AY22=1, データ!AC22, NA())</f>
        <v>#N/A</v>
      </c>
      <c r="AD22" t="e">
        <f>IF($AY22=1, データ!AD22, NA())</f>
        <v>#N/A</v>
      </c>
      <c r="AE22" t="e">
        <f>IF($AY22=1, データ!AE22, NA())</f>
        <v>#N/A</v>
      </c>
      <c r="AG22" t="e">
        <f>IF($AY22=1, データ!AG22, NA())</f>
        <v>#N/A</v>
      </c>
      <c r="AH22" t="e">
        <f>IF($AY22=1, データ!AH22, NA())</f>
        <v>#N/A</v>
      </c>
      <c r="AI22" t="e">
        <f>IF($AY22=1, データ!AI22, NA())</f>
        <v>#N/A</v>
      </c>
      <c r="AJ22" t="e">
        <f>IF($AY22=1, データ!AJ22, NA())</f>
        <v>#N/A</v>
      </c>
      <c r="AL22" t="e">
        <f>IF($AY22=1, データ!AL22, NA())</f>
        <v>#N/A</v>
      </c>
      <c r="AM22" t="e">
        <f>IF($AY22=1, データ!AM22, NA())</f>
        <v>#N/A</v>
      </c>
      <c r="AN22" t="e">
        <f>IF($AY22=1, データ!AN22, NA())</f>
        <v>#N/A</v>
      </c>
      <c r="AO22" t="e">
        <f>IF($AY22=1, データ!AO22, NA())</f>
        <v>#N/A</v>
      </c>
      <c r="AQ22" t="e">
        <f>IF($AY22=1, データ!AQ22, NA())</f>
        <v>#N/A</v>
      </c>
      <c r="AR22" t="e">
        <f>IF($AY22=1, データ!AR22, NA())</f>
        <v>#N/A</v>
      </c>
      <c r="AS22" t="e">
        <f>IF($AY22=1, データ!AS22, NA())</f>
        <v>#N/A</v>
      </c>
      <c r="AU22" t="e">
        <f>IF($AY22=1, データ!AU22, NA())</f>
        <v>#N/A</v>
      </c>
      <c r="AV22" t="e">
        <f>IF($AY22=1, データ!AV22, NA())</f>
        <v>#N/A</v>
      </c>
      <c r="AW22" t="e">
        <f>IF($AY22=1, データ!AW22, NA())</f>
        <v>#N/A</v>
      </c>
      <c r="AY22">
        <v>0</v>
      </c>
      <c r="BA22" t="s">
        <v>64</v>
      </c>
      <c r="BB22">
        <f t="array" ref="BB22">PEARSON(IF($AY$2:$AY$22=1,$AC$2:$AC$22,""),IF($AY$2:$AY$22=1,$D$2:$D$22,""))</f>
        <v>-6.9320800511928071E-2</v>
      </c>
      <c r="BC22">
        <f t="shared" si="0"/>
        <v>-0.2084638780924119</v>
      </c>
      <c r="BD22">
        <f t="shared" si="1"/>
        <v>0.83950821604548076</v>
      </c>
    </row>
    <row r="23" spans="1:56" x14ac:dyDescent="0.4">
      <c r="BC23">
        <f t="shared" si="0"/>
        <v>0</v>
      </c>
      <c r="BD23">
        <f t="shared" si="1"/>
        <v>1</v>
      </c>
    </row>
    <row r="24" spans="1:56" x14ac:dyDescent="0.4">
      <c r="AG24" s="4">
        <f>AVERAGEIF($AY$2:$AY$22, 1, AG2:AG22)*100</f>
        <v>14.653516406081401</v>
      </c>
      <c r="AH24" s="4">
        <f t="shared" ref="AH24:AJ24" si="2">AVERAGEIF($AY$2:$AY$22, 1, AH2:AH22)*100</f>
        <v>22.258870547878026</v>
      </c>
      <c r="AI24" s="4">
        <f t="shared" si="2"/>
        <v>35.06897428404254</v>
      </c>
      <c r="AJ24" s="4">
        <f t="shared" si="2"/>
        <v>28.018638761998034</v>
      </c>
      <c r="AL24" s="4">
        <f>AVERAGEIF($AY$2:$AY$22, 1, AL2:AL22)*100</f>
        <v>20.48622173435475</v>
      </c>
      <c r="AM24" s="4">
        <f t="shared" ref="AM24:AO24" si="3">AVERAGEIF($AY$2:$AY$22, 1, AM2:AM22)*100</f>
        <v>21.159999100062123</v>
      </c>
      <c r="AN24" s="4">
        <f t="shared" si="3"/>
        <v>33.554066826770907</v>
      </c>
      <c r="AO24" s="4">
        <f t="shared" si="3"/>
        <v>24.799712338812235</v>
      </c>
      <c r="AQ24">
        <f>SUM(R24:S24)</f>
        <v>0</v>
      </c>
      <c r="AR24">
        <f>SUM(T24:U24)</f>
        <v>0</v>
      </c>
      <c r="BA24" t="s">
        <v>65</v>
      </c>
      <c r="BB24">
        <f t="array" ref="BB24">PEARSON(IF($AY$2:$AY$22=1,$AD$2:$AD$22,""),IF($AY$2:$AY$22=1,$D$2:$D$22,""))</f>
        <v>-0.35898812975665212</v>
      </c>
      <c r="BC24">
        <f t="shared" si="0"/>
        <v>-1.1538795476805666</v>
      </c>
      <c r="BD24">
        <f t="shared" si="1"/>
        <v>0.27826995192626569</v>
      </c>
    </row>
    <row r="25" spans="1:56" x14ac:dyDescent="0.4">
      <c r="R25" s="1"/>
      <c r="S25" s="1"/>
      <c r="T25" s="1"/>
      <c r="U25" s="1"/>
      <c r="V25" s="1"/>
      <c r="W25" s="1"/>
      <c r="X25" s="1"/>
      <c r="Y25" s="1"/>
      <c r="Z25" s="1"/>
      <c r="AG25">
        <f t="array" ref="AG25">_xlfn.STDEV.S(IF($AY$2:$AY$22=1, AG2:AG22, ""))*100</f>
        <v>5.5761654192100307</v>
      </c>
      <c r="AH25">
        <f t="array" ref="AH25">_xlfn.STDEV.S(IF($AY$2:$AY$22=1, AH2:AH22, ""))*100</f>
        <v>6.3118713870939134</v>
      </c>
      <c r="AI25">
        <f t="array" ref="AI25">_xlfn.STDEV.S(IF($AY$2:$AY$22=1, AI2:AI22, ""))*100</f>
        <v>12.448012335246657</v>
      </c>
      <c r="AJ25">
        <f t="array" ref="AJ25">_xlfn.STDEV.S(IF($AY$2:$AY$22=1, AJ2:AJ22, ""))*100</f>
        <v>14.878188024936875</v>
      </c>
      <c r="AL25">
        <f t="array" ref="AL25">_xlfn.STDEV.S(IF($AY$2:$AY$22=1, AL2:AL22, ""))*100</f>
        <v>16.556465312135664</v>
      </c>
      <c r="AM25">
        <f t="array" ref="AM25">_xlfn.STDEV.S(IF($AY$2:$AY$22=1, AM2:AM22, ""))*100</f>
        <v>11.097646358996206</v>
      </c>
      <c r="AN25">
        <f t="array" ref="AN25">_xlfn.STDEV.S(IF($AY$2:$AY$22=1, AN2:AN22, ""))*100</f>
        <v>20.350056305504395</v>
      </c>
      <c r="AO25">
        <f t="array" ref="AO25">_xlfn.STDEV.S(IF($AY$2:$AY$22=1, AO2:AO22, ""))*100</f>
        <v>14.754408312035745</v>
      </c>
      <c r="AQ25">
        <f>SUM(R25:S25)</f>
        <v>0</v>
      </c>
      <c r="AR25">
        <f>SUM(T25:U25)</f>
        <v>0</v>
      </c>
      <c r="BC25">
        <f t="shared" si="0"/>
        <v>0</v>
      </c>
      <c r="BD25">
        <f t="shared" si="1"/>
        <v>1</v>
      </c>
    </row>
    <row r="26" spans="1:56" x14ac:dyDescent="0.4">
      <c r="BA26" t="s">
        <v>66</v>
      </c>
      <c r="BB26">
        <f t="array" ref="BB26">PEARSON(IF($AY$2:$AY$22=1,$AE$2:$AE$22,""),IF($AY$2:$AY$22=1,$D$2:$D$22,""))</f>
        <v>-0.39345667411704238</v>
      </c>
      <c r="BC26">
        <f t="shared" si="0"/>
        <v>-1.2839275625033491</v>
      </c>
      <c r="BD26">
        <f t="shared" si="1"/>
        <v>0.23123414515954874</v>
      </c>
    </row>
    <row r="27" spans="1:56" x14ac:dyDescent="0.4">
      <c r="BC27">
        <f t="shared" si="0"/>
        <v>0</v>
      </c>
      <c r="BD27">
        <f t="shared" si="1"/>
        <v>1</v>
      </c>
    </row>
    <row r="28" spans="1:56" x14ac:dyDescent="0.4">
      <c r="BA28" t="s">
        <v>67</v>
      </c>
      <c r="BB28">
        <f t="array" ref="BB28">PEARSON(IF($AY$2:$AY$22=1,$AA$2:$AA$22,""),IF($AY$2:$AY$22=1,$C$2:$C$22,""))</f>
        <v>-1.7969868587720721E-3</v>
      </c>
      <c r="BC28">
        <f t="shared" si="0"/>
        <v>-5.390969280479197E-3</v>
      </c>
      <c r="BD28">
        <f t="shared" si="1"/>
        <v>0.99581625396975615</v>
      </c>
    </row>
    <row r="29" spans="1:56" x14ac:dyDescent="0.4">
      <c r="BC29">
        <f t="shared" si="0"/>
        <v>0</v>
      </c>
      <c r="BD29">
        <f t="shared" si="1"/>
        <v>1</v>
      </c>
    </row>
    <row r="30" spans="1:56" x14ac:dyDescent="0.4">
      <c r="BA30" t="s">
        <v>68</v>
      </c>
      <c r="BB30">
        <f t="array" ref="BB30">PEARSON(IF($AY$2:$AY$22=1,$AA$2:$AA$22,""),IF($AY$2:$AY$22=1,$B$2:$B$22,""))</f>
        <v>-0.27822763833820385</v>
      </c>
      <c r="BC30">
        <f t="shared" si="0"/>
        <v>-0.86899504125518934</v>
      </c>
      <c r="BD30">
        <f t="shared" si="1"/>
        <v>0.4074263303587522</v>
      </c>
    </row>
    <row r="31" spans="1:56" x14ac:dyDescent="0.4">
      <c r="BC31">
        <f t="shared" si="0"/>
        <v>0</v>
      </c>
      <c r="BD31">
        <f t="shared" si="1"/>
        <v>1</v>
      </c>
    </row>
    <row r="32" spans="1:56" x14ac:dyDescent="0.4">
      <c r="BA32" t="s">
        <v>80</v>
      </c>
      <c r="BB32">
        <f t="array" ref="BB32">PEARSON(IF($AY$2:$AY$22=1,$P$2:$P$22,""),IF($AY$2:$AY$22=1,$C$2:$C$22,""))</f>
        <v>0.2288733004731334</v>
      </c>
      <c r="BC32">
        <f t="shared" si="0"/>
        <v>0.70534235365268572</v>
      </c>
      <c r="BD32">
        <f t="shared" si="1"/>
        <v>0.49844466918687325</v>
      </c>
    </row>
    <row r="33" spans="33:56" x14ac:dyDescent="0.4">
      <c r="BC33">
        <f t="shared" si="0"/>
        <v>0</v>
      </c>
      <c r="BD33">
        <f t="shared" si="1"/>
        <v>1</v>
      </c>
    </row>
    <row r="34" spans="33:56" x14ac:dyDescent="0.4">
      <c r="BA34" t="s">
        <v>81</v>
      </c>
      <c r="BB34">
        <f t="array" ref="BB34">PEARSON(IF($AY$2:$AY$22=1,$P$2:$P$22,""),IF($AY$2:$AY$22=1,$B$2:$B$22,""))</f>
        <v>-0.21161622424565985</v>
      </c>
      <c r="BC34">
        <f t="shared" si="0"/>
        <v>-0.64955934727739162</v>
      </c>
      <c r="BD34">
        <f t="shared" si="1"/>
        <v>0.53220277818338735</v>
      </c>
    </row>
    <row r="35" spans="33:56" x14ac:dyDescent="0.4">
      <c r="BC35">
        <f t="shared" si="0"/>
        <v>0</v>
      </c>
      <c r="BD35">
        <f t="shared" si="1"/>
        <v>1</v>
      </c>
    </row>
    <row r="36" spans="33:56" x14ac:dyDescent="0.4">
      <c r="BA36" t="s">
        <v>82</v>
      </c>
      <c r="BB36">
        <f t="array" ref="BB36">PEARSON(IF($AY$2:$AY$22=1,$H$2:$H$22,""),IF($AY$2:$AY$22=1,$C$2:$C$22,""))</f>
        <v>0.45412069736021948</v>
      </c>
      <c r="BC36">
        <f t="shared" si="0"/>
        <v>1.5291285914081949</v>
      </c>
      <c r="BD36">
        <f t="shared" si="1"/>
        <v>0.16058572143369451</v>
      </c>
    </row>
    <row r="37" spans="33:56" x14ac:dyDescent="0.4">
      <c r="BC37">
        <f t="shared" si="0"/>
        <v>0</v>
      </c>
      <c r="BD37">
        <f t="shared" si="1"/>
        <v>1</v>
      </c>
    </row>
    <row r="38" spans="33:56" x14ac:dyDescent="0.4">
      <c r="BA38" t="s">
        <v>83</v>
      </c>
      <c r="BB38">
        <f t="array" ref="BB38">PEARSON(IF($AY$2:$AY$22=1,$H$2:$H$22,""),IF($AY$2:$AY$22=1,$B$2:$B$22,""))</f>
        <v>-0.13685993270030494</v>
      </c>
      <c r="BC38">
        <f t="shared" si="0"/>
        <v>-0.4144798842014279</v>
      </c>
      <c r="BD38">
        <f t="shared" si="1"/>
        <v>0.68822727025210328</v>
      </c>
    </row>
    <row r="39" spans="33:56" x14ac:dyDescent="0.4">
      <c r="AG39" t="s">
        <v>59</v>
      </c>
      <c r="AH39" t="s">
        <v>59</v>
      </c>
      <c r="AI39" t="s">
        <v>60</v>
      </c>
      <c r="AJ39" t="s">
        <v>60</v>
      </c>
      <c r="BC39">
        <f t="shared" si="0"/>
        <v>0</v>
      </c>
      <c r="BD39">
        <f t="shared" si="1"/>
        <v>1</v>
      </c>
    </row>
    <row r="40" spans="33:56" x14ac:dyDescent="0.4">
      <c r="AG40" t="s">
        <v>60</v>
      </c>
      <c r="AH40" t="s">
        <v>60</v>
      </c>
      <c r="AI40" t="s">
        <v>59</v>
      </c>
      <c r="AJ40" t="s">
        <v>59</v>
      </c>
      <c r="BA40" t="s">
        <v>84</v>
      </c>
      <c r="BB40">
        <f t="array" ref="BB40">PEARSON(IF($AY$2:$AY$22=1,$L$2:$L$22,""),IF($AY$2:$AY$22=1,$C$2:$C$22,""))</f>
        <v>8.3774801129871929E-2</v>
      </c>
      <c r="BC40">
        <f t="shared" si="0"/>
        <v>0.25221099749961162</v>
      </c>
      <c r="BD40">
        <f t="shared" si="1"/>
        <v>0.80654334619073997</v>
      </c>
    </row>
    <row r="41" spans="33:56" x14ac:dyDescent="0.4">
      <c r="BC41">
        <f t="shared" si="0"/>
        <v>0</v>
      </c>
      <c r="BD41">
        <f t="shared" si="1"/>
        <v>1</v>
      </c>
    </row>
    <row r="42" spans="33:56" x14ac:dyDescent="0.4">
      <c r="BA42" t="s">
        <v>85</v>
      </c>
      <c r="BB42">
        <f t="array" ref="BB42">PEARSON(IF($AY$2:$AY$22=1,$L$2:$L$22,""),IF($AY$2:$AY$22=1,$B$2:$B$22,""))</f>
        <v>-0.15777602690580947</v>
      </c>
      <c r="BC42">
        <f>BB42*SQRT(SUM($AY$2:$AY$22)-2)/SQRT(1-BB42^2)</f>
        <v>-0.47933174732926509</v>
      </c>
      <c r="BD42">
        <f t="shared" si="1"/>
        <v>0.64313517203378368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2"/>
  <sheetViews>
    <sheetView workbookViewId="0">
      <selection activeCell="B9" sqref="B9"/>
    </sheetView>
  </sheetViews>
  <sheetFormatPr defaultRowHeight="18.75" x14ac:dyDescent="0.4"/>
  <cols>
    <col min="1" max="1" width="11" bestFit="1" customWidth="1"/>
  </cols>
  <sheetData>
    <row r="1" spans="1:49" x14ac:dyDescent="0.4">
      <c r="A1" s="2"/>
      <c r="B1" s="2" t="s">
        <v>21</v>
      </c>
      <c r="C1" s="2" t="s">
        <v>22</v>
      </c>
      <c r="D1" s="2" t="s">
        <v>23</v>
      </c>
      <c r="E1" s="2" t="s">
        <v>33</v>
      </c>
      <c r="F1" s="2" t="s">
        <v>72</v>
      </c>
      <c r="G1" s="2" t="s">
        <v>73</v>
      </c>
      <c r="H1" s="2" t="s">
        <v>74</v>
      </c>
      <c r="I1" s="2" t="s">
        <v>34</v>
      </c>
      <c r="J1" s="2" t="s">
        <v>72</v>
      </c>
      <c r="K1" s="2" t="s">
        <v>73</v>
      </c>
      <c r="L1" s="2" t="s">
        <v>74</v>
      </c>
      <c r="M1" s="2" t="s">
        <v>35</v>
      </c>
      <c r="N1" s="2" t="s">
        <v>72</v>
      </c>
      <c r="O1" s="2" t="s">
        <v>73</v>
      </c>
      <c r="P1" s="2" t="s">
        <v>69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26</v>
      </c>
      <c r="Y1" s="2" t="s">
        <v>27</v>
      </c>
      <c r="Z1" s="2" t="s">
        <v>28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38</v>
      </c>
      <c r="AN1" s="3" t="s">
        <v>43</v>
      </c>
      <c r="AO1" s="3" t="s">
        <v>44</v>
      </c>
      <c r="AQ1" t="s">
        <v>45</v>
      </c>
      <c r="AR1" t="s">
        <v>46</v>
      </c>
      <c r="AS1" t="s">
        <v>49</v>
      </c>
      <c r="AU1" t="s">
        <v>47</v>
      </c>
      <c r="AV1" t="s">
        <v>48</v>
      </c>
      <c r="AW1" t="s">
        <v>49</v>
      </c>
    </row>
    <row r="2" spans="1:49" x14ac:dyDescent="0.4">
      <c r="A2" t="s">
        <v>0</v>
      </c>
      <c r="B2">
        <v>17</v>
      </c>
      <c r="C2">
        <v>24</v>
      </c>
      <c r="D2">
        <v>4</v>
      </c>
      <c r="F2">
        <v>3</v>
      </c>
      <c r="G2">
        <v>42</v>
      </c>
      <c r="H2">
        <v>6.666666666666667</v>
      </c>
      <c r="J2">
        <v>1</v>
      </c>
      <c r="K2">
        <v>21</v>
      </c>
      <c r="L2">
        <v>4.5454545454545459</v>
      </c>
      <c r="N2">
        <v>4</v>
      </c>
      <c r="O2">
        <v>63</v>
      </c>
      <c r="P2">
        <v>5.9701492537313428</v>
      </c>
      <c r="R2">
        <v>15</v>
      </c>
      <c r="S2">
        <v>26</v>
      </c>
      <c r="T2">
        <v>31</v>
      </c>
      <c r="U2">
        <v>30</v>
      </c>
      <c r="W2">
        <v>8</v>
      </c>
      <c r="X2">
        <v>18</v>
      </c>
      <c r="Y2">
        <v>26</v>
      </c>
      <c r="Z2">
        <v>46</v>
      </c>
      <c r="AA2">
        <v>102</v>
      </c>
      <c r="AC2">
        <v>90</v>
      </c>
      <c r="AD2">
        <f t="shared" ref="AD2:AD22" si="0">(AE2-AC2)</f>
        <v>-400</v>
      </c>
      <c r="AE2">
        <v>-310</v>
      </c>
      <c r="AG2">
        <f t="shared" ref="AG2:AG22" si="1">R2/SUM(R2:U2)</f>
        <v>0.14705882352941177</v>
      </c>
      <c r="AH2">
        <f t="shared" ref="AH2:AH22" si="2">S2/SUM(R2:U2)</f>
        <v>0.25490196078431371</v>
      </c>
      <c r="AI2">
        <f t="shared" ref="AI2:AI22" si="3">T2/SUM(R2:U2)</f>
        <v>0.30392156862745096</v>
      </c>
      <c r="AJ2">
        <f t="shared" ref="AJ2:AJ22" si="4">U2/SUM(R2:U2)</f>
        <v>0.29411764705882354</v>
      </c>
      <c r="AL2">
        <f>W2/SUM(W2:Z2)</f>
        <v>8.1632653061224483E-2</v>
      </c>
      <c r="AM2">
        <f>X2/SUM(W2:Z2)</f>
        <v>0.18367346938775511</v>
      </c>
      <c r="AN2">
        <f>Y2/SUM(W2:Z2)</f>
        <v>0.26530612244897961</v>
      </c>
      <c r="AO2">
        <f>Z2/SUM(W2:Z2)</f>
        <v>0.46938775510204084</v>
      </c>
      <c r="AQ2">
        <f>(SUM(R2:S2))/(SUM(R2:U2))*100</f>
        <v>40.196078431372548</v>
      </c>
      <c r="AR2">
        <f>(SUM(T2:U2))/(SUM(R2:U2))*100</f>
        <v>59.803921568627452</v>
      </c>
      <c r="AS2">
        <f>AR2-AQ2</f>
        <v>19.607843137254903</v>
      </c>
      <c r="AU2">
        <f>(SUM(W2:X2))/(SUM(W2:Z2))*100</f>
        <v>26.530612244897959</v>
      </c>
      <c r="AV2">
        <f>(SUM(Y2:Z2))/(SUM(W2:Z2))*100</f>
        <v>73.469387755102048</v>
      </c>
      <c r="AW2">
        <f>AU2-AV2</f>
        <v>-46.938775510204088</v>
      </c>
    </row>
    <row r="3" spans="1:49" x14ac:dyDescent="0.4">
      <c r="A3" t="s">
        <v>1</v>
      </c>
      <c r="B3">
        <v>19</v>
      </c>
      <c r="C3">
        <v>27</v>
      </c>
      <c r="D3">
        <v>6</v>
      </c>
      <c r="F3">
        <v>6</v>
      </c>
      <c r="G3">
        <v>12</v>
      </c>
      <c r="H3">
        <v>33.333333333333329</v>
      </c>
      <c r="J3">
        <v>13</v>
      </c>
      <c r="K3">
        <v>30</v>
      </c>
      <c r="L3">
        <v>30.232558139534881</v>
      </c>
      <c r="N3">
        <v>19</v>
      </c>
      <c r="O3">
        <v>42</v>
      </c>
      <c r="P3">
        <v>31.147540983606557</v>
      </c>
      <c r="R3">
        <v>6</v>
      </c>
      <c r="S3">
        <v>10</v>
      </c>
      <c r="T3">
        <v>15</v>
      </c>
      <c r="U3">
        <v>5</v>
      </c>
      <c r="W3">
        <v>34</v>
      </c>
      <c r="X3">
        <v>46</v>
      </c>
      <c r="Y3">
        <v>35</v>
      </c>
      <c r="Z3">
        <v>49</v>
      </c>
      <c r="AA3">
        <v>36</v>
      </c>
      <c r="AC3">
        <v>-250</v>
      </c>
      <c r="AD3">
        <f t="shared" si="0"/>
        <v>140</v>
      </c>
      <c r="AE3">
        <v>-110</v>
      </c>
      <c r="AG3">
        <f t="shared" si="1"/>
        <v>0.16666666666666666</v>
      </c>
      <c r="AH3">
        <f t="shared" si="2"/>
        <v>0.27777777777777779</v>
      </c>
      <c r="AI3">
        <f t="shared" si="3"/>
        <v>0.41666666666666669</v>
      </c>
      <c r="AJ3">
        <f t="shared" si="4"/>
        <v>0.1388888888888889</v>
      </c>
      <c r="AL3">
        <f t="shared" ref="AL3:AL22" si="5">W3/SUM(W3:Z3)</f>
        <v>0.2073170731707317</v>
      </c>
      <c r="AM3">
        <f t="shared" ref="AM3:AM22" si="6">X3/SUM(W3:Z3)</f>
        <v>0.28048780487804881</v>
      </c>
      <c r="AN3">
        <f t="shared" ref="AN3:AN22" si="7">Y3/SUM(W3:Z3)</f>
        <v>0.21341463414634146</v>
      </c>
      <c r="AO3">
        <f t="shared" ref="AO3:AO22" si="8">Z3/SUM(W3:Z3)</f>
        <v>0.29878048780487804</v>
      </c>
      <c r="AQ3">
        <f t="shared" ref="AQ3:AQ22" si="9">(SUM(R3:S3))/(SUM(R3:U3))*100</f>
        <v>44.444444444444443</v>
      </c>
      <c r="AR3">
        <f t="shared" ref="AR3:AR22" si="10">(SUM(T3:U3))/(SUM(R3:U3))*100</f>
        <v>55.555555555555557</v>
      </c>
      <c r="AS3">
        <f t="shared" ref="AS3:AS22" si="11">AR3-AQ3</f>
        <v>11.111111111111114</v>
      </c>
      <c r="AU3">
        <f t="shared" ref="AU3:AU22" si="12">(SUM(W3:X3))/(SUM(W3:Z3))*100</f>
        <v>48.780487804878049</v>
      </c>
      <c r="AV3">
        <f t="shared" ref="AV3:AV22" si="13">(SUM(Y3:Z3))/(SUM(W3:Z3))*100</f>
        <v>51.219512195121951</v>
      </c>
      <c r="AW3">
        <f t="shared" ref="AW3:AW22" si="14">AU3-AV3</f>
        <v>-2.4390243902439011</v>
      </c>
    </row>
    <row r="4" spans="1:49" x14ac:dyDescent="0.4">
      <c r="A4" t="s">
        <v>2</v>
      </c>
      <c r="B4">
        <v>27</v>
      </c>
      <c r="C4">
        <v>32</v>
      </c>
      <c r="D4">
        <v>7.7</v>
      </c>
      <c r="F4">
        <v>6</v>
      </c>
      <c r="G4">
        <v>5</v>
      </c>
      <c r="H4">
        <v>54.54545454545454</v>
      </c>
      <c r="J4">
        <v>34</v>
      </c>
      <c r="K4">
        <v>15</v>
      </c>
      <c r="L4">
        <v>69.387755102040813</v>
      </c>
      <c r="N4">
        <v>40</v>
      </c>
      <c r="O4">
        <v>20</v>
      </c>
      <c r="P4">
        <v>66.666666666666657</v>
      </c>
      <c r="R4">
        <v>2</v>
      </c>
      <c r="S4">
        <v>7</v>
      </c>
      <c r="T4">
        <v>3</v>
      </c>
      <c r="U4">
        <v>19</v>
      </c>
      <c r="W4">
        <v>35</v>
      </c>
      <c r="X4">
        <v>48</v>
      </c>
      <c r="Y4">
        <v>48</v>
      </c>
      <c r="Z4">
        <v>38</v>
      </c>
      <c r="AA4">
        <v>31</v>
      </c>
      <c r="AC4">
        <v>70</v>
      </c>
      <c r="AD4">
        <f t="shared" si="0"/>
        <v>400</v>
      </c>
      <c r="AE4">
        <v>470</v>
      </c>
      <c r="AG4">
        <f t="shared" si="1"/>
        <v>6.4516129032258063E-2</v>
      </c>
      <c r="AH4">
        <f t="shared" si="2"/>
        <v>0.22580645161290322</v>
      </c>
      <c r="AI4">
        <f t="shared" si="3"/>
        <v>9.6774193548387094E-2</v>
      </c>
      <c r="AJ4">
        <f t="shared" si="4"/>
        <v>0.61290322580645162</v>
      </c>
      <c r="AL4">
        <f t="shared" si="5"/>
        <v>0.20710059171597633</v>
      </c>
      <c r="AM4">
        <f t="shared" si="6"/>
        <v>0.28402366863905326</v>
      </c>
      <c r="AN4">
        <f t="shared" si="7"/>
        <v>0.28402366863905326</v>
      </c>
      <c r="AO4">
        <f t="shared" si="8"/>
        <v>0.22485207100591717</v>
      </c>
      <c r="AQ4">
        <f t="shared" si="9"/>
        <v>29.032258064516132</v>
      </c>
      <c r="AR4">
        <f t="shared" si="10"/>
        <v>70.967741935483872</v>
      </c>
      <c r="AS4">
        <f t="shared" si="11"/>
        <v>41.935483870967744</v>
      </c>
      <c r="AU4">
        <f t="shared" si="12"/>
        <v>49.112426035502956</v>
      </c>
      <c r="AV4">
        <f t="shared" si="13"/>
        <v>50.887573964497044</v>
      </c>
      <c r="AW4">
        <f t="shared" si="14"/>
        <v>-1.7751479289940875</v>
      </c>
    </row>
    <row r="5" spans="1:49" x14ac:dyDescent="0.4">
      <c r="A5" t="s">
        <v>3</v>
      </c>
      <c r="B5">
        <v>13</v>
      </c>
      <c r="C5">
        <v>11</v>
      </c>
      <c r="D5">
        <v>5.0999999999999996</v>
      </c>
      <c r="F5">
        <v>4</v>
      </c>
      <c r="G5">
        <v>23</v>
      </c>
      <c r="H5">
        <v>14.814814814814813</v>
      </c>
      <c r="J5">
        <v>0</v>
      </c>
      <c r="K5">
        <v>25</v>
      </c>
      <c r="L5">
        <v>0</v>
      </c>
      <c r="N5">
        <v>4</v>
      </c>
      <c r="O5">
        <v>48</v>
      </c>
      <c r="P5">
        <v>7.6923076923076925</v>
      </c>
      <c r="R5">
        <v>9</v>
      </c>
      <c r="S5">
        <v>16</v>
      </c>
      <c r="T5">
        <v>17</v>
      </c>
      <c r="U5">
        <v>19</v>
      </c>
      <c r="W5">
        <v>13</v>
      </c>
      <c r="X5">
        <v>64</v>
      </c>
      <c r="Y5">
        <v>17</v>
      </c>
      <c r="Z5">
        <v>45</v>
      </c>
      <c r="AA5">
        <v>61</v>
      </c>
      <c r="AC5">
        <v>0</v>
      </c>
      <c r="AD5">
        <f t="shared" si="0"/>
        <v>360</v>
      </c>
      <c r="AE5">
        <v>360</v>
      </c>
      <c r="AG5">
        <f t="shared" si="1"/>
        <v>0.14754098360655737</v>
      </c>
      <c r="AH5">
        <f t="shared" si="2"/>
        <v>0.26229508196721313</v>
      </c>
      <c r="AI5">
        <f t="shared" si="3"/>
        <v>0.27868852459016391</v>
      </c>
      <c r="AJ5">
        <f t="shared" si="4"/>
        <v>0.31147540983606559</v>
      </c>
      <c r="AL5">
        <f t="shared" si="5"/>
        <v>9.3525179856115109E-2</v>
      </c>
      <c r="AM5">
        <f t="shared" si="6"/>
        <v>0.46043165467625902</v>
      </c>
      <c r="AN5">
        <f t="shared" si="7"/>
        <v>0.1223021582733813</v>
      </c>
      <c r="AO5">
        <f t="shared" si="8"/>
        <v>0.32374100719424459</v>
      </c>
      <c r="AQ5">
        <f t="shared" si="9"/>
        <v>40.983606557377051</v>
      </c>
      <c r="AR5">
        <f t="shared" si="10"/>
        <v>59.016393442622949</v>
      </c>
      <c r="AS5">
        <f t="shared" si="11"/>
        <v>18.032786885245898</v>
      </c>
      <c r="AU5">
        <f t="shared" si="12"/>
        <v>55.39568345323741</v>
      </c>
      <c r="AV5">
        <f t="shared" si="13"/>
        <v>44.60431654676259</v>
      </c>
      <c r="AW5">
        <f t="shared" si="14"/>
        <v>10.791366906474821</v>
      </c>
    </row>
    <row r="6" spans="1:49" x14ac:dyDescent="0.4">
      <c r="A6" t="s">
        <v>4</v>
      </c>
      <c r="B6">
        <v>25</v>
      </c>
      <c r="C6">
        <v>18</v>
      </c>
      <c r="D6">
        <v>5.5</v>
      </c>
      <c r="F6">
        <v>7</v>
      </c>
      <c r="G6">
        <v>75</v>
      </c>
      <c r="H6">
        <v>8.536585365853659</v>
      </c>
      <c r="J6">
        <v>9</v>
      </c>
      <c r="K6">
        <v>7</v>
      </c>
      <c r="L6">
        <v>56.25</v>
      </c>
      <c r="N6">
        <v>16</v>
      </c>
      <c r="O6">
        <v>82</v>
      </c>
      <c r="P6">
        <v>16.326530612244898</v>
      </c>
      <c r="R6">
        <v>42</v>
      </c>
      <c r="S6">
        <v>25</v>
      </c>
      <c r="T6">
        <v>58</v>
      </c>
      <c r="U6">
        <v>40</v>
      </c>
      <c r="W6">
        <v>17</v>
      </c>
      <c r="X6">
        <v>0</v>
      </c>
      <c r="Y6">
        <v>17</v>
      </c>
      <c r="Z6">
        <v>1</v>
      </c>
      <c r="AA6">
        <v>165</v>
      </c>
      <c r="AC6">
        <v>400</v>
      </c>
      <c r="AD6">
        <f t="shared" si="0"/>
        <v>480</v>
      </c>
      <c r="AE6">
        <v>880</v>
      </c>
      <c r="AG6">
        <f t="shared" si="1"/>
        <v>0.25454545454545452</v>
      </c>
      <c r="AH6">
        <f t="shared" si="2"/>
        <v>0.15151515151515152</v>
      </c>
      <c r="AI6">
        <f t="shared" si="3"/>
        <v>0.3515151515151515</v>
      </c>
      <c r="AJ6">
        <f t="shared" si="4"/>
        <v>0.24242424242424243</v>
      </c>
      <c r="AL6">
        <f t="shared" si="5"/>
        <v>0.48571428571428571</v>
      </c>
      <c r="AM6">
        <f t="shared" si="6"/>
        <v>0</v>
      </c>
      <c r="AN6">
        <f t="shared" si="7"/>
        <v>0.48571428571428571</v>
      </c>
      <c r="AO6">
        <f t="shared" si="8"/>
        <v>2.8571428571428571E-2</v>
      </c>
      <c r="AQ6">
        <f t="shared" si="9"/>
        <v>40.606060606060609</v>
      </c>
      <c r="AR6">
        <f t="shared" si="10"/>
        <v>59.393939393939398</v>
      </c>
      <c r="AS6">
        <f t="shared" si="11"/>
        <v>18.787878787878789</v>
      </c>
      <c r="AU6">
        <f t="shared" si="12"/>
        <v>48.571428571428569</v>
      </c>
      <c r="AV6">
        <f t="shared" si="13"/>
        <v>51.428571428571423</v>
      </c>
      <c r="AW6">
        <f t="shared" si="14"/>
        <v>-2.8571428571428541</v>
      </c>
    </row>
    <row r="7" spans="1:49" x14ac:dyDescent="0.4">
      <c r="A7" t="s">
        <v>5</v>
      </c>
      <c r="B7">
        <v>9</v>
      </c>
      <c r="C7">
        <v>29</v>
      </c>
      <c r="D7">
        <v>7.2</v>
      </c>
      <c r="F7">
        <v>18</v>
      </c>
      <c r="G7">
        <v>25</v>
      </c>
      <c r="H7">
        <v>41.860465116279073</v>
      </c>
      <c r="J7">
        <v>32</v>
      </c>
      <c r="K7">
        <v>11</v>
      </c>
      <c r="L7">
        <v>74.418604651162795</v>
      </c>
      <c r="N7">
        <v>50</v>
      </c>
      <c r="O7">
        <v>36</v>
      </c>
      <c r="P7">
        <v>58.139534883720934</v>
      </c>
      <c r="R7">
        <v>17</v>
      </c>
      <c r="S7">
        <v>32</v>
      </c>
      <c r="T7">
        <v>23</v>
      </c>
      <c r="U7">
        <v>31</v>
      </c>
      <c r="W7">
        <v>49</v>
      </c>
      <c r="X7">
        <v>7</v>
      </c>
      <c r="Y7">
        <v>38</v>
      </c>
      <c r="Z7">
        <v>3</v>
      </c>
      <c r="AA7">
        <v>103</v>
      </c>
      <c r="AC7">
        <v>180</v>
      </c>
      <c r="AD7">
        <f t="shared" si="0"/>
        <v>890</v>
      </c>
      <c r="AE7">
        <v>1070</v>
      </c>
      <c r="AG7">
        <f t="shared" si="1"/>
        <v>0.1650485436893204</v>
      </c>
      <c r="AH7">
        <f t="shared" si="2"/>
        <v>0.31067961165048541</v>
      </c>
      <c r="AI7">
        <f t="shared" si="3"/>
        <v>0.22330097087378642</v>
      </c>
      <c r="AJ7">
        <f t="shared" si="4"/>
        <v>0.30097087378640774</v>
      </c>
      <c r="AL7">
        <f t="shared" si="5"/>
        <v>0.50515463917525771</v>
      </c>
      <c r="AM7">
        <f t="shared" si="6"/>
        <v>7.2164948453608241E-2</v>
      </c>
      <c r="AN7">
        <f t="shared" si="7"/>
        <v>0.39175257731958762</v>
      </c>
      <c r="AO7">
        <f t="shared" si="8"/>
        <v>3.0927835051546393E-2</v>
      </c>
      <c r="AQ7">
        <f t="shared" si="9"/>
        <v>47.572815533980581</v>
      </c>
      <c r="AR7">
        <f t="shared" si="10"/>
        <v>52.427184466019419</v>
      </c>
      <c r="AS7">
        <f t="shared" si="11"/>
        <v>4.8543689320388381</v>
      </c>
      <c r="AU7">
        <f t="shared" si="12"/>
        <v>57.731958762886592</v>
      </c>
      <c r="AV7">
        <f t="shared" si="13"/>
        <v>42.268041237113401</v>
      </c>
      <c r="AW7">
        <f t="shared" si="14"/>
        <v>15.463917525773191</v>
      </c>
    </row>
    <row r="8" spans="1:49" x14ac:dyDescent="0.4">
      <c r="A8" t="s">
        <v>6</v>
      </c>
      <c r="B8">
        <v>14</v>
      </c>
      <c r="C8">
        <v>22</v>
      </c>
      <c r="D8">
        <v>6.8</v>
      </c>
      <c r="F8">
        <v>8</v>
      </c>
      <c r="G8">
        <v>17</v>
      </c>
      <c r="H8">
        <v>32</v>
      </c>
      <c r="J8">
        <v>45</v>
      </c>
      <c r="K8">
        <v>5</v>
      </c>
      <c r="L8">
        <v>90</v>
      </c>
      <c r="N8">
        <v>53</v>
      </c>
      <c r="O8">
        <v>22</v>
      </c>
      <c r="P8">
        <v>70.666666666666671</v>
      </c>
      <c r="R8">
        <v>9</v>
      </c>
      <c r="S8">
        <v>14</v>
      </c>
      <c r="T8">
        <v>18</v>
      </c>
      <c r="U8">
        <v>15</v>
      </c>
      <c r="W8">
        <v>34</v>
      </c>
      <c r="X8">
        <v>14</v>
      </c>
      <c r="Y8">
        <v>62</v>
      </c>
      <c r="Z8">
        <v>34</v>
      </c>
      <c r="AA8">
        <v>56</v>
      </c>
      <c r="AC8">
        <v>60</v>
      </c>
      <c r="AD8">
        <f t="shared" si="0"/>
        <v>1190</v>
      </c>
      <c r="AE8">
        <v>1250</v>
      </c>
      <c r="AG8">
        <f t="shared" si="1"/>
        <v>0.16071428571428573</v>
      </c>
      <c r="AH8">
        <f t="shared" si="2"/>
        <v>0.25</v>
      </c>
      <c r="AI8">
        <f t="shared" si="3"/>
        <v>0.32142857142857145</v>
      </c>
      <c r="AJ8">
        <f t="shared" si="4"/>
        <v>0.26785714285714285</v>
      </c>
      <c r="AL8">
        <f t="shared" si="5"/>
        <v>0.2361111111111111</v>
      </c>
      <c r="AM8">
        <f t="shared" si="6"/>
        <v>9.7222222222222224E-2</v>
      </c>
      <c r="AN8">
        <f t="shared" si="7"/>
        <v>0.43055555555555558</v>
      </c>
      <c r="AO8">
        <f t="shared" si="8"/>
        <v>0.2361111111111111</v>
      </c>
      <c r="AQ8">
        <f t="shared" si="9"/>
        <v>41.071428571428569</v>
      </c>
      <c r="AR8">
        <f t="shared" si="10"/>
        <v>58.928571428571431</v>
      </c>
      <c r="AS8">
        <f t="shared" si="11"/>
        <v>17.857142857142861</v>
      </c>
      <c r="AU8">
        <f t="shared" si="12"/>
        <v>33.333333333333329</v>
      </c>
      <c r="AV8">
        <f t="shared" si="13"/>
        <v>66.666666666666657</v>
      </c>
      <c r="AW8">
        <f t="shared" si="14"/>
        <v>-33.333333333333329</v>
      </c>
    </row>
    <row r="9" spans="1:49" x14ac:dyDescent="0.4">
      <c r="A9" t="s">
        <v>7</v>
      </c>
      <c r="B9">
        <v>22</v>
      </c>
      <c r="C9">
        <v>22</v>
      </c>
      <c r="D9">
        <v>5.3</v>
      </c>
      <c r="F9">
        <v>17</v>
      </c>
      <c r="G9">
        <v>23</v>
      </c>
      <c r="H9">
        <v>42.5</v>
      </c>
      <c r="J9">
        <v>9</v>
      </c>
      <c r="K9">
        <v>16</v>
      </c>
      <c r="L9">
        <v>36</v>
      </c>
      <c r="N9">
        <v>26</v>
      </c>
      <c r="O9">
        <v>39</v>
      </c>
      <c r="P9">
        <v>40</v>
      </c>
      <c r="R9">
        <v>14</v>
      </c>
      <c r="S9">
        <v>30</v>
      </c>
      <c r="T9">
        <v>26</v>
      </c>
      <c r="U9">
        <v>44</v>
      </c>
      <c r="W9">
        <v>17</v>
      </c>
      <c r="X9">
        <v>28</v>
      </c>
      <c r="Y9">
        <v>22</v>
      </c>
      <c r="Z9">
        <v>19</v>
      </c>
      <c r="AA9">
        <v>86</v>
      </c>
      <c r="AC9">
        <v>-480</v>
      </c>
      <c r="AD9">
        <f t="shared" si="0"/>
        <v>740</v>
      </c>
      <c r="AE9">
        <v>260</v>
      </c>
      <c r="AG9">
        <f t="shared" si="1"/>
        <v>0.12280701754385964</v>
      </c>
      <c r="AH9">
        <f t="shared" si="2"/>
        <v>0.26315789473684209</v>
      </c>
      <c r="AI9">
        <f t="shared" si="3"/>
        <v>0.22807017543859648</v>
      </c>
      <c r="AJ9">
        <f t="shared" si="4"/>
        <v>0.38596491228070173</v>
      </c>
      <c r="AL9">
        <f t="shared" si="5"/>
        <v>0.19767441860465115</v>
      </c>
      <c r="AM9">
        <f t="shared" si="6"/>
        <v>0.32558139534883723</v>
      </c>
      <c r="AN9">
        <f t="shared" si="7"/>
        <v>0.2558139534883721</v>
      </c>
      <c r="AO9">
        <f t="shared" si="8"/>
        <v>0.22093023255813954</v>
      </c>
      <c r="AQ9">
        <f t="shared" si="9"/>
        <v>38.596491228070171</v>
      </c>
      <c r="AR9">
        <f t="shared" si="10"/>
        <v>61.403508771929829</v>
      </c>
      <c r="AS9">
        <f t="shared" si="11"/>
        <v>22.807017543859658</v>
      </c>
      <c r="AU9">
        <f t="shared" si="12"/>
        <v>52.325581395348841</v>
      </c>
      <c r="AV9">
        <f t="shared" si="13"/>
        <v>47.674418604651166</v>
      </c>
      <c r="AW9">
        <f t="shared" si="14"/>
        <v>4.6511627906976756</v>
      </c>
    </row>
    <row r="10" spans="1:49" x14ac:dyDescent="0.4">
      <c r="A10" t="s">
        <v>8</v>
      </c>
      <c r="B10">
        <v>17</v>
      </c>
      <c r="C10">
        <v>30</v>
      </c>
      <c r="D10">
        <v>6</v>
      </c>
      <c r="F10">
        <v>17</v>
      </c>
      <c r="G10">
        <v>7</v>
      </c>
      <c r="H10">
        <v>70.833333333333343</v>
      </c>
      <c r="J10">
        <v>3</v>
      </c>
      <c r="K10">
        <v>39</v>
      </c>
      <c r="L10">
        <v>7.1428571428571423</v>
      </c>
      <c r="N10">
        <v>20</v>
      </c>
      <c r="O10">
        <v>46</v>
      </c>
      <c r="P10">
        <v>30.303030303030305</v>
      </c>
      <c r="R10">
        <v>9</v>
      </c>
      <c r="S10">
        <v>9</v>
      </c>
      <c r="T10">
        <v>22</v>
      </c>
      <c r="U10">
        <v>9</v>
      </c>
      <c r="W10">
        <v>19</v>
      </c>
      <c r="X10">
        <v>41</v>
      </c>
      <c r="Y10">
        <v>52</v>
      </c>
      <c r="Z10">
        <v>39</v>
      </c>
      <c r="AA10">
        <v>49</v>
      </c>
      <c r="AC10">
        <v>-60</v>
      </c>
      <c r="AD10">
        <f t="shared" si="0"/>
        <v>440</v>
      </c>
      <c r="AE10">
        <v>380</v>
      </c>
      <c r="AG10">
        <f>R10/SUM(R10:U10)</f>
        <v>0.18367346938775511</v>
      </c>
      <c r="AH10">
        <f t="shared" si="2"/>
        <v>0.18367346938775511</v>
      </c>
      <c r="AI10">
        <f t="shared" si="3"/>
        <v>0.44897959183673469</v>
      </c>
      <c r="AJ10">
        <f t="shared" si="4"/>
        <v>0.18367346938775511</v>
      </c>
      <c r="AL10">
        <f t="shared" si="5"/>
        <v>0.12582781456953643</v>
      </c>
      <c r="AM10">
        <f t="shared" si="6"/>
        <v>0.27152317880794702</v>
      </c>
      <c r="AN10">
        <f t="shared" si="7"/>
        <v>0.3443708609271523</v>
      </c>
      <c r="AO10">
        <f t="shared" si="8"/>
        <v>0.25827814569536423</v>
      </c>
      <c r="AQ10">
        <f t="shared" si="9"/>
        <v>36.734693877551024</v>
      </c>
      <c r="AR10">
        <f t="shared" si="10"/>
        <v>63.265306122448983</v>
      </c>
      <c r="AS10">
        <f t="shared" si="11"/>
        <v>26.530612244897959</v>
      </c>
      <c r="AU10">
        <f t="shared" si="12"/>
        <v>39.735099337748345</v>
      </c>
      <c r="AV10">
        <f t="shared" si="13"/>
        <v>60.264900662251655</v>
      </c>
      <c r="AW10">
        <f t="shared" si="14"/>
        <v>-20.52980132450331</v>
      </c>
    </row>
    <row r="11" spans="1:49" x14ac:dyDescent="0.4">
      <c r="A11" t="s">
        <v>9</v>
      </c>
      <c r="B11">
        <v>17</v>
      </c>
      <c r="C11">
        <v>20</v>
      </c>
      <c r="D11">
        <v>6.6</v>
      </c>
      <c r="F11">
        <v>14</v>
      </c>
      <c r="G11">
        <v>15</v>
      </c>
      <c r="H11">
        <v>48.275862068965516</v>
      </c>
      <c r="J11">
        <v>0</v>
      </c>
      <c r="K11">
        <v>69</v>
      </c>
      <c r="L11">
        <v>0</v>
      </c>
      <c r="N11">
        <v>14</v>
      </c>
      <c r="O11">
        <v>84</v>
      </c>
      <c r="P11">
        <v>14.285714285714285</v>
      </c>
      <c r="R11">
        <v>13</v>
      </c>
      <c r="S11">
        <v>12</v>
      </c>
      <c r="T11">
        <v>20</v>
      </c>
      <c r="U11">
        <v>15</v>
      </c>
      <c r="W11">
        <v>71</v>
      </c>
      <c r="X11">
        <v>0</v>
      </c>
      <c r="Y11">
        <v>69</v>
      </c>
      <c r="Z11">
        <v>0</v>
      </c>
      <c r="AA11">
        <v>60</v>
      </c>
      <c r="AC11">
        <v>60</v>
      </c>
      <c r="AD11">
        <f>(AE11-AC11)</f>
        <v>890</v>
      </c>
      <c r="AE11">
        <v>950</v>
      </c>
      <c r="AG11">
        <f t="shared" si="1"/>
        <v>0.21666666666666667</v>
      </c>
      <c r="AH11">
        <f t="shared" si="2"/>
        <v>0.2</v>
      </c>
      <c r="AI11">
        <f t="shared" si="3"/>
        <v>0.33333333333333331</v>
      </c>
      <c r="AJ11">
        <f t="shared" si="4"/>
        <v>0.25</v>
      </c>
      <c r="AL11">
        <f t="shared" si="5"/>
        <v>0.50714285714285712</v>
      </c>
      <c r="AM11">
        <f t="shared" si="6"/>
        <v>0</v>
      </c>
      <c r="AN11">
        <f t="shared" si="7"/>
        <v>0.49285714285714288</v>
      </c>
      <c r="AO11">
        <f t="shared" si="8"/>
        <v>0</v>
      </c>
      <c r="AQ11">
        <f t="shared" si="9"/>
        <v>41.666666666666671</v>
      </c>
      <c r="AR11">
        <f t="shared" si="10"/>
        <v>58.333333333333336</v>
      </c>
      <c r="AS11">
        <f t="shared" si="11"/>
        <v>16.666666666666664</v>
      </c>
      <c r="AU11">
        <f t="shared" si="12"/>
        <v>50.714285714285708</v>
      </c>
      <c r="AV11">
        <f t="shared" si="13"/>
        <v>49.285714285714292</v>
      </c>
      <c r="AW11">
        <f t="shared" si="14"/>
        <v>1.4285714285714164</v>
      </c>
    </row>
    <row r="12" spans="1:49" x14ac:dyDescent="0.4">
      <c r="A12" t="s">
        <v>10</v>
      </c>
      <c r="B12">
        <v>14</v>
      </c>
      <c r="C12">
        <v>26</v>
      </c>
      <c r="D12">
        <v>6.7</v>
      </c>
      <c r="F12">
        <v>18</v>
      </c>
      <c r="G12">
        <v>6</v>
      </c>
      <c r="H12">
        <v>75</v>
      </c>
      <c r="J12">
        <v>17</v>
      </c>
      <c r="K12">
        <v>12</v>
      </c>
      <c r="L12">
        <v>58.620689655172406</v>
      </c>
      <c r="N12">
        <v>35</v>
      </c>
      <c r="O12">
        <v>18</v>
      </c>
      <c r="P12">
        <v>66.037735849056602</v>
      </c>
      <c r="R12">
        <v>9</v>
      </c>
      <c r="S12">
        <v>11</v>
      </c>
      <c r="T12">
        <v>23</v>
      </c>
      <c r="U12">
        <v>10</v>
      </c>
      <c r="W12">
        <v>10</v>
      </c>
      <c r="X12">
        <v>24</v>
      </c>
      <c r="Y12">
        <v>29</v>
      </c>
      <c r="Z12">
        <v>84</v>
      </c>
      <c r="AA12">
        <v>53</v>
      </c>
      <c r="AC12">
        <v>230</v>
      </c>
      <c r="AD12">
        <f>(AE12-AC12)</f>
        <v>320</v>
      </c>
      <c r="AE12">
        <v>550</v>
      </c>
      <c r="AG12">
        <f t="shared" si="1"/>
        <v>0.16981132075471697</v>
      </c>
      <c r="AH12">
        <f t="shared" si="2"/>
        <v>0.20754716981132076</v>
      </c>
      <c r="AI12">
        <f t="shared" si="3"/>
        <v>0.43396226415094341</v>
      </c>
      <c r="AJ12">
        <f t="shared" si="4"/>
        <v>0.18867924528301888</v>
      </c>
      <c r="AL12">
        <f t="shared" si="5"/>
        <v>6.8027210884353748E-2</v>
      </c>
      <c r="AM12">
        <f t="shared" si="6"/>
        <v>0.16326530612244897</v>
      </c>
      <c r="AN12">
        <f t="shared" si="7"/>
        <v>0.19727891156462585</v>
      </c>
      <c r="AO12">
        <f t="shared" si="8"/>
        <v>0.5714285714285714</v>
      </c>
      <c r="AQ12">
        <f t="shared" si="9"/>
        <v>37.735849056603776</v>
      </c>
      <c r="AR12">
        <f t="shared" si="10"/>
        <v>62.264150943396224</v>
      </c>
      <c r="AS12">
        <f t="shared" si="11"/>
        <v>24.528301886792448</v>
      </c>
      <c r="AU12">
        <f t="shared" si="12"/>
        <v>23.129251700680271</v>
      </c>
      <c r="AV12">
        <f t="shared" si="13"/>
        <v>76.870748299319729</v>
      </c>
      <c r="AW12">
        <f t="shared" si="14"/>
        <v>-53.741496598639458</v>
      </c>
    </row>
    <row r="13" spans="1:49" x14ac:dyDescent="0.4">
      <c r="A13" t="s">
        <v>11</v>
      </c>
      <c r="B13">
        <v>26</v>
      </c>
      <c r="C13">
        <v>17</v>
      </c>
      <c r="D13">
        <v>7.5</v>
      </c>
      <c r="F13">
        <v>10</v>
      </c>
      <c r="G13">
        <v>13</v>
      </c>
      <c r="H13">
        <v>43.478260869565219</v>
      </c>
      <c r="J13">
        <v>22</v>
      </c>
      <c r="K13">
        <v>14</v>
      </c>
      <c r="L13">
        <v>61.111111111111114</v>
      </c>
      <c r="N13">
        <v>32</v>
      </c>
      <c r="O13">
        <v>27</v>
      </c>
      <c r="P13">
        <v>54.237288135593218</v>
      </c>
      <c r="R13">
        <v>5</v>
      </c>
      <c r="S13">
        <v>20</v>
      </c>
      <c r="T13">
        <v>19</v>
      </c>
      <c r="U13">
        <v>9</v>
      </c>
      <c r="W13">
        <v>16</v>
      </c>
      <c r="X13">
        <v>53</v>
      </c>
      <c r="Y13">
        <v>41</v>
      </c>
      <c r="Z13">
        <v>37</v>
      </c>
      <c r="AA13">
        <v>53</v>
      </c>
      <c r="AC13">
        <v>-150</v>
      </c>
      <c r="AD13">
        <f t="shared" si="0"/>
        <v>510</v>
      </c>
      <c r="AE13">
        <v>360</v>
      </c>
      <c r="AG13">
        <f t="shared" si="1"/>
        <v>9.4339622641509441E-2</v>
      </c>
      <c r="AH13">
        <f t="shared" si="2"/>
        <v>0.37735849056603776</v>
      </c>
      <c r="AI13">
        <f t="shared" si="3"/>
        <v>0.35849056603773582</v>
      </c>
      <c r="AJ13">
        <f t="shared" si="4"/>
        <v>0.16981132075471697</v>
      </c>
      <c r="AL13">
        <f t="shared" si="5"/>
        <v>0.10884353741496598</v>
      </c>
      <c r="AM13">
        <f t="shared" si="6"/>
        <v>0.36054421768707484</v>
      </c>
      <c r="AN13">
        <f t="shared" si="7"/>
        <v>0.27891156462585032</v>
      </c>
      <c r="AO13">
        <f t="shared" si="8"/>
        <v>0.25170068027210885</v>
      </c>
      <c r="AQ13">
        <f t="shared" si="9"/>
        <v>47.169811320754718</v>
      </c>
      <c r="AR13">
        <f t="shared" si="10"/>
        <v>52.830188679245282</v>
      </c>
      <c r="AS13">
        <f t="shared" si="11"/>
        <v>5.6603773584905639</v>
      </c>
      <c r="AU13">
        <f t="shared" si="12"/>
        <v>46.938775510204081</v>
      </c>
      <c r="AV13">
        <f t="shared" si="13"/>
        <v>53.061224489795919</v>
      </c>
      <c r="AW13">
        <f t="shared" si="14"/>
        <v>-6.1224489795918373</v>
      </c>
    </row>
    <row r="14" spans="1:49" x14ac:dyDescent="0.4">
      <c r="A14" t="s">
        <v>12</v>
      </c>
      <c r="B14">
        <v>15</v>
      </c>
      <c r="C14">
        <v>27</v>
      </c>
      <c r="D14">
        <v>7.3</v>
      </c>
      <c r="F14">
        <v>12</v>
      </c>
      <c r="G14">
        <v>44</v>
      </c>
      <c r="H14">
        <v>21.428571428571427</v>
      </c>
      <c r="J14">
        <v>34</v>
      </c>
      <c r="K14">
        <v>2</v>
      </c>
      <c r="L14">
        <v>94.444444444444443</v>
      </c>
      <c r="N14">
        <v>46</v>
      </c>
      <c r="O14">
        <v>46</v>
      </c>
      <c r="P14">
        <v>50</v>
      </c>
      <c r="R14">
        <v>28</v>
      </c>
      <c r="S14">
        <v>29</v>
      </c>
      <c r="T14">
        <v>33</v>
      </c>
      <c r="U14">
        <v>28</v>
      </c>
      <c r="W14">
        <v>34</v>
      </c>
      <c r="X14">
        <v>4</v>
      </c>
      <c r="Y14">
        <v>41</v>
      </c>
      <c r="Z14">
        <v>3</v>
      </c>
      <c r="AA14">
        <v>118</v>
      </c>
      <c r="AC14">
        <v>-270</v>
      </c>
      <c r="AD14">
        <f t="shared" si="0"/>
        <v>1210</v>
      </c>
      <c r="AE14">
        <v>940</v>
      </c>
      <c r="AG14">
        <f t="shared" si="1"/>
        <v>0.23728813559322035</v>
      </c>
      <c r="AH14">
        <f t="shared" si="2"/>
        <v>0.24576271186440679</v>
      </c>
      <c r="AI14">
        <f t="shared" si="3"/>
        <v>0.27966101694915252</v>
      </c>
      <c r="AJ14">
        <f t="shared" si="4"/>
        <v>0.23728813559322035</v>
      </c>
      <c r="AL14">
        <f t="shared" si="5"/>
        <v>0.41463414634146339</v>
      </c>
      <c r="AM14">
        <f t="shared" si="6"/>
        <v>4.878048780487805E-2</v>
      </c>
      <c r="AN14">
        <f t="shared" si="7"/>
        <v>0.5</v>
      </c>
      <c r="AO14">
        <f t="shared" si="8"/>
        <v>3.6585365853658534E-2</v>
      </c>
      <c r="AQ14">
        <f t="shared" si="9"/>
        <v>48.305084745762713</v>
      </c>
      <c r="AR14">
        <f t="shared" si="10"/>
        <v>51.694915254237287</v>
      </c>
      <c r="AS14">
        <f t="shared" si="11"/>
        <v>3.3898305084745743</v>
      </c>
      <c r="AU14">
        <f t="shared" si="12"/>
        <v>46.341463414634148</v>
      </c>
      <c r="AV14">
        <f t="shared" si="13"/>
        <v>53.658536585365859</v>
      </c>
      <c r="AW14">
        <f t="shared" si="14"/>
        <v>-7.3170731707317103</v>
      </c>
    </row>
    <row r="15" spans="1:49" x14ac:dyDescent="0.4">
      <c r="A15" t="s">
        <v>13</v>
      </c>
      <c r="B15">
        <v>17</v>
      </c>
      <c r="C15">
        <v>32</v>
      </c>
      <c r="D15">
        <v>5.7</v>
      </c>
      <c r="F15">
        <v>12</v>
      </c>
      <c r="G15">
        <v>12</v>
      </c>
      <c r="H15">
        <v>50</v>
      </c>
      <c r="J15">
        <v>54</v>
      </c>
      <c r="K15">
        <v>16</v>
      </c>
      <c r="L15">
        <v>77.142857142857153</v>
      </c>
      <c r="N15">
        <v>66</v>
      </c>
      <c r="O15">
        <v>28</v>
      </c>
      <c r="P15">
        <v>70.212765957446805</v>
      </c>
      <c r="R15">
        <v>11</v>
      </c>
      <c r="S15">
        <v>11</v>
      </c>
      <c r="T15">
        <v>20</v>
      </c>
      <c r="U15">
        <v>6</v>
      </c>
      <c r="W15">
        <v>97</v>
      </c>
      <c r="X15">
        <v>8</v>
      </c>
      <c r="Y15">
        <v>43</v>
      </c>
      <c r="Z15">
        <v>4</v>
      </c>
      <c r="AA15">
        <v>48</v>
      </c>
      <c r="AC15">
        <v>0</v>
      </c>
      <c r="AD15">
        <f t="shared" si="0"/>
        <v>1460</v>
      </c>
      <c r="AE15">
        <v>1460</v>
      </c>
      <c r="AG15">
        <f t="shared" si="1"/>
        <v>0.22916666666666666</v>
      </c>
      <c r="AH15">
        <f t="shared" si="2"/>
        <v>0.22916666666666666</v>
      </c>
      <c r="AI15">
        <f t="shared" si="3"/>
        <v>0.41666666666666669</v>
      </c>
      <c r="AJ15">
        <f t="shared" si="4"/>
        <v>0.125</v>
      </c>
      <c r="AL15">
        <f t="shared" si="5"/>
        <v>0.63815789473684215</v>
      </c>
      <c r="AM15">
        <f t="shared" si="6"/>
        <v>5.2631578947368418E-2</v>
      </c>
      <c r="AN15">
        <f t="shared" si="7"/>
        <v>0.28289473684210525</v>
      </c>
      <c r="AO15">
        <f t="shared" si="8"/>
        <v>2.6315789473684209E-2</v>
      </c>
      <c r="AQ15">
        <f t="shared" si="9"/>
        <v>45.833333333333329</v>
      </c>
      <c r="AR15">
        <f t="shared" si="10"/>
        <v>54.166666666666664</v>
      </c>
      <c r="AS15">
        <f t="shared" si="11"/>
        <v>8.3333333333333357</v>
      </c>
      <c r="AU15">
        <f t="shared" si="12"/>
        <v>69.078947368421055</v>
      </c>
      <c r="AV15">
        <f t="shared" si="13"/>
        <v>30.921052631578949</v>
      </c>
      <c r="AW15">
        <f t="shared" si="14"/>
        <v>38.15789473684211</v>
      </c>
    </row>
    <row r="16" spans="1:49" x14ac:dyDescent="0.4">
      <c r="A16" t="s">
        <v>14</v>
      </c>
      <c r="B16">
        <v>8</v>
      </c>
      <c r="C16">
        <v>18</v>
      </c>
      <c r="D16">
        <v>8.3000000000000007</v>
      </c>
      <c r="F16">
        <v>6</v>
      </c>
      <c r="G16">
        <v>11</v>
      </c>
      <c r="H16">
        <v>35.294117647058826</v>
      </c>
      <c r="J16">
        <v>60</v>
      </c>
      <c r="K16">
        <v>17</v>
      </c>
      <c r="L16">
        <v>77.922077922077932</v>
      </c>
      <c r="N16">
        <v>66</v>
      </c>
      <c r="O16">
        <v>28</v>
      </c>
      <c r="P16">
        <v>70.212765957446805</v>
      </c>
      <c r="R16">
        <v>3</v>
      </c>
      <c r="S16">
        <v>6</v>
      </c>
      <c r="T16">
        <v>19</v>
      </c>
      <c r="U16">
        <v>9</v>
      </c>
      <c r="W16">
        <v>3</v>
      </c>
      <c r="X16">
        <v>6</v>
      </c>
      <c r="Y16">
        <v>149</v>
      </c>
      <c r="Z16">
        <v>5</v>
      </c>
      <c r="AA16">
        <v>37</v>
      </c>
      <c r="AC16">
        <v>80</v>
      </c>
      <c r="AD16">
        <f t="shared" si="0"/>
        <v>-600</v>
      </c>
      <c r="AE16">
        <v>-520</v>
      </c>
      <c r="AG16">
        <f t="shared" si="1"/>
        <v>8.1081081081081086E-2</v>
      </c>
      <c r="AH16">
        <f t="shared" si="2"/>
        <v>0.16216216216216217</v>
      </c>
      <c r="AI16">
        <f t="shared" si="3"/>
        <v>0.51351351351351349</v>
      </c>
      <c r="AJ16">
        <f t="shared" si="4"/>
        <v>0.24324324324324326</v>
      </c>
      <c r="AL16">
        <f t="shared" si="5"/>
        <v>1.8404907975460124E-2</v>
      </c>
      <c r="AM16">
        <f t="shared" si="6"/>
        <v>3.6809815950920248E-2</v>
      </c>
      <c r="AN16">
        <f t="shared" si="7"/>
        <v>0.91411042944785281</v>
      </c>
      <c r="AO16">
        <f t="shared" si="8"/>
        <v>3.0674846625766871E-2</v>
      </c>
      <c r="AQ16">
        <f t="shared" si="9"/>
        <v>24.324324324324326</v>
      </c>
      <c r="AR16">
        <f t="shared" si="10"/>
        <v>75.675675675675677</v>
      </c>
      <c r="AS16">
        <f t="shared" si="11"/>
        <v>51.351351351351354</v>
      </c>
      <c r="AU16">
        <f t="shared" si="12"/>
        <v>5.5214723926380369</v>
      </c>
      <c r="AV16">
        <f t="shared" si="13"/>
        <v>94.478527607361968</v>
      </c>
      <c r="AW16">
        <f t="shared" si="14"/>
        <v>-88.957055214723937</v>
      </c>
    </row>
    <row r="17" spans="1:49" x14ac:dyDescent="0.4">
      <c r="A17" t="s">
        <v>15</v>
      </c>
      <c r="B17">
        <v>22</v>
      </c>
      <c r="C17">
        <v>28</v>
      </c>
      <c r="D17">
        <v>4.5999999999999996</v>
      </c>
      <c r="F17">
        <v>34</v>
      </c>
      <c r="G17">
        <v>36</v>
      </c>
      <c r="H17">
        <v>48.571428571428569</v>
      </c>
      <c r="J17">
        <v>0</v>
      </c>
      <c r="K17">
        <v>2</v>
      </c>
      <c r="L17">
        <v>0</v>
      </c>
      <c r="N17">
        <v>34</v>
      </c>
      <c r="O17">
        <v>38</v>
      </c>
      <c r="P17">
        <v>47.222222222222221</v>
      </c>
      <c r="R17">
        <v>21</v>
      </c>
      <c r="S17">
        <v>93</v>
      </c>
      <c r="T17">
        <v>23</v>
      </c>
      <c r="U17">
        <v>45</v>
      </c>
      <c r="W17">
        <v>3</v>
      </c>
      <c r="X17">
        <v>11</v>
      </c>
      <c r="Y17">
        <v>0</v>
      </c>
      <c r="Z17">
        <v>4</v>
      </c>
      <c r="AA17">
        <v>182</v>
      </c>
      <c r="AC17">
        <v>-880</v>
      </c>
      <c r="AD17">
        <f t="shared" si="0"/>
        <v>650</v>
      </c>
      <c r="AE17">
        <v>-230</v>
      </c>
      <c r="AG17">
        <f t="shared" si="1"/>
        <v>0.11538461538461539</v>
      </c>
      <c r="AH17">
        <f t="shared" si="2"/>
        <v>0.51098901098901095</v>
      </c>
      <c r="AI17">
        <f t="shared" si="3"/>
        <v>0.12637362637362637</v>
      </c>
      <c r="AJ17">
        <f t="shared" si="4"/>
        <v>0.24725274725274726</v>
      </c>
      <c r="AL17">
        <f t="shared" si="5"/>
        <v>0.16666666666666666</v>
      </c>
      <c r="AM17">
        <f t="shared" si="6"/>
        <v>0.61111111111111116</v>
      </c>
      <c r="AN17">
        <f t="shared" si="7"/>
        <v>0</v>
      </c>
      <c r="AO17">
        <f t="shared" si="8"/>
        <v>0.22222222222222221</v>
      </c>
      <c r="AQ17">
        <f t="shared" si="9"/>
        <v>62.637362637362635</v>
      </c>
      <c r="AR17">
        <f t="shared" si="10"/>
        <v>37.362637362637365</v>
      </c>
      <c r="AS17">
        <f t="shared" si="11"/>
        <v>-25.27472527472527</v>
      </c>
      <c r="AU17">
        <f t="shared" si="12"/>
        <v>77.777777777777786</v>
      </c>
      <c r="AV17">
        <f t="shared" si="13"/>
        <v>22.222222222222221</v>
      </c>
      <c r="AW17">
        <f t="shared" si="14"/>
        <v>55.555555555555564</v>
      </c>
    </row>
    <row r="18" spans="1:49" x14ac:dyDescent="0.4">
      <c r="A18" t="s">
        <v>16</v>
      </c>
      <c r="B18">
        <v>20</v>
      </c>
      <c r="C18">
        <v>30</v>
      </c>
      <c r="D18">
        <v>5.7</v>
      </c>
      <c r="F18">
        <v>41</v>
      </c>
      <c r="G18">
        <v>32</v>
      </c>
      <c r="H18">
        <v>56.164383561643838</v>
      </c>
      <c r="J18">
        <v>14</v>
      </c>
      <c r="K18">
        <v>4</v>
      </c>
      <c r="L18">
        <v>77.777777777777786</v>
      </c>
      <c r="N18">
        <v>55</v>
      </c>
      <c r="O18">
        <v>36</v>
      </c>
      <c r="P18">
        <v>60.439560439560438</v>
      </c>
      <c r="R18">
        <v>45</v>
      </c>
      <c r="S18">
        <v>37</v>
      </c>
      <c r="T18">
        <v>35</v>
      </c>
      <c r="U18">
        <v>24</v>
      </c>
      <c r="W18">
        <v>14</v>
      </c>
      <c r="X18">
        <v>15</v>
      </c>
      <c r="Y18">
        <v>20</v>
      </c>
      <c r="Z18">
        <v>10</v>
      </c>
      <c r="AA18">
        <v>141</v>
      </c>
      <c r="AC18">
        <v>-330</v>
      </c>
      <c r="AD18">
        <f t="shared" si="0"/>
        <v>740</v>
      </c>
      <c r="AE18">
        <v>410</v>
      </c>
      <c r="AG18">
        <f t="shared" si="1"/>
        <v>0.31914893617021278</v>
      </c>
      <c r="AH18">
        <f t="shared" si="2"/>
        <v>0.26241134751773049</v>
      </c>
      <c r="AI18">
        <f t="shared" si="3"/>
        <v>0.24822695035460993</v>
      </c>
      <c r="AJ18">
        <f t="shared" si="4"/>
        <v>0.1702127659574468</v>
      </c>
      <c r="AL18">
        <f t="shared" si="5"/>
        <v>0.23728813559322035</v>
      </c>
      <c r="AM18">
        <f t="shared" si="6"/>
        <v>0.25423728813559321</v>
      </c>
      <c r="AN18">
        <f t="shared" si="7"/>
        <v>0.33898305084745761</v>
      </c>
      <c r="AO18">
        <f t="shared" si="8"/>
        <v>0.16949152542372881</v>
      </c>
      <c r="AQ18">
        <f t="shared" si="9"/>
        <v>58.156028368794324</v>
      </c>
      <c r="AR18">
        <f t="shared" si="10"/>
        <v>41.843971631205676</v>
      </c>
      <c r="AS18">
        <f t="shared" si="11"/>
        <v>-16.312056737588648</v>
      </c>
      <c r="AU18">
        <f t="shared" si="12"/>
        <v>49.152542372881356</v>
      </c>
      <c r="AV18">
        <f t="shared" si="13"/>
        <v>50.847457627118644</v>
      </c>
      <c r="AW18">
        <f t="shared" si="14"/>
        <v>-1.6949152542372872</v>
      </c>
    </row>
    <row r="19" spans="1:49" x14ac:dyDescent="0.4">
      <c r="A19" t="s">
        <v>17</v>
      </c>
      <c r="B19">
        <v>18</v>
      </c>
      <c r="C19">
        <v>15</v>
      </c>
      <c r="D19">
        <v>4.0999999999999996</v>
      </c>
      <c r="F19">
        <v>1</v>
      </c>
      <c r="G19">
        <v>13</v>
      </c>
      <c r="H19">
        <v>7.1428571428571423</v>
      </c>
      <c r="J19">
        <v>0</v>
      </c>
      <c r="K19">
        <v>37</v>
      </c>
      <c r="L19">
        <v>0</v>
      </c>
      <c r="N19">
        <v>1</v>
      </c>
      <c r="O19">
        <v>50</v>
      </c>
      <c r="P19">
        <v>1.9607843137254901</v>
      </c>
      <c r="R19">
        <v>4</v>
      </c>
      <c r="S19">
        <v>5</v>
      </c>
      <c r="T19">
        <v>12</v>
      </c>
      <c r="U19">
        <v>11</v>
      </c>
      <c r="W19">
        <v>19</v>
      </c>
      <c r="X19">
        <v>56</v>
      </c>
      <c r="Y19">
        <v>33</v>
      </c>
      <c r="Z19">
        <v>60</v>
      </c>
      <c r="AA19">
        <v>32</v>
      </c>
      <c r="AC19">
        <v>280</v>
      </c>
      <c r="AD19">
        <f t="shared" si="0"/>
        <v>30</v>
      </c>
      <c r="AE19">
        <v>310</v>
      </c>
      <c r="AG19">
        <f t="shared" si="1"/>
        <v>0.125</v>
      </c>
      <c r="AH19">
        <f t="shared" si="2"/>
        <v>0.15625</v>
      </c>
      <c r="AI19">
        <f t="shared" si="3"/>
        <v>0.375</v>
      </c>
      <c r="AJ19">
        <f t="shared" si="4"/>
        <v>0.34375</v>
      </c>
      <c r="AL19">
        <f t="shared" si="5"/>
        <v>0.1130952380952381</v>
      </c>
      <c r="AM19">
        <f t="shared" si="6"/>
        <v>0.33333333333333331</v>
      </c>
      <c r="AN19">
        <f t="shared" si="7"/>
        <v>0.19642857142857142</v>
      </c>
      <c r="AO19">
        <f t="shared" si="8"/>
        <v>0.35714285714285715</v>
      </c>
      <c r="AQ19">
        <f t="shared" si="9"/>
        <v>28.125</v>
      </c>
      <c r="AR19">
        <f t="shared" si="10"/>
        <v>71.875</v>
      </c>
      <c r="AS19">
        <f t="shared" si="11"/>
        <v>43.75</v>
      </c>
      <c r="AU19">
        <f t="shared" si="12"/>
        <v>44.642857142857146</v>
      </c>
      <c r="AV19">
        <f t="shared" si="13"/>
        <v>55.357142857142861</v>
      </c>
      <c r="AW19">
        <f t="shared" si="14"/>
        <v>-10.714285714285715</v>
      </c>
    </row>
    <row r="20" spans="1:49" x14ac:dyDescent="0.4">
      <c r="A20" t="s">
        <v>18</v>
      </c>
      <c r="B20">
        <v>27</v>
      </c>
      <c r="C20">
        <v>27</v>
      </c>
      <c r="D20">
        <v>4.9000000000000004</v>
      </c>
      <c r="F20">
        <v>3</v>
      </c>
      <c r="G20">
        <v>12</v>
      </c>
      <c r="H20">
        <v>20</v>
      </c>
      <c r="J20">
        <v>24</v>
      </c>
      <c r="K20">
        <v>27</v>
      </c>
      <c r="L20">
        <v>47.058823529411761</v>
      </c>
      <c r="N20">
        <v>27</v>
      </c>
      <c r="O20">
        <v>39</v>
      </c>
      <c r="P20">
        <v>40.909090909090914</v>
      </c>
      <c r="R20">
        <v>7</v>
      </c>
      <c r="S20">
        <v>6</v>
      </c>
      <c r="T20">
        <v>5</v>
      </c>
      <c r="U20">
        <v>13</v>
      </c>
      <c r="W20">
        <v>48</v>
      </c>
      <c r="X20">
        <v>34</v>
      </c>
      <c r="Y20">
        <v>43</v>
      </c>
      <c r="Z20">
        <v>44</v>
      </c>
      <c r="AA20">
        <v>31</v>
      </c>
      <c r="AC20">
        <v>-160</v>
      </c>
      <c r="AD20">
        <f t="shared" si="0"/>
        <v>1390</v>
      </c>
      <c r="AE20">
        <v>1230</v>
      </c>
      <c r="AG20">
        <f t="shared" si="1"/>
        <v>0.22580645161290322</v>
      </c>
      <c r="AH20">
        <f t="shared" si="2"/>
        <v>0.19354838709677419</v>
      </c>
      <c r="AI20">
        <f t="shared" si="3"/>
        <v>0.16129032258064516</v>
      </c>
      <c r="AJ20">
        <f t="shared" si="4"/>
        <v>0.41935483870967744</v>
      </c>
      <c r="AL20">
        <f t="shared" si="5"/>
        <v>0.28402366863905326</v>
      </c>
      <c r="AM20">
        <f t="shared" si="6"/>
        <v>0.20118343195266272</v>
      </c>
      <c r="AN20">
        <f t="shared" si="7"/>
        <v>0.25443786982248523</v>
      </c>
      <c r="AO20">
        <f t="shared" si="8"/>
        <v>0.26035502958579881</v>
      </c>
      <c r="AQ20">
        <f t="shared" si="9"/>
        <v>41.935483870967744</v>
      </c>
      <c r="AR20">
        <f t="shared" si="10"/>
        <v>58.064516129032263</v>
      </c>
      <c r="AS20">
        <f t="shared" si="11"/>
        <v>16.12903225806452</v>
      </c>
      <c r="AU20">
        <f t="shared" si="12"/>
        <v>48.520710059171599</v>
      </c>
      <c r="AV20">
        <f t="shared" si="13"/>
        <v>51.479289940828401</v>
      </c>
      <c r="AW20">
        <f t="shared" si="14"/>
        <v>-2.958579881656803</v>
      </c>
    </row>
    <row r="21" spans="1:49" x14ac:dyDescent="0.4">
      <c r="A21" t="s">
        <v>19</v>
      </c>
      <c r="B21">
        <v>20</v>
      </c>
      <c r="C21">
        <v>26</v>
      </c>
      <c r="D21">
        <v>6.1</v>
      </c>
      <c r="F21">
        <v>1</v>
      </c>
      <c r="G21">
        <v>22</v>
      </c>
      <c r="H21">
        <v>4.3478260869565215</v>
      </c>
      <c r="J21">
        <v>13</v>
      </c>
      <c r="K21">
        <v>32</v>
      </c>
      <c r="L21">
        <v>28.888888888888886</v>
      </c>
      <c r="N21">
        <v>14</v>
      </c>
      <c r="O21">
        <v>54</v>
      </c>
      <c r="P21">
        <v>20.588235294117645</v>
      </c>
      <c r="R21">
        <v>6</v>
      </c>
      <c r="S21">
        <v>10</v>
      </c>
      <c r="T21">
        <v>17</v>
      </c>
      <c r="U21">
        <v>21</v>
      </c>
      <c r="W21">
        <v>36</v>
      </c>
      <c r="X21">
        <v>36</v>
      </c>
      <c r="Y21">
        <v>43</v>
      </c>
      <c r="Z21">
        <v>31</v>
      </c>
      <c r="AA21">
        <v>54</v>
      </c>
      <c r="AC21">
        <v>160</v>
      </c>
      <c r="AD21">
        <f t="shared" si="0"/>
        <v>470</v>
      </c>
      <c r="AE21">
        <v>630</v>
      </c>
      <c r="AG21">
        <f t="shared" si="1"/>
        <v>0.1111111111111111</v>
      </c>
      <c r="AH21">
        <f t="shared" si="2"/>
        <v>0.18518518518518517</v>
      </c>
      <c r="AI21">
        <f t="shared" si="3"/>
        <v>0.31481481481481483</v>
      </c>
      <c r="AJ21">
        <f t="shared" si="4"/>
        <v>0.3888888888888889</v>
      </c>
      <c r="AL21">
        <f t="shared" si="5"/>
        <v>0.24657534246575341</v>
      </c>
      <c r="AM21">
        <f t="shared" si="6"/>
        <v>0.24657534246575341</v>
      </c>
      <c r="AN21">
        <f t="shared" si="7"/>
        <v>0.29452054794520549</v>
      </c>
      <c r="AO21">
        <f t="shared" si="8"/>
        <v>0.21232876712328766</v>
      </c>
      <c r="AQ21">
        <f t="shared" si="9"/>
        <v>29.629629629629626</v>
      </c>
      <c r="AR21">
        <f t="shared" si="10"/>
        <v>70.370370370370367</v>
      </c>
      <c r="AS21">
        <f t="shared" si="11"/>
        <v>40.74074074074074</v>
      </c>
      <c r="AU21">
        <f t="shared" si="12"/>
        <v>49.315068493150683</v>
      </c>
      <c r="AV21">
        <f t="shared" si="13"/>
        <v>50.684931506849317</v>
      </c>
      <c r="AW21">
        <f t="shared" si="14"/>
        <v>-1.3698630136986338</v>
      </c>
    </row>
    <row r="22" spans="1:49" x14ac:dyDescent="0.4">
      <c r="A22" t="s">
        <v>20</v>
      </c>
      <c r="B22">
        <v>14</v>
      </c>
      <c r="C22">
        <v>34</v>
      </c>
      <c r="D22">
        <v>6.2</v>
      </c>
      <c r="F22">
        <v>12</v>
      </c>
      <c r="G22">
        <v>38</v>
      </c>
      <c r="H22">
        <v>24</v>
      </c>
      <c r="J22">
        <v>4</v>
      </c>
      <c r="K22">
        <v>23</v>
      </c>
      <c r="L22">
        <v>14.814814814814813</v>
      </c>
      <c r="N22">
        <v>16</v>
      </c>
      <c r="O22">
        <v>61</v>
      </c>
      <c r="P22">
        <v>20.779220779220779</v>
      </c>
      <c r="R22">
        <v>16</v>
      </c>
      <c r="S22">
        <v>27</v>
      </c>
      <c r="T22">
        <v>37</v>
      </c>
      <c r="U22">
        <v>34</v>
      </c>
      <c r="W22">
        <v>19</v>
      </c>
      <c r="X22">
        <v>20</v>
      </c>
      <c r="Y22">
        <v>29</v>
      </c>
      <c r="Z22">
        <v>18</v>
      </c>
      <c r="AA22">
        <v>114</v>
      </c>
      <c r="AC22">
        <v>210</v>
      </c>
      <c r="AD22">
        <f t="shared" si="0"/>
        <v>190</v>
      </c>
      <c r="AE22">
        <v>400</v>
      </c>
      <c r="AG22">
        <f t="shared" si="1"/>
        <v>0.14035087719298245</v>
      </c>
      <c r="AH22">
        <f t="shared" si="2"/>
        <v>0.23684210526315788</v>
      </c>
      <c r="AI22">
        <f t="shared" si="3"/>
        <v>0.32456140350877194</v>
      </c>
      <c r="AJ22">
        <f t="shared" si="4"/>
        <v>0.2982456140350877</v>
      </c>
      <c r="AL22">
        <f t="shared" si="5"/>
        <v>0.22093023255813954</v>
      </c>
      <c r="AM22">
        <f t="shared" si="6"/>
        <v>0.23255813953488372</v>
      </c>
      <c r="AN22">
        <f t="shared" si="7"/>
        <v>0.33720930232558138</v>
      </c>
      <c r="AO22">
        <f t="shared" si="8"/>
        <v>0.20930232558139536</v>
      </c>
      <c r="AQ22">
        <f t="shared" si="9"/>
        <v>37.719298245614034</v>
      </c>
      <c r="AR22">
        <f t="shared" si="10"/>
        <v>62.280701754385973</v>
      </c>
      <c r="AS22">
        <f t="shared" si="11"/>
        <v>24.561403508771939</v>
      </c>
      <c r="AU22">
        <f t="shared" si="12"/>
        <v>45.348837209302324</v>
      </c>
      <c r="AV22">
        <f t="shared" si="13"/>
        <v>54.651162790697668</v>
      </c>
      <c r="AW22">
        <f t="shared" si="14"/>
        <v>-9.302325581395344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52"/>
  <sheetViews>
    <sheetView tabSelected="1" topLeftCell="AH1" zoomScale="85" zoomScaleNormal="85" workbookViewId="0">
      <selection activeCell="BE46" sqref="BE46"/>
    </sheetView>
  </sheetViews>
  <sheetFormatPr defaultRowHeight="18.75" x14ac:dyDescent="0.4"/>
  <cols>
    <col min="1" max="1" width="11" style="23" bestFit="1" customWidth="1"/>
    <col min="2" max="2" width="13" style="23" customWidth="1"/>
    <col min="3" max="3" width="9" style="23" customWidth="1"/>
    <col min="4" max="4" width="14" style="23" customWidth="1"/>
    <col min="5" max="5" width="7.5" style="23" customWidth="1"/>
    <col min="6" max="6" width="10.875" style="23" customWidth="1"/>
    <col min="7" max="7" width="9.625" style="23" customWidth="1"/>
    <col min="8" max="8" width="11.625" style="23" customWidth="1"/>
    <col min="9" max="9" width="6.5" style="23" customWidth="1"/>
    <col min="10" max="10" width="10" style="23" customWidth="1"/>
    <col min="11" max="11" width="9.625" style="23" customWidth="1"/>
    <col min="12" max="12" width="14" style="23" customWidth="1"/>
    <col min="13" max="13" width="7.25" style="23" customWidth="1"/>
    <col min="14" max="14" width="10.375" style="23" customWidth="1"/>
    <col min="15" max="15" width="9.75" style="23" customWidth="1"/>
    <col min="16" max="16" width="25.375" style="23" customWidth="1"/>
    <col min="17" max="17" width="8.875" style="23" customWidth="1"/>
    <col min="18" max="26" width="9" style="23" customWidth="1"/>
    <col min="27" max="27" width="19.75" style="23" customWidth="1"/>
    <col min="28" max="28" width="9" style="23" customWidth="1"/>
    <col min="29" max="31" width="9" style="23"/>
    <col min="32" max="32" width="17.75" style="23" customWidth="1"/>
    <col min="33" max="36" width="9" style="23"/>
    <col min="37" max="37" width="16.125" style="23" customWidth="1"/>
    <col min="38" max="52" width="9" style="23"/>
    <col min="53" max="53" width="15.375" style="23" customWidth="1"/>
    <col min="54" max="54" width="9" style="23"/>
    <col min="55" max="55" width="34.75" style="23" customWidth="1"/>
    <col min="56" max="56" width="9" style="23" customWidth="1"/>
    <col min="57" max="16384" width="9" style="23"/>
  </cols>
  <sheetData>
    <row r="1" spans="1:58" x14ac:dyDescent="0.4">
      <c r="A1" s="21"/>
      <c r="B1" s="21" t="s">
        <v>21</v>
      </c>
      <c r="C1" s="21" t="s">
        <v>22</v>
      </c>
      <c r="D1" s="21" t="s">
        <v>23</v>
      </c>
      <c r="E1" s="21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76</v>
      </c>
      <c r="K1" s="21" t="s">
        <v>77</v>
      </c>
      <c r="L1" s="21" t="s">
        <v>74</v>
      </c>
      <c r="M1" s="21" t="s">
        <v>70</v>
      </c>
      <c r="N1" s="21" t="s">
        <v>78</v>
      </c>
      <c r="O1" s="21" t="s">
        <v>79</v>
      </c>
      <c r="P1" s="21" t="s">
        <v>69</v>
      </c>
      <c r="Q1" s="21" t="s">
        <v>24</v>
      </c>
      <c r="R1" s="21" t="s">
        <v>25</v>
      </c>
      <c r="S1" s="21" t="s">
        <v>26</v>
      </c>
      <c r="T1" s="21" t="s">
        <v>27</v>
      </c>
      <c r="U1" s="21" t="s">
        <v>28</v>
      </c>
      <c r="V1" s="21" t="s">
        <v>29</v>
      </c>
      <c r="W1" s="21" t="s">
        <v>30</v>
      </c>
      <c r="X1" s="21" t="s">
        <v>26</v>
      </c>
      <c r="Y1" s="21" t="s">
        <v>27</v>
      </c>
      <c r="Z1" s="21" t="s">
        <v>28</v>
      </c>
      <c r="AA1" s="21" t="s">
        <v>31</v>
      </c>
      <c r="AB1" s="21" t="s">
        <v>32</v>
      </c>
      <c r="AC1" s="21" t="s">
        <v>33</v>
      </c>
      <c r="AD1" s="21" t="s">
        <v>34</v>
      </c>
      <c r="AE1" s="21" t="s">
        <v>35</v>
      </c>
      <c r="AF1" s="22" t="s">
        <v>36</v>
      </c>
      <c r="AG1" s="22" t="s">
        <v>37</v>
      </c>
      <c r="AH1" s="22" t="s">
        <v>38</v>
      </c>
      <c r="AI1" s="22" t="s">
        <v>39</v>
      </c>
      <c r="AJ1" s="22" t="s">
        <v>40</v>
      </c>
      <c r="AK1" s="22" t="s">
        <v>41</v>
      </c>
      <c r="AL1" s="22" t="s">
        <v>42</v>
      </c>
      <c r="AM1" s="22" t="s">
        <v>38</v>
      </c>
      <c r="AN1" s="22" t="s">
        <v>43</v>
      </c>
      <c r="AO1" s="22" t="s">
        <v>44</v>
      </c>
      <c r="AQ1" s="23" t="s">
        <v>45</v>
      </c>
      <c r="AR1" s="23" t="s">
        <v>46</v>
      </c>
      <c r="AS1" s="23" t="s">
        <v>49</v>
      </c>
      <c r="AU1" s="23" t="s">
        <v>47</v>
      </c>
      <c r="AV1" s="23" t="s">
        <v>48</v>
      </c>
      <c r="AW1" s="23" t="s">
        <v>49</v>
      </c>
      <c r="AY1" s="23" t="s">
        <v>92</v>
      </c>
      <c r="BA1" s="23" t="s">
        <v>87</v>
      </c>
      <c r="BD1" s="23" t="s">
        <v>50</v>
      </c>
      <c r="BE1" s="23" t="s">
        <v>51</v>
      </c>
      <c r="BF1" s="23" t="s">
        <v>52</v>
      </c>
    </row>
    <row r="2" spans="1:58" x14ac:dyDescent="0.4">
      <c r="A2" s="23" t="s">
        <v>0</v>
      </c>
      <c r="B2" s="23">
        <f>IF($BA2=1, データ!B2, NA())</f>
        <v>17</v>
      </c>
      <c r="C2" s="23">
        <f>IF($BA2=1, データ!C2, NA())</f>
        <v>24</v>
      </c>
      <c r="D2" s="23">
        <f>IF($BA2=1, データ!D2, NA())</f>
        <v>4</v>
      </c>
      <c r="F2" s="23">
        <f>IF($BA2=1, データ!F2, NA())</f>
        <v>3</v>
      </c>
      <c r="G2" s="23">
        <f>IF($BA2=1, データ!G2, NA())</f>
        <v>42</v>
      </c>
      <c r="H2" s="23">
        <f>IF($BA2=1, データ!H2, NA())</f>
        <v>6.666666666666667</v>
      </c>
      <c r="J2" s="23">
        <f>IF($BA2=1, データ!J2, NA())</f>
        <v>1</v>
      </c>
      <c r="K2" s="23">
        <f>IF($BA2=1, データ!K2, NA())</f>
        <v>21</v>
      </c>
      <c r="L2" s="23">
        <f>IF($BA2=1, データ!L2, NA())</f>
        <v>4.5454545454545459</v>
      </c>
      <c r="N2" s="23">
        <f>IF($BA2=1, データ!N2, NA())</f>
        <v>4</v>
      </c>
      <c r="O2" s="23">
        <f>IF($BA2=1, データ!O2, NA())</f>
        <v>63</v>
      </c>
      <c r="P2" s="23">
        <f>IF($BA2=1, データ!P2, NA())</f>
        <v>5.9701492537313428</v>
      </c>
      <c r="R2" s="23">
        <f>IF($BA2=1, データ!R2, NA())</f>
        <v>15</v>
      </c>
      <c r="S2" s="23">
        <f>IF($BA2=1, データ!S2, NA())</f>
        <v>26</v>
      </c>
      <c r="T2" s="23">
        <f>IF($BA2=1, データ!T2, NA())</f>
        <v>31</v>
      </c>
      <c r="U2" s="23">
        <f>IF($BA2=1, データ!U2, NA())</f>
        <v>30</v>
      </c>
      <c r="W2" s="23">
        <f>IF($BA2=1, データ!W2, NA())</f>
        <v>8</v>
      </c>
      <c r="X2" s="23">
        <f>IF($BA2=1, データ!X2, NA())</f>
        <v>18</v>
      </c>
      <c r="Y2" s="23">
        <f>IF($BA2=1, データ!Y2, NA())</f>
        <v>26</v>
      </c>
      <c r="Z2" s="23">
        <f>IF($BA2=1, データ!Z2, NA())</f>
        <v>46</v>
      </c>
      <c r="AA2" s="23">
        <f>IF($BA2=1, データ!AA2, NA())</f>
        <v>102</v>
      </c>
      <c r="AC2" s="23">
        <f>IF($BA2=1, データ!AC2, NA())</f>
        <v>90</v>
      </c>
      <c r="AD2" s="23">
        <f>IF($BA2=1, データ!AD2, NA())</f>
        <v>-400</v>
      </c>
      <c r="AE2" s="24">
        <f>IF($BA2=1, データ!AE2, NA())</f>
        <v>-310</v>
      </c>
      <c r="AG2" s="23">
        <f>IF($BA2=1, データ!AG2, NA())</f>
        <v>0.14705882352941177</v>
      </c>
      <c r="AH2" s="23">
        <f>IF($BA2=1, データ!AH2, NA())</f>
        <v>0.25490196078431371</v>
      </c>
      <c r="AI2" s="23">
        <f>IF($BA2=1, データ!AI2, NA())</f>
        <v>0.30392156862745096</v>
      </c>
      <c r="AJ2" s="23">
        <f>IF($BA2=1, データ!AJ2, NA())</f>
        <v>0.29411764705882354</v>
      </c>
      <c r="AL2" s="23">
        <f>IF($BA2=1, データ!AL2, NA())</f>
        <v>8.1632653061224483E-2</v>
      </c>
      <c r="AM2" s="23">
        <f>IF($BA2=1, データ!AM2, NA())</f>
        <v>0.18367346938775511</v>
      </c>
      <c r="AN2" s="23">
        <f>IF($BA2=1, データ!AN2, NA())</f>
        <v>0.26530612244897961</v>
      </c>
      <c r="AO2" s="23">
        <f>IF($BA2=1, データ!AO2, NA())</f>
        <v>0.46938775510204084</v>
      </c>
      <c r="AQ2" s="23">
        <f>IF($BA2=1, データ!AQ2, NA())</f>
        <v>40.196078431372548</v>
      </c>
      <c r="AR2" s="23">
        <f>IF($BA2=1, データ!AR2, NA())</f>
        <v>59.803921568627452</v>
      </c>
      <c r="AS2" s="23">
        <f>IF($BA2=1, データ!AS2, NA())</f>
        <v>19.607843137254903</v>
      </c>
      <c r="AU2" s="23">
        <f>IF($BA2=1, データ!AU2, NA())</f>
        <v>26.530612244897959</v>
      </c>
      <c r="AV2" s="23">
        <f>IF($BA2=1, データ!AV2, NA())</f>
        <v>73.469387755102048</v>
      </c>
      <c r="AW2" s="23">
        <f>IF($BA2=1, データ!AW2, NA())</f>
        <v>-46.938775510204088</v>
      </c>
      <c r="AY2" s="23">
        <f>AS2-AW2</f>
        <v>66.546618647458985</v>
      </c>
      <c r="BA2" s="23">
        <v>1</v>
      </c>
      <c r="BC2" s="23" t="s">
        <v>53</v>
      </c>
      <c r="BD2" s="23">
        <f t="array" ref="BD2">PEARSON(IF($BA$2:$BA$22=1,$AS$2:$AS$22,""),IF($BA$2:$BA$22=1,$C$2:$C$22,""))</f>
        <v>-0.25384893765803612</v>
      </c>
      <c r="BE2" s="23">
        <f>BD2*SQRT(SUM($BA$2:$BA$22)-2)/SQRT(1-BD2^2)</f>
        <v>-1.1439740203354816</v>
      </c>
      <c r="BF2" s="23">
        <f>TDIST(ABS(BE2),SUM($BA$2:$BA$22)-2,2)</f>
        <v>0.26684288387892807</v>
      </c>
    </row>
    <row r="3" spans="1:58" x14ac:dyDescent="0.4">
      <c r="A3" s="23" t="s">
        <v>1</v>
      </c>
      <c r="B3" s="23">
        <f>IF($BA3=1, データ!B3, NA())</f>
        <v>19</v>
      </c>
      <c r="C3" s="23">
        <f>IF($BA3=1, データ!C3, NA())</f>
        <v>27</v>
      </c>
      <c r="D3" s="23">
        <f>IF($BA3=1, データ!D3, NA())</f>
        <v>6</v>
      </c>
      <c r="F3" s="23">
        <f>IF($BA3=1, データ!F3, NA())</f>
        <v>6</v>
      </c>
      <c r="G3" s="23">
        <f>IF($BA3=1, データ!G3, NA())</f>
        <v>12</v>
      </c>
      <c r="H3" s="23">
        <f>IF($BA3=1, データ!H3, NA())</f>
        <v>33.333333333333329</v>
      </c>
      <c r="J3" s="23">
        <f>IF($BA3=1, データ!J3, NA())</f>
        <v>13</v>
      </c>
      <c r="K3" s="23">
        <f>IF($BA3=1, データ!K3, NA())</f>
        <v>30</v>
      </c>
      <c r="L3" s="23">
        <f>IF($BA3=1, データ!L3, NA())</f>
        <v>30.232558139534881</v>
      </c>
      <c r="N3" s="23">
        <f>IF($BA3=1, データ!N3, NA())</f>
        <v>19</v>
      </c>
      <c r="O3" s="23">
        <f>IF($BA3=1, データ!O3, NA())</f>
        <v>42</v>
      </c>
      <c r="P3" s="23">
        <f>IF($BA3=1, データ!P3, NA())</f>
        <v>31.147540983606557</v>
      </c>
      <c r="R3" s="23">
        <f>IF($BA3=1, データ!R3, NA())</f>
        <v>6</v>
      </c>
      <c r="S3" s="23">
        <f>IF($BA3=1, データ!S3, NA())</f>
        <v>10</v>
      </c>
      <c r="T3" s="23">
        <f>IF($BA3=1, データ!T3, NA())</f>
        <v>15</v>
      </c>
      <c r="U3" s="23">
        <f>IF($BA3=1, データ!U3, NA())</f>
        <v>5</v>
      </c>
      <c r="W3" s="23">
        <f>IF($BA3=1, データ!W3, NA())</f>
        <v>34</v>
      </c>
      <c r="X3" s="23">
        <f>IF($BA3=1, データ!X3, NA())</f>
        <v>46</v>
      </c>
      <c r="Y3" s="23">
        <f>IF($BA3=1, データ!Y3, NA())</f>
        <v>35</v>
      </c>
      <c r="Z3" s="23">
        <f>IF($BA3=1, データ!Z3, NA())</f>
        <v>49</v>
      </c>
      <c r="AA3" s="23">
        <f>IF($BA3=1, データ!AA3, NA())</f>
        <v>36</v>
      </c>
      <c r="AC3" s="23">
        <f>IF($BA3=1, データ!AC3, NA())</f>
        <v>-250</v>
      </c>
      <c r="AD3" s="23">
        <f>IF($BA3=1, データ!AD3, NA())</f>
        <v>140</v>
      </c>
      <c r="AE3" s="23">
        <f>IF($BA3=1, データ!AE3, NA())</f>
        <v>-110</v>
      </c>
      <c r="AG3" s="23">
        <f>IF($BA3=1, データ!AG3, NA())</f>
        <v>0.16666666666666666</v>
      </c>
      <c r="AH3" s="23">
        <f>IF($BA3=1, データ!AH3, NA())</f>
        <v>0.27777777777777779</v>
      </c>
      <c r="AI3" s="23">
        <f>IF($BA3=1, データ!AI3, NA())</f>
        <v>0.41666666666666669</v>
      </c>
      <c r="AJ3" s="23">
        <f>IF($BA3=1, データ!AJ3, NA())</f>
        <v>0.1388888888888889</v>
      </c>
      <c r="AL3" s="23">
        <f>IF($BA3=1, データ!AL3, NA())</f>
        <v>0.2073170731707317</v>
      </c>
      <c r="AM3" s="23">
        <f>IF($BA3=1, データ!AM3, NA())</f>
        <v>0.28048780487804881</v>
      </c>
      <c r="AN3" s="23">
        <f>IF($BA3=1, データ!AN3, NA())</f>
        <v>0.21341463414634146</v>
      </c>
      <c r="AO3" s="23">
        <f>IF($BA3=1, データ!AO3, NA())</f>
        <v>0.29878048780487804</v>
      </c>
      <c r="AQ3" s="23">
        <f>IF($BA3=1, データ!AQ3, NA())</f>
        <v>44.444444444444443</v>
      </c>
      <c r="AR3" s="23">
        <f>IF($BA3=1, データ!AR3, NA())</f>
        <v>55.555555555555557</v>
      </c>
      <c r="AS3" s="23">
        <f>IF($BA3=1, データ!AS3, NA())</f>
        <v>11.111111111111114</v>
      </c>
      <c r="AU3" s="23">
        <f>IF($BA3=1, データ!AU3, NA())</f>
        <v>48.780487804878049</v>
      </c>
      <c r="AV3" s="23">
        <f>IF($BA3=1, データ!AV3, NA())</f>
        <v>51.219512195121951</v>
      </c>
      <c r="AW3" s="23">
        <f>IF($BA3=1, データ!AW3, NA())</f>
        <v>-2.4390243902439011</v>
      </c>
      <c r="AY3" s="23">
        <f t="shared" ref="AY3:AY22" si="0">AS3-AW3</f>
        <v>13.550135501355015</v>
      </c>
      <c r="BA3" s="23">
        <v>1</v>
      </c>
      <c r="BE3" s="23">
        <f t="shared" ref="BE3:BE41" si="1">BD3*SQRT(SUM($BA$2:$BA$22)-2)/SQRT(1-BD3^2)</f>
        <v>0</v>
      </c>
      <c r="BF3" s="23">
        <f t="shared" ref="BF3:BF42" si="2">TDIST(ABS(BE3),SUM($BA$2:$BA$22)-2,2)</f>
        <v>1</v>
      </c>
    </row>
    <row r="4" spans="1:58" x14ac:dyDescent="0.4">
      <c r="A4" s="23" t="s">
        <v>2</v>
      </c>
      <c r="B4" s="23">
        <f>IF($BA4=1, データ!B4, NA())</f>
        <v>27</v>
      </c>
      <c r="C4" s="23">
        <f>IF($BA4=1, データ!C4, NA())</f>
        <v>32</v>
      </c>
      <c r="D4" s="23">
        <f>IF($BA4=1, データ!D4, NA())</f>
        <v>7.7</v>
      </c>
      <c r="F4" s="23">
        <f>IF($BA4=1, データ!F4, NA())</f>
        <v>6</v>
      </c>
      <c r="G4" s="23">
        <f>IF($BA4=1, データ!G4, NA())</f>
        <v>5</v>
      </c>
      <c r="H4" s="23">
        <f>IF($BA4=1, データ!H4, NA())</f>
        <v>54.54545454545454</v>
      </c>
      <c r="J4" s="23">
        <f>IF($BA4=1, データ!J4, NA())</f>
        <v>34</v>
      </c>
      <c r="K4" s="23">
        <f>IF($BA4=1, データ!K4, NA())</f>
        <v>15</v>
      </c>
      <c r="L4" s="23">
        <f>IF($BA4=1, データ!L4, NA())</f>
        <v>69.387755102040813</v>
      </c>
      <c r="N4" s="23">
        <f>IF($BA4=1, データ!N4, NA())</f>
        <v>40</v>
      </c>
      <c r="O4" s="23">
        <f>IF($BA4=1, データ!O4, NA())</f>
        <v>20</v>
      </c>
      <c r="P4" s="23">
        <f>IF($BA4=1, データ!P4, NA())</f>
        <v>66.666666666666657</v>
      </c>
      <c r="R4" s="23">
        <f>IF($BA4=1, データ!R4, NA())</f>
        <v>2</v>
      </c>
      <c r="S4" s="23">
        <f>IF($BA4=1, データ!S4, NA())</f>
        <v>7</v>
      </c>
      <c r="T4" s="23">
        <f>IF($BA4=1, データ!T4, NA())</f>
        <v>3</v>
      </c>
      <c r="U4" s="23">
        <f>IF($BA4=1, データ!U4, NA())</f>
        <v>19</v>
      </c>
      <c r="W4" s="23">
        <f>IF($BA4=1, データ!W4, NA())</f>
        <v>35</v>
      </c>
      <c r="X4" s="23">
        <f>IF($BA4=1, データ!X4, NA())</f>
        <v>48</v>
      </c>
      <c r="Y4" s="23">
        <f>IF($BA4=1, データ!Y4, NA())</f>
        <v>48</v>
      </c>
      <c r="Z4" s="23">
        <f>IF($BA4=1, データ!Z4, NA())</f>
        <v>38</v>
      </c>
      <c r="AA4" s="23">
        <f>IF($BA4=1, データ!AA4, NA())</f>
        <v>31</v>
      </c>
      <c r="AC4" s="23">
        <f>IF($BA4=1, データ!AC4, NA())</f>
        <v>70</v>
      </c>
      <c r="AD4" s="23">
        <f>IF($BA4=1, データ!AD4, NA())</f>
        <v>400</v>
      </c>
      <c r="AE4" s="23">
        <f>IF($BA4=1, データ!AE4, NA())</f>
        <v>470</v>
      </c>
      <c r="AG4" s="23">
        <f>IF($BA4=1, データ!AG4, NA())</f>
        <v>6.4516129032258063E-2</v>
      </c>
      <c r="AH4" s="23">
        <f>IF($BA4=1, データ!AH4, NA())</f>
        <v>0.22580645161290322</v>
      </c>
      <c r="AI4" s="23">
        <f>IF($BA4=1, データ!AI4, NA())</f>
        <v>9.6774193548387094E-2</v>
      </c>
      <c r="AJ4" s="23">
        <f>IF($BA4=1, データ!AJ4, NA())</f>
        <v>0.61290322580645162</v>
      </c>
      <c r="AL4" s="23">
        <f>IF($BA4=1, データ!AL4, NA())</f>
        <v>0.20710059171597633</v>
      </c>
      <c r="AM4" s="23">
        <f>IF($BA4=1, データ!AM4, NA())</f>
        <v>0.28402366863905326</v>
      </c>
      <c r="AN4" s="23">
        <f>IF($BA4=1, データ!AN4, NA())</f>
        <v>0.28402366863905326</v>
      </c>
      <c r="AO4" s="23">
        <f>IF($BA4=1, データ!AO4, NA())</f>
        <v>0.22485207100591717</v>
      </c>
      <c r="AQ4" s="23">
        <f>IF($BA4=1, データ!AQ4, NA())</f>
        <v>29.032258064516132</v>
      </c>
      <c r="AR4" s="23">
        <f>IF($BA4=1, データ!AR4, NA())</f>
        <v>70.967741935483872</v>
      </c>
      <c r="AS4" s="23">
        <f>IF($BA4=1, データ!AS4, NA())</f>
        <v>41.935483870967744</v>
      </c>
      <c r="AU4" s="23">
        <f>IF($BA4=1, データ!AU4, NA())</f>
        <v>49.112426035502956</v>
      </c>
      <c r="AV4" s="23">
        <f>IF($BA4=1, データ!AV4, NA())</f>
        <v>50.887573964497044</v>
      </c>
      <c r="AW4" s="23">
        <f>IF($BA4=1, データ!AW4, NA())</f>
        <v>-1.7751479289940875</v>
      </c>
      <c r="AY4" s="23">
        <f t="shared" si="0"/>
        <v>43.710631799961831</v>
      </c>
      <c r="BA4" s="23">
        <v>1</v>
      </c>
      <c r="BC4" s="23" t="s">
        <v>54</v>
      </c>
      <c r="BD4" s="23">
        <f t="array" ref="BD4">PEARSON(IF($BA$2:$BA$22=1,$AS$2:$AS$22,""),IF($BA$2:$BA$22=1,$B$2:$B$22,""))</f>
        <v>-0.1511829987439007</v>
      </c>
      <c r="BE4" s="23">
        <f t="shared" si="1"/>
        <v>-0.66665407407283883</v>
      </c>
      <c r="BF4" s="23">
        <f t="shared" si="2"/>
        <v>0.51300791216590924</v>
      </c>
    </row>
    <row r="5" spans="1:58" x14ac:dyDescent="0.4">
      <c r="A5" s="23" t="s">
        <v>3</v>
      </c>
      <c r="B5" s="23">
        <f>IF($BA5=1, データ!B5, NA())</f>
        <v>13</v>
      </c>
      <c r="C5" s="23">
        <f>IF($BA5=1, データ!C5, NA())</f>
        <v>11</v>
      </c>
      <c r="D5" s="23">
        <f>IF($BA5=1, データ!D5, NA())</f>
        <v>5.0999999999999996</v>
      </c>
      <c r="F5" s="23">
        <f>IF($BA5=1, データ!F5, NA())</f>
        <v>4</v>
      </c>
      <c r="G5" s="23">
        <f>IF($BA5=1, データ!G5, NA())</f>
        <v>23</v>
      </c>
      <c r="H5" s="23">
        <f>IF($BA5=1, データ!H5, NA())</f>
        <v>14.814814814814813</v>
      </c>
      <c r="J5" s="23">
        <f>IF($BA5=1, データ!J5, NA())</f>
        <v>0</v>
      </c>
      <c r="K5" s="23">
        <f>IF($BA5=1, データ!K5, NA())</f>
        <v>25</v>
      </c>
      <c r="L5" s="23">
        <f>IF($BA5=1, データ!L5, NA())</f>
        <v>0</v>
      </c>
      <c r="N5" s="23">
        <f>IF($BA5=1, データ!N5, NA())</f>
        <v>4</v>
      </c>
      <c r="O5" s="23">
        <f>IF($BA5=1, データ!O5, NA())</f>
        <v>48</v>
      </c>
      <c r="P5" s="23">
        <f>IF($BA5=1, データ!P5, NA())</f>
        <v>7.6923076923076925</v>
      </c>
      <c r="R5" s="23">
        <f>IF($BA5=1, データ!R5, NA())</f>
        <v>9</v>
      </c>
      <c r="S5" s="23">
        <f>IF($BA5=1, データ!S5, NA())</f>
        <v>16</v>
      </c>
      <c r="T5" s="23">
        <f>IF($BA5=1, データ!T5, NA())</f>
        <v>17</v>
      </c>
      <c r="U5" s="23">
        <f>IF($BA5=1, データ!U5, NA())</f>
        <v>19</v>
      </c>
      <c r="W5" s="23">
        <f>IF($BA5=1, データ!W5, NA())</f>
        <v>13</v>
      </c>
      <c r="X5" s="23">
        <f>IF($BA5=1, データ!X5, NA())</f>
        <v>64</v>
      </c>
      <c r="Y5" s="23">
        <f>IF($BA5=1, データ!Y5, NA())</f>
        <v>17</v>
      </c>
      <c r="Z5" s="23">
        <f>IF($BA5=1, データ!Z5, NA())</f>
        <v>45</v>
      </c>
      <c r="AA5" s="23">
        <f>IF($BA5=1, データ!AA5, NA())</f>
        <v>61</v>
      </c>
      <c r="AC5" s="23">
        <f>IF($BA5=1, データ!AC5, NA())</f>
        <v>0</v>
      </c>
      <c r="AD5" s="23">
        <f>IF($BA5=1, データ!AD5, NA())</f>
        <v>360</v>
      </c>
      <c r="AE5" s="23">
        <f>IF($BA5=1, データ!AE5, NA())</f>
        <v>360</v>
      </c>
      <c r="AG5" s="23">
        <f>IF($BA5=1, データ!AG5, NA())</f>
        <v>0.14754098360655737</v>
      </c>
      <c r="AH5" s="23">
        <f>IF($BA5=1, データ!AH5, NA())</f>
        <v>0.26229508196721313</v>
      </c>
      <c r="AI5" s="23">
        <f>IF($BA5=1, データ!AI5, NA())</f>
        <v>0.27868852459016391</v>
      </c>
      <c r="AJ5" s="23">
        <f>IF($BA5=1, データ!AJ5, NA())</f>
        <v>0.31147540983606559</v>
      </c>
      <c r="AL5" s="23">
        <f>IF($BA5=1, データ!AL5, NA())</f>
        <v>9.3525179856115109E-2</v>
      </c>
      <c r="AM5" s="23">
        <f>IF($BA5=1, データ!AM5, NA())</f>
        <v>0.46043165467625902</v>
      </c>
      <c r="AN5" s="23">
        <f>IF($BA5=1, データ!AN5, NA())</f>
        <v>0.1223021582733813</v>
      </c>
      <c r="AO5" s="23">
        <f>IF($BA5=1, データ!AO5, NA())</f>
        <v>0.32374100719424459</v>
      </c>
      <c r="AQ5" s="23">
        <f>IF($BA5=1, データ!AQ5, NA())</f>
        <v>40.983606557377051</v>
      </c>
      <c r="AR5" s="23">
        <f>IF($BA5=1, データ!AR5, NA())</f>
        <v>59.016393442622949</v>
      </c>
      <c r="AS5" s="23">
        <f>IF($BA5=1, データ!AS5, NA())</f>
        <v>18.032786885245898</v>
      </c>
      <c r="AU5" s="23">
        <f>IF($BA5=1, データ!AU5, NA())</f>
        <v>55.39568345323741</v>
      </c>
      <c r="AV5" s="23">
        <f>IF($BA5=1, データ!AV5, NA())</f>
        <v>44.60431654676259</v>
      </c>
      <c r="AW5" s="23">
        <f>IF($BA5=1, データ!AW5, NA())</f>
        <v>10.791366906474821</v>
      </c>
      <c r="AY5" s="23">
        <f t="shared" si="0"/>
        <v>7.2414199787710771</v>
      </c>
      <c r="BA5" s="23">
        <v>1</v>
      </c>
      <c r="BE5" s="23">
        <f t="shared" si="1"/>
        <v>0</v>
      </c>
      <c r="BF5" s="23">
        <f t="shared" si="2"/>
        <v>1</v>
      </c>
    </row>
    <row r="6" spans="1:58" x14ac:dyDescent="0.4">
      <c r="A6" s="23" t="s">
        <v>4</v>
      </c>
      <c r="B6" s="23">
        <f>IF($BA6=1, データ!B6, NA())</f>
        <v>25</v>
      </c>
      <c r="C6" s="23">
        <f>IF($BA6=1, データ!C6, NA())</f>
        <v>18</v>
      </c>
      <c r="D6" s="23">
        <f>IF($BA6=1, データ!D6, NA())</f>
        <v>5.5</v>
      </c>
      <c r="F6" s="23">
        <f>IF($BA6=1, データ!F6, NA())</f>
        <v>7</v>
      </c>
      <c r="G6" s="23">
        <f>IF($BA6=1, データ!G6, NA())</f>
        <v>75</v>
      </c>
      <c r="H6" s="23">
        <f>IF($BA6=1, データ!H6, NA())</f>
        <v>8.536585365853659</v>
      </c>
      <c r="J6" s="23">
        <f>IF($BA6=1, データ!J6, NA())</f>
        <v>9</v>
      </c>
      <c r="K6" s="23">
        <f>IF($BA6=1, データ!K6, NA())</f>
        <v>7</v>
      </c>
      <c r="L6" s="23">
        <f>IF($BA6=1, データ!L6, NA())</f>
        <v>56.25</v>
      </c>
      <c r="N6" s="23">
        <f>IF($BA6=1, データ!N6, NA())</f>
        <v>16</v>
      </c>
      <c r="O6" s="23">
        <f>IF($BA6=1, データ!O6, NA())</f>
        <v>82</v>
      </c>
      <c r="P6" s="23">
        <f>IF($BA6=1, データ!P6, NA())</f>
        <v>16.326530612244898</v>
      </c>
      <c r="R6" s="23">
        <f>IF($BA6=1, データ!R6, NA())</f>
        <v>42</v>
      </c>
      <c r="S6" s="23">
        <f>IF($BA6=1, データ!S6, NA())</f>
        <v>25</v>
      </c>
      <c r="T6" s="23">
        <f>IF($BA6=1, データ!T6, NA())</f>
        <v>58</v>
      </c>
      <c r="U6" s="23">
        <f>IF($BA6=1, データ!U6, NA())</f>
        <v>40</v>
      </c>
      <c r="W6" s="23">
        <f>IF($BA6=1, データ!W6, NA())</f>
        <v>17</v>
      </c>
      <c r="X6" s="23">
        <f>IF($BA6=1, データ!X6, NA())</f>
        <v>0</v>
      </c>
      <c r="Y6" s="23">
        <f>IF($BA6=1, データ!Y6, NA())</f>
        <v>17</v>
      </c>
      <c r="Z6" s="23">
        <f>IF($BA6=1, データ!Z6, NA())</f>
        <v>1</v>
      </c>
      <c r="AA6" s="23">
        <f>IF($BA6=1, データ!AA6, NA())</f>
        <v>165</v>
      </c>
      <c r="AC6" s="23">
        <f>IF($BA6=1, データ!AC6, NA())</f>
        <v>400</v>
      </c>
      <c r="AD6" s="23">
        <f>IF($BA6=1, データ!AD6, NA())</f>
        <v>480</v>
      </c>
      <c r="AE6" s="23">
        <f>IF($BA6=1, データ!AE6, NA())</f>
        <v>880</v>
      </c>
      <c r="AG6" s="23">
        <f>IF($BA6=1, データ!AG6, NA())</f>
        <v>0.25454545454545452</v>
      </c>
      <c r="AH6" s="23">
        <f>IF($BA6=1, データ!AH6, NA())</f>
        <v>0.15151515151515152</v>
      </c>
      <c r="AI6" s="23">
        <f>IF($BA6=1, データ!AI6, NA())</f>
        <v>0.3515151515151515</v>
      </c>
      <c r="AJ6" s="23">
        <f>IF($BA6=1, データ!AJ6, NA())</f>
        <v>0.24242424242424243</v>
      </c>
      <c r="AL6" s="23">
        <f>IF($BA6=1, データ!AL6, NA())</f>
        <v>0.48571428571428571</v>
      </c>
      <c r="AM6" s="23">
        <f>IF($BA6=1, データ!AM6, NA())</f>
        <v>0</v>
      </c>
      <c r="AN6" s="23">
        <f>IF($BA6=1, データ!AN6, NA())</f>
        <v>0.48571428571428571</v>
      </c>
      <c r="AO6" s="23">
        <f>IF($BA6=1, データ!AO6, NA())</f>
        <v>2.8571428571428571E-2</v>
      </c>
      <c r="AQ6" s="23">
        <f>IF($BA6=1, データ!AQ6, NA())</f>
        <v>40.606060606060609</v>
      </c>
      <c r="AR6" s="23">
        <f>IF($BA6=1, データ!AR6, NA())</f>
        <v>59.393939393939398</v>
      </c>
      <c r="AS6" s="23">
        <f>IF($BA6=1, データ!AS6, NA())</f>
        <v>18.787878787878789</v>
      </c>
      <c r="AU6" s="23">
        <f>IF($BA6=1, データ!AU6, NA())</f>
        <v>48.571428571428569</v>
      </c>
      <c r="AV6" s="23">
        <f>IF($BA6=1, データ!AV6, NA())</f>
        <v>51.428571428571423</v>
      </c>
      <c r="AW6" s="23">
        <f>IF($BA6=1, データ!AW6, NA())</f>
        <v>-2.8571428571428541</v>
      </c>
      <c r="AY6" s="23">
        <f t="shared" si="0"/>
        <v>21.645021645021643</v>
      </c>
      <c r="BA6" s="23">
        <v>1</v>
      </c>
      <c r="BC6" s="23" t="s">
        <v>55</v>
      </c>
      <c r="BD6" s="23">
        <f t="array" ref="BD6">PEARSON(IF($BA$2:$BA$22=1,$AW$2:$AW$22,""),IF($BA$2:$BA$22=1,$C$2:$C$22,""))</f>
        <v>0.24006800353725849</v>
      </c>
      <c r="BE6" s="23">
        <f t="shared" si="1"/>
        <v>1.0779558283207784</v>
      </c>
      <c r="BF6" s="23">
        <f t="shared" si="2"/>
        <v>0.29454959263056674</v>
      </c>
    </row>
    <row r="7" spans="1:58" x14ac:dyDescent="0.4">
      <c r="A7" s="23" t="s">
        <v>5</v>
      </c>
      <c r="B7" s="23">
        <f>IF($BA7=1, データ!B7, NA())</f>
        <v>9</v>
      </c>
      <c r="C7" s="23">
        <f>IF($BA7=1, データ!C7, NA())</f>
        <v>29</v>
      </c>
      <c r="D7" s="23">
        <f>IF($BA7=1, データ!D7, NA())</f>
        <v>7.2</v>
      </c>
      <c r="F7" s="23">
        <f>IF($BA7=1, データ!F7, NA())</f>
        <v>18</v>
      </c>
      <c r="G7" s="23">
        <f>IF($BA7=1, データ!G7, NA())</f>
        <v>25</v>
      </c>
      <c r="H7" s="23">
        <f>IF($BA7=1, データ!H7, NA())</f>
        <v>41.860465116279073</v>
      </c>
      <c r="J7" s="23">
        <f>IF($BA7=1, データ!J7, NA())</f>
        <v>32</v>
      </c>
      <c r="K7" s="23">
        <f>IF($BA7=1, データ!K7, NA())</f>
        <v>11</v>
      </c>
      <c r="L7" s="23">
        <f>IF($BA7=1, データ!L7, NA())</f>
        <v>74.418604651162795</v>
      </c>
      <c r="N7" s="23">
        <f>IF($BA7=1, データ!N7, NA())</f>
        <v>50</v>
      </c>
      <c r="O7" s="23">
        <f>IF($BA7=1, データ!O7, NA())</f>
        <v>36</v>
      </c>
      <c r="P7" s="23">
        <f>IF($BA7=1, データ!P7, NA())</f>
        <v>58.139534883720934</v>
      </c>
      <c r="R7" s="23">
        <f>IF($BA7=1, データ!R7, NA())</f>
        <v>17</v>
      </c>
      <c r="S7" s="23">
        <f>IF($BA7=1, データ!S7, NA())</f>
        <v>32</v>
      </c>
      <c r="T7" s="23">
        <f>IF($BA7=1, データ!T7, NA())</f>
        <v>23</v>
      </c>
      <c r="U7" s="23">
        <f>IF($BA7=1, データ!U7, NA())</f>
        <v>31</v>
      </c>
      <c r="W7" s="23">
        <f>IF($BA7=1, データ!W7, NA())</f>
        <v>49</v>
      </c>
      <c r="X7" s="23">
        <f>IF($BA7=1, データ!X7, NA())</f>
        <v>7</v>
      </c>
      <c r="Y7" s="23">
        <f>IF($BA7=1, データ!Y7, NA())</f>
        <v>38</v>
      </c>
      <c r="Z7" s="23">
        <f>IF($BA7=1, データ!Z7, NA())</f>
        <v>3</v>
      </c>
      <c r="AA7" s="23">
        <f>IF($BA7=1, データ!AA7, NA())</f>
        <v>103</v>
      </c>
      <c r="AC7" s="23">
        <f>IF($BA7=1, データ!AC7, NA())</f>
        <v>180</v>
      </c>
      <c r="AD7" s="23">
        <f>IF($BA7=1, データ!AD7, NA())</f>
        <v>890</v>
      </c>
      <c r="AE7" s="23">
        <f>IF($BA7=1, データ!AE7, NA())</f>
        <v>1070</v>
      </c>
      <c r="AG7" s="23">
        <f>IF($BA7=1, データ!AG7, NA())</f>
        <v>0.1650485436893204</v>
      </c>
      <c r="AH7" s="23">
        <f>IF($BA7=1, データ!AH7, NA())</f>
        <v>0.31067961165048541</v>
      </c>
      <c r="AI7" s="23">
        <f>IF($BA7=1, データ!AI7, NA())</f>
        <v>0.22330097087378642</v>
      </c>
      <c r="AJ7" s="23">
        <f>IF($BA7=1, データ!AJ7, NA())</f>
        <v>0.30097087378640774</v>
      </c>
      <c r="AL7" s="23">
        <f>IF($BA7=1, データ!AL7, NA())</f>
        <v>0.50515463917525771</v>
      </c>
      <c r="AM7" s="23">
        <f>IF($BA7=1, データ!AM7, NA())</f>
        <v>7.2164948453608241E-2</v>
      </c>
      <c r="AN7" s="23">
        <f>IF($BA7=1, データ!AN7, NA())</f>
        <v>0.39175257731958762</v>
      </c>
      <c r="AO7" s="23">
        <f>IF($BA7=1, データ!AO7, NA())</f>
        <v>3.0927835051546393E-2</v>
      </c>
      <c r="AQ7" s="23">
        <f>IF($BA7=1, データ!AQ7, NA())</f>
        <v>47.572815533980581</v>
      </c>
      <c r="AR7" s="23">
        <f>IF($BA7=1, データ!AR7, NA())</f>
        <v>52.427184466019419</v>
      </c>
      <c r="AS7" s="23">
        <f>IF($BA7=1, データ!AS7, NA())</f>
        <v>4.8543689320388381</v>
      </c>
      <c r="AU7" s="23">
        <f>IF($BA7=1, データ!AU7, NA())</f>
        <v>57.731958762886592</v>
      </c>
      <c r="AV7" s="23">
        <f>IF($BA7=1, データ!AV7, NA())</f>
        <v>42.268041237113401</v>
      </c>
      <c r="AW7" s="23">
        <f>IF($BA7=1, データ!AW7, NA())</f>
        <v>15.463917525773191</v>
      </c>
      <c r="AY7" s="23">
        <f t="shared" si="0"/>
        <v>-10.609548593734353</v>
      </c>
      <c r="BA7" s="23">
        <v>1</v>
      </c>
      <c r="BE7" s="23">
        <f t="shared" si="1"/>
        <v>0</v>
      </c>
      <c r="BF7" s="23">
        <f t="shared" si="2"/>
        <v>1</v>
      </c>
    </row>
    <row r="8" spans="1:58" x14ac:dyDescent="0.4">
      <c r="A8" s="23" t="s">
        <v>6</v>
      </c>
      <c r="B8" s="23">
        <f>IF($BA8=1, データ!B8, NA())</f>
        <v>14</v>
      </c>
      <c r="C8" s="23">
        <f>IF($BA8=1, データ!C8, NA())</f>
        <v>22</v>
      </c>
      <c r="D8" s="23">
        <f>IF($BA8=1, データ!D8, NA())</f>
        <v>6.8</v>
      </c>
      <c r="F8" s="23">
        <f>IF($BA8=1, データ!F8, NA())</f>
        <v>8</v>
      </c>
      <c r="G8" s="23">
        <f>IF($BA8=1, データ!G8, NA())</f>
        <v>17</v>
      </c>
      <c r="H8" s="23">
        <f>IF($BA8=1, データ!H8, NA())</f>
        <v>32</v>
      </c>
      <c r="J8" s="23">
        <f>IF($BA8=1, データ!J8, NA())</f>
        <v>45</v>
      </c>
      <c r="K8" s="23">
        <f>IF($BA8=1, データ!K8, NA())</f>
        <v>5</v>
      </c>
      <c r="L8" s="23">
        <f>IF($BA8=1, データ!L8, NA())</f>
        <v>90</v>
      </c>
      <c r="N8" s="23">
        <f>IF($BA8=1, データ!N8, NA())</f>
        <v>53</v>
      </c>
      <c r="O8" s="23">
        <f>IF($BA8=1, データ!O8, NA())</f>
        <v>22</v>
      </c>
      <c r="P8" s="23">
        <f>IF($BA8=1, データ!P8, NA())</f>
        <v>70.666666666666671</v>
      </c>
      <c r="R8" s="23">
        <f>IF($BA8=1, データ!R8, NA())</f>
        <v>9</v>
      </c>
      <c r="S8" s="23">
        <f>IF($BA8=1, データ!S8, NA())</f>
        <v>14</v>
      </c>
      <c r="T8" s="23">
        <f>IF($BA8=1, データ!T8, NA())</f>
        <v>18</v>
      </c>
      <c r="U8" s="23">
        <f>IF($BA8=1, データ!U8, NA())</f>
        <v>15</v>
      </c>
      <c r="W8" s="23">
        <f>IF($BA8=1, データ!W8, NA())</f>
        <v>34</v>
      </c>
      <c r="X8" s="23">
        <f>IF($BA8=1, データ!X8, NA())</f>
        <v>14</v>
      </c>
      <c r="Y8" s="23">
        <f>IF($BA8=1, データ!Y8, NA())</f>
        <v>62</v>
      </c>
      <c r="Z8" s="23">
        <f>IF($BA8=1, データ!Z8, NA())</f>
        <v>34</v>
      </c>
      <c r="AA8" s="23">
        <f>IF($BA8=1, データ!AA8, NA())</f>
        <v>56</v>
      </c>
      <c r="AC8" s="23">
        <f>IF($BA8=1, データ!AC8, NA())</f>
        <v>60</v>
      </c>
      <c r="AD8" s="23">
        <f>IF($BA8=1, データ!AD8, NA())</f>
        <v>1190</v>
      </c>
      <c r="AE8" s="25">
        <f>IF($BA8=1, データ!AE8, NA())</f>
        <v>1250</v>
      </c>
      <c r="AG8" s="23">
        <f>IF($BA8=1, データ!AG8, NA())</f>
        <v>0.16071428571428573</v>
      </c>
      <c r="AH8" s="23">
        <f>IF($BA8=1, データ!AH8, NA())</f>
        <v>0.25</v>
      </c>
      <c r="AI8" s="23">
        <f>IF($BA8=1, データ!AI8, NA())</f>
        <v>0.32142857142857145</v>
      </c>
      <c r="AJ8" s="23">
        <f>IF($BA8=1, データ!AJ8, NA())</f>
        <v>0.26785714285714285</v>
      </c>
      <c r="AL8" s="23">
        <f>IF($BA8=1, データ!AL8, NA())</f>
        <v>0.2361111111111111</v>
      </c>
      <c r="AM8" s="23">
        <f>IF($BA8=1, データ!AM8, NA())</f>
        <v>9.7222222222222224E-2</v>
      </c>
      <c r="AN8" s="23">
        <f>IF($BA8=1, データ!AN8, NA())</f>
        <v>0.43055555555555558</v>
      </c>
      <c r="AO8" s="23">
        <f>IF($BA8=1, データ!AO8, NA())</f>
        <v>0.2361111111111111</v>
      </c>
      <c r="AQ8" s="23">
        <f>IF($BA8=1, データ!AQ8, NA())</f>
        <v>41.071428571428569</v>
      </c>
      <c r="AR8" s="23">
        <f>IF($BA8=1, データ!AR8, NA())</f>
        <v>58.928571428571431</v>
      </c>
      <c r="AS8" s="23">
        <f>IF($BA8=1, データ!AS8, NA())</f>
        <v>17.857142857142861</v>
      </c>
      <c r="AU8" s="23">
        <f>IF($BA8=1, データ!AU8, NA())</f>
        <v>33.333333333333329</v>
      </c>
      <c r="AV8" s="23">
        <f>IF($BA8=1, データ!AV8, NA())</f>
        <v>66.666666666666657</v>
      </c>
      <c r="AW8" s="23">
        <f>IF($BA8=1, データ!AW8, NA())</f>
        <v>-33.333333333333329</v>
      </c>
      <c r="AY8" s="23">
        <f t="shared" si="0"/>
        <v>51.19047619047619</v>
      </c>
      <c r="BA8" s="23">
        <v>1</v>
      </c>
      <c r="BC8" s="23" t="s">
        <v>56</v>
      </c>
      <c r="BD8" s="23">
        <f t="array" ref="BD8">PEARSON(IF($BA$2:$BA$22=1,$AW$2:$AW$22,""),IF($BA$2:$BA$22=1,$B$2:$B$22,""))</f>
        <v>0.38862880820450113</v>
      </c>
      <c r="BE8" s="23">
        <f t="shared" si="1"/>
        <v>1.8385109486784004</v>
      </c>
      <c r="BF8" s="23">
        <f t="shared" si="2"/>
        <v>8.1672455906631886E-2</v>
      </c>
    </row>
    <row r="9" spans="1:58" x14ac:dyDescent="0.4">
      <c r="A9" s="23" t="s">
        <v>7</v>
      </c>
      <c r="B9" s="23">
        <f>IF($BA9=1, データ!B9, NA())</f>
        <v>22</v>
      </c>
      <c r="C9" s="23">
        <f>IF($BA9=1, データ!C9, NA())</f>
        <v>22</v>
      </c>
      <c r="D9" s="23">
        <f>IF($BA9=1, データ!D9, NA())</f>
        <v>5.3</v>
      </c>
      <c r="F9" s="23">
        <f>IF($BA9=1, データ!F9, NA())</f>
        <v>17</v>
      </c>
      <c r="G9" s="23">
        <f>IF($BA9=1, データ!G9, NA())</f>
        <v>23</v>
      </c>
      <c r="H9" s="23">
        <f>IF($BA9=1, データ!H9, NA())</f>
        <v>42.5</v>
      </c>
      <c r="J9" s="23">
        <f>IF($BA9=1, データ!J9, NA())</f>
        <v>9</v>
      </c>
      <c r="K9" s="23">
        <f>IF($BA9=1, データ!K9, NA())</f>
        <v>16</v>
      </c>
      <c r="L9" s="23">
        <f>IF($BA9=1, データ!L9, NA())</f>
        <v>36</v>
      </c>
      <c r="N9" s="23">
        <f>IF($BA9=1, データ!N9, NA())</f>
        <v>26</v>
      </c>
      <c r="O9" s="23">
        <f>IF($BA9=1, データ!O9, NA())</f>
        <v>39</v>
      </c>
      <c r="P9" s="23">
        <f>IF($BA9=1, データ!P9, NA())</f>
        <v>40</v>
      </c>
      <c r="R9" s="23">
        <f>IF($BA9=1, データ!R9, NA())</f>
        <v>14</v>
      </c>
      <c r="S9" s="23">
        <f>IF($BA9=1, データ!S9, NA())</f>
        <v>30</v>
      </c>
      <c r="T9" s="23">
        <f>IF($BA9=1, データ!T9, NA())</f>
        <v>26</v>
      </c>
      <c r="U9" s="23">
        <f>IF($BA9=1, データ!U9, NA())</f>
        <v>44</v>
      </c>
      <c r="W9" s="23">
        <f>IF($BA9=1, データ!W9, NA())</f>
        <v>17</v>
      </c>
      <c r="X9" s="23">
        <f>IF($BA9=1, データ!X9, NA())</f>
        <v>28</v>
      </c>
      <c r="Y9" s="23">
        <f>IF($BA9=1, データ!Y9, NA())</f>
        <v>22</v>
      </c>
      <c r="Z9" s="23">
        <f>IF($BA9=1, データ!Z9, NA())</f>
        <v>19</v>
      </c>
      <c r="AA9" s="23">
        <f>IF($BA9=1, データ!AA9, NA())</f>
        <v>86</v>
      </c>
      <c r="AC9" s="23">
        <f>IF($BA9=1, データ!AC9, NA())</f>
        <v>-480</v>
      </c>
      <c r="AD9" s="23">
        <f>IF($BA9=1, データ!AD9, NA())</f>
        <v>740</v>
      </c>
      <c r="AE9" s="23">
        <f>IF($BA9=1, データ!AE9, NA())</f>
        <v>260</v>
      </c>
      <c r="AG9" s="23">
        <f>IF($BA9=1, データ!AG9, NA())</f>
        <v>0.12280701754385964</v>
      </c>
      <c r="AH9" s="23">
        <f>IF($BA9=1, データ!AH9, NA())</f>
        <v>0.26315789473684209</v>
      </c>
      <c r="AI9" s="23">
        <f>IF($BA9=1, データ!AI9, NA())</f>
        <v>0.22807017543859648</v>
      </c>
      <c r="AJ9" s="23">
        <f>IF($BA9=1, データ!AJ9, NA())</f>
        <v>0.38596491228070173</v>
      </c>
      <c r="AL9" s="23">
        <f>IF($BA9=1, データ!AL9, NA())</f>
        <v>0.19767441860465115</v>
      </c>
      <c r="AM9" s="23">
        <f>IF($BA9=1, データ!AM9, NA())</f>
        <v>0.32558139534883723</v>
      </c>
      <c r="AN9" s="23">
        <f>IF($BA9=1, データ!AN9, NA())</f>
        <v>0.2558139534883721</v>
      </c>
      <c r="AO9" s="23">
        <f>IF($BA9=1, データ!AO9, NA())</f>
        <v>0.22093023255813954</v>
      </c>
      <c r="AQ9" s="23">
        <f>IF($BA9=1, データ!AQ9, NA())</f>
        <v>38.596491228070171</v>
      </c>
      <c r="AR9" s="23">
        <f>IF($BA9=1, データ!AR9, NA())</f>
        <v>61.403508771929829</v>
      </c>
      <c r="AS9" s="23">
        <f>IF($BA9=1, データ!AS9, NA())</f>
        <v>22.807017543859658</v>
      </c>
      <c r="AU9" s="23">
        <f>IF($BA9=1, データ!AU9, NA())</f>
        <v>52.325581395348841</v>
      </c>
      <c r="AV9" s="23">
        <f>IF($BA9=1, データ!AV9, NA())</f>
        <v>47.674418604651166</v>
      </c>
      <c r="AW9" s="23">
        <f>IF($BA9=1, データ!AW9, NA())</f>
        <v>4.6511627906976756</v>
      </c>
      <c r="AY9" s="23">
        <f t="shared" si="0"/>
        <v>18.155854753161982</v>
      </c>
      <c r="BA9" s="23">
        <v>1</v>
      </c>
      <c r="BE9" s="23">
        <f t="shared" si="1"/>
        <v>0</v>
      </c>
      <c r="BF9" s="23">
        <f t="shared" si="2"/>
        <v>1</v>
      </c>
    </row>
    <row r="10" spans="1:58" x14ac:dyDescent="0.4">
      <c r="A10" s="23" t="s">
        <v>8</v>
      </c>
      <c r="B10" s="23">
        <f>IF($BA10=1, データ!B10, NA())</f>
        <v>17</v>
      </c>
      <c r="C10" s="23">
        <f>IF($BA10=1, データ!C10, NA())</f>
        <v>30</v>
      </c>
      <c r="D10" s="23">
        <f>IF($BA10=1, データ!D10, NA())</f>
        <v>6</v>
      </c>
      <c r="F10" s="23">
        <f>IF($BA10=1, データ!F10, NA())</f>
        <v>17</v>
      </c>
      <c r="G10" s="23">
        <f>IF($BA10=1, データ!G10, NA())</f>
        <v>7</v>
      </c>
      <c r="H10" s="23">
        <f>IF($BA10=1, データ!H10, NA())</f>
        <v>70.833333333333343</v>
      </c>
      <c r="J10" s="23">
        <f>IF($BA10=1, データ!J10, NA())</f>
        <v>3</v>
      </c>
      <c r="K10" s="23">
        <f>IF($BA10=1, データ!K10, NA())</f>
        <v>39</v>
      </c>
      <c r="L10" s="23">
        <f>IF($BA10=1, データ!L10, NA())</f>
        <v>7.1428571428571423</v>
      </c>
      <c r="N10" s="23">
        <f>IF($BA10=1, データ!N10, NA())</f>
        <v>20</v>
      </c>
      <c r="O10" s="23">
        <f>IF($BA10=1, データ!O10, NA())</f>
        <v>46</v>
      </c>
      <c r="P10" s="23">
        <f>IF($BA10=1, データ!P10, NA())</f>
        <v>30.303030303030305</v>
      </c>
      <c r="R10" s="23">
        <f>IF($BA10=1, データ!R10, NA())</f>
        <v>9</v>
      </c>
      <c r="S10" s="23">
        <f>IF($BA10=1, データ!S10, NA())</f>
        <v>9</v>
      </c>
      <c r="T10" s="23">
        <f>IF($BA10=1, データ!T10, NA())</f>
        <v>22</v>
      </c>
      <c r="U10" s="23">
        <f>IF($BA10=1, データ!U10, NA())</f>
        <v>9</v>
      </c>
      <c r="W10" s="23">
        <f>IF($BA10=1, データ!W10, NA())</f>
        <v>19</v>
      </c>
      <c r="X10" s="23">
        <f>IF($BA10=1, データ!X10, NA())</f>
        <v>41</v>
      </c>
      <c r="Y10" s="23">
        <f>IF($BA10=1, データ!Y10, NA())</f>
        <v>52</v>
      </c>
      <c r="Z10" s="23">
        <f>IF($BA10=1, データ!Z10, NA())</f>
        <v>39</v>
      </c>
      <c r="AA10" s="23">
        <f>IF($BA10=1, データ!AA10, NA())</f>
        <v>49</v>
      </c>
      <c r="AC10" s="23">
        <f>IF($BA10=1, データ!AC10, NA())</f>
        <v>-60</v>
      </c>
      <c r="AD10" s="23">
        <f>IF($BA10=1, データ!AD10, NA())</f>
        <v>440</v>
      </c>
      <c r="AE10" s="23">
        <f>IF($BA10=1, データ!AE10, NA())</f>
        <v>380</v>
      </c>
      <c r="AG10" s="23">
        <f>IF($BA10=1, データ!AG10, NA())</f>
        <v>0.18367346938775511</v>
      </c>
      <c r="AH10" s="23">
        <f>IF($BA10=1, データ!AH10, NA())</f>
        <v>0.18367346938775511</v>
      </c>
      <c r="AI10" s="23">
        <f>IF($BA10=1, データ!AI10, NA())</f>
        <v>0.44897959183673469</v>
      </c>
      <c r="AJ10" s="23">
        <f>IF($BA10=1, データ!AJ10, NA())</f>
        <v>0.18367346938775511</v>
      </c>
      <c r="AL10" s="23">
        <f>IF($BA10=1, データ!AL10, NA())</f>
        <v>0.12582781456953643</v>
      </c>
      <c r="AM10" s="23">
        <f>IF($BA10=1, データ!AM10, NA())</f>
        <v>0.27152317880794702</v>
      </c>
      <c r="AN10" s="23">
        <f>IF($BA10=1, データ!AN10, NA())</f>
        <v>0.3443708609271523</v>
      </c>
      <c r="AO10" s="23">
        <f>IF($BA10=1, データ!AO10, NA())</f>
        <v>0.25827814569536423</v>
      </c>
      <c r="AQ10" s="23">
        <f>IF($BA10=1, データ!AQ10, NA())</f>
        <v>36.734693877551024</v>
      </c>
      <c r="AR10" s="23">
        <f>IF($BA10=1, データ!AR10, NA())</f>
        <v>63.265306122448983</v>
      </c>
      <c r="AS10" s="23">
        <f>IF($BA10=1, データ!AS10, NA())</f>
        <v>26.530612244897959</v>
      </c>
      <c r="AU10" s="23">
        <f>IF($BA10=1, データ!AU10, NA())</f>
        <v>39.735099337748345</v>
      </c>
      <c r="AV10" s="23">
        <f>IF($BA10=1, データ!AV10, NA())</f>
        <v>60.264900662251655</v>
      </c>
      <c r="AW10" s="23">
        <f>IF($BA10=1, データ!AW10, NA())</f>
        <v>-20.52980132450331</v>
      </c>
      <c r="AY10" s="23">
        <f t="shared" si="0"/>
        <v>47.06041356940127</v>
      </c>
      <c r="BA10" s="23">
        <v>1</v>
      </c>
      <c r="BC10" s="23" t="s">
        <v>61</v>
      </c>
      <c r="BD10" s="23">
        <f t="array" ref="BD10">PEARSON(IF($BA$2:$BA$22=1,$AC$2:$AC$22,""),IF($BA$2:$BA$22=1,$C$2:$C$22,""))</f>
        <v>-0.1920140955170897</v>
      </c>
      <c r="BE10" s="23">
        <f t="shared" si="1"/>
        <v>-0.85283953297243587</v>
      </c>
      <c r="BF10" s="23">
        <f t="shared" si="2"/>
        <v>0.40437148452306015</v>
      </c>
    </row>
    <row r="11" spans="1:58" x14ac:dyDescent="0.4">
      <c r="A11" s="23" t="s">
        <v>9</v>
      </c>
      <c r="B11" s="23">
        <f>IF($BA11=1, データ!B11, NA())</f>
        <v>17</v>
      </c>
      <c r="C11" s="23">
        <f>IF($BA11=1, データ!C11, NA())</f>
        <v>20</v>
      </c>
      <c r="D11" s="23">
        <f>IF($BA11=1, データ!D11, NA())</f>
        <v>6.6</v>
      </c>
      <c r="F11" s="23">
        <f>IF($BA11=1, データ!F11, NA())</f>
        <v>14</v>
      </c>
      <c r="G11" s="23">
        <f>IF($BA11=1, データ!G11, NA())</f>
        <v>15</v>
      </c>
      <c r="H11" s="23">
        <f>IF($BA11=1, データ!H11, NA())</f>
        <v>48.275862068965516</v>
      </c>
      <c r="J11" s="23">
        <f>IF($BA11=1, データ!J11, NA())</f>
        <v>0</v>
      </c>
      <c r="K11" s="23">
        <f>IF($BA11=1, データ!K11, NA())</f>
        <v>69</v>
      </c>
      <c r="L11" s="23">
        <f>IF($BA11=1, データ!L11, NA())</f>
        <v>0</v>
      </c>
      <c r="N11" s="23">
        <f>IF($BA11=1, データ!N11, NA())</f>
        <v>14</v>
      </c>
      <c r="O11" s="23">
        <f>IF($BA11=1, データ!O11, NA())</f>
        <v>84</v>
      </c>
      <c r="P11" s="23">
        <f>IF($BA11=1, データ!P11, NA())</f>
        <v>14.285714285714285</v>
      </c>
      <c r="R11" s="23">
        <f>IF($BA11=1, データ!R11, NA())</f>
        <v>13</v>
      </c>
      <c r="S11" s="23">
        <f>IF($BA11=1, データ!S11, NA())</f>
        <v>12</v>
      </c>
      <c r="T11" s="23">
        <f>IF($BA11=1, データ!T11, NA())</f>
        <v>20</v>
      </c>
      <c r="U11" s="23">
        <f>IF($BA11=1, データ!U11, NA())</f>
        <v>15</v>
      </c>
      <c r="W11" s="23">
        <f>IF($BA11=1, データ!W11, NA())</f>
        <v>71</v>
      </c>
      <c r="X11" s="23">
        <f>IF($BA11=1, データ!X11, NA())</f>
        <v>0</v>
      </c>
      <c r="Y11" s="23">
        <f>IF($BA11=1, データ!Y11, NA())</f>
        <v>69</v>
      </c>
      <c r="Z11" s="23">
        <f>IF($BA11=1, データ!Z11, NA())</f>
        <v>0</v>
      </c>
      <c r="AA11" s="23">
        <f>IF($BA11=1, データ!AA11, NA())</f>
        <v>60</v>
      </c>
      <c r="AC11" s="23">
        <f>IF($BA11=1, データ!AC11, NA())</f>
        <v>60</v>
      </c>
      <c r="AD11" s="23">
        <f>IF($BA11=1, データ!AD11, NA())</f>
        <v>890</v>
      </c>
      <c r="AE11" s="23">
        <f>IF($BA11=1, データ!AE11, NA())</f>
        <v>950</v>
      </c>
      <c r="AG11" s="23">
        <f>IF($BA11=1, データ!AG11, NA())</f>
        <v>0.21666666666666667</v>
      </c>
      <c r="AH11" s="23">
        <f>IF($BA11=1, データ!AH11, NA())</f>
        <v>0.2</v>
      </c>
      <c r="AI11" s="23">
        <f>IF($BA11=1, データ!AI11, NA())</f>
        <v>0.33333333333333331</v>
      </c>
      <c r="AJ11" s="23">
        <f>IF($BA11=1, データ!AJ11, NA())</f>
        <v>0.25</v>
      </c>
      <c r="AL11" s="23">
        <f>IF($BA11=1, データ!AL11, NA())</f>
        <v>0.50714285714285712</v>
      </c>
      <c r="AM11" s="23">
        <f>IF($BA11=1, データ!AM11, NA())</f>
        <v>0</v>
      </c>
      <c r="AN11" s="23">
        <f>IF($BA11=1, データ!AN11, NA())</f>
        <v>0.49285714285714288</v>
      </c>
      <c r="AO11" s="23">
        <f>IF($BA11=1, データ!AO11, NA())</f>
        <v>0</v>
      </c>
      <c r="AQ11" s="23">
        <f>IF($BA11=1, データ!AQ11, NA())</f>
        <v>41.666666666666671</v>
      </c>
      <c r="AR11" s="23">
        <f>IF($BA11=1, データ!AR11, NA())</f>
        <v>58.333333333333336</v>
      </c>
      <c r="AS11" s="23">
        <f>IF($BA11=1, データ!AS11, NA())</f>
        <v>16.666666666666664</v>
      </c>
      <c r="AU11" s="23">
        <f>IF($BA11=1, データ!AU11, NA())</f>
        <v>50.714285714285708</v>
      </c>
      <c r="AV11" s="23">
        <f>IF($BA11=1, データ!AV11, NA())</f>
        <v>49.285714285714292</v>
      </c>
      <c r="AW11" s="23">
        <f>IF($BA11=1, データ!AW11, NA())</f>
        <v>1.4285714285714164</v>
      </c>
      <c r="AY11" s="23">
        <f t="shared" si="0"/>
        <v>15.238095238095248</v>
      </c>
      <c r="BA11" s="23">
        <v>1</v>
      </c>
      <c r="BE11" s="23">
        <f t="shared" si="1"/>
        <v>0</v>
      </c>
      <c r="BF11" s="23">
        <f t="shared" si="2"/>
        <v>1</v>
      </c>
    </row>
    <row r="12" spans="1:58" x14ac:dyDescent="0.4">
      <c r="A12" s="23" t="s">
        <v>10</v>
      </c>
      <c r="B12" s="23">
        <f>IF($BA12=1, データ!B12, NA())</f>
        <v>14</v>
      </c>
      <c r="C12" s="23">
        <f>IF($BA12=1, データ!C12, NA())</f>
        <v>26</v>
      </c>
      <c r="D12" s="23">
        <f>IF($BA12=1, データ!D12, NA())</f>
        <v>6.7</v>
      </c>
      <c r="F12" s="23">
        <f>IF($BA12=1, データ!F12, NA())</f>
        <v>18</v>
      </c>
      <c r="G12" s="23">
        <f>IF($BA12=1, データ!G12, NA())</f>
        <v>6</v>
      </c>
      <c r="H12" s="23">
        <f>IF($BA12=1, データ!H12, NA())</f>
        <v>75</v>
      </c>
      <c r="J12" s="23">
        <f>IF($BA12=1, データ!J12, NA())</f>
        <v>17</v>
      </c>
      <c r="K12" s="23">
        <f>IF($BA12=1, データ!K12, NA())</f>
        <v>12</v>
      </c>
      <c r="L12" s="23">
        <f>IF($BA12=1, データ!L12, NA())</f>
        <v>58.620689655172406</v>
      </c>
      <c r="N12" s="23">
        <f>IF($BA12=1, データ!N12, NA())</f>
        <v>35</v>
      </c>
      <c r="O12" s="23">
        <f>IF($BA12=1, データ!O12, NA())</f>
        <v>18</v>
      </c>
      <c r="P12" s="23">
        <f>IF($BA12=1, データ!P12, NA())</f>
        <v>66.037735849056602</v>
      </c>
      <c r="R12" s="23">
        <f>IF($BA12=1, データ!R12, NA())</f>
        <v>9</v>
      </c>
      <c r="S12" s="23">
        <f>IF($BA12=1, データ!S12, NA())</f>
        <v>11</v>
      </c>
      <c r="T12" s="23">
        <f>IF($BA12=1, データ!T12, NA())</f>
        <v>23</v>
      </c>
      <c r="U12" s="23">
        <f>IF($BA12=1, データ!U12, NA())</f>
        <v>10</v>
      </c>
      <c r="W12" s="23">
        <f>IF($BA12=1, データ!W12, NA())</f>
        <v>10</v>
      </c>
      <c r="X12" s="23">
        <f>IF($BA12=1, データ!X12, NA())</f>
        <v>24</v>
      </c>
      <c r="Y12" s="23">
        <f>IF($BA12=1, データ!Y12, NA())</f>
        <v>29</v>
      </c>
      <c r="Z12" s="23">
        <f>IF($BA12=1, データ!Z12, NA())</f>
        <v>84</v>
      </c>
      <c r="AA12" s="23">
        <f>IF($BA12=1, データ!AA12, NA())</f>
        <v>53</v>
      </c>
      <c r="AC12" s="23">
        <f>IF($BA12=1, データ!AC12, NA())</f>
        <v>230</v>
      </c>
      <c r="AD12" s="23">
        <f>IF($BA12=1, データ!AD12, NA())</f>
        <v>320</v>
      </c>
      <c r="AE12" s="23">
        <f>IF($BA12=1, データ!AE12, NA())</f>
        <v>550</v>
      </c>
      <c r="AG12" s="23">
        <f>IF($BA12=1, データ!AG12, NA())</f>
        <v>0.16981132075471697</v>
      </c>
      <c r="AH12" s="23">
        <f>IF($BA12=1, データ!AH12, NA())</f>
        <v>0.20754716981132076</v>
      </c>
      <c r="AI12" s="23">
        <f>IF($BA12=1, データ!AI12, NA())</f>
        <v>0.43396226415094341</v>
      </c>
      <c r="AJ12" s="23">
        <f>IF($BA12=1, データ!AJ12, NA())</f>
        <v>0.18867924528301888</v>
      </c>
      <c r="AL12" s="23">
        <f>IF($BA12=1, データ!AL12, NA())</f>
        <v>6.8027210884353748E-2</v>
      </c>
      <c r="AM12" s="23">
        <f>IF($BA12=1, データ!AM12, NA())</f>
        <v>0.16326530612244897</v>
      </c>
      <c r="AN12" s="23">
        <f>IF($BA12=1, データ!AN12, NA())</f>
        <v>0.19727891156462585</v>
      </c>
      <c r="AO12" s="23">
        <f>IF($BA12=1, データ!AO12, NA())</f>
        <v>0.5714285714285714</v>
      </c>
      <c r="AQ12" s="23">
        <f>IF($BA12=1, データ!AQ12, NA())</f>
        <v>37.735849056603776</v>
      </c>
      <c r="AR12" s="23">
        <f>IF($BA12=1, データ!AR12, NA())</f>
        <v>62.264150943396224</v>
      </c>
      <c r="AS12" s="23">
        <f>IF($BA12=1, データ!AS12, NA())</f>
        <v>24.528301886792448</v>
      </c>
      <c r="AU12" s="23">
        <f>IF($BA12=1, データ!AU12, NA())</f>
        <v>23.129251700680271</v>
      </c>
      <c r="AV12" s="23">
        <f>IF($BA12=1, データ!AV12, NA())</f>
        <v>76.870748299319729</v>
      </c>
      <c r="AW12" s="23">
        <f>IF($BA12=1, データ!AW12, NA())</f>
        <v>-53.741496598639458</v>
      </c>
      <c r="AY12" s="23">
        <f t="shared" si="0"/>
        <v>78.269798485431906</v>
      </c>
      <c r="BA12" s="23">
        <v>1</v>
      </c>
      <c r="BC12" s="23" t="s">
        <v>62</v>
      </c>
      <c r="BD12" s="23">
        <f t="array" ref="BD12">PEARSON(IF($BA$2:$BA$22=1,$AD$2:$AD$22,""),IF($BA$2:$BA$22=1,$C$2:$C$22,""))</f>
        <v>0.29678757669847905</v>
      </c>
      <c r="BE12" s="23">
        <f t="shared" si="1"/>
        <v>1.3547053012140036</v>
      </c>
      <c r="BF12" s="23">
        <f t="shared" si="2"/>
        <v>0.191402443222699</v>
      </c>
    </row>
    <row r="13" spans="1:58" x14ac:dyDescent="0.4">
      <c r="A13" s="23" t="s">
        <v>11</v>
      </c>
      <c r="B13" s="23">
        <f>IF($BA13=1, データ!B13, NA())</f>
        <v>26</v>
      </c>
      <c r="C13" s="23">
        <f>IF($BA13=1, データ!C13, NA())</f>
        <v>17</v>
      </c>
      <c r="D13" s="23">
        <f>IF($BA13=1, データ!D13, NA())</f>
        <v>7.5</v>
      </c>
      <c r="F13" s="23">
        <f>IF($BA13=1, データ!F13, NA())</f>
        <v>10</v>
      </c>
      <c r="G13" s="23">
        <f>IF($BA13=1, データ!G13, NA())</f>
        <v>13</v>
      </c>
      <c r="H13" s="23">
        <f>IF($BA13=1, データ!H13, NA())</f>
        <v>43.478260869565219</v>
      </c>
      <c r="J13" s="23">
        <f>IF($BA13=1, データ!J13, NA())</f>
        <v>22</v>
      </c>
      <c r="K13" s="23">
        <f>IF($BA13=1, データ!K13, NA())</f>
        <v>14</v>
      </c>
      <c r="L13" s="23">
        <f>IF($BA13=1, データ!L13, NA())</f>
        <v>61.111111111111114</v>
      </c>
      <c r="N13" s="23">
        <f>IF($BA13=1, データ!N13, NA())</f>
        <v>32</v>
      </c>
      <c r="O13" s="23">
        <f>IF($BA13=1, データ!O13, NA())</f>
        <v>27</v>
      </c>
      <c r="P13" s="23">
        <f>IF($BA13=1, データ!P13, NA())</f>
        <v>54.237288135593218</v>
      </c>
      <c r="R13" s="23">
        <f>IF($BA13=1, データ!R13, NA())</f>
        <v>5</v>
      </c>
      <c r="S13" s="23">
        <f>IF($BA13=1, データ!S13, NA())</f>
        <v>20</v>
      </c>
      <c r="T13" s="23">
        <f>IF($BA13=1, データ!T13, NA())</f>
        <v>19</v>
      </c>
      <c r="U13" s="23">
        <f>IF($BA13=1, データ!U13, NA())</f>
        <v>9</v>
      </c>
      <c r="W13" s="23">
        <f>IF($BA13=1, データ!W13, NA())</f>
        <v>16</v>
      </c>
      <c r="X13" s="23">
        <f>IF($BA13=1, データ!X13, NA())</f>
        <v>53</v>
      </c>
      <c r="Y13" s="23">
        <f>IF($BA13=1, データ!Y13, NA())</f>
        <v>41</v>
      </c>
      <c r="Z13" s="23">
        <f>IF($BA13=1, データ!Z13, NA())</f>
        <v>37</v>
      </c>
      <c r="AA13" s="23">
        <f>IF($BA13=1, データ!AA13, NA())</f>
        <v>53</v>
      </c>
      <c r="AC13" s="23">
        <f>IF($BA13=1, データ!AC13, NA())</f>
        <v>-150</v>
      </c>
      <c r="AD13" s="23">
        <f>IF($BA13=1, データ!AD13, NA())</f>
        <v>510</v>
      </c>
      <c r="AE13" s="23">
        <f>IF($BA13=1, データ!AE13, NA())</f>
        <v>360</v>
      </c>
      <c r="AG13" s="23">
        <f>IF($BA13=1, データ!AG13, NA())</f>
        <v>9.4339622641509441E-2</v>
      </c>
      <c r="AH13" s="23">
        <f>IF($BA13=1, データ!AH13, NA())</f>
        <v>0.37735849056603776</v>
      </c>
      <c r="AI13" s="23">
        <f>IF($BA13=1, データ!AI13, NA())</f>
        <v>0.35849056603773582</v>
      </c>
      <c r="AJ13" s="23">
        <f>IF($BA13=1, データ!AJ13, NA())</f>
        <v>0.16981132075471697</v>
      </c>
      <c r="AL13" s="23">
        <f>IF($BA13=1, データ!AL13, NA())</f>
        <v>0.10884353741496598</v>
      </c>
      <c r="AM13" s="23">
        <f>IF($BA13=1, データ!AM13, NA())</f>
        <v>0.36054421768707484</v>
      </c>
      <c r="AN13" s="23">
        <f>IF($BA13=1, データ!AN13, NA())</f>
        <v>0.27891156462585032</v>
      </c>
      <c r="AO13" s="23">
        <f>IF($BA13=1, データ!AO13, NA())</f>
        <v>0.25170068027210885</v>
      </c>
      <c r="AQ13" s="23">
        <f>IF($BA13=1, データ!AQ13, NA())</f>
        <v>47.169811320754718</v>
      </c>
      <c r="AR13" s="23">
        <f>IF($BA13=1, データ!AR13, NA())</f>
        <v>52.830188679245282</v>
      </c>
      <c r="AS13" s="23">
        <f>IF($BA13=1, データ!AS13, NA())</f>
        <v>5.6603773584905639</v>
      </c>
      <c r="AU13" s="23">
        <f>IF($BA13=1, データ!AU13, NA())</f>
        <v>46.938775510204081</v>
      </c>
      <c r="AV13" s="23">
        <f>IF($BA13=1, データ!AV13, NA())</f>
        <v>53.061224489795919</v>
      </c>
      <c r="AW13" s="23">
        <f>IF($BA13=1, データ!AW13, NA())</f>
        <v>-6.1224489795918373</v>
      </c>
      <c r="AY13" s="23">
        <f t="shared" si="0"/>
        <v>11.782826338082401</v>
      </c>
      <c r="BA13" s="23">
        <v>1</v>
      </c>
      <c r="BE13" s="23">
        <f t="shared" si="1"/>
        <v>0</v>
      </c>
      <c r="BF13" s="23">
        <f t="shared" si="2"/>
        <v>1</v>
      </c>
    </row>
    <row r="14" spans="1:58" x14ac:dyDescent="0.4">
      <c r="A14" s="23" t="s">
        <v>12</v>
      </c>
      <c r="B14" s="23">
        <f>IF($BA14=1, データ!B14, NA())</f>
        <v>15</v>
      </c>
      <c r="C14" s="23">
        <f>IF($BA14=1, データ!C14, NA())</f>
        <v>27</v>
      </c>
      <c r="D14" s="23">
        <f>IF($BA14=1, データ!D14, NA())</f>
        <v>7.3</v>
      </c>
      <c r="F14" s="23">
        <f>IF($BA14=1, データ!F14, NA())</f>
        <v>12</v>
      </c>
      <c r="G14" s="23">
        <f>IF($BA14=1, データ!G14, NA())</f>
        <v>44</v>
      </c>
      <c r="H14" s="23">
        <f>IF($BA14=1, データ!H14, NA())</f>
        <v>21.428571428571427</v>
      </c>
      <c r="J14" s="23">
        <f>IF($BA14=1, データ!J14, NA())</f>
        <v>34</v>
      </c>
      <c r="K14" s="23">
        <f>IF($BA14=1, データ!K14, NA())</f>
        <v>2</v>
      </c>
      <c r="L14" s="23">
        <f>IF($BA14=1, データ!L14, NA())</f>
        <v>94.444444444444443</v>
      </c>
      <c r="N14" s="23">
        <f>IF($BA14=1, データ!N14, NA())</f>
        <v>46</v>
      </c>
      <c r="O14" s="23">
        <f>IF($BA14=1, データ!O14, NA())</f>
        <v>46</v>
      </c>
      <c r="P14" s="23">
        <f>IF($BA14=1, データ!P14, NA())</f>
        <v>50</v>
      </c>
      <c r="R14" s="23">
        <f>IF($BA14=1, データ!R14, NA())</f>
        <v>28</v>
      </c>
      <c r="S14" s="23">
        <f>IF($BA14=1, データ!S14, NA())</f>
        <v>29</v>
      </c>
      <c r="T14" s="23">
        <f>IF($BA14=1, データ!T14, NA())</f>
        <v>33</v>
      </c>
      <c r="U14" s="23">
        <f>IF($BA14=1, データ!U14, NA())</f>
        <v>28</v>
      </c>
      <c r="W14" s="23">
        <f>IF($BA14=1, データ!W14, NA())</f>
        <v>34</v>
      </c>
      <c r="X14" s="23">
        <f>IF($BA14=1, データ!X14, NA())</f>
        <v>4</v>
      </c>
      <c r="Y14" s="23">
        <f>IF($BA14=1, データ!Y14, NA())</f>
        <v>41</v>
      </c>
      <c r="Z14" s="23">
        <f>IF($BA14=1, データ!Z14, NA())</f>
        <v>3</v>
      </c>
      <c r="AA14" s="23">
        <f>IF($BA14=1, データ!AA14, NA())</f>
        <v>118</v>
      </c>
      <c r="AC14" s="23">
        <f>IF($BA14=1, データ!AC14, NA())</f>
        <v>-270</v>
      </c>
      <c r="AD14" s="23">
        <f>IF($BA14=1, データ!AD14, NA())</f>
        <v>1210</v>
      </c>
      <c r="AE14" s="23">
        <f>IF($BA14=1, データ!AE14, NA())</f>
        <v>940</v>
      </c>
      <c r="AG14" s="23">
        <f>IF($BA14=1, データ!AG14, NA())</f>
        <v>0.23728813559322035</v>
      </c>
      <c r="AH14" s="23">
        <f>IF($BA14=1, データ!AH14, NA())</f>
        <v>0.24576271186440679</v>
      </c>
      <c r="AI14" s="23">
        <f>IF($BA14=1, データ!AI14, NA())</f>
        <v>0.27966101694915252</v>
      </c>
      <c r="AJ14" s="23">
        <f>IF($BA14=1, データ!AJ14, NA())</f>
        <v>0.23728813559322035</v>
      </c>
      <c r="AL14" s="23">
        <f>IF($BA14=1, データ!AL14, NA())</f>
        <v>0.41463414634146339</v>
      </c>
      <c r="AM14" s="23">
        <f>IF($BA14=1, データ!AM14, NA())</f>
        <v>4.878048780487805E-2</v>
      </c>
      <c r="AN14" s="23">
        <f>IF($BA14=1, データ!AN14, NA())</f>
        <v>0.5</v>
      </c>
      <c r="AO14" s="23">
        <f>IF($BA14=1, データ!AO14, NA())</f>
        <v>3.6585365853658534E-2</v>
      </c>
      <c r="AQ14" s="23">
        <f>IF($BA14=1, データ!AQ14, NA())</f>
        <v>48.305084745762713</v>
      </c>
      <c r="AR14" s="23">
        <f>IF($BA14=1, データ!AR14, NA())</f>
        <v>51.694915254237287</v>
      </c>
      <c r="AS14" s="23">
        <f>IF($BA14=1, データ!AS14, NA())</f>
        <v>3.3898305084745743</v>
      </c>
      <c r="AU14" s="23">
        <f>IF($BA14=1, データ!AU14, NA())</f>
        <v>46.341463414634148</v>
      </c>
      <c r="AV14" s="23">
        <f>IF($BA14=1, データ!AV14, NA())</f>
        <v>53.658536585365859</v>
      </c>
      <c r="AW14" s="23">
        <f>IF($BA14=1, データ!AW14, NA())</f>
        <v>-7.3170731707317103</v>
      </c>
      <c r="AY14" s="23">
        <f t="shared" si="0"/>
        <v>10.706903679206285</v>
      </c>
      <c r="BA14" s="23">
        <v>1</v>
      </c>
      <c r="BC14" s="23" t="s">
        <v>57</v>
      </c>
      <c r="BD14" s="23">
        <f t="array" ref="BD14">PEARSON(IF($BA$2:$BA$22=1,$AE$2:$AE$22,""),IF($BA$2:$BA$22=1,$C$2:$C$22,""))</f>
        <v>0.19064375564773753</v>
      </c>
      <c r="BE14" s="23">
        <f t="shared" si="1"/>
        <v>0.84652269370357458</v>
      </c>
      <c r="BF14" s="23">
        <f t="shared" si="2"/>
        <v>0.40779729780455554</v>
      </c>
    </row>
    <row r="15" spans="1:58" x14ac:dyDescent="0.4">
      <c r="A15" s="23" t="s">
        <v>13</v>
      </c>
      <c r="B15" s="23">
        <f>IF($BA15=1, データ!B15, NA())</f>
        <v>17</v>
      </c>
      <c r="C15" s="23">
        <f>IF($BA15=1, データ!C15, NA())</f>
        <v>32</v>
      </c>
      <c r="D15" s="23">
        <f>IF($BA15=1, データ!D15, NA())</f>
        <v>5.7</v>
      </c>
      <c r="F15" s="23">
        <f>IF($BA15=1, データ!F15, NA())</f>
        <v>12</v>
      </c>
      <c r="G15" s="23">
        <f>IF($BA15=1, データ!G15, NA())</f>
        <v>12</v>
      </c>
      <c r="H15" s="23">
        <f>IF($BA15=1, データ!H15, NA())</f>
        <v>50</v>
      </c>
      <c r="J15" s="23">
        <f>IF($BA15=1, データ!J15, NA())</f>
        <v>54</v>
      </c>
      <c r="K15" s="23">
        <f>IF($BA15=1, データ!K15, NA())</f>
        <v>16</v>
      </c>
      <c r="L15" s="23">
        <f>IF($BA15=1, データ!L15, NA())</f>
        <v>77.142857142857153</v>
      </c>
      <c r="N15" s="23">
        <f>IF($BA15=1, データ!N15, NA())</f>
        <v>66</v>
      </c>
      <c r="O15" s="23">
        <f>IF($BA15=1, データ!O15, NA())</f>
        <v>28</v>
      </c>
      <c r="P15" s="23">
        <f>IF($BA15=1, データ!P15, NA())</f>
        <v>70.212765957446805</v>
      </c>
      <c r="R15" s="23">
        <f>IF($BA15=1, データ!R15, NA())</f>
        <v>11</v>
      </c>
      <c r="S15" s="23">
        <f>IF($BA15=1, データ!S15, NA())</f>
        <v>11</v>
      </c>
      <c r="T15" s="23">
        <f>IF($BA15=1, データ!T15, NA())</f>
        <v>20</v>
      </c>
      <c r="U15" s="23">
        <f>IF($BA15=1, データ!U15, NA())</f>
        <v>6</v>
      </c>
      <c r="W15" s="23">
        <f>IF($BA15=1, データ!W15, NA())</f>
        <v>97</v>
      </c>
      <c r="X15" s="23">
        <f>IF($BA15=1, データ!X15, NA())</f>
        <v>8</v>
      </c>
      <c r="Y15" s="23">
        <f>IF($BA15=1, データ!Y15, NA())</f>
        <v>43</v>
      </c>
      <c r="Z15" s="23">
        <f>IF($BA15=1, データ!Z15, NA())</f>
        <v>4</v>
      </c>
      <c r="AA15" s="23">
        <f>IF($BA15=1, データ!AA15, NA())</f>
        <v>48</v>
      </c>
      <c r="AC15" s="23">
        <f>IF($BA15=1, データ!AC15, NA())</f>
        <v>0</v>
      </c>
      <c r="AD15" s="23">
        <f>IF($BA15=1, データ!AD15, NA())</f>
        <v>1460</v>
      </c>
      <c r="AE15" s="26">
        <f>IF($BA15=1, データ!AE15, NA())</f>
        <v>1460</v>
      </c>
      <c r="AG15" s="23">
        <f>IF($BA15=1, データ!AG15, NA())</f>
        <v>0.22916666666666666</v>
      </c>
      <c r="AH15" s="23">
        <f>IF($BA15=1, データ!AH15, NA())</f>
        <v>0.22916666666666666</v>
      </c>
      <c r="AI15" s="23">
        <f>IF($BA15=1, データ!AI15, NA())</f>
        <v>0.41666666666666669</v>
      </c>
      <c r="AJ15" s="23">
        <f>IF($BA15=1, データ!AJ15, NA())</f>
        <v>0.125</v>
      </c>
      <c r="AL15" s="23">
        <f>IF($BA15=1, データ!AL15, NA())</f>
        <v>0.63815789473684215</v>
      </c>
      <c r="AM15" s="23">
        <f>IF($BA15=1, データ!AM15, NA())</f>
        <v>5.2631578947368418E-2</v>
      </c>
      <c r="AN15" s="23">
        <f>IF($BA15=1, データ!AN15, NA())</f>
        <v>0.28289473684210525</v>
      </c>
      <c r="AO15" s="23">
        <f>IF($BA15=1, データ!AO15, NA())</f>
        <v>2.6315789473684209E-2</v>
      </c>
      <c r="AQ15" s="23">
        <f>IF($BA15=1, データ!AQ15, NA())</f>
        <v>45.833333333333329</v>
      </c>
      <c r="AR15" s="23">
        <f>IF($BA15=1, データ!AR15, NA())</f>
        <v>54.166666666666664</v>
      </c>
      <c r="AS15" s="23">
        <f>IF($BA15=1, データ!AS15, NA())</f>
        <v>8.3333333333333357</v>
      </c>
      <c r="AU15" s="23">
        <f>IF($BA15=1, データ!AU15, NA())</f>
        <v>69.078947368421055</v>
      </c>
      <c r="AV15" s="23">
        <f>IF($BA15=1, データ!AV15, NA())</f>
        <v>30.921052631578949</v>
      </c>
      <c r="AW15" s="23">
        <f>IF($BA15=1, データ!AW15, NA())</f>
        <v>38.15789473684211</v>
      </c>
      <c r="AY15" s="23">
        <f t="shared" si="0"/>
        <v>-29.824561403508774</v>
      </c>
      <c r="BA15" s="23">
        <v>1</v>
      </c>
      <c r="BE15" s="23">
        <f t="shared" si="1"/>
        <v>0</v>
      </c>
      <c r="BF15" s="23">
        <f t="shared" si="2"/>
        <v>1</v>
      </c>
    </row>
    <row r="16" spans="1:58" x14ac:dyDescent="0.4">
      <c r="A16" s="23" t="s">
        <v>14</v>
      </c>
      <c r="B16" s="23">
        <f>IF($BA16=1, データ!B16, NA())</f>
        <v>8</v>
      </c>
      <c r="C16" s="23">
        <f>IF($BA16=1, データ!C16, NA())</f>
        <v>18</v>
      </c>
      <c r="D16" s="23">
        <f>IF($BA16=1, データ!D16, NA())</f>
        <v>8.3000000000000007</v>
      </c>
      <c r="F16" s="23">
        <f>IF($BA16=1, データ!F16, NA())</f>
        <v>6</v>
      </c>
      <c r="G16" s="23">
        <f>IF($BA16=1, データ!G16, NA())</f>
        <v>11</v>
      </c>
      <c r="H16" s="23">
        <f>IF($BA16=1, データ!H16, NA())</f>
        <v>35.294117647058826</v>
      </c>
      <c r="J16" s="23">
        <f>IF($BA16=1, データ!J16, NA())</f>
        <v>60</v>
      </c>
      <c r="K16" s="23">
        <f>IF($BA16=1, データ!K16, NA())</f>
        <v>17</v>
      </c>
      <c r="L16" s="23">
        <f>IF($BA16=1, データ!L16, NA())</f>
        <v>77.922077922077932</v>
      </c>
      <c r="N16" s="23">
        <f>IF($BA16=1, データ!N16, NA())</f>
        <v>66</v>
      </c>
      <c r="O16" s="23">
        <f>IF($BA16=1, データ!O16, NA())</f>
        <v>28</v>
      </c>
      <c r="P16" s="23">
        <f>IF($BA16=1, データ!P16, NA())</f>
        <v>70.212765957446805</v>
      </c>
      <c r="R16" s="23">
        <f>IF($BA16=1, データ!R16, NA())</f>
        <v>3</v>
      </c>
      <c r="S16" s="23">
        <f>IF($BA16=1, データ!S16, NA())</f>
        <v>6</v>
      </c>
      <c r="T16" s="23">
        <f>IF($BA16=1, データ!T16, NA())</f>
        <v>19</v>
      </c>
      <c r="U16" s="23">
        <f>IF($BA16=1, データ!U16, NA())</f>
        <v>9</v>
      </c>
      <c r="W16" s="23">
        <f>IF($BA16=1, データ!W16, NA())</f>
        <v>3</v>
      </c>
      <c r="X16" s="23">
        <f>IF($BA16=1, データ!X16, NA())</f>
        <v>6</v>
      </c>
      <c r="Y16" s="23">
        <f>IF($BA16=1, データ!Y16, NA())</f>
        <v>149</v>
      </c>
      <c r="Z16" s="23">
        <f>IF($BA16=1, データ!Z16, NA())</f>
        <v>5</v>
      </c>
      <c r="AA16" s="23">
        <f>IF($BA16=1, データ!AA16, NA())</f>
        <v>37</v>
      </c>
      <c r="AC16" s="23">
        <f>IF($BA16=1, データ!AC16, NA())</f>
        <v>80</v>
      </c>
      <c r="AD16" s="23">
        <f>IF($BA16=1, データ!AD16, NA())</f>
        <v>-600</v>
      </c>
      <c r="AE16" s="26">
        <f>IF($BA16=1, データ!AE16, NA())</f>
        <v>-520</v>
      </c>
      <c r="AG16" s="23">
        <f>IF($BA16=1, データ!AG16, NA())</f>
        <v>8.1081081081081086E-2</v>
      </c>
      <c r="AH16" s="23">
        <f>IF($BA16=1, データ!AH16, NA())</f>
        <v>0.16216216216216217</v>
      </c>
      <c r="AI16" s="23">
        <f>IF($BA16=1, データ!AI16, NA())</f>
        <v>0.51351351351351349</v>
      </c>
      <c r="AJ16" s="23">
        <f>IF($BA16=1, データ!AJ16, NA())</f>
        <v>0.24324324324324326</v>
      </c>
      <c r="AL16" s="23">
        <f>IF($BA16=1, データ!AL16, NA())</f>
        <v>1.8404907975460124E-2</v>
      </c>
      <c r="AM16" s="23">
        <f>IF($BA16=1, データ!AM16, NA())</f>
        <v>3.6809815950920248E-2</v>
      </c>
      <c r="AN16" s="23">
        <f>IF($BA16=1, データ!AN16, NA())</f>
        <v>0.91411042944785281</v>
      </c>
      <c r="AO16" s="23">
        <f>IF($BA16=1, データ!AO16, NA())</f>
        <v>3.0674846625766871E-2</v>
      </c>
      <c r="AQ16" s="23">
        <f>IF($BA16=1, データ!AQ16, NA())</f>
        <v>24.324324324324326</v>
      </c>
      <c r="AR16" s="23">
        <f>IF($BA16=1, データ!AR16, NA())</f>
        <v>75.675675675675677</v>
      </c>
      <c r="AS16" s="23">
        <f>IF($BA16=1, データ!AS16, NA())</f>
        <v>51.351351351351354</v>
      </c>
      <c r="AU16" s="23">
        <f>IF($BA16=1, データ!AU16, NA())</f>
        <v>5.5214723926380369</v>
      </c>
      <c r="AV16" s="23">
        <f>IF($BA16=1, データ!AV16, NA())</f>
        <v>94.478527607361968</v>
      </c>
      <c r="AW16" s="23">
        <f>IF($BA16=1, データ!AW16, NA())</f>
        <v>-88.957055214723937</v>
      </c>
      <c r="AY16" s="23">
        <f t="shared" si="0"/>
        <v>140.30840656607529</v>
      </c>
      <c r="BA16" s="23">
        <v>1</v>
      </c>
      <c r="BC16" s="23" t="s">
        <v>63</v>
      </c>
      <c r="BD16" s="23">
        <f t="array" ref="BD16">PEARSON(IF($BA$2:$BA$22=1,$AC$2:$AC$22,""),IF($BA$2:$BA$22=1,$B$2:$B$22,""))</f>
        <v>-0.2811836256141953</v>
      </c>
      <c r="BE16" s="23">
        <f t="shared" si="1"/>
        <v>-1.2771801391739988</v>
      </c>
      <c r="BF16" s="23">
        <f t="shared" si="2"/>
        <v>0.21692619800107849</v>
      </c>
    </row>
    <row r="17" spans="1:58" x14ac:dyDescent="0.4">
      <c r="A17" s="23" t="s">
        <v>15</v>
      </c>
      <c r="B17" s="23">
        <f>IF($BA17=1, データ!B17, NA())</f>
        <v>22</v>
      </c>
      <c r="C17" s="23">
        <f>IF($BA17=1, データ!C17, NA())</f>
        <v>28</v>
      </c>
      <c r="D17" s="23">
        <f>IF($BA17=1, データ!D17, NA())</f>
        <v>4.5999999999999996</v>
      </c>
      <c r="F17" s="23">
        <f>IF($BA17=1, データ!F17, NA())</f>
        <v>34</v>
      </c>
      <c r="G17" s="23">
        <f>IF($BA17=1, データ!G17, NA())</f>
        <v>36</v>
      </c>
      <c r="H17" s="23">
        <f>IF($BA17=1, データ!H17, NA())</f>
        <v>48.571428571428569</v>
      </c>
      <c r="J17" s="23">
        <f>IF($BA17=1, データ!J17, NA())</f>
        <v>0</v>
      </c>
      <c r="K17" s="23">
        <f>IF($BA17=1, データ!K17, NA())</f>
        <v>2</v>
      </c>
      <c r="L17" s="23">
        <f>IF($BA17=1, データ!L17, NA())</f>
        <v>0</v>
      </c>
      <c r="N17" s="23">
        <f>IF($BA17=1, データ!N17, NA())</f>
        <v>34</v>
      </c>
      <c r="O17" s="23">
        <f>IF($BA17=1, データ!O17, NA())</f>
        <v>38</v>
      </c>
      <c r="P17" s="23">
        <f>IF($BA17=1, データ!P17, NA())</f>
        <v>47.222222222222221</v>
      </c>
      <c r="R17" s="23">
        <f>IF($BA17=1, データ!R17, NA())</f>
        <v>21</v>
      </c>
      <c r="S17" s="23">
        <f>IF($BA17=1, データ!S17, NA())</f>
        <v>93</v>
      </c>
      <c r="T17" s="23">
        <f>IF($BA17=1, データ!T17, NA())</f>
        <v>23</v>
      </c>
      <c r="U17" s="23">
        <f>IF($BA17=1, データ!U17, NA())</f>
        <v>45</v>
      </c>
      <c r="W17" s="23">
        <f>IF($BA17=1, データ!W17, NA())</f>
        <v>3</v>
      </c>
      <c r="X17" s="23">
        <f>IF($BA17=1, データ!X17, NA())</f>
        <v>11</v>
      </c>
      <c r="Y17" s="23">
        <f>IF($BA17=1, データ!Y17, NA())</f>
        <v>0</v>
      </c>
      <c r="Z17" s="23">
        <f>IF($BA17=1, データ!Z17, NA())</f>
        <v>4</v>
      </c>
      <c r="AA17" s="23">
        <f>IF($BA17=1, データ!AA17, NA())</f>
        <v>182</v>
      </c>
      <c r="AC17" s="23">
        <f>IF($BA17=1, データ!AC17, NA())</f>
        <v>-880</v>
      </c>
      <c r="AD17" s="23">
        <f>IF($BA17=1, データ!AD17, NA())</f>
        <v>650</v>
      </c>
      <c r="AE17" s="25">
        <f>IF($BA17=1, データ!AE17, NA())</f>
        <v>-230</v>
      </c>
      <c r="AG17" s="23">
        <f>IF($BA17=1, データ!AG17, NA())</f>
        <v>0.11538461538461539</v>
      </c>
      <c r="AH17" s="23">
        <f>IF($BA17=1, データ!AH17, NA())</f>
        <v>0.51098901098901095</v>
      </c>
      <c r="AI17" s="23">
        <f>IF($BA17=1, データ!AI17, NA())</f>
        <v>0.12637362637362637</v>
      </c>
      <c r="AJ17" s="23">
        <f>IF($BA17=1, データ!AJ17, NA())</f>
        <v>0.24725274725274726</v>
      </c>
      <c r="AL17" s="23">
        <f>IF($BA17=1, データ!AL17, NA())</f>
        <v>0.16666666666666666</v>
      </c>
      <c r="AM17" s="23">
        <f>IF($BA17=1, データ!AM17, NA())</f>
        <v>0.61111111111111116</v>
      </c>
      <c r="AN17" s="23">
        <f>IF($BA17=1, データ!AN17, NA())</f>
        <v>0</v>
      </c>
      <c r="AO17" s="23">
        <f>IF($BA17=1, データ!AO17, NA())</f>
        <v>0.22222222222222221</v>
      </c>
      <c r="AQ17" s="23">
        <f>IF($BA17=1, データ!AQ17, NA())</f>
        <v>62.637362637362635</v>
      </c>
      <c r="AR17" s="23">
        <f>IF($BA17=1, データ!AR17, NA())</f>
        <v>37.362637362637365</v>
      </c>
      <c r="AS17" s="23">
        <f>IF($BA17=1, データ!AS17, NA())</f>
        <v>-25.27472527472527</v>
      </c>
      <c r="AU17" s="23">
        <f>IF($BA17=1, データ!AU17, NA())</f>
        <v>77.777777777777786</v>
      </c>
      <c r="AV17" s="23">
        <f>IF($BA17=1, データ!AV17, NA())</f>
        <v>22.222222222222221</v>
      </c>
      <c r="AW17" s="23">
        <f>IF($BA17=1, データ!AW17, NA())</f>
        <v>55.555555555555564</v>
      </c>
      <c r="AY17" s="23">
        <f t="shared" si="0"/>
        <v>-80.830280830280827</v>
      </c>
      <c r="BA17" s="23">
        <v>1</v>
      </c>
      <c r="BE17" s="23">
        <f t="shared" si="1"/>
        <v>0</v>
      </c>
      <c r="BF17" s="23">
        <f t="shared" si="2"/>
        <v>1</v>
      </c>
    </row>
    <row r="18" spans="1:58" x14ac:dyDescent="0.4">
      <c r="A18" s="23" t="s">
        <v>16</v>
      </c>
      <c r="B18" s="23">
        <f>IF($BA18=1, データ!B18, NA())</f>
        <v>20</v>
      </c>
      <c r="C18" s="23">
        <f>IF($BA18=1, データ!C18, NA())</f>
        <v>30</v>
      </c>
      <c r="D18" s="23">
        <f>IF($BA18=1, データ!D18, NA())</f>
        <v>5.7</v>
      </c>
      <c r="F18" s="23">
        <f>IF($BA18=1, データ!F18, NA())</f>
        <v>41</v>
      </c>
      <c r="G18" s="23">
        <f>IF($BA18=1, データ!G18, NA())</f>
        <v>32</v>
      </c>
      <c r="H18" s="23">
        <f>IF($BA18=1, データ!H18, NA())</f>
        <v>56.164383561643838</v>
      </c>
      <c r="J18" s="23">
        <f>IF($BA18=1, データ!J18, NA())</f>
        <v>14</v>
      </c>
      <c r="K18" s="23">
        <f>IF($BA18=1, データ!K18, NA())</f>
        <v>4</v>
      </c>
      <c r="L18" s="23">
        <f>IF($BA18=1, データ!L18, NA())</f>
        <v>77.777777777777786</v>
      </c>
      <c r="N18" s="23">
        <f>IF($BA18=1, データ!N18, NA())</f>
        <v>55</v>
      </c>
      <c r="O18" s="23">
        <f>IF($BA18=1, データ!O18, NA())</f>
        <v>36</v>
      </c>
      <c r="P18" s="23">
        <f>IF($BA18=1, データ!P18, NA())</f>
        <v>60.439560439560438</v>
      </c>
      <c r="R18" s="23">
        <f>IF($BA18=1, データ!R18, NA())</f>
        <v>45</v>
      </c>
      <c r="S18" s="23">
        <f>IF($BA18=1, データ!S18, NA())</f>
        <v>37</v>
      </c>
      <c r="T18" s="23">
        <f>IF($BA18=1, データ!T18, NA())</f>
        <v>35</v>
      </c>
      <c r="U18" s="23">
        <f>IF($BA18=1, データ!U18, NA())</f>
        <v>24</v>
      </c>
      <c r="W18" s="23">
        <f>IF($BA18=1, データ!W18, NA())</f>
        <v>14</v>
      </c>
      <c r="X18" s="23">
        <f>IF($BA18=1, データ!X18, NA())</f>
        <v>15</v>
      </c>
      <c r="Y18" s="23">
        <f>IF($BA18=1, データ!Y18, NA())</f>
        <v>20</v>
      </c>
      <c r="Z18" s="23">
        <f>IF($BA18=1, データ!Z18, NA())</f>
        <v>10</v>
      </c>
      <c r="AA18" s="23">
        <f>IF($BA18=1, データ!AA18, NA())</f>
        <v>141</v>
      </c>
      <c r="AC18" s="23">
        <f>IF($BA18=1, データ!AC18, NA())</f>
        <v>-330</v>
      </c>
      <c r="AD18" s="23">
        <f>IF($BA18=1, データ!AD18, NA())</f>
        <v>740</v>
      </c>
      <c r="AE18" s="23">
        <f>IF($BA18=1, データ!AE18, NA())</f>
        <v>410</v>
      </c>
      <c r="AG18" s="23">
        <f>IF($BA18=1, データ!AG18, NA())</f>
        <v>0.31914893617021278</v>
      </c>
      <c r="AH18" s="23">
        <f>IF($BA18=1, データ!AH18, NA())</f>
        <v>0.26241134751773049</v>
      </c>
      <c r="AI18" s="23">
        <f>IF($BA18=1, データ!AI18, NA())</f>
        <v>0.24822695035460993</v>
      </c>
      <c r="AJ18" s="23">
        <f>IF($BA18=1, データ!AJ18, NA())</f>
        <v>0.1702127659574468</v>
      </c>
      <c r="AL18" s="23">
        <f>IF($BA18=1, データ!AL18, NA())</f>
        <v>0.23728813559322035</v>
      </c>
      <c r="AM18" s="23">
        <f>IF($BA18=1, データ!AM18, NA())</f>
        <v>0.25423728813559321</v>
      </c>
      <c r="AN18" s="23">
        <f>IF($BA18=1, データ!AN18, NA())</f>
        <v>0.33898305084745761</v>
      </c>
      <c r="AO18" s="23">
        <f>IF($BA18=1, データ!AO18, NA())</f>
        <v>0.16949152542372881</v>
      </c>
      <c r="AQ18" s="23">
        <f>IF($BA18=1, データ!AQ18, NA())</f>
        <v>58.156028368794324</v>
      </c>
      <c r="AR18" s="23">
        <f>IF($BA18=1, データ!AR18, NA())</f>
        <v>41.843971631205676</v>
      </c>
      <c r="AS18" s="23">
        <f>IF($BA18=1, データ!AS18, NA())</f>
        <v>-16.312056737588648</v>
      </c>
      <c r="AU18" s="23">
        <f>IF($BA18=1, データ!AU18, NA())</f>
        <v>49.152542372881356</v>
      </c>
      <c r="AV18" s="23">
        <f>IF($BA18=1, データ!AV18, NA())</f>
        <v>50.847457627118644</v>
      </c>
      <c r="AW18" s="23">
        <f>IF($BA18=1, データ!AW18, NA())</f>
        <v>-1.6949152542372872</v>
      </c>
      <c r="AY18" s="23">
        <f t="shared" si="0"/>
        <v>-14.617141483351361</v>
      </c>
      <c r="BA18" s="23">
        <v>1</v>
      </c>
      <c r="BC18" s="23" t="s">
        <v>86</v>
      </c>
      <c r="BD18" s="23">
        <f t="array" ref="BD18">PEARSON(IF($BA$2:$BA$22=1,$AD$2:$AD$22,""),IF($BA$2:$BA$22=1,$B$2:$B$22,""))</f>
        <v>0.23409958177573917</v>
      </c>
      <c r="BE18" s="23">
        <f t="shared" si="1"/>
        <v>1.0495815367337387</v>
      </c>
      <c r="BF18" s="23">
        <f t="shared" si="2"/>
        <v>0.30707837894897871</v>
      </c>
    </row>
    <row r="19" spans="1:58" x14ac:dyDescent="0.4">
      <c r="A19" s="23" t="s">
        <v>17</v>
      </c>
      <c r="B19" s="23">
        <f>IF($BA19=1, データ!B19, NA())</f>
        <v>18</v>
      </c>
      <c r="C19" s="23">
        <f>IF($BA19=1, データ!C19, NA())</f>
        <v>15</v>
      </c>
      <c r="D19" s="23">
        <f>IF($BA19=1, データ!D19, NA())</f>
        <v>4.0999999999999996</v>
      </c>
      <c r="F19" s="23">
        <f>IF($BA19=1, データ!F19, NA())</f>
        <v>1</v>
      </c>
      <c r="G19" s="23">
        <f>IF($BA19=1, データ!G19, NA())</f>
        <v>13</v>
      </c>
      <c r="H19" s="23">
        <f>IF($BA19=1, データ!H19, NA())</f>
        <v>7.1428571428571423</v>
      </c>
      <c r="J19" s="23">
        <f>IF($BA19=1, データ!J19, NA())</f>
        <v>0</v>
      </c>
      <c r="K19" s="23">
        <f>IF($BA19=1, データ!K19, NA())</f>
        <v>37</v>
      </c>
      <c r="L19" s="23">
        <f>IF($BA19=1, データ!L19, NA())</f>
        <v>0</v>
      </c>
      <c r="N19" s="23">
        <f>IF($BA19=1, データ!N19, NA())</f>
        <v>1</v>
      </c>
      <c r="O19" s="23">
        <f>IF($BA19=1, データ!O19, NA())</f>
        <v>50</v>
      </c>
      <c r="P19" s="23">
        <f>IF($BA19=1, データ!P19, NA())</f>
        <v>1.9607843137254901</v>
      </c>
      <c r="R19" s="23">
        <f>IF($BA19=1, データ!R19, NA())</f>
        <v>4</v>
      </c>
      <c r="S19" s="23">
        <f>IF($BA19=1, データ!S19, NA())</f>
        <v>5</v>
      </c>
      <c r="T19" s="23">
        <f>IF($BA19=1, データ!T19, NA())</f>
        <v>12</v>
      </c>
      <c r="U19" s="23">
        <f>IF($BA19=1, データ!U19, NA())</f>
        <v>11</v>
      </c>
      <c r="W19" s="23">
        <f>IF($BA19=1, データ!W19, NA())</f>
        <v>19</v>
      </c>
      <c r="X19" s="23">
        <f>IF($BA19=1, データ!X19, NA())</f>
        <v>56</v>
      </c>
      <c r="Y19" s="23">
        <f>IF($BA19=1, データ!Y19, NA())</f>
        <v>33</v>
      </c>
      <c r="Z19" s="23">
        <f>IF($BA19=1, データ!Z19, NA())</f>
        <v>60</v>
      </c>
      <c r="AA19" s="23">
        <f>IF($BA19=1, データ!AA19, NA())</f>
        <v>32</v>
      </c>
      <c r="AC19" s="23">
        <f>IF($BA19=1, データ!AC19, NA())</f>
        <v>280</v>
      </c>
      <c r="AD19" s="23">
        <f>IF($BA19=1, データ!AD19, NA())</f>
        <v>30</v>
      </c>
      <c r="AE19" s="23">
        <f>IF($BA19=1, データ!AE19, NA())</f>
        <v>310</v>
      </c>
      <c r="AG19" s="23">
        <f>IF($BA19=1, データ!AG19, NA())</f>
        <v>0.125</v>
      </c>
      <c r="AH19" s="23">
        <f>IF($BA19=1, データ!AH19, NA())</f>
        <v>0.15625</v>
      </c>
      <c r="AI19" s="23">
        <f>IF($BA19=1, データ!AI19, NA())</f>
        <v>0.375</v>
      </c>
      <c r="AJ19" s="23">
        <f>IF($BA19=1, データ!AJ19, NA())</f>
        <v>0.34375</v>
      </c>
      <c r="AL19" s="23">
        <f>IF($BA19=1, データ!AL19, NA())</f>
        <v>0.1130952380952381</v>
      </c>
      <c r="AM19" s="23">
        <f>IF($BA19=1, データ!AM19, NA())</f>
        <v>0.33333333333333331</v>
      </c>
      <c r="AN19" s="23">
        <f>IF($BA19=1, データ!AN19, NA())</f>
        <v>0.19642857142857142</v>
      </c>
      <c r="AO19" s="23">
        <f>IF($BA19=1, データ!AO19, NA())</f>
        <v>0.35714285714285715</v>
      </c>
      <c r="AQ19" s="23">
        <f>IF($BA19=1, データ!AQ19, NA())</f>
        <v>28.125</v>
      </c>
      <c r="AR19" s="23">
        <f>IF($BA19=1, データ!AR19, NA())</f>
        <v>71.875</v>
      </c>
      <c r="AS19" s="23">
        <f>IF($BA19=1, データ!AS19, NA())</f>
        <v>43.75</v>
      </c>
      <c r="AU19" s="23">
        <f>IF($BA19=1, データ!AU19, NA())</f>
        <v>44.642857142857146</v>
      </c>
      <c r="AV19" s="23">
        <f>IF($BA19=1, データ!AV19, NA())</f>
        <v>55.357142857142861</v>
      </c>
      <c r="AW19" s="23">
        <f>IF($BA19=1, データ!AW19, NA())</f>
        <v>-10.714285714285715</v>
      </c>
      <c r="AY19" s="23">
        <f t="shared" si="0"/>
        <v>54.464285714285715</v>
      </c>
      <c r="BA19" s="23">
        <v>1</v>
      </c>
      <c r="BE19" s="23">
        <f t="shared" si="1"/>
        <v>0</v>
      </c>
      <c r="BF19" s="23">
        <f t="shared" si="2"/>
        <v>1</v>
      </c>
    </row>
    <row r="20" spans="1:58" x14ac:dyDescent="0.4">
      <c r="A20" s="23" t="s">
        <v>18</v>
      </c>
      <c r="B20" s="23">
        <f>IF($BA20=1, データ!B20, NA())</f>
        <v>27</v>
      </c>
      <c r="C20" s="23">
        <f>IF($BA20=1, データ!C20, NA())</f>
        <v>27</v>
      </c>
      <c r="D20" s="23">
        <f>IF($BA20=1, データ!D20, NA())</f>
        <v>4.9000000000000004</v>
      </c>
      <c r="F20" s="23">
        <f>IF($BA20=1, データ!F20, NA())</f>
        <v>3</v>
      </c>
      <c r="G20" s="23">
        <f>IF($BA20=1, データ!G20, NA())</f>
        <v>12</v>
      </c>
      <c r="H20" s="23">
        <f>IF($BA20=1, データ!H20, NA())</f>
        <v>20</v>
      </c>
      <c r="J20" s="23">
        <f>IF($BA20=1, データ!J20, NA())</f>
        <v>24</v>
      </c>
      <c r="K20" s="23">
        <f>IF($BA20=1, データ!K20, NA())</f>
        <v>27</v>
      </c>
      <c r="L20" s="23">
        <f>IF($BA20=1, データ!L20, NA())</f>
        <v>47.058823529411761</v>
      </c>
      <c r="N20" s="23">
        <f>IF($BA20=1, データ!N20, NA())</f>
        <v>27</v>
      </c>
      <c r="O20" s="23">
        <f>IF($BA20=1, データ!O20, NA())</f>
        <v>39</v>
      </c>
      <c r="P20" s="23">
        <f>IF($BA20=1, データ!P20, NA())</f>
        <v>40.909090909090914</v>
      </c>
      <c r="R20" s="23">
        <f>IF($BA20=1, データ!R20, NA())</f>
        <v>7</v>
      </c>
      <c r="S20" s="23">
        <f>IF($BA20=1, データ!S20, NA())</f>
        <v>6</v>
      </c>
      <c r="T20" s="23">
        <f>IF($BA20=1, データ!T20, NA())</f>
        <v>5</v>
      </c>
      <c r="U20" s="23">
        <f>IF($BA20=1, データ!U20, NA())</f>
        <v>13</v>
      </c>
      <c r="W20" s="23">
        <f>IF($BA20=1, データ!W20, NA())</f>
        <v>48</v>
      </c>
      <c r="X20" s="23">
        <f>IF($BA20=1, データ!X20, NA())</f>
        <v>34</v>
      </c>
      <c r="Y20" s="23">
        <f>IF($BA20=1, データ!Y20, NA())</f>
        <v>43</v>
      </c>
      <c r="Z20" s="23">
        <f>IF($BA20=1, データ!Z20, NA())</f>
        <v>44</v>
      </c>
      <c r="AA20" s="23">
        <f>IF($BA20=1, データ!AA20, NA())</f>
        <v>31</v>
      </c>
      <c r="AC20" s="23">
        <f>IF($BA20=1, データ!AC20, NA())</f>
        <v>-160</v>
      </c>
      <c r="AD20" s="23">
        <f>IF($BA20=1, データ!AD20, NA())</f>
        <v>1390</v>
      </c>
      <c r="AE20" s="25">
        <f>IF($BA20=1, データ!AE20, NA())</f>
        <v>1230</v>
      </c>
      <c r="AG20" s="23">
        <f>IF($BA20=1, データ!AG20, NA())</f>
        <v>0.22580645161290322</v>
      </c>
      <c r="AH20" s="23">
        <f>IF($BA20=1, データ!AH20, NA())</f>
        <v>0.19354838709677419</v>
      </c>
      <c r="AI20" s="23">
        <f>IF($BA20=1, データ!AI20, NA())</f>
        <v>0.16129032258064516</v>
      </c>
      <c r="AJ20" s="23">
        <f>IF($BA20=1, データ!AJ20, NA())</f>
        <v>0.41935483870967744</v>
      </c>
      <c r="AL20" s="23">
        <f>IF($BA20=1, データ!AL20, NA())</f>
        <v>0.28402366863905326</v>
      </c>
      <c r="AM20" s="23">
        <f>IF($BA20=1, データ!AM20, NA())</f>
        <v>0.20118343195266272</v>
      </c>
      <c r="AN20" s="23">
        <f>IF($BA20=1, データ!AN20, NA())</f>
        <v>0.25443786982248523</v>
      </c>
      <c r="AO20" s="23">
        <f>IF($BA20=1, データ!AO20, NA())</f>
        <v>0.26035502958579881</v>
      </c>
      <c r="AQ20" s="23">
        <f>IF($BA20=1, データ!AQ20, NA())</f>
        <v>41.935483870967744</v>
      </c>
      <c r="AR20" s="23">
        <f>IF($BA20=1, データ!AR20, NA())</f>
        <v>58.064516129032263</v>
      </c>
      <c r="AS20" s="23">
        <f>IF($BA20=1, データ!AS20, NA())</f>
        <v>16.12903225806452</v>
      </c>
      <c r="AU20" s="23">
        <f>IF($BA20=1, データ!AU20, NA())</f>
        <v>48.520710059171599</v>
      </c>
      <c r="AV20" s="23">
        <f>IF($BA20=1, データ!AV20, NA())</f>
        <v>51.479289940828401</v>
      </c>
      <c r="AW20" s="23">
        <f>IF($BA20=1, データ!AW20, NA())</f>
        <v>-2.958579881656803</v>
      </c>
      <c r="AY20" s="23">
        <f t="shared" si="0"/>
        <v>19.087612139721323</v>
      </c>
      <c r="BA20" s="23">
        <v>1</v>
      </c>
      <c r="BC20" s="23" t="s">
        <v>58</v>
      </c>
      <c r="BD20" s="23">
        <f t="array" ref="BD20">PEARSON(IF($BA$2:$BA$22=1,$AE$2:$AE$22,""),IF($BA$2:$BA$22=1,$B$2:$B$22,""))</f>
        <v>7.946264330189147E-2</v>
      </c>
      <c r="BE20" s="23">
        <f t="shared" si="1"/>
        <v>0.34746838097549543</v>
      </c>
      <c r="BF20" s="23">
        <f t="shared" si="2"/>
        <v>0.73205893434092917</v>
      </c>
    </row>
    <row r="21" spans="1:58" x14ac:dyDescent="0.4">
      <c r="A21" s="23" t="s">
        <v>19</v>
      </c>
      <c r="B21" s="23">
        <f>IF($BA21=1, データ!B21, NA())</f>
        <v>20</v>
      </c>
      <c r="C21" s="23">
        <f>IF($BA21=1, データ!C21, NA())</f>
        <v>26</v>
      </c>
      <c r="D21" s="23">
        <f>IF($BA21=1, データ!D21, NA())</f>
        <v>6.1</v>
      </c>
      <c r="F21" s="23">
        <f>IF($BA21=1, データ!F21, NA())</f>
        <v>1</v>
      </c>
      <c r="G21" s="23">
        <f>IF($BA21=1, データ!G21, NA())</f>
        <v>22</v>
      </c>
      <c r="H21" s="23">
        <f>IF($BA21=1, データ!H21, NA())</f>
        <v>4.3478260869565215</v>
      </c>
      <c r="J21" s="23">
        <f>IF($BA21=1, データ!J21, NA())</f>
        <v>13</v>
      </c>
      <c r="K21" s="23">
        <f>IF($BA21=1, データ!K21, NA())</f>
        <v>32</v>
      </c>
      <c r="L21" s="23">
        <f>IF($BA21=1, データ!L21, NA())</f>
        <v>28.888888888888886</v>
      </c>
      <c r="N21" s="23">
        <f>IF($BA21=1, データ!N21, NA())</f>
        <v>14</v>
      </c>
      <c r="O21" s="23">
        <f>IF($BA21=1, データ!O21, NA())</f>
        <v>54</v>
      </c>
      <c r="P21" s="23">
        <f>IF($BA21=1, データ!P21, NA())</f>
        <v>20.588235294117645</v>
      </c>
      <c r="R21" s="23">
        <f>IF($BA21=1, データ!R21, NA())</f>
        <v>6</v>
      </c>
      <c r="S21" s="23">
        <f>IF($BA21=1, データ!S21, NA())</f>
        <v>10</v>
      </c>
      <c r="T21" s="23">
        <f>IF($BA21=1, データ!T21, NA())</f>
        <v>17</v>
      </c>
      <c r="U21" s="23">
        <f>IF($BA21=1, データ!U21, NA())</f>
        <v>21</v>
      </c>
      <c r="W21" s="23">
        <f>IF($BA21=1, データ!W21, NA())</f>
        <v>36</v>
      </c>
      <c r="X21" s="23">
        <f>IF($BA21=1, データ!X21, NA())</f>
        <v>36</v>
      </c>
      <c r="Y21" s="23">
        <f>IF($BA21=1, データ!Y21, NA())</f>
        <v>43</v>
      </c>
      <c r="Z21" s="23">
        <f>IF($BA21=1, データ!Z21, NA())</f>
        <v>31</v>
      </c>
      <c r="AA21" s="23">
        <f>IF($BA21=1, データ!AA21, NA())</f>
        <v>54</v>
      </c>
      <c r="AC21" s="23">
        <f>IF($BA21=1, データ!AC21, NA())</f>
        <v>160</v>
      </c>
      <c r="AD21" s="23">
        <f>IF($BA21=1, データ!AD21, NA())</f>
        <v>470</v>
      </c>
      <c r="AE21" s="23">
        <f>IF($BA21=1, データ!AE21, NA())</f>
        <v>630</v>
      </c>
      <c r="AG21" s="23">
        <f>IF($BA21=1, データ!AG21, NA())</f>
        <v>0.1111111111111111</v>
      </c>
      <c r="AH21" s="23">
        <f>IF($BA21=1, データ!AH21, NA())</f>
        <v>0.18518518518518517</v>
      </c>
      <c r="AI21" s="23">
        <f>IF($BA21=1, データ!AI21, NA())</f>
        <v>0.31481481481481483</v>
      </c>
      <c r="AJ21" s="23">
        <f>IF($BA21=1, データ!AJ21, NA())</f>
        <v>0.3888888888888889</v>
      </c>
      <c r="AL21" s="23">
        <f>IF($BA21=1, データ!AL21, NA())</f>
        <v>0.24657534246575341</v>
      </c>
      <c r="AM21" s="23">
        <f>IF($BA21=1, データ!AM21, NA())</f>
        <v>0.24657534246575341</v>
      </c>
      <c r="AN21" s="23">
        <f>IF($BA21=1, データ!AN21, NA())</f>
        <v>0.29452054794520549</v>
      </c>
      <c r="AO21" s="23">
        <f>IF($BA21=1, データ!AO21, NA())</f>
        <v>0.21232876712328766</v>
      </c>
      <c r="AQ21" s="23">
        <f>IF($BA21=1, データ!AQ21, NA())</f>
        <v>29.629629629629626</v>
      </c>
      <c r="AR21" s="23">
        <f>IF($BA21=1, データ!AR21, NA())</f>
        <v>70.370370370370367</v>
      </c>
      <c r="AS21" s="23">
        <f>IF($BA21=1, データ!AS21, NA())</f>
        <v>40.74074074074074</v>
      </c>
      <c r="AU21" s="23">
        <f>IF($BA21=1, データ!AU21, NA())</f>
        <v>49.315068493150683</v>
      </c>
      <c r="AV21" s="23">
        <f>IF($BA21=1, データ!AV21, NA())</f>
        <v>50.684931506849317</v>
      </c>
      <c r="AW21" s="23">
        <f>IF($BA21=1, データ!AW21, NA())</f>
        <v>-1.3698630136986338</v>
      </c>
      <c r="AY21" s="23">
        <f t="shared" si="0"/>
        <v>42.110603754439374</v>
      </c>
      <c r="BA21" s="23">
        <v>1</v>
      </c>
      <c r="BE21" s="23">
        <f t="shared" si="1"/>
        <v>0</v>
      </c>
      <c r="BF21" s="23">
        <f t="shared" si="2"/>
        <v>1</v>
      </c>
    </row>
    <row r="22" spans="1:58" x14ac:dyDescent="0.4">
      <c r="A22" s="23" t="s">
        <v>20</v>
      </c>
      <c r="B22" s="23">
        <f>IF($BA22=1, データ!B22, NA())</f>
        <v>14</v>
      </c>
      <c r="C22" s="23">
        <f>IF($BA22=1, データ!C22, NA())</f>
        <v>34</v>
      </c>
      <c r="D22" s="23">
        <f>IF($BA22=1, データ!D22, NA())</f>
        <v>6.2</v>
      </c>
      <c r="F22" s="23">
        <f>IF($BA22=1, データ!F22, NA())</f>
        <v>12</v>
      </c>
      <c r="G22" s="23">
        <f>IF($BA22=1, データ!G22, NA())</f>
        <v>38</v>
      </c>
      <c r="H22" s="23">
        <f>IF($BA22=1, データ!H22, NA())</f>
        <v>24</v>
      </c>
      <c r="J22" s="23">
        <f>IF($BA22=1, データ!J22, NA())</f>
        <v>4</v>
      </c>
      <c r="K22" s="23">
        <f>IF($BA22=1, データ!K22, NA())</f>
        <v>23</v>
      </c>
      <c r="L22" s="23">
        <f>IF($BA22=1, データ!L22, NA())</f>
        <v>14.814814814814813</v>
      </c>
      <c r="N22" s="23">
        <f>IF($BA22=1, データ!N22, NA())</f>
        <v>16</v>
      </c>
      <c r="O22" s="23">
        <f>IF($BA22=1, データ!O22, NA())</f>
        <v>61</v>
      </c>
      <c r="P22" s="23">
        <f>IF($BA22=1, データ!P22, NA())</f>
        <v>20.779220779220779</v>
      </c>
      <c r="R22" s="23">
        <f>IF($BA22=1, データ!R22, NA())</f>
        <v>16</v>
      </c>
      <c r="S22" s="23">
        <f>IF($BA22=1, データ!S22, NA())</f>
        <v>27</v>
      </c>
      <c r="T22" s="23">
        <f>IF($BA22=1, データ!T22, NA())</f>
        <v>37</v>
      </c>
      <c r="U22" s="23">
        <f>IF($BA22=1, データ!U22, NA())</f>
        <v>34</v>
      </c>
      <c r="W22" s="23">
        <f>IF($BA22=1, データ!W22, NA())</f>
        <v>19</v>
      </c>
      <c r="X22" s="23">
        <f>IF($BA22=1, データ!X22, NA())</f>
        <v>20</v>
      </c>
      <c r="Y22" s="23">
        <f>IF($BA22=1, データ!Y22, NA())</f>
        <v>29</v>
      </c>
      <c r="Z22" s="23">
        <f>IF($BA22=1, データ!Z22, NA())</f>
        <v>18</v>
      </c>
      <c r="AA22" s="23">
        <f>IF($BA22=1, データ!AA22, NA())</f>
        <v>114</v>
      </c>
      <c r="AC22" s="23">
        <f>IF($BA22=1, データ!AC22, NA())</f>
        <v>210</v>
      </c>
      <c r="AD22" s="23">
        <f>IF($BA22=1, データ!AD22, NA())</f>
        <v>190</v>
      </c>
      <c r="AE22" s="23">
        <f>IF($BA22=1, データ!AE22, NA())</f>
        <v>400</v>
      </c>
      <c r="AG22" s="23">
        <f>IF($BA22=1, データ!AG22, NA())</f>
        <v>0.14035087719298245</v>
      </c>
      <c r="AH22" s="23">
        <f>IF($BA22=1, データ!AH22, NA())</f>
        <v>0.23684210526315788</v>
      </c>
      <c r="AI22" s="23">
        <f>IF($BA22=1, データ!AI22, NA())</f>
        <v>0.32456140350877194</v>
      </c>
      <c r="AJ22" s="23">
        <f>IF($BA22=1, データ!AJ22, NA())</f>
        <v>0.2982456140350877</v>
      </c>
      <c r="AL22" s="23">
        <f>IF($BA22=1, データ!AL22, NA())</f>
        <v>0.22093023255813954</v>
      </c>
      <c r="AM22" s="23">
        <f>IF($BA22=1, データ!AM22, NA())</f>
        <v>0.23255813953488372</v>
      </c>
      <c r="AN22" s="23">
        <f>IF($BA22=1, データ!AN22, NA())</f>
        <v>0.33720930232558138</v>
      </c>
      <c r="AO22" s="23">
        <f>IF($BA22=1, データ!AO22, NA())</f>
        <v>0.20930232558139536</v>
      </c>
      <c r="AQ22" s="23">
        <f>IF($BA22=1, データ!AQ22, NA())</f>
        <v>37.719298245614034</v>
      </c>
      <c r="AR22" s="23">
        <f>IF($BA22=1, データ!AR22, NA())</f>
        <v>62.280701754385973</v>
      </c>
      <c r="AS22" s="23">
        <f>IF($BA22=1, データ!AS22, NA())</f>
        <v>24.561403508771939</v>
      </c>
      <c r="AU22" s="23">
        <f>IF($BA22=1, データ!AU22, NA())</f>
        <v>45.348837209302324</v>
      </c>
      <c r="AV22" s="23">
        <f>IF($BA22=1, データ!AV22, NA())</f>
        <v>54.651162790697668</v>
      </c>
      <c r="AW22" s="23">
        <f>IF($BA22=1, データ!AW22, NA())</f>
        <v>-9.302325581395344</v>
      </c>
      <c r="AY22" s="23">
        <f t="shared" si="0"/>
        <v>33.863729090167283</v>
      </c>
      <c r="BA22" s="23">
        <v>1</v>
      </c>
      <c r="BC22" s="23" t="s">
        <v>64</v>
      </c>
      <c r="BD22" s="23">
        <f t="array" ref="BD22">PEARSON(IF($BA$2:$BA$22=1,$AC$2:$AC$22,""),IF($BA$2:$BA$22=1,$D$2:$D$22,""))</f>
        <v>0.1792803206612513</v>
      </c>
      <c r="BE22" s="23">
        <f t="shared" si="1"/>
        <v>0.79433458430580728</v>
      </c>
      <c r="BF22" s="23">
        <f t="shared" si="2"/>
        <v>0.43681044091979881</v>
      </c>
    </row>
    <row r="23" spans="1:58" x14ac:dyDescent="0.4">
      <c r="BE23" s="23">
        <f t="shared" si="1"/>
        <v>0</v>
      </c>
      <c r="BF23" s="23">
        <f t="shared" si="2"/>
        <v>1</v>
      </c>
    </row>
    <row r="24" spans="1:58" x14ac:dyDescent="0.4">
      <c r="C24" s="23">
        <f>AVERAGE(C2:C22)</f>
        <v>24.523809523809526</v>
      </c>
      <c r="H24" s="23">
        <f>AVERAGE(H2:H22)</f>
        <v>35.18066478822773</v>
      </c>
      <c r="AA24" s="23">
        <f>AVERAGE(AA2:AA22)</f>
        <v>76.761904761904759</v>
      </c>
      <c r="AE24" s="23">
        <f>AVERAGE(AE2:AE22)</f>
        <v>511.42857142857144</v>
      </c>
      <c r="AG24" s="27">
        <f>AVERAGEIF($BA$2:$BA$22, 1, AG2:AG22)*100</f>
        <v>16.560604088529786</v>
      </c>
      <c r="AH24" s="27">
        <f>AVERAGEIF($BA$2:$BA$22, 1, AH2:AH22)*100</f>
        <v>24.509669697880451</v>
      </c>
      <c r="AI24" s="27">
        <f>AVERAGEIF($BA$2:$BA$22, 1, AI2:AI22)*100</f>
        <v>31.215428060996775</v>
      </c>
      <c r="AJ24" s="27">
        <f>AVERAGEIF($BA$2:$BA$22, 1, AJ2:AJ22)*100</f>
        <v>27.714298152592988</v>
      </c>
      <c r="AL24" s="27">
        <f>AVERAGEIF($BA$2:$BA$22, 1, AL2:AL22)*100</f>
        <v>24.589750502347162</v>
      </c>
      <c r="AM24" s="27">
        <f>AVERAGEIF($BA$2:$BA$22, 1, AM2:AM22)*100</f>
        <v>21.50542093076076</v>
      </c>
      <c r="AN24" s="27">
        <f>AVERAGEIF($BA$2:$BA$22, 1, AN2:AN22)*100</f>
        <v>32.7661235439028</v>
      </c>
      <c r="AO24" s="27">
        <f>AVERAGEIF($BA$2:$BA$22, 1, AO2:AO22)*100</f>
        <v>21.138705022989289</v>
      </c>
      <c r="AQ24" s="23">
        <f>SUM(R24:S24)</f>
        <v>0</v>
      </c>
      <c r="AR24" s="23">
        <f>SUM(T24:U24)</f>
        <v>0</v>
      </c>
      <c r="BC24" s="23" t="s">
        <v>65</v>
      </c>
      <c r="BD24" s="23">
        <f t="array" ref="BD24">PEARSON(IF($BA$2:$BA$22=1,$AD$2:$AD$22,""),IF($BA$2:$BA$22=1,$D$2:$D$22,""))</f>
        <v>2.8222054726148905E-2</v>
      </c>
      <c r="BE24" s="23">
        <f t="shared" si="1"/>
        <v>0.12306610440769473</v>
      </c>
      <c r="BF24" s="23">
        <f t="shared" si="2"/>
        <v>0.90334723205178513</v>
      </c>
    </row>
    <row r="25" spans="1:58" x14ac:dyDescent="0.4">
      <c r="C25" s="23">
        <f>_xlfn.STDEV.P(C2:C22)</f>
        <v>6.036547796303128</v>
      </c>
      <c r="H25" s="23">
        <f>_xlfn.STDEV.P(H2:H22)</f>
        <v>20.286147357473133</v>
      </c>
      <c r="R25" s="28"/>
      <c r="S25" s="28"/>
      <c r="T25" s="28"/>
      <c r="U25" s="28"/>
      <c r="V25" s="28"/>
      <c r="W25" s="28"/>
      <c r="X25" s="28"/>
      <c r="Y25" s="28"/>
      <c r="Z25" s="28"/>
      <c r="AA25" s="23">
        <f>_xlfn.STDEV.P(AA2:AA22)</f>
        <v>44.253495704703006</v>
      </c>
      <c r="AE25" s="23">
        <f>_xlfn.STDEV.P(AE2:AE22)</f>
        <v>519.47121203783217</v>
      </c>
      <c r="AG25" s="23">
        <f t="array" ref="AG25">_xlfn.STDEV.S(IF($BA$2:$BA$22=1, AG2:AG22, ""))*100</f>
        <v>6.3240762327815059</v>
      </c>
      <c r="AH25" s="23">
        <f t="array" ref="AH25">_xlfn.STDEV.S(IF($BA$2:$BA$22=1, AH2:AH22, ""))*100</f>
        <v>8.1329576253351963</v>
      </c>
      <c r="AI25" s="23">
        <f t="array" ref="AI25">_xlfn.STDEV.S(IF($BA$2:$BA$22=1, AI2:AI22, ""))*100</f>
        <v>10.706290850796968</v>
      </c>
      <c r="AJ25" s="23">
        <f t="array" ref="AJ25">_xlfn.STDEV.S(IF($BA$2:$BA$22=1, AJ2:AJ22, ""))*100</f>
        <v>11.217008505823884</v>
      </c>
      <c r="AL25" s="23">
        <f t="array" ref="AL25">_xlfn.STDEV.S(IF($BA$2:$BA$22=1, AL2:AL22, ""))*100</f>
        <v>16.934988480470505</v>
      </c>
      <c r="AM25" s="23">
        <f t="array" ref="AM25">_xlfn.STDEV.S(IF($BA$2:$BA$22=1, AM2:AM22, ""))*100</f>
        <v>15.747440917177213</v>
      </c>
      <c r="AN25" s="23">
        <f t="array" ref="AN25">_xlfn.STDEV.S(IF($BA$2:$BA$22=1, AN2:AN22, ""))*100</f>
        <v>18.161639697839046</v>
      </c>
      <c r="AO25" s="23">
        <f t="array" ref="AO25">_xlfn.STDEV.S(IF($BA$2:$BA$22=1, AO2:AO22, ""))*100</f>
        <v>15.080100465663662</v>
      </c>
      <c r="AQ25" s="23">
        <f>SUM(R25:S25)</f>
        <v>0</v>
      </c>
      <c r="AR25" s="23">
        <f>SUM(T25:U25)</f>
        <v>0</v>
      </c>
      <c r="BE25" s="23">
        <f t="shared" si="1"/>
        <v>0</v>
      </c>
      <c r="BF25" s="23">
        <f t="shared" si="2"/>
        <v>1</v>
      </c>
    </row>
    <row r="26" spans="1:58" x14ac:dyDescent="0.4">
      <c r="AA26" s="23">
        <f>IF(ABS(AA2-+$AA$24)&lt;1.3*$AA$25,1,0)</f>
        <v>1</v>
      </c>
      <c r="AE26" s="29">
        <f>AE24+AE25*2</f>
        <v>1550.3709955042359</v>
      </c>
      <c r="BC26" s="23" t="s">
        <v>66</v>
      </c>
      <c r="BD26" s="23">
        <f t="array" ref="BD26">PEARSON(IF($BA$2:$BA$22=1,$AE$2:$AE$22,""),IF($BA$2:$BA$22=1,$D$2:$D$22,""))</f>
        <v>0.12610998273095692</v>
      </c>
      <c r="BE26" s="23">
        <f t="shared" si="1"/>
        <v>0.55412465426944058</v>
      </c>
      <c r="BF26" s="23">
        <f t="shared" si="2"/>
        <v>0.58595708244705724</v>
      </c>
    </row>
    <row r="27" spans="1:58" x14ac:dyDescent="0.4">
      <c r="H27" s="23">
        <f>IF(ABS(H2-+$H$24)&lt;1.5*$H$25,1,0)</f>
        <v>1</v>
      </c>
      <c r="AA27" s="23">
        <f t="shared" ref="AA27:AA46" si="3">IF(ABS(AA3-+$AA$24)&lt;1.3*$AA$25,1,0)</f>
        <v>1</v>
      </c>
      <c r="AE27" s="23">
        <f>AE24-AE25*2</f>
        <v>-527.5138526470929</v>
      </c>
      <c r="BE27" s="23">
        <f t="shared" si="1"/>
        <v>0</v>
      </c>
      <c r="BF27" s="23">
        <f t="shared" si="2"/>
        <v>1</v>
      </c>
    </row>
    <row r="28" spans="1:58" x14ac:dyDescent="0.4">
      <c r="H28" s="23">
        <f t="shared" ref="H28:H47" si="4">IF(ABS(H3-+$H$24)&lt;1.5*$H$25,1,0)</f>
        <v>1</v>
      </c>
      <c r="AA28" s="23">
        <f t="shared" si="3"/>
        <v>1</v>
      </c>
      <c r="AE28" s="23">
        <f>IF(ABS(AE2-+$AE$24)&lt;1.3*$AE$25,1,0)</f>
        <v>0</v>
      </c>
      <c r="BC28" s="23" t="s">
        <v>67</v>
      </c>
      <c r="BD28" s="23">
        <f t="array" ref="BD28">PEARSON(IF($BA$2:$BA$22=1,$AA$2:$AA$22,""),IF($BA$2:$BA$22=1,$C$2:$C$22,""))</f>
        <v>0.15893656287873895</v>
      </c>
      <c r="BE28" s="23">
        <f t="shared" si="1"/>
        <v>0.70170796834840654</v>
      </c>
      <c r="BF28" s="23">
        <f t="shared" si="2"/>
        <v>0.49136810881262583</v>
      </c>
    </row>
    <row r="29" spans="1:58" x14ac:dyDescent="0.4">
      <c r="H29" s="23">
        <f t="shared" si="4"/>
        <v>1</v>
      </c>
      <c r="AA29" s="23">
        <f t="shared" si="3"/>
        <v>1</v>
      </c>
      <c r="AE29" s="23">
        <f t="shared" ref="AE29:AE48" si="5">IF(ABS(AE3-+$AE$24)&lt;1.3*$AE$25,1,0)</f>
        <v>1</v>
      </c>
      <c r="BE29" s="23">
        <f t="shared" si="1"/>
        <v>0</v>
      </c>
      <c r="BF29" s="23">
        <f t="shared" si="2"/>
        <v>1</v>
      </c>
    </row>
    <row r="30" spans="1:58" x14ac:dyDescent="0.4">
      <c r="H30" s="23">
        <f t="shared" si="4"/>
        <v>1</v>
      </c>
      <c r="AA30" s="23">
        <f t="shared" si="3"/>
        <v>0</v>
      </c>
      <c r="AE30" s="23">
        <f t="shared" si="5"/>
        <v>1</v>
      </c>
      <c r="BC30" s="23" t="s">
        <v>68</v>
      </c>
      <c r="BD30" s="23">
        <f t="array" ref="BD30">PEARSON(IF($BA$2:$BA$22=1,$AA$2:$AA$22,""),IF($BA$2:$BA$22=1,$B$2:$B$22,""))</f>
        <v>6.0823002352416028E-2</v>
      </c>
      <c r="BE30" s="23">
        <f t="shared" si="1"/>
        <v>0.26561308545129275</v>
      </c>
      <c r="BF30" s="23">
        <f t="shared" si="2"/>
        <v>0.79339785334880908</v>
      </c>
    </row>
    <row r="31" spans="1:58" x14ac:dyDescent="0.4">
      <c r="H31" s="23">
        <f t="shared" si="4"/>
        <v>1</v>
      </c>
      <c r="AA31" s="23">
        <f t="shared" si="3"/>
        <v>1</v>
      </c>
      <c r="AE31" s="23">
        <f t="shared" si="5"/>
        <v>1</v>
      </c>
      <c r="BE31" s="23">
        <f t="shared" si="1"/>
        <v>0</v>
      </c>
      <c r="BF31" s="23">
        <f t="shared" si="2"/>
        <v>1</v>
      </c>
    </row>
    <row r="32" spans="1:58" x14ac:dyDescent="0.4">
      <c r="H32" s="23">
        <f t="shared" si="4"/>
        <v>1</v>
      </c>
      <c r="AA32" s="23">
        <f t="shared" si="3"/>
        <v>1</v>
      </c>
      <c r="AE32" s="23">
        <f t="shared" si="5"/>
        <v>1</v>
      </c>
      <c r="BC32" s="23" t="s">
        <v>80</v>
      </c>
      <c r="BD32" s="23">
        <f t="array" ref="BD32">PEARSON(IF($BA$2:$BA$22=1,$P$2:$P$22,""),IF($BA$2:$BA$22=1,$C$2:$C$22,""))</f>
        <v>0.38841886086285665</v>
      </c>
      <c r="BE32" s="23">
        <f t="shared" si="1"/>
        <v>1.8373412126217084</v>
      </c>
      <c r="BF32" s="23">
        <f t="shared" si="2"/>
        <v>8.185178258857552E-2</v>
      </c>
    </row>
    <row r="33" spans="8:58" x14ac:dyDescent="0.4">
      <c r="H33" s="23">
        <f t="shared" si="4"/>
        <v>1</v>
      </c>
      <c r="AA33" s="23">
        <f t="shared" si="3"/>
        <v>1</v>
      </c>
      <c r="AE33" s="23">
        <f t="shared" si="5"/>
        <v>1</v>
      </c>
      <c r="BE33" s="23">
        <f t="shared" si="1"/>
        <v>0</v>
      </c>
      <c r="BF33" s="23">
        <f t="shared" si="2"/>
        <v>1</v>
      </c>
    </row>
    <row r="34" spans="8:58" x14ac:dyDescent="0.4">
      <c r="H34" s="23">
        <f t="shared" si="4"/>
        <v>1</v>
      </c>
      <c r="AA34" s="23">
        <f t="shared" si="3"/>
        <v>1</v>
      </c>
      <c r="AE34" s="23">
        <f t="shared" si="5"/>
        <v>0</v>
      </c>
      <c r="BC34" s="23" t="s">
        <v>81</v>
      </c>
      <c r="BD34" s="23">
        <f t="array" ref="BD34">PEARSON(IF($BA$2:$BA$22=1,$P$2:$P$22,""),IF($BA$2:$BA$22=1,$B$2:$B$22,""))</f>
        <v>-8.9340858794988279E-2</v>
      </c>
      <c r="BE34" s="23">
        <f t="shared" si="1"/>
        <v>-0.39099130627489448</v>
      </c>
      <c r="BF34" s="23">
        <f t="shared" si="2"/>
        <v>0.70015343850097145</v>
      </c>
    </row>
    <row r="35" spans="8:58" x14ac:dyDescent="0.4">
      <c r="H35" s="23">
        <f t="shared" si="4"/>
        <v>0</v>
      </c>
      <c r="AA35" s="23">
        <f t="shared" si="3"/>
        <v>1</v>
      </c>
      <c r="AE35" s="23">
        <f t="shared" si="5"/>
        <v>1</v>
      </c>
      <c r="BE35" s="23">
        <f t="shared" si="1"/>
        <v>0</v>
      </c>
      <c r="BF35" s="23">
        <f t="shared" si="2"/>
        <v>1</v>
      </c>
    </row>
    <row r="36" spans="8:58" x14ac:dyDescent="0.4">
      <c r="H36" s="23">
        <f t="shared" si="4"/>
        <v>1</v>
      </c>
      <c r="AA36" s="23">
        <f t="shared" si="3"/>
        <v>1</v>
      </c>
      <c r="AE36" s="23">
        <f t="shared" si="5"/>
        <v>1</v>
      </c>
      <c r="BC36" s="23" t="s">
        <v>82</v>
      </c>
      <c r="BD36" s="23">
        <f t="array" ref="BD36">PEARSON(IF($BA$2:$BA$22=1,$H$2:$H$22,""),IF($BA$2:$BA$22=1,$C$2:$C$22,""))</f>
        <v>0.41670871148177807</v>
      </c>
      <c r="BE36" s="23">
        <f t="shared" si="1"/>
        <v>1.9981420194628396</v>
      </c>
      <c r="BF36" s="23">
        <f t="shared" si="2"/>
        <v>6.0218921032224405E-2</v>
      </c>
    </row>
    <row r="37" spans="8:58" x14ac:dyDescent="0.4">
      <c r="H37" s="23">
        <f t="shared" si="4"/>
        <v>0</v>
      </c>
      <c r="AA37" s="23">
        <f t="shared" si="3"/>
        <v>1</v>
      </c>
      <c r="AE37" s="23">
        <f t="shared" si="5"/>
        <v>1</v>
      </c>
      <c r="BE37" s="23">
        <f t="shared" si="1"/>
        <v>0</v>
      </c>
      <c r="BF37" s="23">
        <f t="shared" si="2"/>
        <v>1</v>
      </c>
    </row>
    <row r="38" spans="8:58" x14ac:dyDescent="0.4">
      <c r="H38" s="23">
        <f t="shared" si="4"/>
        <v>1</v>
      </c>
      <c r="AA38" s="23">
        <f t="shared" si="3"/>
        <v>1</v>
      </c>
      <c r="AE38" s="23">
        <f t="shared" si="5"/>
        <v>1</v>
      </c>
      <c r="BC38" s="23" t="s">
        <v>83</v>
      </c>
      <c r="BD38" s="23">
        <f t="array" ref="BD38">PEARSON(IF($BA$2:$BA$22=1,$H$2:$H$22,""),IF($BA$2:$BA$22=1,$B$2:$B$22,""))</f>
        <v>-3.3972868725645006E-2</v>
      </c>
      <c r="BE38" s="23">
        <f t="shared" si="1"/>
        <v>-0.14816983181927529</v>
      </c>
      <c r="BF38" s="23">
        <f t="shared" si="2"/>
        <v>0.8837699330910086</v>
      </c>
    </row>
    <row r="39" spans="8:58" x14ac:dyDescent="0.4">
      <c r="H39" s="23">
        <f t="shared" si="4"/>
        <v>1</v>
      </c>
      <c r="AA39" s="23">
        <f t="shared" si="3"/>
        <v>1</v>
      </c>
      <c r="AE39" s="23">
        <f t="shared" si="5"/>
        <v>1</v>
      </c>
      <c r="AG39" s="23" t="s">
        <v>59</v>
      </c>
      <c r="AH39" s="23" t="s">
        <v>59</v>
      </c>
      <c r="AI39" s="23" t="s">
        <v>60</v>
      </c>
      <c r="AJ39" s="23" t="s">
        <v>60</v>
      </c>
      <c r="BE39" s="23">
        <f t="shared" si="1"/>
        <v>0</v>
      </c>
      <c r="BF39" s="23">
        <f t="shared" si="2"/>
        <v>1</v>
      </c>
    </row>
    <row r="40" spans="8:58" x14ac:dyDescent="0.4">
      <c r="H40" s="23">
        <f t="shared" si="4"/>
        <v>1</v>
      </c>
      <c r="AA40" s="23">
        <f t="shared" si="3"/>
        <v>1</v>
      </c>
      <c r="AE40" s="23">
        <f t="shared" si="5"/>
        <v>1</v>
      </c>
      <c r="AG40" s="23" t="s">
        <v>60</v>
      </c>
      <c r="AH40" s="23" t="s">
        <v>60</v>
      </c>
      <c r="AI40" s="23" t="s">
        <v>59</v>
      </c>
      <c r="AJ40" s="23" t="s">
        <v>59</v>
      </c>
      <c r="BC40" s="23" t="s">
        <v>84</v>
      </c>
      <c r="BD40" s="23">
        <f t="array" ref="BD40">PEARSON(IF($BA$2:$BA$22=1,$L$2:$L$22,""),IF($BA$2:$BA$22=1,$C$2:$C$22,""))</f>
        <v>0.22603630816893822</v>
      </c>
      <c r="BE40" s="23">
        <f t="shared" si="1"/>
        <v>1.0114468035630755</v>
      </c>
      <c r="BF40" s="23">
        <f t="shared" si="2"/>
        <v>0.32451072518003987</v>
      </c>
    </row>
    <row r="41" spans="8:58" x14ac:dyDescent="0.4">
      <c r="H41" s="23">
        <f t="shared" si="4"/>
        <v>1</v>
      </c>
      <c r="AA41" s="23">
        <f t="shared" si="3"/>
        <v>0</v>
      </c>
      <c r="AE41" s="23">
        <f t="shared" si="5"/>
        <v>0</v>
      </c>
      <c r="BE41" s="23">
        <f t="shared" si="1"/>
        <v>0</v>
      </c>
      <c r="BF41" s="23">
        <f t="shared" si="2"/>
        <v>1</v>
      </c>
    </row>
    <row r="42" spans="8:58" x14ac:dyDescent="0.4">
      <c r="H42" s="23">
        <f t="shared" si="4"/>
        <v>1</v>
      </c>
      <c r="AA42" s="23">
        <f t="shared" si="3"/>
        <v>0</v>
      </c>
      <c r="AE42" s="23">
        <f t="shared" si="5"/>
        <v>0</v>
      </c>
      <c r="BC42" s="23" t="s">
        <v>85</v>
      </c>
      <c r="BD42" s="23">
        <f t="array" ref="BD42">PEARSON(IF($BA$2:$BA$22=1,$L$2:$L$22,""),IF($BA$2:$BA$22=1,$B$2:$B$22,""))</f>
        <v>-7.9431635630489786E-2</v>
      </c>
      <c r="BE42" s="23">
        <f>BD42*SQRT(SUM($BA$2:$BA$22)-2)/SQRT(1-BD42^2)</f>
        <v>-0.34733193184074312</v>
      </c>
      <c r="BF42" s="23">
        <f t="shared" si="2"/>
        <v>0.73215978998154507</v>
      </c>
    </row>
    <row r="43" spans="8:58" x14ac:dyDescent="0.4">
      <c r="H43" s="23">
        <f t="shared" si="4"/>
        <v>1</v>
      </c>
      <c r="AA43" s="23">
        <f t="shared" si="3"/>
        <v>1</v>
      </c>
      <c r="AE43" s="23">
        <f t="shared" si="5"/>
        <v>0</v>
      </c>
      <c r="BF43" s="23">
        <v>0</v>
      </c>
    </row>
    <row r="44" spans="8:58" x14ac:dyDescent="0.4">
      <c r="H44" s="23">
        <f t="shared" si="4"/>
        <v>1</v>
      </c>
      <c r="AA44" s="23">
        <f t="shared" si="3"/>
        <v>1</v>
      </c>
      <c r="AE44" s="23">
        <f t="shared" si="5"/>
        <v>1</v>
      </c>
      <c r="BC44" s="23" t="s">
        <v>93</v>
      </c>
      <c r="BD44" s="23">
        <f t="array" ref="BD44">PEARSON(IF($BA$2:$BA$22=1,$AY$2:$AY$22,""),IF($BA$2:$BA$22=1,$B$2:$B$22,""))</f>
        <v>-0.33213880240088911</v>
      </c>
      <c r="BE44" s="23">
        <f>BD44*SQRT(SUM($BA$2:$BA$22)-2)/SQRT(1-BD44^2)</f>
        <v>-1.534894643995983</v>
      </c>
      <c r="BF44" s="23">
        <f>TDIST(ABS(BE44),SUM($BA$2:$BA$22)-2,2)</f>
        <v>0.14129434022261109</v>
      </c>
    </row>
    <row r="45" spans="8:58" x14ac:dyDescent="0.4">
      <c r="H45" s="23">
        <f t="shared" si="4"/>
        <v>1</v>
      </c>
      <c r="AA45" s="23">
        <f t="shared" si="3"/>
        <v>1</v>
      </c>
      <c r="AE45" s="23">
        <f t="shared" si="5"/>
        <v>1</v>
      </c>
      <c r="BC45" s="23" t="s">
        <v>94</v>
      </c>
      <c r="BD45" s="23">
        <f t="array" ref="BD45">PEARSON(IF($BA$2:$BA$22=1,$AY$2:$AY$22,""),IF($BA$2:$BA$22=1,$C$2:$C$22,""))</f>
        <v>-0.27238281077420828</v>
      </c>
      <c r="BE45" s="23">
        <f>BD45*SQRT(SUM($BA$2:$BA$22)-2)/SQRT(1-BD45^2)</f>
        <v>-1.2339459184143124</v>
      </c>
      <c r="BF45" s="23">
        <f t="shared" ref="BF45:BF46" si="6">TDIST(ABS(BE45),SUM($BA$2:$BA$22)-2,2)</f>
        <v>0.23226927268819597</v>
      </c>
    </row>
    <row r="46" spans="8:58" x14ac:dyDescent="0.4">
      <c r="H46" s="23">
        <f t="shared" si="4"/>
        <v>0</v>
      </c>
      <c r="AA46" s="23">
        <f t="shared" si="3"/>
        <v>1</v>
      </c>
      <c r="AE46" s="23">
        <f t="shared" si="5"/>
        <v>0</v>
      </c>
      <c r="BC46" s="23" t="s">
        <v>95</v>
      </c>
      <c r="BD46" s="23">
        <f t="array" ref="BD46">PEARSON(IF($BA$2:$BA$22=1,$AA$2:$AA$22,""),IF($BA$2:$BA$22=1,$AY$2:$AY$22,""))</f>
        <v>-0.51873108882950802</v>
      </c>
      <c r="BE46" s="23">
        <f t="shared" ref="BE46" si="7">BD46*SQRT(SUM($BA$2:$BA$22)-2)/SQRT(1-BD46^2)</f>
        <v>-2.6447506461660084</v>
      </c>
      <c r="BF46" s="23">
        <f t="shared" si="6"/>
        <v>1.5979819056776631E-2</v>
      </c>
    </row>
    <row r="47" spans="8:58" x14ac:dyDescent="0.4">
      <c r="H47" s="23">
        <f t="shared" si="4"/>
        <v>1</v>
      </c>
      <c r="AE47" s="23">
        <f t="shared" si="5"/>
        <v>1</v>
      </c>
      <c r="BC47" s="23" t="s">
        <v>100</v>
      </c>
      <c r="BD47" s="23">
        <f t="array" ref="BD47">PEARSON(IF($BA$2:$BA$22=1,$AA$2:$AA$22,""),IF($BA$2:$BA$22=1,$B$2:$B$22,""))</f>
        <v>6.0823002352416028E-2</v>
      </c>
      <c r="BE47" s="23">
        <f t="shared" ref="BE47" si="8">BD47*SQRT(SUM($BA$2:$BA$22)-2)/SQRT(1-BD47^2)</f>
        <v>0.26561308545129275</v>
      </c>
      <c r="BF47" s="23">
        <f t="shared" ref="BF47" si="9">TDIST(ABS(BE47),SUM($BA$2:$BA$22)-2,2)</f>
        <v>0.79339785334880908</v>
      </c>
    </row>
    <row r="48" spans="8:58" x14ac:dyDescent="0.4">
      <c r="AE48" s="23">
        <f t="shared" si="5"/>
        <v>1</v>
      </c>
    </row>
    <row r="49" spans="55:58" x14ac:dyDescent="0.4">
      <c r="BC49" s="23" t="s">
        <v>88</v>
      </c>
      <c r="BD49" s="23">
        <f t="array" ref="BD49">PEARSON(IF($BA$2:$BA$22=1,$AI$2:$AI$22,""),IF($BA$2:$BA$22=1,$B$2:$B$22,""))</f>
        <v>-0.47806659271042568</v>
      </c>
      <c r="BE49" s="23">
        <f>BD49*SQRT(SUM($BA$2:$BA$22)-2)/SQRT(1-BD49^2)</f>
        <v>-2.3725241858265376</v>
      </c>
      <c r="BF49" s="23">
        <f>TDIST(ABS(BE49),SUM($BA$2:$BA$22)-2,2)</f>
        <v>2.8378325806076264E-2</v>
      </c>
    </row>
    <row r="50" spans="55:58" x14ac:dyDescent="0.4">
      <c r="BC50" s="23" t="s">
        <v>89</v>
      </c>
      <c r="BD50" s="23">
        <f t="array" ref="BD50">PEARSON(IF($BA$2:$BA$22=1,$AJ$2:$AJ$22,""),IF($BA$2:$BA$22=1,$B$2:$B$22,""))</f>
        <v>0.33218032179903784</v>
      </c>
      <c r="BE50" s="23">
        <f t="shared" ref="BE50" si="10">BD50*SQRT(SUM($BA$2:$BA$22)-2)/SQRT(1-BD50^2)</f>
        <v>1.535110311351074</v>
      </c>
      <c r="BF50" s="23">
        <f>TDIST(ABS(BE50),SUM($BA$2:$BA$22)-2,2)</f>
        <v>0.14124158052612262</v>
      </c>
    </row>
    <row r="51" spans="55:58" x14ac:dyDescent="0.4">
      <c r="BC51" s="23" t="s">
        <v>90</v>
      </c>
      <c r="BD51" s="23">
        <f t="array" ref="BD51">PEARSON(IF($BA$2:$BA$22=1,$AM$2:$AM$22,""),IF($BA$2:$BA$22=1,$B$2:$B$22,""))</f>
        <v>0.33467595248104137</v>
      </c>
      <c r="BE51" s="23">
        <f t="shared" ref="BE51" si="11">BD51*SQRT(SUM($BA$2:$BA$22)-2)/SQRT(1-BD51^2)</f>
        <v>1.5480920495458019</v>
      </c>
      <c r="BF51" s="23">
        <f>TDIST(ABS(BE51),SUM($BA$2:$BA$22)-2,2)</f>
        <v>0.13809580063764601</v>
      </c>
    </row>
    <row r="52" spans="55:58" x14ac:dyDescent="0.4">
      <c r="BC52" s="23" t="s">
        <v>91</v>
      </c>
      <c r="BD52" s="23">
        <f t="array" ref="BD52">PEARSON(IF($BA$2:$BA$22=1,$AN$2:$AN$22,""),IF($BA$2:$BA$22=1,$B$2:$B$22,""))</f>
        <v>-0.40939873689721373</v>
      </c>
      <c r="BE52" s="23">
        <f t="shared" ref="BE52" si="12">BD52*SQRT(SUM($BA$2:$BA$22)-2)/SQRT(1-BD52^2)</f>
        <v>-1.9559564200237394</v>
      </c>
      <c r="BF52" s="23">
        <f>TDIST(ABS(BE52),SUM($BA$2:$BA$22)-2,2)</f>
        <v>6.5335704116688223E-2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716-A4FB-4251-8F12-F070BC387930}">
  <dimension ref="A1:AW22"/>
  <sheetViews>
    <sheetView workbookViewId="0">
      <selection activeCell="A18" sqref="A18"/>
    </sheetView>
  </sheetViews>
  <sheetFormatPr defaultRowHeight="18.75" x14ac:dyDescent="0.4"/>
  <cols>
    <col min="1" max="1" width="11" style="20" bestFit="1" customWidth="1"/>
    <col min="2" max="16384" width="9" style="20"/>
  </cols>
  <sheetData>
    <row r="1" spans="1:49" x14ac:dyDescent="0.4">
      <c r="A1" s="18"/>
      <c r="B1" s="18" t="s">
        <v>21</v>
      </c>
      <c r="C1" s="18" t="s">
        <v>22</v>
      </c>
      <c r="D1" s="18" t="s">
        <v>23</v>
      </c>
      <c r="E1" s="18" t="s">
        <v>33</v>
      </c>
      <c r="F1" s="18" t="s">
        <v>72</v>
      </c>
      <c r="G1" s="18" t="s">
        <v>73</v>
      </c>
      <c r="H1" s="18" t="s">
        <v>74</v>
      </c>
      <c r="I1" s="18" t="s">
        <v>34</v>
      </c>
      <c r="J1" s="18" t="s">
        <v>72</v>
      </c>
      <c r="K1" s="18" t="s">
        <v>73</v>
      </c>
      <c r="L1" s="18" t="s">
        <v>74</v>
      </c>
      <c r="M1" s="18" t="s">
        <v>35</v>
      </c>
      <c r="N1" s="18" t="s">
        <v>72</v>
      </c>
      <c r="O1" s="18" t="s">
        <v>73</v>
      </c>
      <c r="P1" s="18" t="s">
        <v>69</v>
      </c>
      <c r="Q1" s="18" t="s">
        <v>24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25</v>
      </c>
      <c r="X1" s="18" t="s">
        <v>26</v>
      </c>
      <c r="Y1" s="18" t="s">
        <v>27</v>
      </c>
      <c r="Z1" s="18" t="s">
        <v>28</v>
      </c>
      <c r="AA1" s="18" t="s">
        <v>31</v>
      </c>
      <c r="AB1" s="18" t="s">
        <v>32</v>
      </c>
      <c r="AC1" s="18" t="s">
        <v>33</v>
      </c>
      <c r="AD1" s="18" t="s">
        <v>34</v>
      </c>
      <c r="AE1" s="18" t="s">
        <v>35</v>
      </c>
      <c r="AF1" s="19" t="s">
        <v>36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41</v>
      </c>
      <c r="AL1" s="19" t="s">
        <v>25</v>
      </c>
      <c r="AM1" s="19" t="s">
        <v>26</v>
      </c>
      <c r="AN1" s="19" t="s">
        <v>27</v>
      </c>
      <c r="AO1" s="19" t="s">
        <v>28</v>
      </c>
      <c r="AQ1" s="20" t="s">
        <v>45</v>
      </c>
      <c r="AR1" s="20" t="s">
        <v>46</v>
      </c>
      <c r="AS1" s="20" t="s">
        <v>49</v>
      </c>
      <c r="AU1" s="20" t="s">
        <v>45</v>
      </c>
      <c r="AV1" s="20" t="s">
        <v>46</v>
      </c>
      <c r="AW1" s="20" t="s">
        <v>49</v>
      </c>
    </row>
    <row r="2" spans="1:49" x14ac:dyDescent="0.4">
      <c r="A2" s="20" t="s">
        <v>0</v>
      </c>
      <c r="B2" s="20">
        <v>17</v>
      </c>
      <c r="C2" s="20">
        <v>24</v>
      </c>
      <c r="D2" s="20">
        <v>4</v>
      </c>
      <c r="F2" s="20">
        <v>3</v>
      </c>
      <c r="G2" s="20">
        <v>42</v>
      </c>
      <c r="H2" s="20">
        <v>6.666666666666667</v>
      </c>
      <c r="J2" s="20">
        <v>1</v>
      </c>
      <c r="K2" s="20">
        <v>21</v>
      </c>
      <c r="L2" s="20">
        <v>4.5454545454545459</v>
      </c>
      <c r="N2" s="20">
        <v>4</v>
      </c>
      <c r="O2" s="20">
        <v>63</v>
      </c>
      <c r="P2" s="20">
        <v>5.9701492537313428</v>
      </c>
      <c r="R2" s="20">
        <v>15</v>
      </c>
      <c r="S2" s="20">
        <v>26</v>
      </c>
      <c r="T2" s="20">
        <v>31</v>
      </c>
      <c r="U2" s="20">
        <v>30</v>
      </c>
      <c r="W2" s="20">
        <v>8</v>
      </c>
      <c r="X2" s="20">
        <v>18</v>
      </c>
      <c r="Y2" s="20">
        <v>26</v>
      </c>
      <c r="Z2" s="20">
        <v>46</v>
      </c>
      <c r="AA2" s="20">
        <v>102</v>
      </c>
      <c r="AC2" s="20">
        <v>90</v>
      </c>
      <c r="AD2" s="20">
        <f t="shared" ref="AD2:AD22" si="0">(AE2-AC2)</f>
        <v>-400</v>
      </c>
      <c r="AE2" s="20">
        <v>-310</v>
      </c>
      <c r="AG2" s="20">
        <f t="shared" ref="AG2:AG22" si="1">R2/SUM(R2:U2)</f>
        <v>0.14705882352941177</v>
      </c>
      <c r="AH2" s="20">
        <f t="shared" ref="AH2:AH22" si="2">S2/SUM(R2:U2)</f>
        <v>0.25490196078431371</v>
      </c>
      <c r="AI2" s="20">
        <f t="shared" ref="AI2:AI22" si="3">T2/SUM(R2:U2)</f>
        <v>0.30392156862745096</v>
      </c>
      <c r="AJ2" s="20">
        <f t="shared" ref="AJ2:AJ22" si="4">U2/SUM(R2:U2)</f>
        <v>0.29411764705882354</v>
      </c>
      <c r="AL2" s="20">
        <f>W2/SUM(W2:Z2)</f>
        <v>8.1632653061224483E-2</v>
      </c>
      <c r="AM2" s="20">
        <f>X2/SUM(W2:Z2)</f>
        <v>0.18367346938775511</v>
      </c>
      <c r="AN2" s="20">
        <f>Y2/SUM(W2:Z2)</f>
        <v>0.26530612244897961</v>
      </c>
      <c r="AO2" s="20">
        <f>Z2/SUM(W2:Z2)</f>
        <v>0.46938775510204084</v>
      </c>
      <c r="AQ2" s="20">
        <f>(SUM(R2:S2))/(SUM(R2:U2))*100</f>
        <v>40.196078431372548</v>
      </c>
      <c r="AR2" s="20">
        <f>(SUM(T2:U2))/(SUM(R2:U2))*100</f>
        <v>59.803921568627452</v>
      </c>
      <c r="AS2" s="20">
        <f>AR2-AQ2</f>
        <v>19.607843137254903</v>
      </c>
      <c r="AU2" s="20">
        <f>(SUM(W2:X2))/(SUM(W2:Z2))*100</f>
        <v>26.530612244897959</v>
      </c>
      <c r="AV2" s="20">
        <f>(SUM(Y2:Z2))/(SUM(W2:Z2))*100</f>
        <v>73.469387755102048</v>
      </c>
      <c r="AW2" s="20">
        <f>AU2-AV2</f>
        <v>-46.938775510204088</v>
      </c>
    </row>
    <row r="3" spans="1:49" x14ac:dyDescent="0.4">
      <c r="A3" s="20" t="s">
        <v>1</v>
      </c>
      <c r="B3" s="20">
        <v>19</v>
      </c>
      <c r="C3" s="20">
        <v>27</v>
      </c>
      <c r="D3" s="20">
        <v>6</v>
      </c>
      <c r="F3" s="20">
        <v>6</v>
      </c>
      <c r="G3" s="20">
        <v>12</v>
      </c>
      <c r="H3" s="20">
        <v>33.333333333333329</v>
      </c>
      <c r="J3" s="20">
        <v>13</v>
      </c>
      <c r="K3" s="20">
        <v>30</v>
      </c>
      <c r="L3" s="20">
        <v>30.232558139534881</v>
      </c>
      <c r="N3" s="20">
        <v>19</v>
      </c>
      <c r="O3" s="20">
        <v>42</v>
      </c>
      <c r="P3" s="20">
        <v>31.147540983606557</v>
      </c>
      <c r="R3" s="20">
        <v>6</v>
      </c>
      <c r="S3" s="20">
        <v>10</v>
      </c>
      <c r="T3" s="20">
        <v>15</v>
      </c>
      <c r="U3" s="20">
        <v>5</v>
      </c>
      <c r="W3" s="20">
        <v>34</v>
      </c>
      <c r="X3" s="20">
        <v>46</v>
      </c>
      <c r="Y3" s="20">
        <v>35</v>
      </c>
      <c r="Z3" s="20">
        <v>49</v>
      </c>
      <c r="AA3" s="20">
        <v>36</v>
      </c>
      <c r="AC3" s="20">
        <v>-250</v>
      </c>
      <c r="AD3" s="20">
        <f t="shared" si="0"/>
        <v>140</v>
      </c>
      <c r="AE3" s="20">
        <v>-110</v>
      </c>
      <c r="AG3" s="20">
        <f t="shared" si="1"/>
        <v>0.16666666666666666</v>
      </c>
      <c r="AH3" s="20">
        <f t="shared" si="2"/>
        <v>0.27777777777777779</v>
      </c>
      <c r="AI3" s="20">
        <f t="shared" si="3"/>
        <v>0.41666666666666669</v>
      </c>
      <c r="AJ3" s="20">
        <f t="shared" si="4"/>
        <v>0.1388888888888889</v>
      </c>
      <c r="AL3" s="20">
        <f t="shared" ref="AL3:AL22" si="5">W3/SUM(W3:Z3)</f>
        <v>0.2073170731707317</v>
      </c>
      <c r="AM3" s="20">
        <f t="shared" ref="AM3:AM22" si="6">X3/SUM(W3:Z3)</f>
        <v>0.28048780487804881</v>
      </c>
      <c r="AN3" s="20">
        <f t="shared" ref="AN3:AN22" si="7">Y3/SUM(W3:Z3)</f>
        <v>0.21341463414634146</v>
      </c>
      <c r="AO3" s="20">
        <f t="shared" ref="AO3:AO22" si="8">Z3/SUM(W3:Z3)</f>
        <v>0.29878048780487804</v>
      </c>
      <c r="AQ3" s="20">
        <f t="shared" ref="AQ3:AQ22" si="9">(SUM(R3:S3))/(SUM(R3:U3))*100</f>
        <v>44.444444444444443</v>
      </c>
      <c r="AR3" s="20">
        <f t="shared" ref="AR3:AR22" si="10">(SUM(T3:U3))/(SUM(R3:U3))*100</f>
        <v>55.555555555555557</v>
      </c>
      <c r="AS3" s="20">
        <f t="shared" ref="AS3:AS22" si="11">AR3-AQ3</f>
        <v>11.111111111111114</v>
      </c>
      <c r="AU3" s="20">
        <f t="shared" ref="AU3:AU22" si="12">(SUM(W3:X3))/(SUM(W3:Z3))*100</f>
        <v>48.780487804878049</v>
      </c>
      <c r="AV3" s="20">
        <f t="shared" ref="AV3:AV22" si="13">(SUM(Y3:Z3))/(SUM(W3:Z3))*100</f>
        <v>51.219512195121951</v>
      </c>
      <c r="AW3" s="20">
        <f t="shared" ref="AW3:AW22" si="14">AU3-AV3</f>
        <v>-2.4390243902439011</v>
      </c>
    </row>
    <row r="4" spans="1:49" x14ac:dyDescent="0.4">
      <c r="A4" s="20" t="s">
        <v>2</v>
      </c>
      <c r="B4" s="20">
        <v>27</v>
      </c>
      <c r="C4" s="20">
        <v>32</v>
      </c>
      <c r="D4" s="20">
        <v>7.7</v>
      </c>
      <c r="F4" s="20">
        <v>6</v>
      </c>
      <c r="G4" s="20">
        <v>5</v>
      </c>
      <c r="H4" s="20">
        <v>54.54545454545454</v>
      </c>
      <c r="J4" s="20">
        <v>34</v>
      </c>
      <c r="K4" s="20">
        <v>15</v>
      </c>
      <c r="L4" s="20">
        <v>69.387755102040813</v>
      </c>
      <c r="N4" s="20">
        <v>40</v>
      </c>
      <c r="O4" s="20">
        <v>20</v>
      </c>
      <c r="P4" s="20">
        <v>66.666666666666657</v>
      </c>
      <c r="R4" s="20">
        <v>2</v>
      </c>
      <c r="S4" s="20">
        <v>7</v>
      </c>
      <c r="T4" s="20">
        <v>3</v>
      </c>
      <c r="U4" s="20">
        <v>19</v>
      </c>
      <c r="W4" s="20">
        <v>35</v>
      </c>
      <c r="X4" s="20">
        <v>48</v>
      </c>
      <c r="Y4" s="20">
        <v>48</v>
      </c>
      <c r="Z4" s="20">
        <v>38</v>
      </c>
      <c r="AA4" s="20">
        <v>31</v>
      </c>
      <c r="AC4" s="20">
        <v>70</v>
      </c>
      <c r="AD4" s="20">
        <f t="shared" si="0"/>
        <v>400</v>
      </c>
      <c r="AE4" s="20">
        <v>470</v>
      </c>
      <c r="AG4" s="20">
        <f t="shared" si="1"/>
        <v>6.4516129032258063E-2</v>
      </c>
      <c r="AH4" s="20">
        <f t="shared" si="2"/>
        <v>0.22580645161290322</v>
      </c>
      <c r="AI4" s="20">
        <f t="shared" si="3"/>
        <v>9.6774193548387094E-2</v>
      </c>
      <c r="AJ4" s="20">
        <f t="shared" si="4"/>
        <v>0.61290322580645162</v>
      </c>
      <c r="AL4" s="20">
        <f t="shared" si="5"/>
        <v>0.20710059171597633</v>
      </c>
      <c r="AM4" s="20">
        <f t="shared" si="6"/>
        <v>0.28402366863905326</v>
      </c>
      <c r="AN4" s="20">
        <f t="shared" si="7"/>
        <v>0.28402366863905326</v>
      </c>
      <c r="AO4" s="20">
        <f t="shared" si="8"/>
        <v>0.22485207100591717</v>
      </c>
      <c r="AQ4" s="20">
        <f t="shared" si="9"/>
        <v>29.032258064516132</v>
      </c>
      <c r="AR4" s="20">
        <f t="shared" si="10"/>
        <v>70.967741935483872</v>
      </c>
      <c r="AS4" s="20">
        <f t="shared" si="11"/>
        <v>41.935483870967744</v>
      </c>
      <c r="AU4" s="20">
        <f t="shared" si="12"/>
        <v>49.112426035502956</v>
      </c>
      <c r="AV4" s="20">
        <f t="shared" si="13"/>
        <v>50.887573964497044</v>
      </c>
      <c r="AW4" s="20">
        <f t="shared" si="14"/>
        <v>-1.7751479289940875</v>
      </c>
    </row>
    <row r="5" spans="1:49" x14ac:dyDescent="0.4">
      <c r="A5" s="20" t="s">
        <v>3</v>
      </c>
      <c r="B5" s="20">
        <v>13</v>
      </c>
      <c r="C5" s="20">
        <v>11</v>
      </c>
      <c r="D5" s="20">
        <v>5.0999999999999996</v>
      </c>
      <c r="F5" s="20">
        <v>4</v>
      </c>
      <c r="G5" s="20">
        <v>23</v>
      </c>
      <c r="H5" s="20">
        <v>14.814814814814813</v>
      </c>
      <c r="J5" s="20">
        <v>0</v>
      </c>
      <c r="K5" s="20">
        <v>25</v>
      </c>
      <c r="L5" s="20">
        <v>0</v>
      </c>
      <c r="N5" s="20">
        <v>4</v>
      </c>
      <c r="O5" s="20">
        <v>48</v>
      </c>
      <c r="P5" s="20">
        <v>7.6923076923076925</v>
      </c>
      <c r="R5" s="20">
        <v>9</v>
      </c>
      <c r="S5" s="20">
        <v>16</v>
      </c>
      <c r="T5" s="20">
        <v>17</v>
      </c>
      <c r="U5" s="20">
        <v>19</v>
      </c>
      <c r="W5" s="20">
        <v>13</v>
      </c>
      <c r="X5" s="20">
        <v>64</v>
      </c>
      <c r="Y5" s="20">
        <v>17</v>
      </c>
      <c r="Z5" s="20">
        <v>45</v>
      </c>
      <c r="AA5" s="20">
        <v>61</v>
      </c>
      <c r="AC5" s="20">
        <v>0</v>
      </c>
      <c r="AD5" s="20">
        <f t="shared" si="0"/>
        <v>360</v>
      </c>
      <c r="AE5" s="20">
        <v>360</v>
      </c>
      <c r="AG5" s="20">
        <f t="shared" si="1"/>
        <v>0.14754098360655737</v>
      </c>
      <c r="AH5" s="20">
        <f t="shared" si="2"/>
        <v>0.26229508196721313</v>
      </c>
      <c r="AI5" s="20">
        <f t="shared" si="3"/>
        <v>0.27868852459016391</v>
      </c>
      <c r="AJ5" s="20">
        <f t="shared" si="4"/>
        <v>0.31147540983606559</v>
      </c>
      <c r="AL5" s="20">
        <f t="shared" si="5"/>
        <v>9.3525179856115109E-2</v>
      </c>
      <c r="AM5" s="20">
        <f t="shared" si="6"/>
        <v>0.46043165467625902</v>
      </c>
      <c r="AN5" s="20">
        <f t="shared" si="7"/>
        <v>0.1223021582733813</v>
      </c>
      <c r="AO5" s="20">
        <f t="shared" si="8"/>
        <v>0.32374100719424459</v>
      </c>
      <c r="AQ5" s="20">
        <f t="shared" si="9"/>
        <v>40.983606557377051</v>
      </c>
      <c r="AR5" s="20">
        <f t="shared" si="10"/>
        <v>59.016393442622949</v>
      </c>
      <c r="AS5" s="20">
        <f t="shared" si="11"/>
        <v>18.032786885245898</v>
      </c>
      <c r="AU5" s="20">
        <f t="shared" si="12"/>
        <v>55.39568345323741</v>
      </c>
      <c r="AV5" s="20">
        <f t="shared" si="13"/>
        <v>44.60431654676259</v>
      </c>
      <c r="AW5" s="20">
        <f t="shared" si="14"/>
        <v>10.791366906474821</v>
      </c>
    </row>
    <row r="6" spans="1:49" x14ac:dyDescent="0.4">
      <c r="A6" s="20" t="s">
        <v>4</v>
      </c>
      <c r="B6" s="20">
        <v>25</v>
      </c>
      <c r="C6" s="20">
        <v>18</v>
      </c>
      <c r="D6" s="20">
        <v>5.5</v>
      </c>
      <c r="F6" s="20">
        <v>7</v>
      </c>
      <c r="G6" s="20">
        <v>75</v>
      </c>
      <c r="H6" s="20">
        <v>8.536585365853659</v>
      </c>
      <c r="J6" s="20">
        <v>9</v>
      </c>
      <c r="K6" s="20">
        <v>7</v>
      </c>
      <c r="L6" s="20">
        <v>56.25</v>
      </c>
      <c r="N6" s="20">
        <v>16</v>
      </c>
      <c r="O6" s="20">
        <v>82</v>
      </c>
      <c r="P6" s="20">
        <v>16.326530612244898</v>
      </c>
      <c r="R6" s="20">
        <v>42</v>
      </c>
      <c r="S6" s="20">
        <v>25</v>
      </c>
      <c r="T6" s="20">
        <v>58</v>
      </c>
      <c r="U6" s="20">
        <v>40</v>
      </c>
      <c r="W6" s="20">
        <v>17</v>
      </c>
      <c r="X6" s="20">
        <v>0</v>
      </c>
      <c r="Y6" s="20">
        <v>17</v>
      </c>
      <c r="Z6" s="20">
        <v>1</v>
      </c>
      <c r="AA6" s="20">
        <v>165</v>
      </c>
      <c r="AC6" s="20">
        <v>400</v>
      </c>
      <c r="AD6" s="20">
        <f t="shared" si="0"/>
        <v>480</v>
      </c>
      <c r="AE6" s="20">
        <v>880</v>
      </c>
      <c r="AG6" s="20">
        <f t="shared" si="1"/>
        <v>0.25454545454545452</v>
      </c>
      <c r="AH6" s="20">
        <f t="shared" si="2"/>
        <v>0.15151515151515152</v>
      </c>
      <c r="AI6" s="20">
        <f t="shared" si="3"/>
        <v>0.3515151515151515</v>
      </c>
      <c r="AJ6" s="20">
        <f t="shared" si="4"/>
        <v>0.24242424242424243</v>
      </c>
      <c r="AL6" s="20">
        <f t="shared" si="5"/>
        <v>0.48571428571428571</v>
      </c>
      <c r="AM6" s="20">
        <f t="shared" si="6"/>
        <v>0</v>
      </c>
      <c r="AN6" s="20">
        <f t="shared" si="7"/>
        <v>0.48571428571428571</v>
      </c>
      <c r="AO6" s="20">
        <f t="shared" si="8"/>
        <v>2.8571428571428571E-2</v>
      </c>
      <c r="AQ6" s="20">
        <f t="shared" si="9"/>
        <v>40.606060606060609</v>
      </c>
      <c r="AR6" s="20">
        <f t="shared" si="10"/>
        <v>59.393939393939398</v>
      </c>
      <c r="AS6" s="20">
        <f t="shared" si="11"/>
        <v>18.787878787878789</v>
      </c>
      <c r="AU6" s="20">
        <f t="shared" si="12"/>
        <v>48.571428571428569</v>
      </c>
      <c r="AV6" s="20">
        <f t="shared" si="13"/>
        <v>51.428571428571423</v>
      </c>
      <c r="AW6" s="20">
        <f t="shared" si="14"/>
        <v>-2.8571428571428541</v>
      </c>
    </row>
    <row r="7" spans="1:49" x14ac:dyDescent="0.4">
      <c r="A7" s="20" t="s">
        <v>5</v>
      </c>
      <c r="B7" s="20">
        <v>9</v>
      </c>
      <c r="C7" s="20">
        <v>29</v>
      </c>
      <c r="D7" s="20">
        <v>7.2</v>
      </c>
      <c r="F7" s="20">
        <v>18</v>
      </c>
      <c r="G7" s="20">
        <v>25</v>
      </c>
      <c r="H7" s="20">
        <v>41.860465116279073</v>
      </c>
      <c r="J7" s="20">
        <v>32</v>
      </c>
      <c r="K7" s="20">
        <v>11</v>
      </c>
      <c r="L7" s="20">
        <v>74.418604651162795</v>
      </c>
      <c r="N7" s="20">
        <v>50</v>
      </c>
      <c r="O7" s="20">
        <v>36</v>
      </c>
      <c r="P7" s="20">
        <v>58.139534883720934</v>
      </c>
      <c r="R7" s="20">
        <v>17</v>
      </c>
      <c r="S7" s="20">
        <v>32</v>
      </c>
      <c r="T7" s="20">
        <v>23</v>
      </c>
      <c r="U7" s="20">
        <v>31</v>
      </c>
      <c r="W7" s="20">
        <v>49</v>
      </c>
      <c r="X7" s="20">
        <v>7</v>
      </c>
      <c r="Y7" s="20">
        <v>38</v>
      </c>
      <c r="Z7" s="20">
        <v>3</v>
      </c>
      <c r="AA7" s="20">
        <v>103</v>
      </c>
      <c r="AC7" s="20">
        <v>180</v>
      </c>
      <c r="AD7" s="20">
        <f t="shared" si="0"/>
        <v>890</v>
      </c>
      <c r="AE7" s="20">
        <v>1070</v>
      </c>
      <c r="AG7" s="20">
        <f t="shared" si="1"/>
        <v>0.1650485436893204</v>
      </c>
      <c r="AH7" s="20">
        <f t="shared" si="2"/>
        <v>0.31067961165048541</v>
      </c>
      <c r="AI7" s="20">
        <f t="shared" si="3"/>
        <v>0.22330097087378642</v>
      </c>
      <c r="AJ7" s="20">
        <f t="shared" si="4"/>
        <v>0.30097087378640774</v>
      </c>
      <c r="AL7" s="20">
        <f t="shared" si="5"/>
        <v>0.50515463917525771</v>
      </c>
      <c r="AM7" s="20">
        <f t="shared" si="6"/>
        <v>7.2164948453608241E-2</v>
      </c>
      <c r="AN7" s="20">
        <f t="shared" si="7"/>
        <v>0.39175257731958762</v>
      </c>
      <c r="AO7" s="20">
        <f t="shared" si="8"/>
        <v>3.0927835051546393E-2</v>
      </c>
      <c r="AQ7" s="20">
        <f t="shared" si="9"/>
        <v>47.572815533980581</v>
      </c>
      <c r="AR7" s="20">
        <f t="shared" si="10"/>
        <v>52.427184466019419</v>
      </c>
      <c r="AS7" s="20">
        <f t="shared" si="11"/>
        <v>4.8543689320388381</v>
      </c>
      <c r="AU7" s="20">
        <f t="shared" si="12"/>
        <v>57.731958762886592</v>
      </c>
      <c r="AV7" s="20">
        <f t="shared" si="13"/>
        <v>42.268041237113401</v>
      </c>
      <c r="AW7" s="20">
        <f t="shared" si="14"/>
        <v>15.463917525773191</v>
      </c>
    </row>
    <row r="8" spans="1:49" x14ac:dyDescent="0.4">
      <c r="A8" s="20" t="s">
        <v>6</v>
      </c>
      <c r="B8" s="20">
        <v>14</v>
      </c>
      <c r="C8" s="20">
        <v>22</v>
      </c>
      <c r="D8" s="20">
        <v>6.8</v>
      </c>
      <c r="F8" s="20">
        <v>8</v>
      </c>
      <c r="G8" s="20">
        <v>17</v>
      </c>
      <c r="H8" s="20">
        <v>32</v>
      </c>
      <c r="J8" s="20">
        <v>45</v>
      </c>
      <c r="K8" s="20">
        <v>5</v>
      </c>
      <c r="L8" s="20">
        <v>90</v>
      </c>
      <c r="N8" s="20">
        <v>53</v>
      </c>
      <c r="O8" s="20">
        <v>22</v>
      </c>
      <c r="P8" s="20">
        <v>70.666666666666671</v>
      </c>
      <c r="R8" s="20">
        <v>9</v>
      </c>
      <c r="S8" s="20">
        <v>14</v>
      </c>
      <c r="T8" s="20">
        <v>18</v>
      </c>
      <c r="U8" s="20">
        <v>15</v>
      </c>
      <c r="W8" s="20">
        <v>34</v>
      </c>
      <c r="X8" s="20">
        <v>14</v>
      </c>
      <c r="Y8" s="20">
        <v>62</v>
      </c>
      <c r="Z8" s="20">
        <v>34</v>
      </c>
      <c r="AA8" s="20">
        <v>56</v>
      </c>
      <c r="AC8" s="20">
        <v>60</v>
      </c>
      <c r="AD8" s="20">
        <f t="shared" si="0"/>
        <v>1190</v>
      </c>
      <c r="AE8" s="20">
        <v>1250</v>
      </c>
      <c r="AG8" s="20">
        <f t="shared" si="1"/>
        <v>0.16071428571428573</v>
      </c>
      <c r="AH8" s="20">
        <f t="shared" si="2"/>
        <v>0.25</v>
      </c>
      <c r="AI8" s="20">
        <f t="shared" si="3"/>
        <v>0.32142857142857145</v>
      </c>
      <c r="AJ8" s="20">
        <f t="shared" si="4"/>
        <v>0.26785714285714285</v>
      </c>
      <c r="AL8" s="20">
        <f t="shared" si="5"/>
        <v>0.2361111111111111</v>
      </c>
      <c r="AM8" s="20">
        <f t="shared" si="6"/>
        <v>9.7222222222222224E-2</v>
      </c>
      <c r="AN8" s="20">
        <f t="shared" si="7"/>
        <v>0.43055555555555558</v>
      </c>
      <c r="AO8" s="20">
        <f t="shared" si="8"/>
        <v>0.2361111111111111</v>
      </c>
      <c r="AQ8" s="20">
        <f t="shared" si="9"/>
        <v>41.071428571428569</v>
      </c>
      <c r="AR8" s="20">
        <f t="shared" si="10"/>
        <v>58.928571428571431</v>
      </c>
      <c r="AS8" s="20">
        <f t="shared" si="11"/>
        <v>17.857142857142861</v>
      </c>
      <c r="AU8" s="20">
        <f t="shared" si="12"/>
        <v>33.333333333333329</v>
      </c>
      <c r="AV8" s="20">
        <f t="shared" si="13"/>
        <v>66.666666666666657</v>
      </c>
      <c r="AW8" s="20">
        <f t="shared" si="14"/>
        <v>-33.333333333333329</v>
      </c>
    </row>
    <row r="9" spans="1:49" x14ac:dyDescent="0.4">
      <c r="A9" s="20" t="s">
        <v>7</v>
      </c>
      <c r="B9" s="20">
        <v>22</v>
      </c>
      <c r="C9" s="20">
        <v>22</v>
      </c>
      <c r="D9" s="20">
        <v>5.3</v>
      </c>
      <c r="F9" s="20">
        <v>17</v>
      </c>
      <c r="G9" s="20">
        <v>23</v>
      </c>
      <c r="H9" s="20">
        <v>42.5</v>
      </c>
      <c r="J9" s="20">
        <v>9</v>
      </c>
      <c r="K9" s="20">
        <v>16</v>
      </c>
      <c r="L9" s="20">
        <v>36</v>
      </c>
      <c r="N9" s="20">
        <v>26</v>
      </c>
      <c r="O9" s="20">
        <v>39</v>
      </c>
      <c r="P9" s="20">
        <v>40</v>
      </c>
      <c r="R9" s="20">
        <v>14</v>
      </c>
      <c r="S9" s="20">
        <v>30</v>
      </c>
      <c r="T9" s="20">
        <v>26</v>
      </c>
      <c r="U9" s="20">
        <v>44</v>
      </c>
      <c r="W9" s="20">
        <v>17</v>
      </c>
      <c r="X9" s="20">
        <v>28</v>
      </c>
      <c r="Y9" s="20">
        <v>22</v>
      </c>
      <c r="Z9" s="20">
        <v>19</v>
      </c>
      <c r="AA9" s="20">
        <v>86</v>
      </c>
      <c r="AC9" s="20">
        <v>-480</v>
      </c>
      <c r="AD9" s="20">
        <f t="shared" si="0"/>
        <v>740</v>
      </c>
      <c r="AE9" s="20">
        <v>260</v>
      </c>
      <c r="AG9" s="20">
        <f t="shared" si="1"/>
        <v>0.12280701754385964</v>
      </c>
      <c r="AH9" s="20">
        <f t="shared" si="2"/>
        <v>0.26315789473684209</v>
      </c>
      <c r="AI9" s="20">
        <f t="shared" si="3"/>
        <v>0.22807017543859648</v>
      </c>
      <c r="AJ9" s="20">
        <f t="shared" si="4"/>
        <v>0.38596491228070173</v>
      </c>
      <c r="AL9" s="20">
        <f t="shared" si="5"/>
        <v>0.19767441860465115</v>
      </c>
      <c r="AM9" s="20">
        <f t="shared" si="6"/>
        <v>0.32558139534883723</v>
      </c>
      <c r="AN9" s="20">
        <f t="shared" si="7"/>
        <v>0.2558139534883721</v>
      </c>
      <c r="AO9" s="20">
        <f t="shared" si="8"/>
        <v>0.22093023255813954</v>
      </c>
      <c r="AQ9" s="20">
        <f t="shared" si="9"/>
        <v>38.596491228070171</v>
      </c>
      <c r="AR9" s="20">
        <f t="shared" si="10"/>
        <v>61.403508771929829</v>
      </c>
      <c r="AS9" s="20">
        <f t="shared" si="11"/>
        <v>22.807017543859658</v>
      </c>
      <c r="AU9" s="20">
        <f t="shared" si="12"/>
        <v>52.325581395348841</v>
      </c>
      <c r="AV9" s="20">
        <f t="shared" si="13"/>
        <v>47.674418604651166</v>
      </c>
      <c r="AW9" s="20">
        <f t="shared" si="14"/>
        <v>4.6511627906976756</v>
      </c>
    </row>
    <row r="10" spans="1:49" x14ac:dyDescent="0.4">
      <c r="A10" s="20" t="s">
        <v>8</v>
      </c>
      <c r="B10" s="20">
        <v>17</v>
      </c>
      <c r="C10" s="20">
        <v>30</v>
      </c>
      <c r="D10" s="20">
        <v>6</v>
      </c>
      <c r="F10" s="20">
        <v>17</v>
      </c>
      <c r="G10" s="20">
        <v>7</v>
      </c>
      <c r="H10" s="20">
        <v>70.833333333333343</v>
      </c>
      <c r="J10" s="20">
        <v>3</v>
      </c>
      <c r="K10" s="20">
        <v>39</v>
      </c>
      <c r="L10" s="20">
        <v>7.1428571428571423</v>
      </c>
      <c r="N10" s="20">
        <v>20</v>
      </c>
      <c r="O10" s="20">
        <v>46</v>
      </c>
      <c r="P10" s="20">
        <v>30.303030303030305</v>
      </c>
      <c r="R10" s="20">
        <v>9</v>
      </c>
      <c r="S10" s="20">
        <v>9</v>
      </c>
      <c r="T10" s="20">
        <v>22</v>
      </c>
      <c r="U10" s="20">
        <v>9</v>
      </c>
      <c r="W10" s="20">
        <v>19</v>
      </c>
      <c r="X10" s="20">
        <v>41</v>
      </c>
      <c r="Y10" s="20">
        <v>52</v>
      </c>
      <c r="Z10" s="20">
        <v>39</v>
      </c>
      <c r="AA10" s="20">
        <v>49</v>
      </c>
      <c r="AC10" s="20">
        <v>-60</v>
      </c>
      <c r="AD10" s="20">
        <f t="shared" si="0"/>
        <v>440</v>
      </c>
      <c r="AE10" s="20">
        <v>380</v>
      </c>
      <c r="AG10" s="20">
        <f>R10/SUM(R10:U10)</f>
        <v>0.18367346938775511</v>
      </c>
      <c r="AH10" s="20">
        <f t="shared" si="2"/>
        <v>0.18367346938775511</v>
      </c>
      <c r="AI10" s="20">
        <f t="shared" si="3"/>
        <v>0.44897959183673469</v>
      </c>
      <c r="AJ10" s="20">
        <f t="shared" si="4"/>
        <v>0.18367346938775511</v>
      </c>
      <c r="AL10" s="20">
        <f t="shared" si="5"/>
        <v>0.12582781456953643</v>
      </c>
      <c r="AM10" s="20">
        <f t="shared" si="6"/>
        <v>0.27152317880794702</v>
      </c>
      <c r="AN10" s="20">
        <f t="shared" si="7"/>
        <v>0.3443708609271523</v>
      </c>
      <c r="AO10" s="20">
        <f t="shared" si="8"/>
        <v>0.25827814569536423</v>
      </c>
      <c r="AQ10" s="20">
        <f t="shared" si="9"/>
        <v>36.734693877551024</v>
      </c>
      <c r="AR10" s="20">
        <f t="shared" si="10"/>
        <v>63.265306122448983</v>
      </c>
      <c r="AS10" s="20">
        <f t="shared" si="11"/>
        <v>26.530612244897959</v>
      </c>
      <c r="AU10" s="20">
        <f t="shared" si="12"/>
        <v>39.735099337748345</v>
      </c>
      <c r="AV10" s="20">
        <f t="shared" si="13"/>
        <v>60.264900662251655</v>
      </c>
      <c r="AW10" s="20">
        <f t="shared" si="14"/>
        <v>-20.52980132450331</v>
      </c>
    </row>
    <row r="11" spans="1:49" x14ac:dyDescent="0.4">
      <c r="A11" s="20" t="s">
        <v>9</v>
      </c>
      <c r="B11" s="20">
        <v>17</v>
      </c>
      <c r="C11" s="20">
        <v>20</v>
      </c>
      <c r="D11" s="20">
        <v>6.6</v>
      </c>
      <c r="F11" s="20">
        <v>14</v>
      </c>
      <c r="G11" s="20">
        <v>15</v>
      </c>
      <c r="H11" s="20">
        <v>48.275862068965516</v>
      </c>
      <c r="J11" s="20">
        <v>0</v>
      </c>
      <c r="K11" s="20">
        <v>69</v>
      </c>
      <c r="L11" s="20">
        <v>0</v>
      </c>
      <c r="N11" s="20">
        <v>14</v>
      </c>
      <c r="O11" s="20">
        <v>84</v>
      </c>
      <c r="P11" s="20">
        <v>14.285714285714285</v>
      </c>
      <c r="R11" s="20">
        <v>13</v>
      </c>
      <c r="S11" s="20">
        <v>12</v>
      </c>
      <c r="T11" s="20">
        <v>20</v>
      </c>
      <c r="U11" s="20">
        <v>15</v>
      </c>
      <c r="W11" s="20">
        <v>71</v>
      </c>
      <c r="X11" s="20">
        <v>0</v>
      </c>
      <c r="Y11" s="20">
        <v>69</v>
      </c>
      <c r="Z11" s="20">
        <v>0</v>
      </c>
      <c r="AA11" s="20">
        <v>60</v>
      </c>
      <c r="AC11" s="20">
        <v>60</v>
      </c>
      <c r="AD11" s="20">
        <f>(AE11-AC11)</f>
        <v>890</v>
      </c>
      <c r="AE11" s="20">
        <v>950</v>
      </c>
      <c r="AG11" s="20">
        <f t="shared" si="1"/>
        <v>0.21666666666666667</v>
      </c>
      <c r="AH11" s="20">
        <f t="shared" si="2"/>
        <v>0.2</v>
      </c>
      <c r="AI11" s="20">
        <f t="shared" si="3"/>
        <v>0.33333333333333331</v>
      </c>
      <c r="AJ11" s="20">
        <f t="shared" si="4"/>
        <v>0.25</v>
      </c>
      <c r="AL11" s="20">
        <f t="shared" si="5"/>
        <v>0.50714285714285712</v>
      </c>
      <c r="AM11" s="20">
        <f t="shared" si="6"/>
        <v>0</v>
      </c>
      <c r="AN11" s="20">
        <f t="shared" si="7"/>
        <v>0.49285714285714288</v>
      </c>
      <c r="AO11" s="20">
        <f t="shared" si="8"/>
        <v>0</v>
      </c>
      <c r="AQ11" s="20">
        <f t="shared" si="9"/>
        <v>41.666666666666671</v>
      </c>
      <c r="AR11" s="20">
        <f t="shared" si="10"/>
        <v>58.333333333333336</v>
      </c>
      <c r="AS11" s="20">
        <f t="shared" si="11"/>
        <v>16.666666666666664</v>
      </c>
      <c r="AU11" s="20">
        <f t="shared" si="12"/>
        <v>50.714285714285708</v>
      </c>
      <c r="AV11" s="20">
        <f t="shared" si="13"/>
        <v>49.285714285714292</v>
      </c>
      <c r="AW11" s="20">
        <f t="shared" si="14"/>
        <v>1.4285714285714164</v>
      </c>
    </row>
    <row r="12" spans="1:49" x14ac:dyDescent="0.4">
      <c r="A12" s="20" t="s">
        <v>10</v>
      </c>
      <c r="B12" s="20">
        <v>14</v>
      </c>
      <c r="C12" s="20">
        <v>26</v>
      </c>
      <c r="D12" s="20">
        <v>6.7</v>
      </c>
      <c r="F12" s="20">
        <v>18</v>
      </c>
      <c r="G12" s="20">
        <v>6</v>
      </c>
      <c r="H12" s="20">
        <v>75</v>
      </c>
      <c r="J12" s="20">
        <v>17</v>
      </c>
      <c r="K12" s="20">
        <v>12</v>
      </c>
      <c r="L12" s="20">
        <v>58.620689655172406</v>
      </c>
      <c r="N12" s="20">
        <v>35</v>
      </c>
      <c r="O12" s="20">
        <v>18</v>
      </c>
      <c r="P12" s="20">
        <v>66.037735849056602</v>
      </c>
      <c r="R12" s="20">
        <v>9</v>
      </c>
      <c r="S12" s="20">
        <v>11</v>
      </c>
      <c r="T12" s="20">
        <v>23</v>
      </c>
      <c r="U12" s="20">
        <v>10</v>
      </c>
      <c r="W12" s="20">
        <v>10</v>
      </c>
      <c r="X12" s="20">
        <v>24</v>
      </c>
      <c r="Y12" s="20">
        <v>29</v>
      </c>
      <c r="Z12" s="20">
        <v>84</v>
      </c>
      <c r="AA12" s="20">
        <v>53</v>
      </c>
      <c r="AC12" s="20">
        <v>230</v>
      </c>
      <c r="AD12" s="20">
        <f>(AE12-AC12)</f>
        <v>320</v>
      </c>
      <c r="AE12" s="20">
        <v>550</v>
      </c>
      <c r="AG12" s="20">
        <f t="shared" si="1"/>
        <v>0.16981132075471697</v>
      </c>
      <c r="AH12" s="20">
        <f t="shared" si="2"/>
        <v>0.20754716981132076</v>
      </c>
      <c r="AI12" s="20">
        <f t="shared" si="3"/>
        <v>0.43396226415094341</v>
      </c>
      <c r="AJ12" s="20">
        <f t="shared" si="4"/>
        <v>0.18867924528301888</v>
      </c>
      <c r="AL12" s="20">
        <f t="shared" si="5"/>
        <v>6.8027210884353748E-2</v>
      </c>
      <c r="AM12" s="20">
        <f t="shared" si="6"/>
        <v>0.16326530612244897</v>
      </c>
      <c r="AN12" s="20">
        <f t="shared" si="7"/>
        <v>0.19727891156462585</v>
      </c>
      <c r="AO12" s="20">
        <f t="shared" si="8"/>
        <v>0.5714285714285714</v>
      </c>
      <c r="AQ12" s="20">
        <f t="shared" si="9"/>
        <v>37.735849056603776</v>
      </c>
      <c r="AR12" s="20">
        <f t="shared" si="10"/>
        <v>62.264150943396224</v>
      </c>
      <c r="AS12" s="20">
        <f t="shared" si="11"/>
        <v>24.528301886792448</v>
      </c>
      <c r="AU12" s="20">
        <f t="shared" si="12"/>
        <v>23.129251700680271</v>
      </c>
      <c r="AV12" s="20">
        <f t="shared" si="13"/>
        <v>76.870748299319729</v>
      </c>
      <c r="AW12" s="20">
        <f t="shared" si="14"/>
        <v>-53.741496598639458</v>
      </c>
    </row>
    <row r="13" spans="1:49" x14ac:dyDescent="0.4">
      <c r="A13" s="20" t="s">
        <v>11</v>
      </c>
      <c r="B13" s="20">
        <v>26</v>
      </c>
      <c r="C13" s="20">
        <v>17</v>
      </c>
      <c r="D13" s="20">
        <v>7.5</v>
      </c>
      <c r="F13" s="20">
        <v>10</v>
      </c>
      <c r="G13" s="20">
        <v>13</v>
      </c>
      <c r="H13" s="20">
        <v>43.478260869565219</v>
      </c>
      <c r="J13" s="20">
        <v>22</v>
      </c>
      <c r="K13" s="20">
        <v>14</v>
      </c>
      <c r="L13" s="20">
        <v>61.111111111111114</v>
      </c>
      <c r="N13" s="20">
        <v>32</v>
      </c>
      <c r="O13" s="20">
        <v>27</v>
      </c>
      <c r="P13" s="20">
        <v>54.237288135593218</v>
      </c>
      <c r="R13" s="20">
        <v>5</v>
      </c>
      <c r="S13" s="20">
        <v>20</v>
      </c>
      <c r="T13" s="20">
        <v>19</v>
      </c>
      <c r="U13" s="20">
        <v>9</v>
      </c>
      <c r="W13" s="20">
        <v>16</v>
      </c>
      <c r="X13" s="20">
        <v>53</v>
      </c>
      <c r="Y13" s="20">
        <v>41</v>
      </c>
      <c r="Z13" s="20">
        <v>37</v>
      </c>
      <c r="AA13" s="20">
        <v>53</v>
      </c>
      <c r="AC13" s="20">
        <v>-150</v>
      </c>
      <c r="AD13" s="20">
        <f t="shared" si="0"/>
        <v>510</v>
      </c>
      <c r="AE13" s="20">
        <v>360</v>
      </c>
      <c r="AG13" s="20">
        <f t="shared" si="1"/>
        <v>9.4339622641509441E-2</v>
      </c>
      <c r="AH13" s="20">
        <f t="shared" si="2"/>
        <v>0.37735849056603776</v>
      </c>
      <c r="AI13" s="20">
        <f t="shared" si="3"/>
        <v>0.35849056603773582</v>
      </c>
      <c r="AJ13" s="20">
        <f t="shared" si="4"/>
        <v>0.16981132075471697</v>
      </c>
      <c r="AL13" s="20">
        <f t="shared" si="5"/>
        <v>0.10884353741496598</v>
      </c>
      <c r="AM13" s="20">
        <f t="shared" si="6"/>
        <v>0.36054421768707484</v>
      </c>
      <c r="AN13" s="20">
        <f t="shared" si="7"/>
        <v>0.27891156462585032</v>
      </c>
      <c r="AO13" s="20">
        <f t="shared" si="8"/>
        <v>0.25170068027210885</v>
      </c>
      <c r="AQ13" s="20">
        <f t="shared" si="9"/>
        <v>47.169811320754718</v>
      </c>
      <c r="AR13" s="20">
        <f t="shared" si="10"/>
        <v>52.830188679245282</v>
      </c>
      <c r="AS13" s="20">
        <f t="shared" si="11"/>
        <v>5.6603773584905639</v>
      </c>
      <c r="AU13" s="20">
        <f t="shared" si="12"/>
        <v>46.938775510204081</v>
      </c>
      <c r="AV13" s="20">
        <f t="shared" si="13"/>
        <v>53.061224489795919</v>
      </c>
      <c r="AW13" s="20">
        <f t="shared" si="14"/>
        <v>-6.1224489795918373</v>
      </c>
    </row>
    <row r="14" spans="1:49" x14ac:dyDescent="0.4">
      <c r="A14" s="20" t="s">
        <v>12</v>
      </c>
      <c r="B14" s="20">
        <v>15</v>
      </c>
      <c r="C14" s="20">
        <v>27</v>
      </c>
      <c r="D14" s="20">
        <v>7.3</v>
      </c>
      <c r="F14" s="20">
        <v>12</v>
      </c>
      <c r="G14" s="20">
        <v>44</v>
      </c>
      <c r="H14" s="20">
        <v>21.428571428571427</v>
      </c>
      <c r="J14" s="20">
        <v>34</v>
      </c>
      <c r="K14" s="20">
        <v>2</v>
      </c>
      <c r="L14" s="20">
        <v>94.444444444444443</v>
      </c>
      <c r="N14" s="20">
        <v>46</v>
      </c>
      <c r="O14" s="20">
        <v>46</v>
      </c>
      <c r="P14" s="20">
        <v>50</v>
      </c>
      <c r="R14" s="20">
        <v>28</v>
      </c>
      <c r="S14" s="20">
        <v>29</v>
      </c>
      <c r="T14" s="20">
        <v>33</v>
      </c>
      <c r="U14" s="20">
        <v>28</v>
      </c>
      <c r="W14" s="20">
        <v>34</v>
      </c>
      <c r="X14" s="20">
        <v>4</v>
      </c>
      <c r="Y14" s="20">
        <v>41</v>
      </c>
      <c r="Z14" s="20">
        <v>3</v>
      </c>
      <c r="AA14" s="20">
        <v>118</v>
      </c>
      <c r="AC14" s="20">
        <v>-270</v>
      </c>
      <c r="AD14" s="20">
        <f t="shared" si="0"/>
        <v>1210</v>
      </c>
      <c r="AE14" s="20">
        <v>940</v>
      </c>
      <c r="AG14" s="20">
        <f t="shared" si="1"/>
        <v>0.23728813559322035</v>
      </c>
      <c r="AH14" s="20">
        <f t="shared" si="2"/>
        <v>0.24576271186440679</v>
      </c>
      <c r="AI14" s="20">
        <f t="shared" si="3"/>
        <v>0.27966101694915252</v>
      </c>
      <c r="AJ14" s="20">
        <f t="shared" si="4"/>
        <v>0.23728813559322035</v>
      </c>
      <c r="AL14" s="20">
        <f t="shared" si="5"/>
        <v>0.41463414634146339</v>
      </c>
      <c r="AM14" s="20">
        <f t="shared" si="6"/>
        <v>4.878048780487805E-2</v>
      </c>
      <c r="AN14" s="20">
        <f t="shared" si="7"/>
        <v>0.5</v>
      </c>
      <c r="AO14" s="20">
        <f t="shared" si="8"/>
        <v>3.6585365853658534E-2</v>
      </c>
      <c r="AQ14" s="20">
        <f t="shared" si="9"/>
        <v>48.305084745762713</v>
      </c>
      <c r="AR14" s="20">
        <f t="shared" si="10"/>
        <v>51.694915254237287</v>
      </c>
      <c r="AS14" s="20">
        <f t="shared" si="11"/>
        <v>3.3898305084745743</v>
      </c>
      <c r="AU14" s="20">
        <f t="shared" si="12"/>
        <v>46.341463414634148</v>
      </c>
      <c r="AV14" s="20">
        <f t="shared" si="13"/>
        <v>53.658536585365859</v>
      </c>
      <c r="AW14" s="20">
        <f t="shared" si="14"/>
        <v>-7.3170731707317103</v>
      </c>
    </row>
    <row r="15" spans="1:49" x14ac:dyDescent="0.4">
      <c r="A15" s="20" t="s">
        <v>13</v>
      </c>
      <c r="B15" s="20">
        <v>17</v>
      </c>
      <c r="C15" s="20">
        <v>32</v>
      </c>
      <c r="D15" s="20">
        <v>5.7</v>
      </c>
      <c r="F15" s="20">
        <v>12</v>
      </c>
      <c r="G15" s="20">
        <v>12</v>
      </c>
      <c r="H15" s="20">
        <v>50</v>
      </c>
      <c r="J15" s="20">
        <v>54</v>
      </c>
      <c r="K15" s="20">
        <v>16</v>
      </c>
      <c r="L15" s="20">
        <v>77.142857142857153</v>
      </c>
      <c r="N15" s="20">
        <v>66</v>
      </c>
      <c r="O15" s="20">
        <v>28</v>
      </c>
      <c r="P15" s="20">
        <v>70.212765957446805</v>
      </c>
      <c r="R15" s="20">
        <v>11</v>
      </c>
      <c r="S15" s="20">
        <v>11</v>
      </c>
      <c r="T15" s="20">
        <v>20</v>
      </c>
      <c r="U15" s="20">
        <v>6</v>
      </c>
      <c r="W15" s="20">
        <v>97</v>
      </c>
      <c r="X15" s="20">
        <v>8</v>
      </c>
      <c r="Y15" s="20">
        <v>43</v>
      </c>
      <c r="Z15" s="20">
        <v>4</v>
      </c>
      <c r="AA15" s="20">
        <v>48</v>
      </c>
      <c r="AC15" s="20">
        <v>0</v>
      </c>
      <c r="AD15" s="20">
        <f t="shared" si="0"/>
        <v>1460</v>
      </c>
      <c r="AE15" s="20">
        <v>1460</v>
      </c>
      <c r="AG15" s="20">
        <f t="shared" si="1"/>
        <v>0.22916666666666666</v>
      </c>
      <c r="AH15" s="20">
        <f t="shared" si="2"/>
        <v>0.22916666666666666</v>
      </c>
      <c r="AI15" s="20">
        <f t="shared" si="3"/>
        <v>0.41666666666666669</v>
      </c>
      <c r="AJ15" s="20">
        <f t="shared" si="4"/>
        <v>0.125</v>
      </c>
      <c r="AL15" s="20">
        <f t="shared" si="5"/>
        <v>0.63815789473684215</v>
      </c>
      <c r="AM15" s="20">
        <f t="shared" si="6"/>
        <v>5.2631578947368418E-2</v>
      </c>
      <c r="AN15" s="20">
        <f t="shared" si="7"/>
        <v>0.28289473684210525</v>
      </c>
      <c r="AO15" s="20">
        <f t="shared" si="8"/>
        <v>2.6315789473684209E-2</v>
      </c>
      <c r="AQ15" s="20">
        <f t="shared" si="9"/>
        <v>45.833333333333329</v>
      </c>
      <c r="AR15" s="20">
        <f t="shared" si="10"/>
        <v>54.166666666666664</v>
      </c>
      <c r="AS15" s="20">
        <f t="shared" si="11"/>
        <v>8.3333333333333357</v>
      </c>
      <c r="AU15" s="20">
        <f t="shared" si="12"/>
        <v>69.078947368421055</v>
      </c>
      <c r="AV15" s="20">
        <f t="shared" si="13"/>
        <v>30.921052631578949</v>
      </c>
      <c r="AW15" s="20">
        <f t="shared" si="14"/>
        <v>38.15789473684211</v>
      </c>
    </row>
    <row r="16" spans="1:49" x14ac:dyDescent="0.4">
      <c r="A16" s="20" t="s">
        <v>14</v>
      </c>
      <c r="B16" s="20">
        <v>8</v>
      </c>
      <c r="C16" s="20">
        <v>18</v>
      </c>
      <c r="D16" s="20">
        <v>8.3000000000000007</v>
      </c>
      <c r="F16" s="20">
        <v>6</v>
      </c>
      <c r="G16" s="20">
        <v>11</v>
      </c>
      <c r="H16" s="20">
        <v>35.294117647058826</v>
      </c>
      <c r="J16" s="20">
        <v>60</v>
      </c>
      <c r="K16" s="20">
        <v>17</v>
      </c>
      <c r="L16" s="20">
        <v>77.922077922077932</v>
      </c>
      <c r="N16" s="20">
        <v>66</v>
      </c>
      <c r="O16" s="20">
        <v>28</v>
      </c>
      <c r="P16" s="20">
        <v>70.212765957446805</v>
      </c>
      <c r="R16" s="20">
        <v>3</v>
      </c>
      <c r="S16" s="20">
        <v>6</v>
      </c>
      <c r="T16" s="20">
        <v>19</v>
      </c>
      <c r="U16" s="20">
        <v>9</v>
      </c>
      <c r="W16" s="20">
        <v>3</v>
      </c>
      <c r="X16" s="20">
        <v>6</v>
      </c>
      <c r="Y16" s="20">
        <v>149</v>
      </c>
      <c r="Z16" s="20">
        <v>5</v>
      </c>
      <c r="AA16" s="20">
        <v>37</v>
      </c>
      <c r="AC16" s="20">
        <v>80</v>
      </c>
      <c r="AD16" s="20">
        <f t="shared" si="0"/>
        <v>-600</v>
      </c>
      <c r="AE16" s="20">
        <v>-520</v>
      </c>
      <c r="AG16" s="20">
        <f t="shared" si="1"/>
        <v>8.1081081081081086E-2</v>
      </c>
      <c r="AH16" s="20">
        <f t="shared" si="2"/>
        <v>0.16216216216216217</v>
      </c>
      <c r="AI16" s="20">
        <f t="shared" si="3"/>
        <v>0.51351351351351349</v>
      </c>
      <c r="AJ16" s="20">
        <f t="shared" si="4"/>
        <v>0.24324324324324326</v>
      </c>
      <c r="AL16" s="20">
        <f t="shared" si="5"/>
        <v>1.8404907975460124E-2</v>
      </c>
      <c r="AM16" s="20">
        <f t="shared" si="6"/>
        <v>3.6809815950920248E-2</v>
      </c>
      <c r="AN16" s="20">
        <f t="shared" si="7"/>
        <v>0.91411042944785281</v>
      </c>
      <c r="AO16" s="20">
        <f t="shared" si="8"/>
        <v>3.0674846625766871E-2</v>
      </c>
      <c r="AQ16" s="20">
        <f t="shared" si="9"/>
        <v>24.324324324324326</v>
      </c>
      <c r="AR16" s="20">
        <f t="shared" si="10"/>
        <v>75.675675675675677</v>
      </c>
      <c r="AS16" s="20">
        <f t="shared" si="11"/>
        <v>51.351351351351354</v>
      </c>
      <c r="AU16" s="20">
        <f t="shared" si="12"/>
        <v>5.5214723926380369</v>
      </c>
      <c r="AV16" s="20">
        <f t="shared" si="13"/>
        <v>94.478527607361968</v>
      </c>
      <c r="AW16" s="20">
        <f t="shared" si="14"/>
        <v>-88.957055214723937</v>
      </c>
    </row>
    <row r="17" spans="1:49" x14ac:dyDescent="0.4">
      <c r="A17" s="20" t="s">
        <v>15</v>
      </c>
      <c r="B17" s="20">
        <v>22</v>
      </c>
      <c r="C17" s="20">
        <v>28</v>
      </c>
      <c r="D17" s="20">
        <v>4.5999999999999996</v>
      </c>
      <c r="F17" s="20">
        <v>34</v>
      </c>
      <c r="G17" s="20">
        <v>36</v>
      </c>
      <c r="H17" s="20">
        <v>48.571428571428569</v>
      </c>
      <c r="J17" s="20">
        <v>0</v>
      </c>
      <c r="K17" s="20">
        <v>2</v>
      </c>
      <c r="L17" s="20">
        <v>0</v>
      </c>
      <c r="N17" s="20">
        <v>34</v>
      </c>
      <c r="O17" s="20">
        <v>38</v>
      </c>
      <c r="P17" s="20">
        <v>47.222222222222221</v>
      </c>
      <c r="R17" s="20">
        <v>21</v>
      </c>
      <c r="S17" s="20">
        <v>93</v>
      </c>
      <c r="T17" s="20">
        <v>23</v>
      </c>
      <c r="U17" s="20">
        <v>45</v>
      </c>
      <c r="W17" s="20">
        <v>3</v>
      </c>
      <c r="X17" s="20">
        <v>11</v>
      </c>
      <c r="Y17" s="20">
        <v>0</v>
      </c>
      <c r="Z17" s="20">
        <v>4</v>
      </c>
      <c r="AA17" s="20">
        <v>182</v>
      </c>
      <c r="AC17" s="20">
        <v>-880</v>
      </c>
      <c r="AD17" s="20">
        <f t="shared" si="0"/>
        <v>650</v>
      </c>
      <c r="AE17" s="20">
        <v>-230</v>
      </c>
      <c r="AG17" s="20">
        <f t="shared" si="1"/>
        <v>0.11538461538461539</v>
      </c>
      <c r="AH17" s="20">
        <f t="shared" si="2"/>
        <v>0.51098901098901095</v>
      </c>
      <c r="AI17" s="20">
        <f t="shared" si="3"/>
        <v>0.12637362637362637</v>
      </c>
      <c r="AJ17" s="20">
        <f t="shared" si="4"/>
        <v>0.24725274725274726</v>
      </c>
      <c r="AL17" s="20">
        <f t="shared" si="5"/>
        <v>0.16666666666666666</v>
      </c>
      <c r="AM17" s="20">
        <f t="shared" si="6"/>
        <v>0.61111111111111116</v>
      </c>
      <c r="AN17" s="20">
        <f t="shared" si="7"/>
        <v>0</v>
      </c>
      <c r="AO17" s="20">
        <f t="shared" si="8"/>
        <v>0.22222222222222221</v>
      </c>
      <c r="AQ17" s="20">
        <f t="shared" si="9"/>
        <v>62.637362637362635</v>
      </c>
      <c r="AR17" s="20">
        <f t="shared" si="10"/>
        <v>37.362637362637365</v>
      </c>
      <c r="AS17" s="20">
        <f t="shared" si="11"/>
        <v>-25.27472527472527</v>
      </c>
      <c r="AU17" s="20">
        <f t="shared" si="12"/>
        <v>77.777777777777786</v>
      </c>
      <c r="AV17" s="20">
        <f t="shared" si="13"/>
        <v>22.222222222222221</v>
      </c>
      <c r="AW17" s="20">
        <f t="shared" si="14"/>
        <v>55.555555555555564</v>
      </c>
    </row>
    <row r="18" spans="1:49" x14ac:dyDescent="0.4">
      <c r="A18" s="20" t="s">
        <v>16</v>
      </c>
      <c r="B18" s="20">
        <v>20</v>
      </c>
      <c r="C18" s="20">
        <v>30</v>
      </c>
      <c r="D18" s="20">
        <v>5.7</v>
      </c>
      <c r="F18" s="20">
        <v>41</v>
      </c>
      <c r="G18" s="20">
        <v>32</v>
      </c>
      <c r="H18" s="20">
        <v>56.164383561643838</v>
      </c>
      <c r="J18" s="20">
        <v>14</v>
      </c>
      <c r="K18" s="20">
        <v>4</v>
      </c>
      <c r="L18" s="20">
        <v>77.777777777777786</v>
      </c>
      <c r="N18" s="20">
        <v>55</v>
      </c>
      <c r="O18" s="20">
        <v>36</v>
      </c>
      <c r="P18" s="20">
        <v>60.439560439560438</v>
      </c>
      <c r="R18" s="20">
        <v>45</v>
      </c>
      <c r="S18" s="20">
        <v>37</v>
      </c>
      <c r="T18" s="20">
        <v>35</v>
      </c>
      <c r="U18" s="20">
        <v>24</v>
      </c>
      <c r="W18" s="20">
        <v>14</v>
      </c>
      <c r="X18" s="20">
        <v>15</v>
      </c>
      <c r="Y18" s="20">
        <v>20</v>
      </c>
      <c r="Z18" s="20">
        <v>10</v>
      </c>
      <c r="AA18" s="20">
        <v>141</v>
      </c>
      <c r="AC18" s="20">
        <v>-330</v>
      </c>
      <c r="AD18" s="20">
        <f t="shared" si="0"/>
        <v>740</v>
      </c>
      <c r="AE18" s="20">
        <v>410</v>
      </c>
      <c r="AG18" s="20">
        <f t="shared" si="1"/>
        <v>0.31914893617021278</v>
      </c>
      <c r="AH18" s="20">
        <f t="shared" si="2"/>
        <v>0.26241134751773049</v>
      </c>
      <c r="AI18" s="20">
        <f t="shared" si="3"/>
        <v>0.24822695035460993</v>
      </c>
      <c r="AJ18" s="20">
        <f t="shared" si="4"/>
        <v>0.1702127659574468</v>
      </c>
      <c r="AL18" s="20">
        <f t="shared" si="5"/>
        <v>0.23728813559322035</v>
      </c>
      <c r="AM18" s="20">
        <f t="shared" si="6"/>
        <v>0.25423728813559321</v>
      </c>
      <c r="AN18" s="20">
        <f t="shared" si="7"/>
        <v>0.33898305084745761</v>
      </c>
      <c r="AO18" s="20">
        <f t="shared" si="8"/>
        <v>0.16949152542372881</v>
      </c>
      <c r="AQ18" s="20">
        <f t="shared" si="9"/>
        <v>58.156028368794324</v>
      </c>
      <c r="AR18" s="20">
        <f t="shared" si="10"/>
        <v>41.843971631205676</v>
      </c>
      <c r="AS18" s="20">
        <f t="shared" si="11"/>
        <v>-16.312056737588648</v>
      </c>
      <c r="AU18" s="20">
        <f t="shared" si="12"/>
        <v>49.152542372881356</v>
      </c>
      <c r="AV18" s="20">
        <f t="shared" si="13"/>
        <v>50.847457627118644</v>
      </c>
      <c r="AW18" s="20">
        <f t="shared" si="14"/>
        <v>-1.6949152542372872</v>
      </c>
    </row>
    <row r="19" spans="1:49" x14ac:dyDescent="0.4">
      <c r="A19" s="20" t="s">
        <v>99</v>
      </c>
      <c r="B19" s="20">
        <v>18</v>
      </c>
      <c r="C19" s="20">
        <v>15</v>
      </c>
      <c r="D19" s="20">
        <v>4.0999999999999996</v>
      </c>
      <c r="F19" s="20">
        <v>1</v>
      </c>
      <c r="G19" s="20">
        <v>13</v>
      </c>
      <c r="H19" s="20">
        <v>7.1428571428571423</v>
      </c>
      <c r="J19" s="20">
        <v>0</v>
      </c>
      <c r="K19" s="20">
        <v>37</v>
      </c>
      <c r="L19" s="20">
        <v>0</v>
      </c>
      <c r="N19" s="20">
        <v>1</v>
      </c>
      <c r="O19" s="20">
        <v>50</v>
      </c>
      <c r="P19" s="20">
        <v>1.9607843137254901</v>
      </c>
      <c r="R19" s="20">
        <v>4</v>
      </c>
      <c r="S19" s="20">
        <v>5</v>
      </c>
      <c r="T19" s="20">
        <v>12</v>
      </c>
      <c r="U19" s="20">
        <v>11</v>
      </c>
      <c r="W19" s="20">
        <v>19</v>
      </c>
      <c r="X19" s="20">
        <v>56</v>
      </c>
      <c r="Y19" s="20">
        <v>33</v>
      </c>
      <c r="Z19" s="20">
        <v>60</v>
      </c>
      <c r="AA19" s="20">
        <v>32</v>
      </c>
      <c r="AC19" s="20">
        <v>280</v>
      </c>
      <c r="AD19" s="20">
        <f t="shared" si="0"/>
        <v>30</v>
      </c>
      <c r="AE19" s="20">
        <v>310</v>
      </c>
      <c r="AG19" s="20">
        <f t="shared" si="1"/>
        <v>0.125</v>
      </c>
      <c r="AH19" s="20">
        <f t="shared" si="2"/>
        <v>0.15625</v>
      </c>
      <c r="AI19" s="20">
        <f t="shared" si="3"/>
        <v>0.375</v>
      </c>
      <c r="AJ19" s="20">
        <f t="shared" si="4"/>
        <v>0.34375</v>
      </c>
      <c r="AL19" s="20">
        <f t="shared" si="5"/>
        <v>0.1130952380952381</v>
      </c>
      <c r="AM19" s="20">
        <f t="shared" si="6"/>
        <v>0.33333333333333331</v>
      </c>
      <c r="AN19" s="20">
        <f t="shared" si="7"/>
        <v>0.19642857142857142</v>
      </c>
      <c r="AO19" s="20">
        <f t="shared" si="8"/>
        <v>0.35714285714285715</v>
      </c>
      <c r="AQ19" s="20">
        <f t="shared" si="9"/>
        <v>28.125</v>
      </c>
      <c r="AR19" s="20">
        <f t="shared" si="10"/>
        <v>71.875</v>
      </c>
      <c r="AS19" s="20">
        <f t="shared" si="11"/>
        <v>43.75</v>
      </c>
      <c r="AU19" s="20">
        <f t="shared" si="12"/>
        <v>44.642857142857146</v>
      </c>
      <c r="AV19" s="20">
        <f t="shared" si="13"/>
        <v>55.357142857142861</v>
      </c>
      <c r="AW19" s="20">
        <f t="shared" si="14"/>
        <v>-10.714285714285715</v>
      </c>
    </row>
    <row r="20" spans="1:49" x14ac:dyDescent="0.4">
      <c r="A20" s="20" t="s">
        <v>98</v>
      </c>
      <c r="B20" s="20">
        <v>27</v>
      </c>
      <c r="C20" s="20">
        <v>27</v>
      </c>
      <c r="D20" s="20">
        <v>4.9000000000000004</v>
      </c>
      <c r="F20" s="20">
        <v>3</v>
      </c>
      <c r="G20" s="20">
        <v>12</v>
      </c>
      <c r="H20" s="20">
        <v>20</v>
      </c>
      <c r="J20" s="20">
        <v>24</v>
      </c>
      <c r="K20" s="20">
        <v>27</v>
      </c>
      <c r="L20" s="20">
        <v>47.058823529411761</v>
      </c>
      <c r="N20" s="20">
        <v>27</v>
      </c>
      <c r="O20" s="20">
        <v>39</v>
      </c>
      <c r="P20" s="20">
        <v>40.909090909090914</v>
      </c>
      <c r="R20" s="20">
        <v>7</v>
      </c>
      <c r="S20" s="20">
        <v>6</v>
      </c>
      <c r="T20" s="20">
        <v>5</v>
      </c>
      <c r="U20" s="20">
        <v>13</v>
      </c>
      <c r="W20" s="20">
        <v>48</v>
      </c>
      <c r="X20" s="20">
        <v>34</v>
      </c>
      <c r="Y20" s="20">
        <v>43</v>
      </c>
      <c r="Z20" s="20">
        <v>44</v>
      </c>
      <c r="AA20" s="20">
        <v>31</v>
      </c>
      <c r="AC20" s="20">
        <v>-160</v>
      </c>
      <c r="AD20" s="20">
        <f t="shared" si="0"/>
        <v>1390</v>
      </c>
      <c r="AE20" s="20">
        <v>1230</v>
      </c>
      <c r="AG20" s="20">
        <f t="shared" si="1"/>
        <v>0.22580645161290322</v>
      </c>
      <c r="AH20" s="20">
        <f t="shared" si="2"/>
        <v>0.19354838709677419</v>
      </c>
      <c r="AI20" s="20">
        <f t="shared" si="3"/>
        <v>0.16129032258064516</v>
      </c>
      <c r="AJ20" s="20">
        <f t="shared" si="4"/>
        <v>0.41935483870967744</v>
      </c>
      <c r="AL20" s="20">
        <f t="shared" si="5"/>
        <v>0.28402366863905326</v>
      </c>
      <c r="AM20" s="20">
        <f t="shared" si="6"/>
        <v>0.20118343195266272</v>
      </c>
      <c r="AN20" s="20">
        <f t="shared" si="7"/>
        <v>0.25443786982248523</v>
      </c>
      <c r="AO20" s="20">
        <f t="shared" si="8"/>
        <v>0.26035502958579881</v>
      </c>
      <c r="AQ20" s="20">
        <f t="shared" si="9"/>
        <v>41.935483870967744</v>
      </c>
      <c r="AR20" s="20">
        <f t="shared" si="10"/>
        <v>58.064516129032263</v>
      </c>
      <c r="AS20" s="20">
        <f t="shared" si="11"/>
        <v>16.12903225806452</v>
      </c>
      <c r="AU20" s="20">
        <f t="shared" si="12"/>
        <v>48.520710059171599</v>
      </c>
      <c r="AV20" s="20">
        <f t="shared" si="13"/>
        <v>51.479289940828401</v>
      </c>
      <c r="AW20" s="20">
        <f t="shared" si="14"/>
        <v>-2.958579881656803</v>
      </c>
    </row>
    <row r="21" spans="1:49" x14ac:dyDescent="0.4">
      <c r="A21" s="20" t="s">
        <v>96</v>
      </c>
      <c r="B21" s="20">
        <v>20</v>
      </c>
      <c r="C21" s="20">
        <v>26</v>
      </c>
      <c r="D21" s="20">
        <v>6.1</v>
      </c>
      <c r="F21" s="20">
        <v>1</v>
      </c>
      <c r="G21" s="20">
        <v>22</v>
      </c>
      <c r="H21" s="20">
        <v>4.3478260869565215</v>
      </c>
      <c r="J21" s="20">
        <v>13</v>
      </c>
      <c r="K21" s="20">
        <v>32</v>
      </c>
      <c r="L21" s="20">
        <v>28.888888888888886</v>
      </c>
      <c r="N21" s="20">
        <v>14</v>
      </c>
      <c r="O21" s="20">
        <v>54</v>
      </c>
      <c r="P21" s="20">
        <v>20.588235294117645</v>
      </c>
      <c r="R21" s="20">
        <v>6</v>
      </c>
      <c r="S21" s="20">
        <v>10</v>
      </c>
      <c r="T21" s="20">
        <v>17</v>
      </c>
      <c r="U21" s="20">
        <v>21</v>
      </c>
      <c r="W21" s="20">
        <v>36</v>
      </c>
      <c r="X21" s="20">
        <v>36</v>
      </c>
      <c r="Y21" s="20">
        <v>43</v>
      </c>
      <c r="Z21" s="20">
        <v>31</v>
      </c>
      <c r="AA21" s="20">
        <v>54</v>
      </c>
      <c r="AC21" s="20">
        <v>160</v>
      </c>
      <c r="AD21" s="20">
        <f t="shared" si="0"/>
        <v>470</v>
      </c>
      <c r="AE21" s="20">
        <v>630</v>
      </c>
      <c r="AG21" s="20">
        <f t="shared" si="1"/>
        <v>0.1111111111111111</v>
      </c>
      <c r="AH21" s="20">
        <f t="shared" si="2"/>
        <v>0.18518518518518517</v>
      </c>
      <c r="AI21" s="20">
        <f t="shared" si="3"/>
        <v>0.31481481481481483</v>
      </c>
      <c r="AJ21" s="20">
        <f t="shared" si="4"/>
        <v>0.3888888888888889</v>
      </c>
      <c r="AL21" s="20">
        <f t="shared" si="5"/>
        <v>0.24657534246575341</v>
      </c>
      <c r="AM21" s="20">
        <f t="shared" si="6"/>
        <v>0.24657534246575341</v>
      </c>
      <c r="AN21" s="20">
        <f t="shared" si="7"/>
        <v>0.29452054794520549</v>
      </c>
      <c r="AO21" s="20">
        <f t="shared" si="8"/>
        <v>0.21232876712328766</v>
      </c>
      <c r="AQ21" s="20">
        <f t="shared" si="9"/>
        <v>29.629629629629626</v>
      </c>
      <c r="AR21" s="20">
        <f t="shared" si="10"/>
        <v>70.370370370370367</v>
      </c>
      <c r="AS21" s="20">
        <f t="shared" si="11"/>
        <v>40.74074074074074</v>
      </c>
      <c r="AU21" s="20">
        <f t="shared" si="12"/>
        <v>49.315068493150683</v>
      </c>
      <c r="AV21" s="20">
        <f t="shared" si="13"/>
        <v>50.684931506849317</v>
      </c>
      <c r="AW21" s="20">
        <f t="shared" si="14"/>
        <v>-1.3698630136986338</v>
      </c>
    </row>
    <row r="22" spans="1:49" x14ac:dyDescent="0.4">
      <c r="A22" s="20" t="s">
        <v>97</v>
      </c>
      <c r="B22" s="20">
        <v>14</v>
      </c>
      <c r="C22" s="20">
        <v>34</v>
      </c>
      <c r="D22" s="20">
        <v>6.2</v>
      </c>
      <c r="F22" s="20">
        <v>12</v>
      </c>
      <c r="G22" s="20">
        <v>38</v>
      </c>
      <c r="H22" s="20">
        <v>24</v>
      </c>
      <c r="J22" s="20">
        <v>4</v>
      </c>
      <c r="K22" s="20">
        <v>23</v>
      </c>
      <c r="L22" s="20">
        <v>14.814814814814813</v>
      </c>
      <c r="N22" s="20">
        <v>16</v>
      </c>
      <c r="O22" s="20">
        <v>61</v>
      </c>
      <c r="P22" s="20">
        <v>20.779220779220779</v>
      </c>
      <c r="R22" s="20">
        <v>16</v>
      </c>
      <c r="S22" s="20">
        <v>27</v>
      </c>
      <c r="T22" s="20">
        <v>37</v>
      </c>
      <c r="U22" s="20">
        <v>34</v>
      </c>
      <c r="W22" s="20">
        <v>19</v>
      </c>
      <c r="X22" s="20">
        <v>20</v>
      </c>
      <c r="Y22" s="20">
        <v>29</v>
      </c>
      <c r="Z22" s="20">
        <v>18</v>
      </c>
      <c r="AA22" s="20">
        <v>114</v>
      </c>
      <c r="AC22" s="20">
        <v>210</v>
      </c>
      <c r="AD22" s="20">
        <f t="shared" si="0"/>
        <v>190</v>
      </c>
      <c r="AE22" s="20">
        <v>400</v>
      </c>
      <c r="AG22" s="20">
        <f t="shared" si="1"/>
        <v>0.14035087719298245</v>
      </c>
      <c r="AH22" s="20">
        <f t="shared" si="2"/>
        <v>0.23684210526315788</v>
      </c>
      <c r="AI22" s="20">
        <f t="shared" si="3"/>
        <v>0.32456140350877194</v>
      </c>
      <c r="AJ22" s="20">
        <f t="shared" si="4"/>
        <v>0.2982456140350877</v>
      </c>
      <c r="AL22" s="20">
        <f t="shared" si="5"/>
        <v>0.22093023255813954</v>
      </c>
      <c r="AM22" s="20">
        <f t="shared" si="6"/>
        <v>0.23255813953488372</v>
      </c>
      <c r="AN22" s="20">
        <f t="shared" si="7"/>
        <v>0.33720930232558138</v>
      </c>
      <c r="AO22" s="20">
        <f t="shared" si="8"/>
        <v>0.20930232558139536</v>
      </c>
      <c r="AQ22" s="20">
        <f t="shared" si="9"/>
        <v>37.719298245614034</v>
      </c>
      <c r="AR22" s="20">
        <f t="shared" si="10"/>
        <v>62.280701754385973</v>
      </c>
      <c r="AS22" s="20">
        <f t="shared" si="11"/>
        <v>24.561403508771939</v>
      </c>
      <c r="AU22" s="20">
        <f t="shared" si="12"/>
        <v>45.348837209302324</v>
      </c>
      <c r="AV22" s="20">
        <f t="shared" si="13"/>
        <v>54.651162790697668</v>
      </c>
      <c r="AW22" s="20">
        <f t="shared" si="14"/>
        <v>-9.302325581395344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グラフ (2)</vt:lpstr>
      <vt:lpstr>7人のみ</vt:lpstr>
      <vt:lpstr>5人のみ</vt:lpstr>
      <vt:lpstr>総獲得金額の1.3SD以内</vt:lpstr>
      <vt:lpstr>10人抜いた(60回以上は除外)</vt:lpstr>
      <vt:lpstr>データ</vt:lpstr>
      <vt:lpstr>グラフ</vt:lpstr>
      <vt:lpstr>Matlab用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前川亮</cp:lastModifiedBy>
  <dcterms:created xsi:type="dcterms:W3CDTF">2017-09-15T06:40:40Z</dcterms:created>
  <dcterms:modified xsi:type="dcterms:W3CDTF">2018-09-11T06:49:36Z</dcterms:modified>
</cp:coreProperties>
</file>