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lb32/Documents/GitHub/Markets_KnapsackProblem/Experiment 1/"/>
    </mc:Choice>
  </mc:AlternateContent>
  <xr:revisionPtr revIDLastSave="0" documentId="13_ncr:1_{B4570912-7C68-AB46-9782-0F3A4C51976D}" xr6:coauthVersionLast="47" xr6:coauthVersionMax="47" xr10:uidLastSave="{00000000-0000-0000-0000-000000000000}"/>
  <bookViews>
    <workbookView xWindow="-5520" yWindow="-18040" windowWidth="22320" windowHeight="14120" tabRatio="500" xr2:uid="{00000000-000D-0000-FFFF-FFFF00000000}"/>
  </bookViews>
  <sheets>
    <sheet name="AllocationsAndInstances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1" l="1"/>
  <c r="K72" i="1"/>
  <c r="K71" i="1"/>
  <c r="K70" i="1"/>
  <c r="K69" i="1"/>
  <c r="K68" i="1"/>
  <c r="K67" i="1"/>
  <c r="K66" i="1"/>
  <c r="K65" i="1"/>
  <c r="K64" i="1"/>
  <c r="K54" i="1"/>
  <c r="K53" i="1"/>
  <c r="K52" i="1"/>
  <c r="K51" i="1"/>
  <c r="K50" i="1"/>
  <c r="K49" i="1"/>
  <c r="K48" i="1"/>
  <c r="K47" i="1"/>
  <c r="K46" i="1"/>
  <c r="K45" i="1"/>
  <c r="K27" i="1"/>
  <c r="K28" i="1"/>
  <c r="K29" i="1"/>
  <c r="K30" i="1"/>
  <c r="K31" i="1"/>
  <c r="K32" i="1"/>
  <c r="K33" i="1"/>
  <c r="K34" i="1"/>
  <c r="K35" i="1"/>
  <c r="K26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9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9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O115" i="1"/>
  <c r="F108" i="1"/>
  <c r="AR114" i="1"/>
  <c r="O114" i="1"/>
  <c r="F110" i="1"/>
  <c r="AT113" i="1"/>
  <c r="O113" i="1"/>
  <c r="F112" i="1"/>
  <c r="O112" i="1"/>
  <c r="F114" i="1"/>
  <c r="O111" i="1"/>
  <c r="F109" i="1"/>
  <c r="O110" i="1"/>
  <c r="F111" i="1"/>
  <c r="O109" i="1"/>
  <c r="F105" i="1"/>
  <c r="O108" i="1"/>
  <c r="F106" i="1"/>
  <c r="O107" i="1"/>
  <c r="F104" i="1"/>
  <c r="O106" i="1"/>
  <c r="F113" i="1"/>
  <c r="O105" i="1"/>
  <c r="F115" i="1"/>
  <c r="AR104" i="1"/>
  <c r="O104" i="1"/>
  <c r="F10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AR95" i="1"/>
  <c r="N85" i="1"/>
  <c r="N86" i="1"/>
  <c r="N87" i="1"/>
  <c r="N88" i="1"/>
  <c r="N89" i="1"/>
  <c r="N90" i="1"/>
  <c r="N91" i="1"/>
  <c r="N92" i="1"/>
  <c r="N93" i="1"/>
  <c r="N94" i="1"/>
  <c r="N95" i="1"/>
  <c r="M85" i="1"/>
  <c r="M86" i="1"/>
  <c r="M87" i="1"/>
  <c r="M88" i="1"/>
  <c r="M89" i="1"/>
  <c r="M90" i="1"/>
  <c r="M91" i="1"/>
  <c r="M92" i="1"/>
  <c r="M93" i="1"/>
  <c r="M94" i="1"/>
  <c r="M95" i="1"/>
  <c r="L85" i="1"/>
  <c r="L86" i="1"/>
  <c r="L87" i="1"/>
  <c r="L88" i="1"/>
  <c r="L89" i="1"/>
  <c r="L90" i="1"/>
  <c r="L91" i="1"/>
  <c r="L92" i="1"/>
  <c r="L93" i="1"/>
  <c r="L94" i="1"/>
  <c r="L95" i="1"/>
  <c r="AT94" i="1"/>
  <c r="O94" i="1"/>
  <c r="F90" i="1"/>
  <c r="O93" i="1"/>
  <c r="F91" i="1"/>
  <c r="O92" i="1"/>
  <c r="F88" i="1"/>
  <c r="O91" i="1"/>
  <c r="F87" i="1"/>
  <c r="O90" i="1"/>
  <c r="F92" i="1"/>
  <c r="O89" i="1"/>
  <c r="F89" i="1"/>
  <c r="O88" i="1"/>
  <c r="F85" i="1"/>
  <c r="O87" i="1"/>
  <c r="F93" i="1"/>
  <c r="O86" i="1"/>
  <c r="F94" i="1"/>
  <c r="AR85" i="1"/>
  <c r="O85" i="1"/>
  <c r="F86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AR76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AT75" i="1"/>
  <c r="O75" i="1"/>
  <c r="F66" i="1"/>
  <c r="O74" i="1"/>
  <c r="F74" i="1"/>
  <c r="O73" i="1"/>
  <c r="F73" i="1"/>
  <c r="O72" i="1"/>
  <c r="F75" i="1"/>
  <c r="O71" i="1"/>
  <c r="F72" i="1"/>
  <c r="O70" i="1"/>
  <c r="F71" i="1"/>
  <c r="O69" i="1"/>
  <c r="F64" i="1"/>
  <c r="O68" i="1"/>
  <c r="F65" i="1"/>
  <c r="O67" i="1"/>
  <c r="F68" i="1"/>
  <c r="O66" i="1"/>
  <c r="F67" i="1"/>
  <c r="AR65" i="1"/>
  <c r="O65" i="1"/>
  <c r="F70" i="1"/>
  <c r="O64" i="1"/>
  <c r="F69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R55" i="1"/>
  <c r="N45" i="1"/>
  <c r="N46" i="1"/>
  <c r="N47" i="1"/>
  <c r="N48" i="1"/>
  <c r="N49" i="1"/>
  <c r="N50" i="1"/>
  <c r="N51" i="1"/>
  <c r="N52" i="1"/>
  <c r="N53" i="1"/>
  <c r="N54" i="1"/>
  <c r="N55" i="1"/>
  <c r="M45" i="1"/>
  <c r="M46" i="1"/>
  <c r="M47" i="1"/>
  <c r="M48" i="1"/>
  <c r="M49" i="1"/>
  <c r="M50" i="1"/>
  <c r="M51" i="1"/>
  <c r="M52" i="1"/>
  <c r="M53" i="1"/>
  <c r="M54" i="1"/>
  <c r="M55" i="1"/>
  <c r="L45" i="1"/>
  <c r="L46" i="1"/>
  <c r="L47" i="1"/>
  <c r="L48" i="1"/>
  <c r="L49" i="1"/>
  <c r="L50" i="1"/>
  <c r="L51" i="1"/>
  <c r="L52" i="1"/>
  <c r="L53" i="1"/>
  <c r="L54" i="1"/>
  <c r="L55" i="1"/>
  <c r="AT54" i="1"/>
  <c r="O54" i="1"/>
  <c r="F53" i="1"/>
  <c r="O53" i="1"/>
  <c r="F54" i="1"/>
  <c r="O52" i="1"/>
  <c r="F48" i="1"/>
  <c r="O51" i="1"/>
  <c r="F52" i="1"/>
  <c r="O50" i="1"/>
  <c r="F51" i="1"/>
  <c r="O49" i="1"/>
  <c r="F50" i="1"/>
  <c r="O48" i="1"/>
  <c r="F45" i="1"/>
  <c r="O47" i="1"/>
  <c r="F46" i="1"/>
  <c r="O46" i="1"/>
  <c r="F47" i="1"/>
  <c r="C46" i="1"/>
  <c r="AR45" i="1"/>
  <c r="O45" i="1"/>
  <c r="F49" i="1"/>
  <c r="C43" i="1"/>
  <c r="C42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R36" i="1"/>
  <c r="N26" i="1"/>
  <c r="N27" i="1"/>
  <c r="N28" i="1"/>
  <c r="N29" i="1"/>
  <c r="N30" i="1"/>
  <c r="N31" i="1"/>
  <c r="N32" i="1"/>
  <c r="N33" i="1"/>
  <c r="N34" i="1"/>
  <c r="N35" i="1"/>
  <c r="N36" i="1"/>
  <c r="M26" i="1"/>
  <c r="M27" i="1"/>
  <c r="M28" i="1"/>
  <c r="M29" i="1"/>
  <c r="M30" i="1"/>
  <c r="M31" i="1"/>
  <c r="M32" i="1"/>
  <c r="M33" i="1"/>
  <c r="M34" i="1"/>
  <c r="M35" i="1"/>
  <c r="M36" i="1"/>
  <c r="L26" i="1"/>
  <c r="L27" i="1"/>
  <c r="L28" i="1"/>
  <c r="L29" i="1"/>
  <c r="L30" i="1"/>
  <c r="L31" i="1"/>
  <c r="L32" i="1"/>
  <c r="L33" i="1"/>
  <c r="L34" i="1"/>
  <c r="L35" i="1"/>
  <c r="L36" i="1"/>
  <c r="AT35" i="1"/>
  <c r="O35" i="1"/>
  <c r="O34" i="1"/>
  <c r="O33" i="1"/>
  <c r="O32" i="1"/>
  <c r="O31" i="1"/>
  <c r="C8" i="1"/>
  <c r="L8" i="1"/>
  <c r="L9" i="1"/>
  <c r="C9" i="1"/>
  <c r="L10" i="1"/>
  <c r="L11" i="1"/>
  <c r="L12" i="1"/>
  <c r="L15" i="1"/>
  <c r="L17" i="1"/>
  <c r="C30" i="1"/>
  <c r="C31" i="1"/>
  <c r="O30" i="1"/>
  <c r="O29" i="1"/>
  <c r="O28" i="1"/>
  <c r="C28" i="1"/>
  <c r="O27" i="1"/>
  <c r="O26" i="1"/>
  <c r="AR23" i="1"/>
  <c r="C16" i="1"/>
  <c r="C17" i="1"/>
  <c r="C20" i="1"/>
  <c r="N8" i="1"/>
  <c r="N9" i="1"/>
  <c r="N10" i="1"/>
  <c r="N11" i="1"/>
  <c r="N12" i="1"/>
  <c r="N15" i="1"/>
  <c r="N17" i="1"/>
  <c r="M8" i="1"/>
  <c r="M9" i="1"/>
  <c r="M10" i="1"/>
  <c r="M11" i="1"/>
  <c r="M12" i="1"/>
  <c r="M15" i="1"/>
  <c r="M17" i="1"/>
  <c r="H8" i="1"/>
  <c r="H9" i="1"/>
  <c r="H10" i="1"/>
  <c r="H11" i="1"/>
  <c r="H12" i="1"/>
  <c r="H15" i="1"/>
  <c r="H17" i="1"/>
  <c r="G15" i="1"/>
  <c r="G17" i="1"/>
  <c r="N16" i="1"/>
  <c r="M16" i="1"/>
  <c r="L16" i="1"/>
  <c r="H16" i="1"/>
  <c r="G1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</calcChain>
</file>

<file path=xl/sharedStrings.xml><?xml version="1.0" encoding="utf-8"?>
<sst xmlns="http://schemas.openxmlformats.org/spreadsheetml/2006/main" count="276" uniqueCount="95">
  <si>
    <t>Initial allocations for Knapsack sessions</t>
  </si>
  <si>
    <t>Summary of dividend payouts</t>
  </si>
  <si>
    <t>Initial allocations</t>
  </si>
  <si>
    <t>Assumptions</t>
  </si>
  <si>
    <t>Total # items</t>
  </si>
  <si>
    <t>Instance</t>
  </si>
  <si>
    <t># assets in optimal</t>
  </si>
  <si>
    <t xml:space="preserve"># of each asset </t>
  </si>
  <si>
    <t># opt. assets paying divs.</t>
  </si>
  <si>
    <t>Total divs. paid</t>
  </si>
  <si>
    <t xml:space="preserve">Initial cash </t>
  </si>
  <si>
    <t>Participant no.</t>
  </si>
  <si>
    <t># of each asset (when N = 10)</t>
  </si>
  <si>
    <t># of each asset (when N = 12)</t>
  </si>
  <si>
    <t>Dividend payout / optimal asset</t>
  </si>
  <si>
    <t>Number of participants</t>
  </si>
  <si>
    <t>Initial cash holding / participant</t>
  </si>
  <si>
    <t>Final cash holding / participant</t>
  </si>
  <si>
    <t>x</t>
  </si>
  <si>
    <t>* Refer to left for the optimal items (solutions).</t>
  </si>
  <si>
    <t>Sum</t>
  </si>
  <si>
    <t>* Red shaded indicates the item is in the optimal knapsack.</t>
  </si>
  <si>
    <t>Total payout / participant on average</t>
  </si>
  <si>
    <t>Between instances &gt;&gt;</t>
  </si>
  <si>
    <t>Average</t>
  </si>
  <si>
    <t>* Below denotes the item no. labelled in a particular instance.</t>
  </si>
  <si>
    <t>Total payout on average (per session)</t>
  </si>
  <si>
    <t>Across all 5 instances &gt;&gt;</t>
  </si>
  <si>
    <t>Per participant</t>
  </si>
  <si>
    <t>Items</t>
  </si>
  <si>
    <t>* Running checks here below for any errors.</t>
  </si>
  <si>
    <t>Number of sessions to hold</t>
  </si>
  <si>
    <t># optimal</t>
  </si>
  <si>
    <t>Total payout for all sessions (total cost)</t>
  </si>
  <si>
    <t>Solution to instances</t>
  </si>
  <si>
    <t>* Repeated 4 times.</t>
  </si>
  <si>
    <t>Capacity</t>
  </si>
  <si>
    <t>Variable costs</t>
  </si>
  <si>
    <t>Item no.</t>
  </si>
  <si>
    <t>Density</t>
  </si>
  <si>
    <t>Value</t>
  </si>
  <si>
    <t>Weight</t>
  </si>
  <si>
    <t>Optimal value</t>
  </si>
  <si>
    <t>Optimal weight</t>
  </si>
  <si>
    <t>Optimal # of assets</t>
  </si>
  <si>
    <t>Optimal assets</t>
  </si>
  <si>
    <t>a</t>
  </si>
  <si>
    <t>Indicative amount allocated / participant</t>
  </si>
  <si>
    <t>b</t>
  </si>
  <si>
    <t>Indicative total amount allocated</t>
  </si>
  <si>
    <t>*</t>
  </si>
  <si>
    <t>c</t>
  </si>
  <si>
    <t>d</t>
  </si>
  <si>
    <t>Expected dividend payout / participant</t>
  </si>
  <si>
    <t>e</t>
  </si>
  <si>
    <t>Total expected dividend payout</t>
  </si>
  <si>
    <t>f</t>
  </si>
  <si>
    <t>g</t>
  </si>
  <si>
    <t>h</t>
  </si>
  <si>
    <t>i</t>
  </si>
  <si>
    <t># each asset</t>
  </si>
  <si>
    <t>total # assets</t>
  </si>
  <si>
    <t>Fixed costs</t>
  </si>
  <si>
    <t>j</t>
  </si>
  <si>
    <t>24x</t>
  </si>
  <si>
    <t>Instance 1</t>
  </si>
  <si>
    <t>check</t>
  </si>
  <si>
    <t>Fixed amount per correct KP solution submitted</t>
  </si>
  <si>
    <t># per participant</t>
  </si>
  <si>
    <t>4x</t>
  </si>
  <si>
    <t>Number of instances</t>
  </si>
  <si>
    <t>Total allocated to submitted KPs / participant</t>
  </si>
  <si>
    <t>Total amount allocated to submitted KPs</t>
  </si>
  <si>
    <t>Show up fee / participant</t>
  </si>
  <si>
    <t>Total show up fee</t>
  </si>
  <si>
    <t>Other costs</t>
  </si>
  <si>
    <t>Paid for change in cash holding</t>
  </si>
  <si>
    <t>Instance 2</t>
  </si>
  <si>
    <t>k</t>
  </si>
  <si>
    <t>l</t>
  </si>
  <si>
    <t>20x</t>
  </si>
  <si>
    <t>Instance 3</t>
  </si>
  <si>
    <t>Instance 4</t>
  </si>
  <si>
    <t>* Slightly altered initial</t>
  </si>
  <si>
    <t>allocations to make it fair.</t>
  </si>
  <si>
    <t>* Cannot copy + paste as</t>
  </si>
  <si>
    <t>previous instances.</t>
  </si>
  <si>
    <t>Instance 7</t>
  </si>
  <si>
    <t># optimal assets / participant</t>
  </si>
  <si>
    <t>* Across all 5 instances.</t>
  </si>
  <si>
    <t>slightly disadvantaged</t>
  </si>
  <si>
    <t>fix this disparity</t>
  </si>
  <si>
    <t>slightly advantaged</t>
  </si>
  <si>
    <t>* In order to make it fair, the last (Instance #7) initial allocations are slightly altered compared to previous instances.</t>
  </si>
  <si>
    <t>* Orange shaded indicates slightly advantaged; with 32 optimal assets in their initial allocation across all 5 instances.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</si>
</sst>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000"/>
  </numFmts>
  <fonts count="32" x14ac:knownFonts="1"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8"/>
      <color theme="1"/>
      <name val="Arial"/>
      <family val="2"/>
    </font>
    <font>
      <b/>
      <sz val="12"/>
      <name val="Arial"/>
      <family val="2"/>
    </font>
    <font>
      <i/>
      <sz val="12"/>
      <color rgb="FFFF0000"/>
      <name val="Arial"/>
      <family val="2"/>
    </font>
    <font>
      <sz val="12"/>
      <color rgb="FF0000FF"/>
      <name val="Arial"/>
      <family val="2"/>
    </font>
    <font>
      <b/>
      <sz val="12"/>
      <color theme="0" tint="-0.14999847407452621"/>
      <name val="Arial"/>
      <family val="2"/>
    </font>
    <font>
      <b/>
      <i/>
      <sz val="12"/>
      <color theme="0" tint="-0.14999847407452621"/>
      <name val="Arial"/>
      <family val="2"/>
    </font>
    <font>
      <b/>
      <i/>
      <sz val="12"/>
      <color theme="1"/>
      <name val="Arial"/>
      <family val="2"/>
    </font>
    <font>
      <sz val="12"/>
      <color theme="0" tint="-0.1499984740745262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0" tint="-0.249977111117893"/>
      <name val="Arial"/>
      <family val="2"/>
    </font>
    <font>
      <i/>
      <sz val="12"/>
      <color theme="0" tint="-0.14999847407452621"/>
      <name val="Arial"/>
      <family val="2"/>
    </font>
    <font>
      <i/>
      <sz val="12"/>
      <color theme="0" tint="-0.499984740745262"/>
      <name val="Arial"/>
      <family val="2"/>
    </font>
    <font>
      <i/>
      <sz val="12"/>
      <color theme="5"/>
      <name val="Arial"/>
      <family val="2"/>
    </font>
    <font>
      <i/>
      <sz val="12"/>
      <color theme="0" tint="-0.249977111117893"/>
      <name val="Arial"/>
      <family val="2"/>
    </font>
    <font>
      <b/>
      <i/>
      <sz val="12"/>
      <color rgb="FF000000"/>
      <name val="Arial"/>
      <family val="2"/>
    </font>
    <font>
      <i/>
      <sz val="12"/>
      <color theme="0" tint="-0.34998626667073579"/>
      <name val="Arial"/>
      <family val="2"/>
    </font>
    <font>
      <i/>
      <sz val="12"/>
      <name val="Arial"/>
      <family val="2"/>
    </font>
    <font>
      <i/>
      <sz val="12"/>
      <color rgb="FF000000"/>
      <name val="Arial"/>
      <family val="2"/>
    </font>
    <font>
      <strike/>
      <sz val="12"/>
      <color theme="0" tint="-0.249977111117893"/>
      <name val="Arial"/>
      <family val="2"/>
    </font>
    <font>
      <i/>
      <strike/>
      <sz val="12"/>
      <color theme="0" tint="-0.14999847407452621"/>
      <name val="Arial"/>
      <family val="2"/>
    </font>
    <font>
      <b/>
      <i/>
      <sz val="12"/>
      <color theme="5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12"/>
      <color rgb="FF0000FF"/>
      <name val="Arial"/>
      <family val="2"/>
    </font>
    <font>
      <i/>
      <sz val="12"/>
      <color rgb="FF0000FF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80">
    <xf numFmtId="0" fontId="0" fillId="0" borderId="0"/>
    <xf numFmtId="0" fontId="26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8" fillId="0" borderId="3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7" fillId="3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1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7" fillId="4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0" fontId="13" fillId="0" borderId="0" xfId="0" applyFont="1"/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11" fillId="0" borderId="3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12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 applyAlignment="1">
      <alignment horizontal="righ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164" fontId="3" fillId="6" borderId="7" xfId="0" applyNumberFormat="1" applyFont="1" applyFill="1" applyBorder="1" applyAlignment="1">
      <alignment horizontal="right"/>
    </xf>
    <xf numFmtId="164" fontId="15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6" fillId="7" borderId="0" xfId="0" applyFont="1" applyFill="1" applyAlignment="1">
      <alignment horizontal="left"/>
    </xf>
    <xf numFmtId="0" fontId="17" fillId="7" borderId="5" xfId="0" applyFont="1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7" borderId="5" xfId="0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5" fillId="0" borderId="0" xfId="0" applyFont="1"/>
    <xf numFmtId="0" fontId="0" fillId="8" borderId="0" xfId="0" applyFill="1" applyAlignment="1">
      <alignment horizontal="center"/>
    </xf>
    <xf numFmtId="0" fontId="2" fillId="7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4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8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9" fillId="0" borderId="2" xfId="0" applyFont="1" applyBorder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left" vertical="center"/>
    </xf>
    <xf numFmtId="2" fontId="14" fillId="0" borderId="0" xfId="0" applyNumberFormat="1" applyFont="1" applyAlignment="1">
      <alignment horizontal="right"/>
    </xf>
    <xf numFmtId="164" fontId="7" fillId="2" borderId="0" xfId="0" applyNumberFormat="1" applyFont="1" applyFill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2" borderId="0" xfId="0" applyNumberFormat="1" applyFill="1" applyAlignment="1">
      <alignment horizontal="center"/>
    </xf>
    <xf numFmtId="0" fontId="2" fillId="8" borderId="0" xfId="0" applyFont="1" applyFill="1" applyAlignment="1">
      <alignment horizontal="left" vertical="center"/>
    </xf>
    <xf numFmtId="0" fontId="0" fillId="8" borderId="0" xfId="0" applyFill="1" applyAlignment="1">
      <alignment horizontal="right"/>
    </xf>
    <xf numFmtId="164" fontId="3" fillId="2" borderId="0" xfId="0" applyNumberFormat="1" applyFont="1" applyFill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18" fillId="0" borderId="0" xfId="0" applyFont="1" applyAlignment="1">
      <alignment horizontal="right"/>
    </xf>
    <xf numFmtId="0" fontId="2" fillId="8" borderId="2" xfId="0" applyFont="1" applyFill="1" applyBorder="1" applyAlignment="1">
      <alignment horizontal="left" vertical="center"/>
    </xf>
    <xf numFmtId="2" fontId="14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0" fillId="8" borderId="2" xfId="0" applyFill="1" applyBorder="1" applyAlignment="1">
      <alignment horizontal="right"/>
    </xf>
    <xf numFmtId="0" fontId="14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7" borderId="5" xfId="0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center"/>
    </xf>
    <xf numFmtId="165" fontId="0" fillId="0" borderId="0" xfId="0" applyNumberForma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2" fillId="0" borderId="0" xfId="0" applyFont="1" applyAlignment="1">
      <alignment horizontal="left"/>
    </xf>
    <xf numFmtId="0" fontId="0" fillId="9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9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5" fillId="7" borderId="0" xfId="0" applyFont="1" applyFill="1" applyAlignment="1">
      <alignment horizontal="right"/>
    </xf>
    <xf numFmtId="0" fontId="17" fillId="7" borderId="0" xfId="0" applyFont="1" applyFill="1" applyAlignment="1">
      <alignment horizontal="right"/>
    </xf>
    <xf numFmtId="0" fontId="29" fillId="0" borderId="0" xfId="0" applyFont="1" applyAlignment="1">
      <alignment horizontal="right"/>
    </xf>
    <xf numFmtId="0" fontId="29" fillId="0" borderId="2" xfId="0" applyFont="1" applyBorder="1" applyAlignment="1">
      <alignment horizontal="right"/>
    </xf>
    <xf numFmtId="0" fontId="3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0" fontId="30" fillId="0" borderId="2" xfId="0" applyFont="1" applyBorder="1" applyAlignment="1">
      <alignment horizontal="right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0" fillId="0" borderId="0" xfId="0" applyFont="1" applyAlignment="1">
      <alignment horizontal="left" vertical="center"/>
    </xf>
  </cellXfs>
  <cellStyles count="280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7" builtinId="9" hidden="1"/>
    <cellStyle name="Followed Hyperlink" xfId="261" builtinId="9" hidden="1"/>
    <cellStyle name="Followed Hyperlink" xfId="265" builtinId="9" hidden="1"/>
    <cellStyle name="Followed Hyperlink" xfId="269" builtinId="9" hidden="1"/>
    <cellStyle name="Followed Hyperlink" xfId="273" builtinId="9" hidden="1"/>
    <cellStyle name="Followed Hyperlink" xfId="277" builtinId="9" hidden="1"/>
    <cellStyle name="Followed Hyperlink" xfId="279" builtinId="9" hidden="1"/>
    <cellStyle name="Followed Hyperlink" xfId="275" builtinId="9" hidden="1"/>
    <cellStyle name="Followed Hyperlink" xfId="271" builtinId="9" hidden="1"/>
    <cellStyle name="Followed Hyperlink" xfId="267" builtinId="9" hidden="1"/>
    <cellStyle name="Followed Hyperlink" xfId="263" builtinId="9" hidden="1"/>
    <cellStyle name="Followed Hyperlink" xfId="259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92" builtinId="8" hidden="1"/>
    <cellStyle name="Hyperlink" xfId="194" builtinId="8" hidden="1"/>
    <cellStyle name="Hyperlink" xfId="198" builtinId="8" hidden="1"/>
    <cellStyle name="Hyperlink" xfId="200" builtinId="8" hidden="1"/>
    <cellStyle name="Hyperlink" xfId="202" builtinId="8" hidden="1"/>
    <cellStyle name="Hyperlink" xfId="206" builtinId="8" hidden="1"/>
    <cellStyle name="Hyperlink" xfId="208" builtinId="8" hidden="1"/>
    <cellStyle name="Hyperlink" xfId="210" builtinId="8" hidden="1"/>
    <cellStyle name="Hyperlink" xfId="214" builtinId="8" hidden="1"/>
    <cellStyle name="Hyperlink" xfId="216" builtinId="8" hidden="1"/>
    <cellStyle name="Hyperlink" xfId="218" builtinId="8" hidden="1"/>
    <cellStyle name="Hyperlink" xfId="222" builtinId="8" hidden="1"/>
    <cellStyle name="Hyperlink" xfId="224" builtinId="8" hidden="1"/>
    <cellStyle name="Hyperlink" xfId="226" builtinId="8" hidden="1"/>
    <cellStyle name="Hyperlink" xfId="230" builtinId="8" hidden="1"/>
    <cellStyle name="Hyperlink" xfId="232" builtinId="8" hidden="1"/>
    <cellStyle name="Hyperlink" xfId="234" builtinId="8" hidden="1"/>
    <cellStyle name="Hyperlink" xfId="238" builtinId="8" hidden="1"/>
    <cellStyle name="Hyperlink" xfId="240" builtinId="8" hidden="1"/>
    <cellStyle name="Hyperlink" xfId="242" builtinId="8" hidden="1"/>
    <cellStyle name="Hyperlink" xfId="246" builtinId="8" hidden="1"/>
    <cellStyle name="Hyperlink" xfId="248" builtinId="8" hidden="1"/>
    <cellStyle name="Hyperlink" xfId="250" builtinId="8" hidden="1"/>
    <cellStyle name="Hyperlink" xfId="254" builtinId="8" hidden="1"/>
    <cellStyle name="Hyperlink" xfId="256" builtinId="8" hidden="1"/>
    <cellStyle name="Hyperlink" xfId="258" builtinId="8" hidden="1"/>
    <cellStyle name="Hyperlink" xfId="262" builtinId="8" hidden="1"/>
    <cellStyle name="Hyperlink" xfId="264" builtinId="8" hidden="1"/>
    <cellStyle name="Hyperlink" xfId="266" builtinId="8" hidden="1"/>
    <cellStyle name="Hyperlink" xfId="270" builtinId="8" hidden="1"/>
    <cellStyle name="Hyperlink" xfId="272" builtinId="8" hidden="1"/>
    <cellStyle name="Hyperlink" xfId="274" builtinId="8" hidden="1"/>
    <cellStyle name="Hyperlink" xfId="278" builtinId="8" hidden="1"/>
    <cellStyle name="Hyperlink" xfId="276" builtinId="8" hidden="1"/>
    <cellStyle name="Hyperlink" xfId="268" builtinId="8" hidden="1"/>
    <cellStyle name="Hyperlink" xfId="260" builtinId="8" hidden="1"/>
    <cellStyle name="Hyperlink" xfId="252" builtinId="8" hidden="1"/>
    <cellStyle name="Hyperlink" xfId="244" builtinId="8" hidden="1"/>
    <cellStyle name="Hyperlink" xfId="236" builtinId="8" hidden="1"/>
    <cellStyle name="Hyperlink" xfId="228" builtinId="8" hidden="1"/>
    <cellStyle name="Hyperlink" xfId="220" builtinId="8" hidden="1"/>
    <cellStyle name="Hyperlink" xfId="212" builtinId="8" hidden="1"/>
    <cellStyle name="Hyperlink" xfId="204" builtinId="8" hidden="1"/>
    <cellStyle name="Hyperlink" xfId="196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08" builtinId="8" hidden="1"/>
    <cellStyle name="Hyperlink" xfId="92" builtinId="8" hidden="1"/>
    <cellStyle name="Hyperlink" xfId="76" builtinId="8" hidden="1"/>
    <cellStyle name="Hyperlink" xfId="60" builtinId="8" hidden="1"/>
    <cellStyle name="Hyperlink" xfId="24" builtinId="8" hidden="1"/>
    <cellStyle name="Hyperlink" xfId="26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28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Normal" xfId="0" builtinId="0"/>
    <cellStyle name="Normal 2" xfId="1" xr:uid="{00000000-0005-0000-0000-000017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T138"/>
  <sheetViews>
    <sheetView showGridLines="0" tabSelected="1" topLeftCell="D8" workbookViewId="0">
      <selection activeCell="G8" sqref="G8:G12"/>
    </sheetView>
  </sheetViews>
  <sheetFormatPr baseColWidth="10" defaultColWidth="10.7109375" defaultRowHeight="16" x14ac:dyDescent="0.2"/>
  <cols>
    <col min="1" max="1" width="5" customWidth="1"/>
    <col min="2" max="2" width="40.85546875" customWidth="1"/>
    <col min="3" max="3" width="12.7109375" bestFit="1" customWidth="1"/>
    <col min="4" max="4" width="11.5703125"/>
    <col min="5" max="5" width="20" style="2" customWidth="1"/>
    <col min="6" max="6" width="12.42578125" style="3" customWidth="1"/>
    <col min="7" max="7" width="16" style="4" customWidth="1"/>
    <col min="8" max="8" width="17" style="4" customWidth="1"/>
    <col min="9" max="9" width="6.85546875" style="4" customWidth="1"/>
    <col min="10" max="10" width="5" style="4" customWidth="1"/>
    <col min="11" max="11" width="11.85546875" style="4" customWidth="1"/>
    <col min="12" max="12" width="21.85546875" style="4" customWidth="1"/>
    <col min="13" max="13" width="20" style="4" customWidth="1"/>
    <col min="14" max="14" width="17.7109375" style="4" customWidth="1"/>
    <col min="15" max="15" width="19.28515625" style="4" customWidth="1"/>
    <col min="16" max="18" width="5.7109375" style="4" customWidth="1"/>
    <col min="19" max="19" width="7" style="4" customWidth="1"/>
    <col min="20" max="20" width="15" style="4" customWidth="1"/>
    <col min="21" max="21" width="5.5703125" style="4" customWidth="1"/>
    <col min="22" max="22" width="2.5703125" style="30" customWidth="1"/>
    <col min="23" max="23" width="5" style="5" customWidth="1"/>
    <col min="24" max="43" width="7.85546875" style="5" customWidth="1"/>
    <col min="44" max="44" width="6" style="6" customWidth="1"/>
    <col min="45" max="45" width="13.85546875" style="5" customWidth="1"/>
    <col min="46" max="46" width="13.85546875" style="4" customWidth="1"/>
    <col min="47" max="16384" width="10.7109375" style="4"/>
  </cols>
  <sheetData>
    <row r="1" spans="1:45" x14ac:dyDescent="0.2">
      <c r="B1" s="1"/>
      <c r="V1" s="4"/>
    </row>
    <row r="2" spans="1:45" ht="23" x14ac:dyDescent="0.25">
      <c r="B2" s="7" t="s">
        <v>0</v>
      </c>
      <c r="C2" s="8"/>
      <c r="V2" s="4"/>
    </row>
    <row r="3" spans="1:45" x14ac:dyDescent="0.2">
      <c r="E3" s="9" t="s">
        <v>1</v>
      </c>
      <c r="F3" s="10"/>
      <c r="G3" s="11"/>
      <c r="T3" s="12" t="s">
        <v>2</v>
      </c>
      <c r="U3" s="11"/>
      <c r="V3" s="11"/>
    </row>
    <row r="4" spans="1:45" x14ac:dyDescent="0.2">
      <c r="V4" s="4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</row>
    <row r="5" spans="1:45" x14ac:dyDescent="0.2">
      <c r="V5" s="4"/>
      <c r="W5" s="14"/>
    </row>
    <row r="6" spans="1:45" s="20" customFormat="1" x14ac:dyDescent="0.2">
      <c r="A6" s="15"/>
      <c r="B6" s="16" t="s">
        <v>3</v>
      </c>
      <c r="C6" s="17"/>
      <c r="D6" s="18"/>
      <c r="E6" s="10" t="s">
        <v>4</v>
      </c>
      <c r="F6" s="19" t="s">
        <v>5</v>
      </c>
      <c r="G6" s="12" t="s">
        <v>6</v>
      </c>
      <c r="H6" s="12" t="s">
        <v>7</v>
      </c>
      <c r="L6" s="12" t="s">
        <v>8</v>
      </c>
      <c r="M6" s="12" t="s">
        <v>9</v>
      </c>
      <c r="N6" s="21" t="s">
        <v>10</v>
      </c>
      <c r="O6" s="22"/>
      <c r="P6" s="23"/>
      <c r="Q6" s="23"/>
      <c r="R6" s="23"/>
      <c r="S6" s="23"/>
      <c r="T6" s="24"/>
      <c r="U6" s="24" t="s">
        <v>11</v>
      </c>
      <c r="V6" s="25"/>
      <c r="W6" s="26"/>
      <c r="X6" s="26">
        <v>1</v>
      </c>
      <c r="Y6" s="26">
        <f t="shared" ref="Y6:AQ6" si="0">X6+1</f>
        <v>2</v>
      </c>
      <c r="Z6" s="26">
        <f t="shared" si="0"/>
        <v>3</v>
      </c>
      <c r="AA6" s="26">
        <f t="shared" si="0"/>
        <v>4</v>
      </c>
      <c r="AB6" s="26">
        <f t="shared" si="0"/>
        <v>5</v>
      </c>
      <c r="AC6" s="26">
        <f t="shared" si="0"/>
        <v>6</v>
      </c>
      <c r="AD6" s="26">
        <f t="shared" si="0"/>
        <v>7</v>
      </c>
      <c r="AE6" s="26">
        <f t="shared" si="0"/>
        <v>8</v>
      </c>
      <c r="AF6" s="26">
        <f t="shared" si="0"/>
        <v>9</v>
      </c>
      <c r="AG6" s="26">
        <f t="shared" si="0"/>
        <v>10</v>
      </c>
      <c r="AH6" s="26">
        <f t="shared" si="0"/>
        <v>11</v>
      </c>
      <c r="AI6" s="26">
        <f t="shared" si="0"/>
        <v>12</v>
      </c>
      <c r="AJ6" s="26">
        <f t="shared" si="0"/>
        <v>13</v>
      </c>
      <c r="AK6" s="26">
        <f t="shared" si="0"/>
        <v>14</v>
      </c>
      <c r="AL6" s="26">
        <f t="shared" si="0"/>
        <v>15</v>
      </c>
      <c r="AM6" s="26">
        <f t="shared" si="0"/>
        <v>16</v>
      </c>
      <c r="AN6" s="26">
        <f t="shared" si="0"/>
        <v>17</v>
      </c>
      <c r="AO6" s="26">
        <f t="shared" si="0"/>
        <v>18</v>
      </c>
      <c r="AP6" s="26">
        <f t="shared" si="0"/>
        <v>19</v>
      </c>
      <c r="AQ6" s="26">
        <f t="shared" si="0"/>
        <v>20</v>
      </c>
      <c r="AR6" s="27"/>
      <c r="AS6" s="14"/>
    </row>
    <row r="7" spans="1:45" x14ac:dyDescent="0.2">
      <c r="C7" s="18"/>
      <c r="D7" s="18"/>
      <c r="E7" s="28"/>
      <c r="N7" s="29"/>
      <c r="O7" s="29"/>
    </row>
    <row r="8" spans="1:45" x14ac:dyDescent="0.2">
      <c r="B8" t="s">
        <v>12</v>
      </c>
      <c r="C8" s="31">
        <f>6*4</f>
        <v>24</v>
      </c>
      <c r="D8" s="18"/>
      <c r="E8" s="32">
        <v>10</v>
      </c>
      <c r="F8" s="3">
        <v>1</v>
      </c>
      <c r="G8" s="33">
        <v>4</v>
      </c>
      <c r="H8" s="4">
        <f>IF(E8=10,$C$8,$C$9)</f>
        <v>24</v>
      </c>
      <c r="L8" s="4">
        <f>G8*$C$8</f>
        <v>96</v>
      </c>
      <c r="M8" s="34">
        <f>L8*$C$11</f>
        <v>96</v>
      </c>
      <c r="N8" s="35">
        <f>$C$13*$C$12</f>
        <v>100</v>
      </c>
      <c r="O8" s="36"/>
      <c r="P8" s="37"/>
      <c r="Q8" s="37"/>
      <c r="R8" s="37"/>
    </row>
    <row r="9" spans="1:45" x14ac:dyDescent="0.2">
      <c r="B9" t="s">
        <v>13</v>
      </c>
      <c r="C9" s="31">
        <f>5*4</f>
        <v>20</v>
      </c>
      <c r="D9" s="18"/>
      <c r="E9" s="32">
        <v>10</v>
      </c>
      <c r="F9" s="3">
        <v>2</v>
      </c>
      <c r="G9" s="33">
        <v>5</v>
      </c>
      <c r="H9" s="4">
        <f>IF(E9=10,$C$8,$C$9)</f>
        <v>24</v>
      </c>
      <c r="L9" s="4">
        <f>G9*$C$8</f>
        <v>120</v>
      </c>
      <c r="M9" s="34">
        <f>L9*$C$11</f>
        <v>120</v>
      </c>
      <c r="N9" s="35">
        <f>$C$13*$C$12</f>
        <v>100</v>
      </c>
      <c r="O9" s="36"/>
    </row>
    <row r="10" spans="1:45" x14ac:dyDescent="0.2">
      <c r="E10" s="28">
        <v>12</v>
      </c>
      <c r="F10" s="28">
        <v>3</v>
      </c>
      <c r="G10" s="33">
        <v>5</v>
      </c>
      <c r="H10" s="4">
        <f>IF(E10=10,$C$8,$C$9)</f>
        <v>20</v>
      </c>
      <c r="L10" s="38">
        <f>G10*$C$9</f>
        <v>100</v>
      </c>
      <c r="M10" s="34">
        <f>L10*$C$11</f>
        <v>100</v>
      </c>
      <c r="N10" s="35">
        <f>$C$13*$C$12</f>
        <v>100</v>
      </c>
      <c r="O10" s="36"/>
      <c r="P10" s="34"/>
      <c r="Q10" s="34"/>
      <c r="R10" s="34"/>
    </row>
    <row r="11" spans="1:45" x14ac:dyDescent="0.2">
      <c r="B11" t="s">
        <v>14</v>
      </c>
      <c r="C11" s="39">
        <v>1</v>
      </c>
      <c r="D11" s="40"/>
      <c r="E11" s="32">
        <v>10</v>
      </c>
      <c r="F11" s="3">
        <v>4</v>
      </c>
      <c r="G11" s="33">
        <v>7</v>
      </c>
      <c r="H11" s="4">
        <f>IF(E11=10,$C$8,$C$9)</f>
        <v>24</v>
      </c>
      <c r="L11" s="4">
        <f>G11*$C$8</f>
        <v>168</v>
      </c>
      <c r="M11" s="34">
        <f>L11*$C$11</f>
        <v>168</v>
      </c>
      <c r="N11" s="35">
        <f>$C$13*$C$12</f>
        <v>100</v>
      </c>
      <c r="O11" s="36"/>
      <c r="P11" s="34"/>
      <c r="Q11" s="34"/>
      <c r="R11" s="34"/>
    </row>
    <row r="12" spans="1:45" x14ac:dyDescent="0.2">
      <c r="B12" s="41" t="s">
        <v>15</v>
      </c>
      <c r="C12" s="42">
        <v>20</v>
      </c>
      <c r="D12" s="43"/>
      <c r="E12" s="28">
        <v>12</v>
      </c>
      <c r="F12" s="28">
        <v>7</v>
      </c>
      <c r="G12" s="33">
        <v>7</v>
      </c>
      <c r="H12" s="4">
        <f>IF(E12=10,$C$8,$C$9)</f>
        <v>20</v>
      </c>
      <c r="L12" s="38">
        <f>G12*$C$9</f>
        <v>140</v>
      </c>
      <c r="M12" s="34">
        <f>L12*$C$11</f>
        <v>140</v>
      </c>
      <c r="N12" s="35">
        <f>$C$13*$C$12</f>
        <v>100</v>
      </c>
      <c r="O12" s="36"/>
      <c r="P12" s="34"/>
      <c r="Q12" s="34"/>
      <c r="R12" s="34"/>
    </row>
    <row r="13" spans="1:45" x14ac:dyDescent="0.2">
      <c r="B13" s="44" t="s">
        <v>16</v>
      </c>
      <c r="C13" s="45">
        <v>5</v>
      </c>
      <c r="D13" s="46"/>
      <c r="E13" s="47"/>
      <c r="H13" s="11"/>
      <c r="N13" s="48"/>
      <c r="O13" s="29"/>
    </row>
    <row r="14" spans="1:45" x14ac:dyDescent="0.2">
      <c r="B14" s="44" t="s">
        <v>17</v>
      </c>
      <c r="C14" s="49" t="s">
        <v>18</v>
      </c>
      <c r="D14" s="18"/>
      <c r="F14" s="50"/>
      <c r="G14" s="51"/>
      <c r="L14" s="51"/>
      <c r="M14" s="51"/>
      <c r="N14" s="29"/>
      <c r="O14" s="29"/>
      <c r="Z14" s="52" t="s">
        <v>19</v>
      </c>
    </row>
    <row r="15" spans="1:45" x14ac:dyDescent="0.2">
      <c r="F15" s="53" t="s">
        <v>20</v>
      </c>
      <c r="G15" s="20">
        <f>SUM(G8:G12)</f>
        <v>28</v>
      </c>
      <c r="H15" s="20">
        <f>SUM(H8:H12)</f>
        <v>112</v>
      </c>
      <c r="I15" s="20"/>
      <c r="J15" s="20"/>
      <c r="L15" s="20">
        <f>SUM(L8:L12)</f>
        <v>624</v>
      </c>
      <c r="M15" s="54">
        <f>SUM(M8:M12)</f>
        <v>624</v>
      </c>
      <c r="N15" s="55">
        <f>SUM(N8:N12)</f>
        <v>500</v>
      </c>
      <c r="O15" s="55"/>
      <c r="P15" s="54"/>
      <c r="Q15" s="54"/>
      <c r="R15" s="54"/>
      <c r="Z15" s="52" t="s">
        <v>21</v>
      </c>
    </row>
    <row r="16" spans="1:45" x14ac:dyDescent="0.2">
      <c r="B16" s="15" t="s">
        <v>22</v>
      </c>
      <c r="C16" s="56">
        <f>C30+C42+C45</f>
        <v>46.2</v>
      </c>
      <c r="E16" s="57" t="s">
        <v>23</v>
      </c>
      <c r="F16" s="3" t="s">
        <v>24</v>
      </c>
      <c r="G16" s="4">
        <f>AVERAGE(G8:G12)</f>
        <v>5.6</v>
      </c>
      <c r="H16" s="4">
        <f>AVERAGE(H8:H12)</f>
        <v>22.4</v>
      </c>
      <c r="L16" s="4">
        <f>AVERAGE(L8:L12)</f>
        <v>124.8</v>
      </c>
      <c r="M16" s="34">
        <f>AVERAGE(M8:M12)</f>
        <v>124.8</v>
      </c>
      <c r="N16" s="35">
        <f>AVERAGE(N8:N12)</f>
        <v>100</v>
      </c>
      <c r="O16" s="35"/>
      <c r="P16" s="34"/>
      <c r="Q16" s="34"/>
      <c r="R16" s="34"/>
      <c r="V16" s="4"/>
      <c r="W16" s="58"/>
      <c r="X16" s="4"/>
      <c r="Y16" s="4"/>
      <c r="Z16" s="52" t="s">
        <v>25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s="59" customFormat="1" x14ac:dyDescent="0.2">
      <c r="B17" s="1" t="s">
        <v>26</v>
      </c>
      <c r="C17" s="56">
        <f>C16*C12</f>
        <v>924</v>
      </c>
      <c r="D17"/>
      <c r="E17" s="57" t="s">
        <v>27</v>
      </c>
      <c r="F17" s="60" t="s">
        <v>28</v>
      </c>
      <c r="G17" s="61">
        <f>G15/$C$12</f>
        <v>1.4</v>
      </c>
      <c r="H17" s="61">
        <f>H15/$C$12</f>
        <v>5.6</v>
      </c>
      <c r="L17" s="61">
        <f>L15/$C$12</f>
        <v>31.2</v>
      </c>
      <c r="M17" s="62">
        <f>M15/$C$12</f>
        <v>31.2</v>
      </c>
      <c r="N17" s="63">
        <f>N15/$C$12</f>
        <v>25</v>
      </c>
      <c r="O17" s="63"/>
      <c r="P17" s="64"/>
      <c r="Q17" s="64"/>
      <c r="R17" s="64"/>
      <c r="W17" s="65"/>
      <c r="X17" s="12" t="s">
        <v>29</v>
      </c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7"/>
      <c r="AS17" s="68" t="s">
        <v>30</v>
      </c>
    </row>
    <row r="18" spans="1:45" x14ac:dyDescent="0.2">
      <c r="A18" s="1"/>
      <c r="C18" s="18"/>
      <c r="D18" s="18"/>
      <c r="E18" s="47"/>
      <c r="L18" s="11"/>
      <c r="M18" s="11"/>
      <c r="N18" s="48"/>
      <c r="O18" s="29"/>
      <c r="T18" s="11"/>
    </row>
    <row r="19" spans="1:45" x14ac:dyDescent="0.2">
      <c r="B19" t="s">
        <v>31</v>
      </c>
      <c r="C19" s="69">
        <v>6</v>
      </c>
      <c r="F19" s="50"/>
      <c r="G19" s="51"/>
      <c r="H19" s="51"/>
      <c r="I19" s="51"/>
      <c r="J19" s="51"/>
      <c r="K19" s="51"/>
      <c r="T19" s="70"/>
      <c r="U19" s="71" t="s">
        <v>32</v>
      </c>
      <c r="V19" s="72"/>
      <c r="W19" s="73"/>
      <c r="X19" s="74">
        <v>4</v>
      </c>
      <c r="Y19" s="74">
        <v>4</v>
      </c>
      <c r="Z19" s="74">
        <v>4</v>
      </c>
      <c r="AA19" s="74">
        <v>4</v>
      </c>
      <c r="AB19" s="74">
        <v>4</v>
      </c>
      <c r="AC19" s="74">
        <v>4</v>
      </c>
      <c r="AD19" s="74">
        <v>4</v>
      </c>
      <c r="AE19" s="74">
        <v>4</v>
      </c>
      <c r="AF19" s="74">
        <v>4</v>
      </c>
      <c r="AG19" s="74">
        <v>4</v>
      </c>
      <c r="AH19" s="74">
        <v>4</v>
      </c>
      <c r="AI19" s="74">
        <v>4</v>
      </c>
      <c r="AJ19" s="74">
        <v>8</v>
      </c>
      <c r="AK19" s="74">
        <v>8</v>
      </c>
      <c r="AL19" s="74">
        <v>4</v>
      </c>
      <c r="AM19" s="74">
        <v>4</v>
      </c>
      <c r="AN19" s="74">
        <v>4</v>
      </c>
      <c r="AO19" s="74">
        <v>4</v>
      </c>
      <c r="AP19" s="74">
        <v>8</v>
      </c>
      <c r="AQ19" s="74">
        <v>8</v>
      </c>
    </row>
    <row r="20" spans="1:45" x14ac:dyDescent="0.2">
      <c r="B20" t="s">
        <v>33</v>
      </c>
      <c r="C20" s="56">
        <f>C19*$C$17</f>
        <v>5544</v>
      </c>
      <c r="E20" s="75" t="s">
        <v>34</v>
      </c>
    </row>
    <row r="21" spans="1:45" x14ac:dyDescent="0.2">
      <c r="D21" s="2"/>
      <c r="E21" s="50"/>
      <c r="F21" s="51"/>
      <c r="G21" s="51"/>
      <c r="T21" s="52" t="s">
        <v>35</v>
      </c>
      <c r="X21" s="76">
        <v>3</v>
      </c>
      <c r="Y21" s="76">
        <v>4</v>
      </c>
      <c r="Z21" s="76">
        <v>6</v>
      </c>
      <c r="AA21" s="76">
        <v>10</v>
      </c>
      <c r="AB21" s="76">
        <v>3</v>
      </c>
      <c r="AC21" s="76">
        <v>4</v>
      </c>
      <c r="AD21" s="76">
        <v>6</v>
      </c>
      <c r="AE21" s="76">
        <v>10</v>
      </c>
      <c r="AF21" s="76">
        <v>6</v>
      </c>
      <c r="AG21" s="76">
        <v>10</v>
      </c>
      <c r="AH21" s="76">
        <v>3</v>
      </c>
      <c r="AI21" s="76">
        <v>4</v>
      </c>
      <c r="AJ21" s="76">
        <v>6</v>
      </c>
      <c r="AK21" s="76">
        <v>10</v>
      </c>
      <c r="AL21" s="76">
        <v>3</v>
      </c>
      <c r="AM21" s="76">
        <v>4</v>
      </c>
      <c r="AN21" s="76">
        <v>6</v>
      </c>
      <c r="AO21" s="76">
        <v>10</v>
      </c>
      <c r="AP21" s="76">
        <v>3</v>
      </c>
      <c r="AQ21" s="76">
        <v>4</v>
      </c>
    </row>
    <row r="22" spans="1:45" x14ac:dyDescent="0.2">
      <c r="D22" s="2"/>
      <c r="E22" s="53" t="s">
        <v>5</v>
      </c>
      <c r="F22" s="77">
        <v>1</v>
      </c>
      <c r="X22" s="5">
        <v>1</v>
      </c>
      <c r="Y22" s="5">
        <v>2</v>
      </c>
      <c r="Z22" s="5">
        <v>5</v>
      </c>
      <c r="AA22" s="5">
        <v>7</v>
      </c>
      <c r="AB22" s="5">
        <v>1</v>
      </c>
      <c r="AC22" s="5">
        <v>2</v>
      </c>
      <c r="AD22" s="5">
        <v>5</v>
      </c>
      <c r="AE22" s="5">
        <v>7</v>
      </c>
      <c r="AF22" s="5">
        <v>8</v>
      </c>
      <c r="AG22" s="5">
        <v>9</v>
      </c>
      <c r="AH22" s="5">
        <v>8</v>
      </c>
      <c r="AI22" s="5">
        <v>9</v>
      </c>
      <c r="AJ22" s="76">
        <v>6</v>
      </c>
      <c r="AK22" s="76">
        <v>10</v>
      </c>
      <c r="AL22" s="5">
        <v>1</v>
      </c>
      <c r="AM22" s="5">
        <v>2</v>
      </c>
      <c r="AN22" s="5">
        <v>5</v>
      </c>
      <c r="AO22" s="5">
        <v>7</v>
      </c>
      <c r="AP22" s="76">
        <v>3</v>
      </c>
      <c r="AQ22" s="76">
        <v>4</v>
      </c>
    </row>
    <row r="23" spans="1:45" x14ac:dyDescent="0.2">
      <c r="D23" s="2"/>
      <c r="E23" s="59" t="s">
        <v>36</v>
      </c>
      <c r="F23" s="78">
        <v>1900</v>
      </c>
      <c r="X23" s="5">
        <v>8</v>
      </c>
      <c r="Y23" s="5">
        <v>9</v>
      </c>
      <c r="Z23" s="5">
        <v>8</v>
      </c>
      <c r="AA23" s="5">
        <v>9</v>
      </c>
      <c r="AB23" s="5">
        <v>1</v>
      </c>
      <c r="AC23" s="5">
        <v>2</v>
      </c>
      <c r="AD23" s="5">
        <v>5</v>
      </c>
      <c r="AE23" s="5">
        <v>7</v>
      </c>
      <c r="AF23" s="5">
        <v>8</v>
      </c>
      <c r="AG23" s="5">
        <v>9</v>
      </c>
      <c r="AH23" s="5">
        <v>1</v>
      </c>
      <c r="AI23" s="5">
        <v>2</v>
      </c>
      <c r="AJ23" s="5">
        <v>5</v>
      </c>
      <c r="AK23" s="5">
        <v>7</v>
      </c>
      <c r="AL23" s="5">
        <v>1</v>
      </c>
      <c r="AM23" s="5">
        <v>2</v>
      </c>
      <c r="AN23" s="5">
        <v>5</v>
      </c>
      <c r="AO23" s="5">
        <v>7</v>
      </c>
      <c r="AP23" s="5">
        <v>8</v>
      </c>
      <c r="AQ23" s="5">
        <v>9</v>
      </c>
      <c r="AR23" s="79">
        <f>SUM(X21:AQ23)</f>
        <v>330</v>
      </c>
    </row>
    <row r="24" spans="1:45" x14ac:dyDescent="0.2">
      <c r="D24" s="2"/>
      <c r="E24" s="3"/>
      <c r="F24" s="4"/>
    </row>
    <row r="25" spans="1:45" x14ac:dyDescent="0.2">
      <c r="B25" s="16" t="s">
        <v>37</v>
      </c>
      <c r="C25" s="16"/>
      <c r="D25" s="2">
        <v>4</v>
      </c>
      <c r="E25" s="80" t="s">
        <v>38</v>
      </c>
      <c r="F25" s="81" t="s">
        <v>39</v>
      </c>
      <c r="G25" s="66" t="s">
        <v>40</v>
      </c>
      <c r="H25" s="66" t="s">
        <v>41</v>
      </c>
      <c r="I25" s="59"/>
      <c r="J25" s="59"/>
      <c r="L25" s="82" t="s">
        <v>42</v>
      </c>
      <c r="M25" s="82" t="s">
        <v>43</v>
      </c>
      <c r="N25" s="83" t="s">
        <v>44</v>
      </c>
      <c r="O25" s="82" t="s">
        <v>45</v>
      </c>
      <c r="X25" s="76">
        <v>3</v>
      </c>
      <c r="Y25" s="76">
        <v>4</v>
      </c>
      <c r="Z25" s="76">
        <v>6</v>
      </c>
      <c r="AA25" s="76">
        <v>10</v>
      </c>
      <c r="AB25" s="76">
        <v>3</v>
      </c>
      <c r="AC25" s="76">
        <v>4</v>
      </c>
      <c r="AD25" s="76">
        <v>6</v>
      </c>
      <c r="AE25" s="76">
        <v>10</v>
      </c>
      <c r="AF25" s="76">
        <v>6</v>
      </c>
      <c r="AG25" s="76">
        <v>10</v>
      </c>
      <c r="AH25" s="76">
        <v>3</v>
      </c>
      <c r="AI25" s="76">
        <v>4</v>
      </c>
      <c r="AJ25" s="76">
        <v>6</v>
      </c>
      <c r="AK25" s="76">
        <v>10</v>
      </c>
      <c r="AL25" s="76">
        <v>3</v>
      </c>
      <c r="AM25" s="76">
        <v>4</v>
      </c>
      <c r="AN25" s="76">
        <v>6</v>
      </c>
      <c r="AO25" s="76">
        <v>10</v>
      </c>
      <c r="AP25" s="76">
        <v>3</v>
      </c>
      <c r="AQ25" s="76">
        <v>4</v>
      </c>
    </row>
    <row r="26" spans="1:45" x14ac:dyDescent="0.2">
      <c r="D26" s="84"/>
      <c r="E26" s="85">
        <v>5</v>
      </c>
      <c r="F26" s="86">
        <v>0.79701120797011205</v>
      </c>
      <c r="G26" s="33">
        <v>640</v>
      </c>
      <c r="H26" s="33">
        <v>803</v>
      </c>
      <c r="I26" s="57" t="s">
        <v>46</v>
      </c>
      <c r="J26" s="33"/>
      <c r="K26" s="15" t="str">
        <f>TEXT(H26,"0")&amp;"_"&amp;TEXT(G26,"0")</f>
        <v>803_640</v>
      </c>
      <c r="L26" s="4" t="str">
        <f t="shared" ref="L26:L35" si="1">IF($D26="*",G26," ")</f>
        <v xml:space="preserve"> </v>
      </c>
      <c r="M26" s="4" t="str">
        <f t="shared" ref="M26:M35" si="2">IF($D26="*",H26," ")</f>
        <v xml:space="preserve"> </v>
      </c>
      <c r="N26" s="4" t="str">
        <f t="shared" ref="N26:N35" si="3">IF($D26="*",1," ")</f>
        <v xml:space="preserve"> </v>
      </c>
      <c r="O26" s="4" t="str">
        <f t="shared" ref="O26:O35" si="4">IF(N26=1,E26," ")</f>
        <v xml:space="preserve"> </v>
      </c>
      <c r="X26" s="5">
        <v>1</v>
      </c>
      <c r="Y26" s="5">
        <v>2</v>
      </c>
      <c r="Z26" s="5">
        <v>5</v>
      </c>
      <c r="AA26" s="5">
        <v>7</v>
      </c>
      <c r="AB26" s="5">
        <v>1</v>
      </c>
      <c r="AC26" s="5">
        <v>2</v>
      </c>
      <c r="AD26" s="5">
        <v>5</v>
      </c>
      <c r="AE26" s="5">
        <v>7</v>
      </c>
      <c r="AF26" s="5">
        <v>8</v>
      </c>
      <c r="AG26" s="5">
        <v>9</v>
      </c>
      <c r="AH26" s="5">
        <v>8</v>
      </c>
      <c r="AI26" s="5">
        <v>9</v>
      </c>
      <c r="AJ26" s="76">
        <v>6</v>
      </c>
      <c r="AK26" s="76">
        <v>10</v>
      </c>
      <c r="AL26" s="5">
        <v>1</v>
      </c>
      <c r="AM26" s="5">
        <v>2</v>
      </c>
      <c r="AN26" s="5">
        <v>5</v>
      </c>
      <c r="AO26" s="5">
        <v>7</v>
      </c>
      <c r="AP26" s="76">
        <v>3</v>
      </c>
      <c r="AQ26" s="76">
        <v>4</v>
      </c>
    </row>
    <row r="27" spans="1:45" x14ac:dyDescent="0.2">
      <c r="B27" t="s">
        <v>47</v>
      </c>
      <c r="C27" s="87">
        <v>40</v>
      </c>
      <c r="D27" s="2"/>
      <c r="E27" s="85">
        <v>1</v>
      </c>
      <c r="F27" s="86">
        <v>0.66666666666666663</v>
      </c>
      <c r="G27" s="33">
        <v>500</v>
      </c>
      <c r="H27" s="33">
        <v>750</v>
      </c>
      <c r="I27" s="57" t="s">
        <v>48</v>
      </c>
      <c r="J27" s="33"/>
      <c r="K27" s="15" t="str">
        <f t="shared" ref="K27:K35" si="5">TEXT(H27,"0")&amp;"_"&amp;TEXT(G27,"0")</f>
        <v>750_500</v>
      </c>
      <c r="L27" s="4" t="str">
        <f t="shared" si="1"/>
        <v xml:space="preserve"> </v>
      </c>
      <c r="M27" s="4" t="str">
        <f t="shared" si="2"/>
        <v xml:space="preserve"> </v>
      </c>
      <c r="N27" s="4" t="str">
        <f t="shared" si="3"/>
        <v xml:space="preserve"> </v>
      </c>
      <c r="O27" s="4" t="str">
        <f t="shared" si="4"/>
        <v xml:space="preserve"> </v>
      </c>
      <c r="S27" s="37"/>
      <c r="T27" s="37"/>
      <c r="U27" s="37"/>
      <c r="V27" s="88"/>
      <c r="X27" s="5">
        <v>8</v>
      </c>
      <c r="Y27" s="5">
        <v>9</v>
      </c>
      <c r="Z27" s="5">
        <v>8</v>
      </c>
      <c r="AA27" s="5">
        <v>9</v>
      </c>
      <c r="AB27" s="5">
        <v>1</v>
      </c>
      <c r="AC27" s="5">
        <v>2</v>
      </c>
      <c r="AD27" s="5">
        <v>5</v>
      </c>
      <c r="AE27" s="5">
        <v>7</v>
      </c>
      <c r="AF27" s="5">
        <v>8</v>
      </c>
      <c r="AG27" s="5">
        <v>9</v>
      </c>
      <c r="AH27" s="5">
        <v>1</v>
      </c>
      <c r="AI27" s="5">
        <v>2</v>
      </c>
      <c r="AJ27" s="5">
        <v>5</v>
      </c>
      <c r="AK27" s="5">
        <v>7</v>
      </c>
      <c r="AL27" s="5">
        <v>1</v>
      </c>
      <c r="AM27" s="5">
        <v>2</v>
      </c>
      <c r="AN27" s="5">
        <v>5</v>
      </c>
      <c r="AO27" s="5">
        <v>7</v>
      </c>
      <c r="AP27" s="5">
        <v>8</v>
      </c>
      <c r="AQ27" s="5">
        <v>9</v>
      </c>
    </row>
    <row r="28" spans="1:45" x14ac:dyDescent="0.2">
      <c r="B28" t="s">
        <v>49</v>
      </c>
      <c r="C28" s="89">
        <f>C27*$C$12</f>
        <v>800</v>
      </c>
      <c r="D28" s="38" t="s">
        <v>50</v>
      </c>
      <c r="E28" s="85">
        <v>7</v>
      </c>
      <c r="F28" s="86">
        <v>0.72542901716068642</v>
      </c>
      <c r="G28" s="33">
        <v>465</v>
      </c>
      <c r="H28" s="33">
        <v>641</v>
      </c>
      <c r="I28" s="57" t="s">
        <v>51</v>
      </c>
      <c r="J28" s="33"/>
      <c r="K28" s="15" t="str">
        <f t="shared" si="5"/>
        <v>641_465</v>
      </c>
      <c r="L28" s="4">
        <f t="shared" si="1"/>
        <v>465</v>
      </c>
      <c r="M28" s="4">
        <f t="shared" si="2"/>
        <v>641</v>
      </c>
      <c r="N28" s="4">
        <f t="shared" si="3"/>
        <v>1</v>
      </c>
      <c r="O28" s="91">
        <f t="shared" si="4"/>
        <v>7</v>
      </c>
    </row>
    <row r="29" spans="1:45" x14ac:dyDescent="0.2">
      <c r="D29" s="38" t="s">
        <v>50</v>
      </c>
      <c r="E29" s="90">
        <v>4</v>
      </c>
      <c r="F29" s="86">
        <v>0.84873949579831931</v>
      </c>
      <c r="G29" s="33">
        <v>505</v>
      </c>
      <c r="H29" s="33">
        <v>595</v>
      </c>
      <c r="I29" s="57" t="s">
        <v>52</v>
      </c>
      <c r="J29" s="33"/>
      <c r="K29" s="15" t="str">
        <f t="shared" si="5"/>
        <v>595_505</v>
      </c>
      <c r="L29" s="4">
        <f t="shared" si="1"/>
        <v>505</v>
      </c>
      <c r="M29" s="4">
        <f t="shared" si="2"/>
        <v>595</v>
      </c>
      <c r="N29" s="4">
        <f t="shared" si="3"/>
        <v>1</v>
      </c>
      <c r="O29" s="91">
        <f t="shared" si="4"/>
        <v>4</v>
      </c>
      <c r="S29" s="34"/>
      <c r="T29" s="34"/>
      <c r="U29" s="34"/>
      <c r="V29" s="88"/>
      <c r="X29" s="76">
        <v>3</v>
      </c>
      <c r="Y29" s="76">
        <v>4</v>
      </c>
      <c r="Z29" s="76">
        <v>6</v>
      </c>
      <c r="AA29" s="76">
        <v>10</v>
      </c>
      <c r="AB29" s="76">
        <v>3</v>
      </c>
      <c r="AC29" s="76">
        <v>4</v>
      </c>
      <c r="AD29" s="76">
        <v>6</v>
      </c>
      <c r="AE29" s="76">
        <v>10</v>
      </c>
      <c r="AF29" s="76">
        <v>6</v>
      </c>
      <c r="AG29" s="76">
        <v>10</v>
      </c>
      <c r="AH29" s="76">
        <v>3</v>
      </c>
      <c r="AI29" s="76">
        <v>4</v>
      </c>
      <c r="AJ29" s="76">
        <v>6</v>
      </c>
      <c r="AK29" s="76">
        <v>10</v>
      </c>
      <c r="AL29" s="76">
        <v>3</v>
      </c>
      <c r="AM29" s="76">
        <v>4</v>
      </c>
      <c r="AN29" s="76">
        <v>6</v>
      </c>
      <c r="AO29" s="76">
        <v>10</v>
      </c>
      <c r="AP29" s="76">
        <v>3</v>
      </c>
      <c r="AQ29" s="76">
        <v>4</v>
      </c>
      <c r="AR29" s="79"/>
      <c r="AS29" s="49"/>
    </row>
    <row r="30" spans="1:45" x14ac:dyDescent="0.2">
      <c r="B30" t="s">
        <v>53</v>
      </c>
      <c r="C30" s="89">
        <f>L17</f>
        <v>31.2</v>
      </c>
      <c r="D30" s="38"/>
      <c r="E30" s="90">
        <v>3</v>
      </c>
      <c r="F30" s="86">
        <v>0.89539007092198586</v>
      </c>
      <c r="G30" s="33">
        <v>505</v>
      </c>
      <c r="H30" s="33">
        <v>564</v>
      </c>
      <c r="I30" s="57" t="s">
        <v>54</v>
      </c>
      <c r="J30" s="33"/>
      <c r="K30" s="15" t="str">
        <f t="shared" si="5"/>
        <v>564_505</v>
      </c>
      <c r="L30" s="4" t="str">
        <f t="shared" si="1"/>
        <v xml:space="preserve"> </v>
      </c>
      <c r="M30" s="4" t="str">
        <f t="shared" si="2"/>
        <v xml:space="preserve"> </v>
      </c>
      <c r="N30" s="4" t="str">
        <f t="shared" si="3"/>
        <v xml:space="preserve"> </v>
      </c>
      <c r="O30" s="4" t="str">
        <f t="shared" si="4"/>
        <v xml:space="preserve"> </v>
      </c>
      <c r="S30" s="34"/>
      <c r="T30" s="34"/>
      <c r="V30" s="88"/>
      <c r="X30" s="5">
        <v>1</v>
      </c>
      <c r="Y30" s="5">
        <v>2</v>
      </c>
      <c r="Z30" s="5">
        <v>5</v>
      </c>
      <c r="AA30" s="5">
        <v>7</v>
      </c>
      <c r="AB30" s="5">
        <v>1</v>
      </c>
      <c r="AC30" s="5">
        <v>2</v>
      </c>
      <c r="AD30" s="5">
        <v>5</v>
      </c>
      <c r="AE30" s="5">
        <v>7</v>
      </c>
      <c r="AF30" s="5">
        <v>8</v>
      </c>
      <c r="AG30" s="5">
        <v>9</v>
      </c>
      <c r="AH30" s="5">
        <v>8</v>
      </c>
      <c r="AI30" s="5">
        <v>9</v>
      </c>
      <c r="AJ30" s="76">
        <v>6</v>
      </c>
      <c r="AK30" s="76">
        <v>10</v>
      </c>
      <c r="AL30" s="5">
        <v>1</v>
      </c>
      <c r="AM30" s="5">
        <v>2</v>
      </c>
      <c r="AN30" s="5">
        <v>5</v>
      </c>
      <c r="AO30" s="5">
        <v>7</v>
      </c>
      <c r="AP30" s="76">
        <v>3</v>
      </c>
      <c r="AQ30" s="76">
        <v>4</v>
      </c>
      <c r="AR30" s="79"/>
    </row>
    <row r="31" spans="1:45" x14ac:dyDescent="0.2">
      <c r="B31" s="1" t="s">
        <v>55</v>
      </c>
      <c r="C31" s="92">
        <f>C30*C12</f>
        <v>624</v>
      </c>
      <c r="D31" s="38" t="s">
        <v>50</v>
      </c>
      <c r="E31" s="90">
        <v>6</v>
      </c>
      <c r="F31" s="86">
        <v>0.88957055214723924</v>
      </c>
      <c r="G31" s="33">
        <v>435</v>
      </c>
      <c r="H31" s="33">
        <v>489</v>
      </c>
      <c r="I31" s="57" t="s">
        <v>56</v>
      </c>
      <c r="J31" s="33"/>
      <c r="K31" s="15" t="str">
        <f t="shared" si="5"/>
        <v>489_435</v>
      </c>
      <c r="L31" s="4">
        <f t="shared" si="1"/>
        <v>435</v>
      </c>
      <c r="M31" s="4">
        <f t="shared" si="2"/>
        <v>489</v>
      </c>
      <c r="N31" s="4">
        <f t="shared" si="3"/>
        <v>1</v>
      </c>
      <c r="O31" s="91">
        <f t="shared" si="4"/>
        <v>6</v>
      </c>
      <c r="S31" s="34"/>
      <c r="T31" s="34"/>
      <c r="U31" s="34"/>
      <c r="V31" s="88"/>
      <c r="X31" s="5">
        <v>8</v>
      </c>
      <c r="Y31" s="5">
        <v>9</v>
      </c>
      <c r="Z31" s="5">
        <v>8</v>
      </c>
      <c r="AA31" s="5">
        <v>9</v>
      </c>
      <c r="AB31" s="5">
        <v>1</v>
      </c>
      <c r="AC31" s="5">
        <v>2</v>
      </c>
      <c r="AD31" s="5">
        <v>5</v>
      </c>
      <c r="AE31" s="5">
        <v>7</v>
      </c>
      <c r="AF31" s="5">
        <v>8</v>
      </c>
      <c r="AG31" s="5">
        <v>9</v>
      </c>
      <c r="AH31" s="5">
        <v>1</v>
      </c>
      <c r="AI31" s="5">
        <v>2</v>
      </c>
      <c r="AJ31" s="5">
        <v>5</v>
      </c>
      <c r="AK31" s="5">
        <v>7</v>
      </c>
      <c r="AL31" s="5">
        <v>1</v>
      </c>
      <c r="AM31" s="5">
        <v>2</v>
      </c>
      <c r="AN31" s="5">
        <v>5</v>
      </c>
      <c r="AO31" s="5">
        <v>7</v>
      </c>
      <c r="AP31" s="5">
        <v>8</v>
      </c>
      <c r="AQ31" s="5">
        <v>9</v>
      </c>
      <c r="AR31" s="79"/>
      <c r="AS31" s="49"/>
    </row>
    <row r="32" spans="1:45" x14ac:dyDescent="0.2">
      <c r="D32" s="38"/>
      <c r="E32" s="85">
        <v>2</v>
      </c>
      <c r="F32" s="86">
        <v>0.86206896551724133</v>
      </c>
      <c r="G32" s="33">
        <v>350</v>
      </c>
      <c r="H32" s="33">
        <v>406</v>
      </c>
      <c r="I32" s="57" t="s">
        <v>57</v>
      </c>
      <c r="J32" s="33"/>
      <c r="K32" s="15" t="str">
        <f t="shared" si="5"/>
        <v>406_350</v>
      </c>
      <c r="L32" s="4" t="str">
        <f t="shared" si="1"/>
        <v xml:space="preserve"> </v>
      </c>
      <c r="M32" s="4" t="str">
        <f t="shared" si="2"/>
        <v xml:space="preserve"> </v>
      </c>
      <c r="N32" s="4" t="str">
        <f t="shared" si="3"/>
        <v xml:space="preserve"> </v>
      </c>
      <c r="O32" s="4" t="str">
        <f t="shared" si="4"/>
        <v xml:space="preserve"> </v>
      </c>
      <c r="AR32" s="79"/>
      <c r="AS32" s="49"/>
    </row>
    <row r="33" spans="2:46" x14ac:dyDescent="0.2">
      <c r="D33" s="38"/>
      <c r="E33" s="85">
        <v>9</v>
      </c>
      <c r="F33" s="86">
        <v>0.66666666666666663</v>
      </c>
      <c r="G33" s="33">
        <v>220</v>
      </c>
      <c r="H33" s="33">
        <v>330</v>
      </c>
      <c r="I33" s="57" t="s">
        <v>58</v>
      </c>
      <c r="J33" s="33"/>
      <c r="K33" s="15" t="str">
        <f t="shared" si="5"/>
        <v>330_220</v>
      </c>
      <c r="L33" s="4" t="str">
        <f t="shared" si="1"/>
        <v xml:space="preserve"> </v>
      </c>
      <c r="M33" s="4" t="str">
        <f t="shared" si="2"/>
        <v xml:space="preserve"> </v>
      </c>
      <c r="N33" s="4" t="str">
        <f t="shared" si="3"/>
        <v xml:space="preserve"> </v>
      </c>
      <c r="O33" s="4" t="str">
        <f t="shared" si="4"/>
        <v xml:space="preserve"> </v>
      </c>
      <c r="X33" s="76">
        <v>3</v>
      </c>
      <c r="Y33" s="76">
        <v>4</v>
      </c>
      <c r="Z33" s="76">
        <v>6</v>
      </c>
      <c r="AA33" s="76">
        <v>10</v>
      </c>
      <c r="AB33" s="76">
        <v>3</v>
      </c>
      <c r="AC33" s="76">
        <v>4</v>
      </c>
      <c r="AD33" s="76">
        <v>6</v>
      </c>
      <c r="AE33" s="76">
        <v>10</v>
      </c>
      <c r="AF33" s="76">
        <v>6</v>
      </c>
      <c r="AG33" s="76">
        <v>10</v>
      </c>
      <c r="AH33" s="76">
        <v>3</v>
      </c>
      <c r="AI33" s="76">
        <v>4</v>
      </c>
      <c r="AJ33" s="76">
        <v>6</v>
      </c>
      <c r="AK33" s="76">
        <v>10</v>
      </c>
      <c r="AL33" s="76">
        <v>3</v>
      </c>
      <c r="AM33" s="76">
        <v>4</v>
      </c>
      <c r="AN33" s="76">
        <v>6</v>
      </c>
      <c r="AO33" s="76">
        <v>10</v>
      </c>
      <c r="AP33" s="76">
        <v>3</v>
      </c>
      <c r="AQ33" s="76">
        <v>4</v>
      </c>
      <c r="AR33" s="79"/>
      <c r="AS33" s="49"/>
    </row>
    <row r="34" spans="2:46" x14ac:dyDescent="0.2">
      <c r="D34" s="38"/>
      <c r="E34" s="90">
        <v>10</v>
      </c>
      <c r="F34" s="86">
        <v>0.67460317460317465</v>
      </c>
      <c r="G34" s="33">
        <v>170</v>
      </c>
      <c r="H34" s="33">
        <v>252</v>
      </c>
      <c r="I34" s="57" t="s">
        <v>59</v>
      </c>
      <c r="J34" s="33"/>
      <c r="K34" s="15" t="str">
        <f t="shared" si="5"/>
        <v>252_170</v>
      </c>
      <c r="L34" s="4" t="str">
        <f t="shared" si="1"/>
        <v xml:space="preserve"> </v>
      </c>
      <c r="M34" s="4" t="str">
        <f t="shared" si="2"/>
        <v xml:space="preserve"> </v>
      </c>
      <c r="N34" s="4" t="str">
        <f t="shared" si="3"/>
        <v xml:space="preserve"> </v>
      </c>
      <c r="O34" s="4" t="str">
        <f t="shared" si="4"/>
        <v xml:space="preserve"> </v>
      </c>
      <c r="S34" s="54"/>
      <c r="T34" s="54"/>
      <c r="V34" s="93"/>
      <c r="W34" s="14"/>
      <c r="X34" s="5">
        <v>1</v>
      </c>
      <c r="Y34" s="5">
        <v>2</v>
      </c>
      <c r="Z34" s="5">
        <v>5</v>
      </c>
      <c r="AA34" s="5">
        <v>7</v>
      </c>
      <c r="AB34" s="5">
        <v>1</v>
      </c>
      <c r="AC34" s="5">
        <v>2</v>
      </c>
      <c r="AD34" s="5">
        <v>5</v>
      </c>
      <c r="AE34" s="5">
        <v>7</v>
      </c>
      <c r="AF34" s="5">
        <v>8</v>
      </c>
      <c r="AG34" s="5">
        <v>9</v>
      </c>
      <c r="AH34" s="5">
        <v>8</v>
      </c>
      <c r="AI34" s="5">
        <v>9</v>
      </c>
      <c r="AJ34" s="76">
        <v>6</v>
      </c>
      <c r="AK34" s="76">
        <v>10</v>
      </c>
      <c r="AL34" s="5">
        <v>1</v>
      </c>
      <c r="AM34" s="5">
        <v>2</v>
      </c>
      <c r="AN34" s="5">
        <v>5</v>
      </c>
      <c r="AO34" s="5">
        <v>7</v>
      </c>
      <c r="AP34" s="76">
        <v>3</v>
      </c>
      <c r="AQ34" s="76">
        <v>4</v>
      </c>
      <c r="AR34" s="79"/>
      <c r="AS34" s="94" t="s">
        <v>60</v>
      </c>
      <c r="AT34" s="94" t="s">
        <v>61</v>
      </c>
    </row>
    <row r="35" spans="2:46" x14ac:dyDescent="0.2">
      <c r="B35" s="16" t="s">
        <v>62</v>
      </c>
      <c r="C35" s="16"/>
      <c r="D35" s="38" t="s">
        <v>50</v>
      </c>
      <c r="E35" s="112">
        <v>8</v>
      </c>
      <c r="F35" s="96">
        <v>0.2824858757062147</v>
      </c>
      <c r="G35" s="97">
        <v>50</v>
      </c>
      <c r="H35" s="97">
        <v>177</v>
      </c>
      <c r="I35" s="57" t="s">
        <v>63</v>
      </c>
      <c r="J35" s="33"/>
      <c r="K35" s="15" t="str">
        <f t="shared" si="5"/>
        <v>177_50</v>
      </c>
      <c r="L35" s="11">
        <f t="shared" si="1"/>
        <v>50</v>
      </c>
      <c r="M35" s="11">
        <f t="shared" si="2"/>
        <v>177</v>
      </c>
      <c r="N35" s="11">
        <f t="shared" si="3"/>
        <v>1</v>
      </c>
      <c r="O35" s="98">
        <f t="shared" si="4"/>
        <v>8</v>
      </c>
      <c r="S35" s="34"/>
      <c r="T35" s="34"/>
      <c r="U35" s="34"/>
      <c r="V35" s="88"/>
      <c r="X35" s="5">
        <v>8</v>
      </c>
      <c r="Y35" s="5">
        <v>9</v>
      </c>
      <c r="Z35" s="5">
        <v>8</v>
      </c>
      <c r="AA35" s="5">
        <v>9</v>
      </c>
      <c r="AB35" s="5">
        <v>1</v>
      </c>
      <c r="AC35" s="5">
        <v>2</v>
      </c>
      <c r="AD35" s="5">
        <v>5</v>
      </c>
      <c r="AE35" s="5">
        <v>7</v>
      </c>
      <c r="AF35" s="5">
        <v>8</v>
      </c>
      <c r="AG35" s="5">
        <v>9</v>
      </c>
      <c r="AH35" s="5">
        <v>1</v>
      </c>
      <c r="AI35" s="5">
        <v>2</v>
      </c>
      <c r="AJ35" s="5">
        <v>5</v>
      </c>
      <c r="AK35" s="5">
        <v>7</v>
      </c>
      <c r="AL35" s="5">
        <v>1</v>
      </c>
      <c r="AM35" s="5">
        <v>2</v>
      </c>
      <c r="AN35" s="5">
        <v>5</v>
      </c>
      <c r="AO35" s="5">
        <v>7</v>
      </c>
      <c r="AP35" s="5">
        <v>8</v>
      </c>
      <c r="AQ35" s="5">
        <v>9</v>
      </c>
      <c r="AR35" s="79"/>
      <c r="AS35" s="99" t="s">
        <v>64</v>
      </c>
      <c r="AT35" s="99">
        <f>AQ37*$C$12</f>
        <v>240</v>
      </c>
    </row>
    <row r="36" spans="2:46" x14ac:dyDescent="0.2">
      <c r="D36" s="2"/>
      <c r="E36" s="100" t="s">
        <v>20</v>
      </c>
      <c r="F36" s="4"/>
      <c r="K36" s="15"/>
      <c r="L36" s="20">
        <f>SUM(L26:L35)</f>
        <v>1455</v>
      </c>
      <c r="M36" s="20">
        <f>SUM(M26:M35)</f>
        <v>1902</v>
      </c>
      <c r="N36" s="20">
        <f>SUM(N26:N35)</f>
        <v>4</v>
      </c>
      <c r="O36" s="20"/>
      <c r="S36" s="64"/>
      <c r="T36" s="64"/>
      <c r="U36" s="54" t="s">
        <v>65</v>
      </c>
      <c r="V36" s="101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3">
        <f>SUM(X21:AQ35)</f>
        <v>1320</v>
      </c>
      <c r="AS36" s="94" t="s">
        <v>66</v>
      </c>
      <c r="AT36" s="94" t="s">
        <v>66</v>
      </c>
    </row>
    <row r="37" spans="2:46" x14ac:dyDescent="0.2">
      <c r="B37" t="s">
        <v>67</v>
      </c>
      <c r="C37" s="87">
        <v>2</v>
      </c>
      <c r="D37" s="2"/>
      <c r="E37" s="3"/>
      <c r="F37" s="4"/>
      <c r="K37" s="15"/>
      <c r="N37" s="11"/>
      <c r="O37" s="11"/>
      <c r="T37" s="104" t="s">
        <v>68</v>
      </c>
      <c r="U37" s="11"/>
      <c r="V37" s="105"/>
      <c r="W37" s="106"/>
      <c r="X37" s="107">
        <f>COUNT(X20:X36)</f>
        <v>12</v>
      </c>
      <c r="Y37" s="107">
        <f t="shared" ref="Y37:AQ37" si="6">COUNT(Y20:Y36)</f>
        <v>12</v>
      </c>
      <c r="Z37" s="107">
        <f t="shared" si="6"/>
        <v>12</v>
      </c>
      <c r="AA37" s="107">
        <f t="shared" si="6"/>
        <v>12</v>
      </c>
      <c r="AB37" s="107">
        <f t="shared" si="6"/>
        <v>12</v>
      </c>
      <c r="AC37" s="107">
        <f t="shared" si="6"/>
        <v>12</v>
      </c>
      <c r="AD37" s="107">
        <f t="shared" si="6"/>
        <v>12</v>
      </c>
      <c r="AE37" s="107">
        <f t="shared" si="6"/>
        <v>12</v>
      </c>
      <c r="AF37" s="107">
        <f t="shared" si="6"/>
        <v>12</v>
      </c>
      <c r="AG37" s="107">
        <f t="shared" si="6"/>
        <v>12</v>
      </c>
      <c r="AH37" s="107">
        <f t="shared" si="6"/>
        <v>12</v>
      </c>
      <c r="AI37" s="107">
        <f t="shared" si="6"/>
        <v>12</v>
      </c>
      <c r="AJ37" s="107">
        <f t="shared" si="6"/>
        <v>12</v>
      </c>
      <c r="AK37" s="107">
        <f t="shared" si="6"/>
        <v>12</v>
      </c>
      <c r="AL37" s="107">
        <f t="shared" si="6"/>
        <v>12</v>
      </c>
      <c r="AM37" s="107">
        <f t="shared" si="6"/>
        <v>12</v>
      </c>
      <c r="AN37" s="107">
        <f t="shared" si="6"/>
        <v>12</v>
      </c>
      <c r="AO37" s="107">
        <f t="shared" si="6"/>
        <v>12</v>
      </c>
      <c r="AP37" s="107">
        <f t="shared" si="6"/>
        <v>12</v>
      </c>
      <c r="AQ37" s="107">
        <f t="shared" si="6"/>
        <v>12</v>
      </c>
      <c r="AR37" s="79"/>
      <c r="AS37" s="49"/>
    </row>
    <row r="38" spans="2:46" x14ac:dyDescent="0.2">
      <c r="C38" s="87"/>
      <c r="D38" s="2"/>
      <c r="E38" s="3"/>
      <c r="F38" s="4"/>
      <c r="T38" s="132"/>
      <c r="W38" s="5" t="s">
        <v>69</v>
      </c>
      <c r="X38" s="133" t="s">
        <v>48</v>
      </c>
      <c r="Y38" s="133" t="s">
        <v>52</v>
      </c>
      <c r="Z38" s="133" t="s">
        <v>56</v>
      </c>
      <c r="AA38" s="133" t="s">
        <v>59</v>
      </c>
      <c r="AB38" s="133" t="s">
        <v>54</v>
      </c>
      <c r="AC38" s="133"/>
      <c r="AD38" s="133"/>
      <c r="AE38" s="133"/>
      <c r="AF38" s="133"/>
      <c r="AG38" s="133" t="s">
        <v>59</v>
      </c>
      <c r="AH38" s="133"/>
      <c r="AI38" s="133"/>
      <c r="AJ38" s="133"/>
      <c r="AK38" s="133" t="s">
        <v>59</v>
      </c>
      <c r="AL38" s="133"/>
      <c r="AM38" s="133"/>
      <c r="AN38" s="133"/>
      <c r="AO38" s="133" t="s">
        <v>59</v>
      </c>
      <c r="AP38" s="133" t="s">
        <v>54</v>
      </c>
      <c r="AQ38" s="133" t="s">
        <v>52</v>
      </c>
      <c r="AR38" s="79"/>
      <c r="AS38" s="49"/>
    </row>
    <row r="39" spans="2:46" x14ac:dyDescent="0.2">
      <c r="C39" s="87"/>
      <c r="D39" s="2"/>
      <c r="E39" s="3"/>
      <c r="F39" s="4"/>
      <c r="T39" s="132"/>
      <c r="W39" s="5" t="s">
        <v>69</v>
      </c>
      <c r="X39" s="133" t="s">
        <v>54</v>
      </c>
      <c r="Y39" s="133" t="s">
        <v>57</v>
      </c>
      <c r="Z39" s="133" t="s">
        <v>46</v>
      </c>
      <c r="AA39" s="133" t="s">
        <v>58</v>
      </c>
      <c r="AB39" s="133" t="s">
        <v>48</v>
      </c>
      <c r="AC39" s="133"/>
      <c r="AD39" s="133"/>
      <c r="AE39" s="133"/>
      <c r="AF39" s="133"/>
      <c r="AG39" s="133" t="s">
        <v>58</v>
      </c>
      <c r="AH39" s="133"/>
      <c r="AI39" s="133"/>
      <c r="AJ39" s="133"/>
      <c r="AK39" s="133" t="s">
        <v>59</v>
      </c>
      <c r="AL39" s="133"/>
      <c r="AM39" s="133"/>
      <c r="AN39" s="133"/>
      <c r="AO39" s="133" t="s">
        <v>51</v>
      </c>
      <c r="AP39" s="133" t="s">
        <v>54</v>
      </c>
      <c r="AQ39" s="133" t="s">
        <v>52</v>
      </c>
      <c r="AR39" s="79"/>
      <c r="AS39" s="49"/>
    </row>
    <row r="40" spans="2:46" x14ac:dyDescent="0.2">
      <c r="C40" s="87"/>
      <c r="D40" s="2"/>
      <c r="E40" s="3"/>
      <c r="F40" s="4"/>
      <c r="T40" s="132"/>
      <c r="W40" s="5" t="s">
        <v>69</v>
      </c>
      <c r="X40" s="133" t="s">
        <v>63</v>
      </c>
      <c r="Y40" s="133" t="s">
        <v>58</v>
      </c>
      <c r="Z40" s="133" t="s">
        <v>63</v>
      </c>
      <c r="AA40" s="133" t="s">
        <v>51</v>
      </c>
      <c r="AB40" s="133" t="s">
        <v>48</v>
      </c>
      <c r="AC40" s="133"/>
      <c r="AD40" s="133"/>
      <c r="AE40" s="133"/>
      <c r="AF40" s="133"/>
      <c r="AG40" s="133" t="s">
        <v>58</v>
      </c>
      <c r="AH40" s="133"/>
      <c r="AI40" s="133"/>
      <c r="AJ40" s="133"/>
      <c r="AK40" s="133" t="s">
        <v>51</v>
      </c>
      <c r="AL40" s="133"/>
      <c r="AM40" s="133"/>
      <c r="AN40" s="133"/>
      <c r="AO40" s="133" t="s">
        <v>51</v>
      </c>
      <c r="AP40" s="133" t="s">
        <v>63</v>
      </c>
      <c r="AQ40" s="133" t="s">
        <v>58</v>
      </c>
      <c r="AR40" s="79"/>
      <c r="AS40" s="49"/>
    </row>
    <row r="41" spans="2:46" x14ac:dyDescent="0.2">
      <c r="B41" t="s">
        <v>70</v>
      </c>
      <c r="C41" s="69">
        <v>5</v>
      </c>
      <c r="D41" s="2"/>
      <c r="E41" s="108" t="s">
        <v>5</v>
      </c>
      <c r="F41" s="109">
        <v>2</v>
      </c>
      <c r="G41" s="51"/>
      <c r="H41" s="51"/>
      <c r="I41" s="51"/>
      <c r="J41" s="51"/>
      <c r="K41" s="51"/>
      <c r="L41" s="51"/>
      <c r="M41" s="51"/>
      <c r="T41" s="70"/>
      <c r="U41" s="71" t="s">
        <v>32</v>
      </c>
      <c r="V41" s="72"/>
      <c r="W41" s="73"/>
      <c r="X41" s="74">
        <v>4</v>
      </c>
      <c r="Y41" s="74">
        <v>4</v>
      </c>
      <c r="Z41" s="74">
        <v>4</v>
      </c>
      <c r="AA41" s="74">
        <v>4</v>
      </c>
      <c r="AB41" s="74">
        <v>4</v>
      </c>
      <c r="AC41" s="74">
        <v>4</v>
      </c>
      <c r="AD41" s="74">
        <v>8</v>
      </c>
      <c r="AE41" s="74">
        <v>8</v>
      </c>
      <c r="AF41" s="74">
        <v>8</v>
      </c>
      <c r="AG41" s="74">
        <v>8</v>
      </c>
      <c r="AH41" s="74">
        <v>4</v>
      </c>
      <c r="AI41" s="74">
        <v>4</v>
      </c>
      <c r="AJ41" s="74">
        <v>4</v>
      </c>
      <c r="AK41" s="74">
        <v>4</v>
      </c>
      <c r="AL41" s="74">
        <v>8</v>
      </c>
      <c r="AM41" s="74">
        <v>8</v>
      </c>
      <c r="AN41" s="74">
        <v>8</v>
      </c>
      <c r="AO41" s="74">
        <v>8</v>
      </c>
      <c r="AP41" s="74">
        <v>8</v>
      </c>
      <c r="AQ41" s="74">
        <v>8</v>
      </c>
      <c r="AR41" s="79"/>
      <c r="AS41" s="49"/>
    </row>
    <row r="42" spans="2:46" x14ac:dyDescent="0.2">
      <c r="B42" t="s">
        <v>71</v>
      </c>
      <c r="C42" s="89">
        <f>C41*C37</f>
        <v>10</v>
      </c>
      <c r="D42" s="2"/>
      <c r="E42" s="59" t="s">
        <v>36</v>
      </c>
      <c r="F42" s="78">
        <v>1044</v>
      </c>
      <c r="AR42" s="79"/>
      <c r="AS42" s="49"/>
      <c r="AT42" s="4">
        <v>4</v>
      </c>
    </row>
    <row r="43" spans="2:46" x14ac:dyDescent="0.2">
      <c r="B43" s="1" t="s">
        <v>72</v>
      </c>
      <c r="C43" s="110">
        <f>C41*$C$37*$C$12</f>
        <v>200</v>
      </c>
      <c r="D43" s="2"/>
      <c r="E43" s="3"/>
      <c r="F43" s="4"/>
      <c r="T43" s="52" t="s">
        <v>35</v>
      </c>
      <c r="X43" s="76">
        <v>1</v>
      </c>
      <c r="Y43" s="76">
        <v>3</v>
      </c>
      <c r="Z43" s="76">
        <v>4</v>
      </c>
      <c r="AA43" s="76">
        <v>9</v>
      </c>
      <c r="AB43" s="76">
        <v>1</v>
      </c>
      <c r="AC43" s="76">
        <v>3</v>
      </c>
      <c r="AD43" s="76">
        <v>4</v>
      </c>
      <c r="AE43" s="76">
        <v>9</v>
      </c>
      <c r="AF43" s="76">
        <v>10</v>
      </c>
      <c r="AG43" s="76">
        <v>1</v>
      </c>
      <c r="AH43" s="76">
        <v>3</v>
      </c>
      <c r="AI43" s="76">
        <v>4</v>
      </c>
      <c r="AJ43" s="76">
        <v>9</v>
      </c>
      <c r="AK43" s="76">
        <v>10</v>
      </c>
      <c r="AL43" s="76">
        <v>3</v>
      </c>
      <c r="AM43" s="76">
        <v>1</v>
      </c>
      <c r="AN43" s="76">
        <v>3</v>
      </c>
      <c r="AO43" s="76">
        <v>10</v>
      </c>
      <c r="AP43" s="76">
        <v>4</v>
      </c>
      <c r="AQ43" s="76">
        <v>9</v>
      </c>
      <c r="AR43" s="79"/>
      <c r="AS43" s="49"/>
    </row>
    <row r="44" spans="2:46" x14ac:dyDescent="0.2">
      <c r="C44" s="111"/>
      <c r="D44" s="2">
        <v>5</v>
      </c>
      <c r="E44" s="80" t="s">
        <v>38</v>
      </c>
      <c r="F44" s="81" t="s">
        <v>39</v>
      </c>
      <c r="G44" s="66" t="s">
        <v>40</v>
      </c>
      <c r="H44" s="66" t="s">
        <v>41</v>
      </c>
      <c r="I44" s="59"/>
      <c r="J44" s="59"/>
      <c r="L44" s="82" t="s">
        <v>42</v>
      </c>
      <c r="M44" s="82" t="s">
        <v>43</v>
      </c>
      <c r="N44" s="82" t="s">
        <v>44</v>
      </c>
      <c r="O44" s="82" t="s">
        <v>45</v>
      </c>
      <c r="X44" s="5">
        <v>2</v>
      </c>
      <c r="Y44" s="5">
        <v>5</v>
      </c>
      <c r="Z44" s="5">
        <v>6</v>
      </c>
      <c r="AA44" s="5">
        <v>7</v>
      </c>
      <c r="AB44" s="5">
        <v>5</v>
      </c>
      <c r="AC44" s="5">
        <v>6</v>
      </c>
      <c r="AD44" s="76">
        <v>4</v>
      </c>
      <c r="AE44" s="76">
        <v>9</v>
      </c>
      <c r="AF44" s="76">
        <v>10</v>
      </c>
      <c r="AG44" s="76">
        <v>1</v>
      </c>
      <c r="AH44" s="5">
        <v>2</v>
      </c>
      <c r="AI44" s="5">
        <v>5</v>
      </c>
      <c r="AJ44" s="5">
        <v>6</v>
      </c>
      <c r="AK44" s="5">
        <v>7</v>
      </c>
      <c r="AL44" s="76">
        <v>3</v>
      </c>
      <c r="AM44" s="76">
        <v>4</v>
      </c>
      <c r="AN44" s="76">
        <v>9</v>
      </c>
      <c r="AO44" s="76">
        <v>10</v>
      </c>
      <c r="AP44" s="76">
        <v>10</v>
      </c>
      <c r="AQ44" s="76">
        <v>1</v>
      </c>
      <c r="AR44" s="79"/>
      <c r="AS44" s="49"/>
    </row>
    <row r="45" spans="2:46" x14ac:dyDescent="0.2">
      <c r="B45" t="s">
        <v>73</v>
      </c>
      <c r="C45" s="87">
        <v>5</v>
      </c>
      <c r="D45" s="38" t="s">
        <v>50</v>
      </c>
      <c r="E45" s="90">
        <v>4</v>
      </c>
      <c r="F45" s="86">
        <f t="shared" ref="F45:F54" si="7">G45/H45</f>
        <v>1.0067114093959733</v>
      </c>
      <c r="G45" s="33">
        <v>450</v>
      </c>
      <c r="H45" s="129">
        <v>447</v>
      </c>
      <c r="I45" s="57" t="s">
        <v>46</v>
      </c>
      <c r="J45" s="129"/>
      <c r="K45" s="15" t="str">
        <f>TEXT(H45,"0")&amp;"_"&amp;TEXT(G45,"0")</f>
        <v>447_450</v>
      </c>
      <c r="L45" s="4">
        <f t="shared" ref="L45:L54" si="8">IF($D45="*",G45," ")</f>
        <v>450</v>
      </c>
      <c r="M45" s="4">
        <f t="shared" ref="M45:M54" si="9">IF($D45="*",H45," ")</f>
        <v>447</v>
      </c>
      <c r="N45" s="4">
        <f t="shared" ref="N45:N54" si="10">IF($D45="*",1," ")</f>
        <v>1</v>
      </c>
      <c r="O45" s="91">
        <f t="shared" ref="O45:O54" si="11">IF(N45=1,E45," ")</f>
        <v>4</v>
      </c>
      <c r="X45" s="5">
        <v>2</v>
      </c>
      <c r="Y45" s="5">
        <v>5</v>
      </c>
      <c r="Z45" s="5">
        <v>8</v>
      </c>
      <c r="AA45" s="5">
        <v>8</v>
      </c>
      <c r="AB45" s="5">
        <v>2</v>
      </c>
      <c r="AC45" s="5">
        <v>5</v>
      </c>
      <c r="AD45" s="5">
        <v>6</v>
      </c>
      <c r="AE45" s="5">
        <v>7</v>
      </c>
      <c r="AF45" s="5">
        <v>6</v>
      </c>
      <c r="AG45" s="5">
        <v>7</v>
      </c>
      <c r="AH45" s="5">
        <v>2</v>
      </c>
      <c r="AI45" s="5">
        <v>5</v>
      </c>
      <c r="AJ45" s="5">
        <v>6</v>
      </c>
      <c r="AK45" s="5">
        <v>7</v>
      </c>
      <c r="AL45" s="5">
        <v>2</v>
      </c>
      <c r="AM45" s="5">
        <v>8</v>
      </c>
      <c r="AN45" s="5">
        <v>8</v>
      </c>
      <c r="AO45" s="5">
        <v>7</v>
      </c>
      <c r="AP45" s="5">
        <v>8</v>
      </c>
      <c r="AQ45" s="5">
        <v>8</v>
      </c>
      <c r="AR45" s="79">
        <f>SUM(X43:AQ45)</f>
        <v>330</v>
      </c>
      <c r="AS45" s="49"/>
    </row>
    <row r="46" spans="2:46" x14ac:dyDescent="0.2">
      <c r="B46" t="s">
        <v>74</v>
      </c>
      <c r="C46" s="87">
        <f>C45*C12</f>
        <v>100</v>
      </c>
      <c r="D46" s="2"/>
      <c r="E46" s="90">
        <v>3</v>
      </c>
      <c r="F46" s="86">
        <f t="shared" si="7"/>
        <v>1.1363636363636365</v>
      </c>
      <c r="G46" s="33">
        <v>400</v>
      </c>
      <c r="H46" s="129">
        <v>352</v>
      </c>
      <c r="I46" s="57" t="s">
        <v>48</v>
      </c>
      <c r="J46" s="129"/>
      <c r="K46" s="15" t="str">
        <f t="shared" ref="K46:K54" si="12">TEXT(H46,"0")&amp;"_"&amp;TEXT(G46,"0")</f>
        <v>352_400</v>
      </c>
      <c r="L46" s="4" t="str">
        <f t="shared" si="8"/>
        <v xml:space="preserve"> </v>
      </c>
      <c r="M46" s="4" t="str">
        <f t="shared" si="9"/>
        <v xml:space="preserve"> </v>
      </c>
      <c r="N46" s="4" t="str">
        <f t="shared" si="10"/>
        <v xml:space="preserve"> </v>
      </c>
      <c r="O46" s="4" t="str">
        <f t="shared" si="11"/>
        <v xml:space="preserve"> </v>
      </c>
      <c r="X46" s="76">
        <v>1</v>
      </c>
      <c r="Y46" s="76">
        <v>3</v>
      </c>
      <c r="Z46" s="76">
        <v>4</v>
      </c>
      <c r="AA46" s="76">
        <v>9</v>
      </c>
      <c r="AB46" s="76">
        <v>1</v>
      </c>
      <c r="AC46" s="76">
        <v>3</v>
      </c>
      <c r="AD46" s="76">
        <v>4</v>
      </c>
      <c r="AE46" s="76">
        <v>9</v>
      </c>
      <c r="AF46" s="76">
        <v>10</v>
      </c>
      <c r="AG46" s="76">
        <v>1</v>
      </c>
      <c r="AH46" s="76">
        <v>3</v>
      </c>
      <c r="AI46" s="76">
        <v>4</v>
      </c>
      <c r="AJ46" s="76">
        <v>9</v>
      </c>
      <c r="AK46" s="76">
        <v>10</v>
      </c>
      <c r="AL46" s="76">
        <v>3</v>
      </c>
      <c r="AM46" s="76">
        <v>1</v>
      </c>
      <c r="AN46" s="76">
        <v>3</v>
      </c>
      <c r="AO46" s="76">
        <v>10</v>
      </c>
      <c r="AP46" s="76">
        <v>4</v>
      </c>
      <c r="AQ46" s="76">
        <v>9</v>
      </c>
      <c r="AR46" s="79"/>
      <c r="AS46" s="49"/>
    </row>
    <row r="47" spans="2:46" x14ac:dyDescent="0.2">
      <c r="D47" s="38" t="s">
        <v>50</v>
      </c>
      <c r="E47" s="85">
        <v>2</v>
      </c>
      <c r="F47" s="86">
        <f t="shared" si="7"/>
        <v>1.3888888888888888</v>
      </c>
      <c r="G47" s="33">
        <v>350</v>
      </c>
      <c r="H47" s="129">
        <v>252</v>
      </c>
      <c r="I47" s="57" t="s">
        <v>51</v>
      </c>
      <c r="J47" s="129"/>
      <c r="K47" s="15" t="str">
        <f t="shared" si="12"/>
        <v>252_350</v>
      </c>
      <c r="L47" s="4">
        <f t="shared" si="8"/>
        <v>350</v>
      </c>
      <c r="M47" s="4">
        <f t="shared" si="9"/>
        <v>252</v>
      </c>
      <c r="N47" s="4">
        <f t="shared" si="10"/>
        <v>1</v>
      </c>
      <c r="O47" s="91">
        <f t="shared" si="11"/>
        <v>2</v>
      </c>
      <c r="S47" s="23"/>
      <c r="T47" s="23"/>
      <c r="U47" s="23"/>
      <c r="X47" s="5">
        <v>2</v>
      </c>
      <c r="Y47" s="5">
        <v>5</v>
      </c>
      <c r="Z47" s="5">
        <v>6</v>
      </c>
      <c r="AA47" s="5">
        <v>7</v>
      </c>
      <c r="AB47" s="5">
        <v>5</v>
      </c>
      <c r="AC47" s="5">
        <v>6</v>
      </c>
      <c r="AD47" s="76">
        <v>4</v>
      </c>
      <c r="AE47" s="76">
        <v>9</v>
      </c>
      <c r="AF47" s="76">
        <v>10</v>
      </c>
      <c r="AG47" s="76">
        <v>1</v>
      </c>
      <c r="AH47" s="5">
        <v>2</v>
      </c>
      <c r="AI47" s="5">
        <v>5</v>
      </c>
      <c r="AJ47" s="5">
        <v>6</v>
      </c>
      <c r="AK47" s="5">
        <v>7</v>
      </c>
      <c r="AL47" s="76">
        <v>3</v>
      </c>
      <c r="AM47" s="76">
        <v>4</v>
      </c>
      <c r="AN47" s="76">
        <v>9</v>
      </c>
      <c r="AO47" s="76">
        <v>10</v>
      </c>
      <c r="AP47" s="76">
        <v>10</v>
      </c>
      <c r="AQ47" s="76">
        <v>1</v>
      </c>
      <c r="AR47" s="79"/>
      <c r="AS47" s="49"/>
    </row>
    <row r="48" spans="2:46" x14ac:dyDescent="0.2">
      <c r="D48" s="38" t="s">
        <v>50</v>
      </c>
      <c r="E48" s="85">
        <v>8</v>
      </c>
      <c r="F48" s="86">
        <f t="shared" si="7"/>
        <v>0.2788844621513944</v>
      </c>
      <c r="G48" s="33">
        <v>70</v>
      </c>
      <c r="H48" s="129">
        <v>251</v>
      </c>
      <c r="I48" s="57" t="s">
        <v>52</v>
      </c>
      <c r="J48" s="129"/>
      <c r="K48" s="15" t="str">
        <f t="shared" si="12"/>
        <v>251_70</v>
      </c>
      <c r="L48" s="4">
        <f t="shared" si="8"/>
        <v>70</v>
      </c>
      <c r="M48" s="4">
        <f t="shared" si="9"/>
        <v>251</v>
      </c>
      <c r="N48" s="4">
        <f t="shared" si="10"/>
        <v>1</v>
      </c>
      <c r="O48" s="91">
        <f t="shared" si="11"/>
        <v>8</v>
      </c>
      <c r="X48" s="5">
        <v>2</v>
      </c>
      <c r="Y48" s="5">
        <v>5</v>
      </c>
      <c r="Z48" s="5">
        <v>8</v>
      </c>
      <c r="AA48" s="5">
        <v>8</v>
      </c>
      <c r="AB48" s="5">
        <v>2</v>
      </c>
      <c r="AC48" s="5">
        <v>5</v>
      </c>
      <c r="AD48" s="5">
        <v>6</v>
      </c>
      <c r="AE48" s="5">
        <v>7</v>
      </c>
      <c r="AF48" s="5">
        <v>6</v>
      </c>
      <c r="AG48" s="5">
        <v>7</v>
      </c>
      <c r="AH48" s="5">
        <v>2</v>
      </c>
      <c r="AI48" s="5">
        <v>5</v>
      </c>
      <c r="AJ48" s="5">
        <v>6</v>
      </c>
      <c r="AK48" s="5">
        <v>7</v>
      </c>
      <c r="AL48" s="5">
        <v>2</v>
      </c>
      <c r="AM48" s="5">
        <v>8</v>
      </c>
      <c r="AN48" s="5">
        <v>8</v>
      </c>
      <c r="AO48" s="5">
        <v>7</v>
      </c>
      <c r="AP48" s="5">
        <v>8</v>
      </c>
      <c r="AQ48" s="5">
        <v>8</v>
      </c>
      <c r="AR48" s="79"/>
      <c r="AS48" s="49"/>
    </row>
    <row r="49" spans="2:46" x14ac:dyDescent="0.2">
      <c r="D49" s="2"/>
      <c r="E49" s="90">
        <v>1</v>
      </c>
      <c r="F49" s="86">
        <f t="shared" si="7"/>
        <v>1.4634146341463414</v>
      </c>
      <c r="G49" s="33">
        <v>300</v>
      </c>
      <c r="H49" s="129">
        <v>205</v>
      </c>
      <c r="I49" s="57" t="s">
        <v>54</v>
      </c>
      <c r="J49" s="129"/>
      <c r="K49" s="15" t="str">
        <f t="shared" si="12"/>
        <v>205_300</v>
      </c>
      <c r="L49" s="4" t="str">
        <f t="shared" si="8"/>
        <v xml:space="preserve"> </v>
      </c>
      <c r="M49" s="4" t="str">
        <f t="shared" si="9"/>
        <v xml:space="preserve"> </v>
      </c>
      <c r="N49" s="4" t="str">
        <f t="shared" si="10"/>
        <v xml:space="preserve"> </v>
      </c>
      <c r="O49" s="4" t="str">
        <f t="shared" si="11"/>
        <v xml:space="preserve"> </v>
      </c>
      <c r="X49" s="76">
        <v>1</v>
      </c>
      <c r="Y49" s="76">
        <v>3</v>
      </c>
      <c r="Z49" s="76">
        <v>4</v>
      </c>
      <c r="AA49" s="76">
        <v>9</v>
      </c>
      <c r="AB49" s="76">
        <v>1</v>
      </c>
      <c r="AC49" s="76">
        <v>3</v>
      </c>
      <c r="AD49" s="76">
        <v>4</v>
      </c>
      <c r="AE49" s="76">
        <v>9</v>
      </c>
      <c r="AF49" s="76">
        <v>10</v>
      </c>
      <c r="AG49" s="76">
        <v>1</v>
      </c>
      <c r="AH49" s="76">
        <v>3</v>
      </c>
      <c r="AI49" s="76">
        <v>4</v>
      </c>
      <c r="AJ49" s="76">
        <v>9</v>
      </c>
      <c r="AK49" s="76">
        <v>10</v>
      </c>
      <c r="AL49" s="76">
        <v>3</v>
      </c>
      <c r="AM49" s="76">
        <v>1</v>
      </c>
      <c r="AN49" s="76">
        <v>3</v>
      </c>
      <c r="AO49" s="76">
        <v>10</v>
      </c>
      <c r="AP49" s="76">
        <v>4</v>
      </c>
      <c r="AQ49" s="76">
        <v>9</v>
      </c>
      <c r="AR49" s="79"/>
      <c r="AS49" s="49"/>
    </row>
    <row r="50" spans="2:46" x14ac:dyDescent="0.2">
      <c r="B50" s="16" t="s">
        <v>75</v>
      </c>
      <c r="C50" s="16"/>
      <c r="D50" s="2"/>
      <c r="E50" s="85">
        <v>5</v>
      </c>
      <c r="F50" s="86">
        <f t="shared" si="7"/>
        <v>0.41228070175438597</v>
      </c>
      <c r="G50" s="33">
        <v>47</v>
      </c>
      <c r="H50" s="129">
        <v>114</v>
      </c>
      <c r="I50" s="57" t="s">
        <v>56</v>
      </c>
      <c r="J50" s="129"/>
      <c r="K50" s="15" t="str">
        <f t="shared" si="12"/>
        <v>114_47</v>
      </c>
      <c r="L50" s="4" t="str">
        <f t="shared" si="8"/>
        <v xml:space="preserve"> </v>
      </c>
      <c r="M50" s="4" t="str">
        <f t="shared" si="9"/>
        <v xml:space="preserve"> </v>
      </c>
      <c r="N50" s="4" t="str">
        <f t="shared" si="10"/>
        <v xml:space="preserve"> </v>
      </c>
      <c r="O50" s="4" t="str">
        <f t="shared" si="11"/>
        <v xml:space="preserve"> </v>
      </c>
      <c r="X50" s="5">
        <v>2</v>
      </c>
      <c r="Y50" s="5">
        <v>5</v>
      </c>
      <c r="Z50" s="5">
        <v>6</v>
      </c>
      <c r="AA50" s="5">
        <v>7</v>
      </c>
      <c r="AB50" s="5">
        <v>5</v>
      </c>
      <c r="AC50" s="5">
        <v>6</v>
      </c>
      <c r="AD50" s="76">
        <v>4</v>
      </c>
      <c r="AE50" s="76">
        <v>9</v>
      </c>
      <c r="AF50" s="76">
        <v>10</v>
      </c>
      <c r="AG50" s="76">
        <v>1</v>
      </c>
      <c r="AH50" s="5">
        <v>2</v>
      </c>
      <c r="AI50" s="5">
        <v>5</v>
      </c>
      <c r="AJ50" s="5">
        <v>6</v>
      </c>
      <c r="AK50" s="5">
        <v>7</v>
      </c>
      <c r="AL50" s="76">
        <v>3</v>
      </c>
      <c r="AM50" s="76">
        <v>4</v>
      </c>
      <c r="AN50" s="76">
        <v>9</v>
      </c>
      <c r="AO50" s="76">
        <v>10</v>
      </c>
      <c r="AP50" s="76">
        <v>10</v>
      </c>
      <c r="AQ50" s="76">
        <v>1</v>
      </c>
      <c r="AR50" s="79"/>
      <c r="AS50" s="49"/>
    </row>
    <row r="51" spans="2:46" x14ac:dyDescent="0.2">
      <c r="D51" s="2"/>
      <c r="E51" s="85">
        <v>6</v>
      </c>
      <c r="F51" s="86">
        <f t="shared" si="7"/>
        <v>0.4</v>
      </c>
      <c r="G51" s="33">
        <v>20</v>
      </c>
      <c r="H51" s="129">
        <v>50</v>
      </c>
      <c r="I51" s="57" t="s">
        <v>57</v>
      </c>
      <c r="J51" s="129"/>
      <c r="K51" s="15" t="str">
        <f t="shared" si="12"/>
        <v>50_20</v>
      </c>
      <c r="L51" s="4" t="str">
        <f t="shared" si="8"/>
        <v xml:space="preserve"> </v>
      </c>
      <c r="M51" s="4" t="str">
        <f t="shared" si="9"/>
        <v xml:space="preserve"> </v>
      </c>
      <c r="N51" s="4" t="str">
        <f t="shared" si="10"/>
        <v xml:space="preserve"> </v>
      </c>
      <c r="O51" s="4" t="str">
        <f t="shared" si="11"/>
        <v xml:space="preserve"> </v>
      </c>
      <c r="X51" s="5">
        <v>2</v>
      </c>
      <c r="Y51" s="5">
        <v>5</v>
      </c>
      <c r="Z51" s="5">
        <v>8</v>
      </c>
      <c r="AA51" s="5">
        <v>8</v>
      </c>
      <c r="AB51" s="5">
        <v>2</v>
      </c>
      <c r="AC51" s="5">
        <v>5</v>
      </c>
      <c r="AD51" s="5">
        <v>6</v>
      </c>
      <c r="AE51" s="5">
        <v>7</v>
      </c>
      <c r="AF51" s="5">
        <v>6</v>
      </c>
      <c r="AG51" s="5">
        <v>7</v>
      </c>
      <c r="AH51" s="5">
        <v>2</v>
      </c>
      <c r="AI51" s="5">
        <v>5</v>
      </c>
      <c r="AJ51" s="5">
        <v>6</v>
      </c>
      <c r="AK51" s="5">
        <v>7</v>
      </c>
      <c r="AL51" s="5">
        <v>2</v>
      </c>
      <c r="AM51" s="5">
        <v>8</v>
      </c>
      <c r="AN51" s="5">
        <v>8</v>
      </c>
      <c r="AO51" s="5">
        <v>7</v>
      </c>
      <c r="AP51" s="5">
        <v>8</v>
      </c>
      <c r="AQ51" s="5">
        <v>8</v>
      </c>
      <c r="AR51" s="79"/>
      <c r="AS51" s="49"/>
    </row>
    <row r="52" spans="2:46" x14ac:dyDescent="0.2">
      <c r="B52" t="s">
        <v>76</v>
      </c>
      <c r="C52" s="69" t="s">
        <v>18</v>
      </c>
      <c r="D52" s="2"/>
      <c r="E52" s="85">
        <v>7</v>
      </c>
      <c r="F52" s="86">
        <f t="shared" si="7"/>
        <v>0.2857142857142857</v>
      </c>
      <c r="G52" s="33">
        <v>8</v>
      </c>
      <c r="H52" s="129">
        <v>28</v>
      </c>
      <c r="I52" s="57" t="s">
        <v>58</v>
      </c>
      <c r="J52" s="129"/>
      <c r="K52" s="15" t="str">
        <f t="shared" si="12"/>
        <v>28_8</v>
      </c>
      <c r="L52" s="4" t="str">
        <f t="shared" si="8"/>
        <v xml:space="preserve"> </v>
      </c>
      <c r="M52" s="4" t="str">
        <f t="shared" si="9"/>
        <v xml:space="preserve"> </v>
      </c>
      <c r="N52" s="4" t="str">
        <f t="shared" si="10"/>
        <v xml:space="preserve"> </v>
      </c>
      <c r="O52" s="4" t="str">
        <f t="shared" si="11"/>
        <v xml:space="preserve"> </v>
      </c>
      <c r="X52" s="76">
        <v>1</v>
      </c>
      <c r="Y52" s="76">
        <v>3</v>
      </c>
      <c r="Z52" s="76">
        <v>4</v>
      </c>
      <c r="AA52" s="76">
        <v>9</v>
      </c>
      <c r="AB52" s="76">
        <v>1</v>
      </c>
      <c r="AC52" s="76">
        <v>3</v>
      </c>
      <c r="AD52" s="76">
        <v>4</v>
      </c>
      <c r="AE52" s="76">
        <v>9</v>
      </c>
      <c r="AF52" s="76">
        <v>10</v>
      </c>
      <c r="AG52" s="76">
        <v>1</v>
      </c>
      <c r="AH52" s="76">
        <v>3</v>
      </c>
      <c r="AI52" s="76">
        <v>4</v>
      </c>
      <c r="AJ52" s="76">
        <v>9</v>
      </c>
      <c r="AK52" s="76">
        <v>10</v>
      </c>
      <c r="AL52" s="76">
        <v>3</v>
      </c>
      <c r="AM52" s="76">
        <v>1</v>
      </c>
      <c r="AN52" s="76">
        <v>3</v>
      </c>
      <c r="AO52" s="76">
        <v>10</v>
      </c>
      <c r="AP52" s="76">
        <v>4</v>
      </c>
      <c r="AQ52" s="76">
        <v>9</v>
      </c>
      <c r="AR52" s="79"/>
      <c r="AS52" s="49"/>
    </row>
    <row r="53" spans="2:46" x14ac:dyDescent="0.2">
      <c r="D53" s="38" t="s">
        <v>50</v>
      </c>
      <c r="E53" s="90">
        <v>10</v>
      </c>
      <c r="F53" s="86">
        <f t="shared" si="7"/>
        <v>0.25</v>
      </c>
      <c r="G53" s="33">
        <v>5</v>
      </c>
      <c r="H53" s="129">
        <v>20</v>
      </c>
      <c r="I53" s="57" t="s">
        <v>59</v>
      </c>
      <c r="J53" s="129"/>
      <c r="K53" s="15" t="str">
        <f t="shared" si="12"/>
        <v>20_5</v>
      </c>
      <c r="L53" s="4">
        <f t="shared" si="8"/>
        <v>5</v>
      </c>
      <c r="M53" s="4">
        <f t="shared" si="9"/>
        <v>20</v>
      </c>
      <c r="N53" s="4">
        <f t="shared" si="10"/>
        <v>1</v>
      </c>
      <c r="O53" s="91">
        <f t="shared" si="11"/>
        <v>10</v>
      </c>
      <c r="X53" s="5">
        <v>2</v>
      </c>
      <c r="Y53" s="5">
        <v>5</v>
      </c>
      <c r="Z53" s="5">
        <v>6</v>
      </c>
      <c r="AA53" s="5">
        <v>7</v>
      </c>
      <c r="AB53" s="5">
        <v>5</v>
      </c>
      <c r="AC53" s="5">
        <v>6</v>
      </c>
      <c r="AD53" s="76">
        <v>4</v>
      </c>
      <c r="AE53" s="76">
        <v>9</v>
      </c>
      <c r="AF53" s="76">
        <v>10</v>
      </c>
      <c r="AG53" s="76">
        <v>1</v>
      </c>
      <c r="AH53" s="5">
        <v>2</v>
      </c>
      <c r="AI53" s="5">
        <v>5</v>
      </c>
      <c r="AJ53" s="5">
        <v>6</v>
      </c>
      <c r="AK53" s="5">
        <v>7</v>
      </c>
      <c r="AL53" s="76">
        <v>3</v>
      </c>
      <c r="AM53" s="76">
        <v>4</v>
      </c>
      <c r="AN53" s="76">
        <v>9</v>
      </c>
      <c r="AO53" s="76">
        <v>10</v>
      </c>
      <c r="AP53" s="76">
        <v>10</v>
      </c>
      <c r="AQ53" s="76">
        <v>1</v>
      </c>
      <c r="AR53" s="79"/>
      <c r="AS53" s="94" t="s">
        <v>60</v>
      </c>
      <c r="AT53" s="94" t="s">
        <v>61</v>
      </c>
    </row>
    <row r="54" spans="2:46" x14ac:dyDescent="0.2">
      <c r="D54" s="38" t="s">
        <v>50</v>
      </c>
      <c r="E54" s="95">
        <v>9</v>
      </c>
      <c r="F54" s="96">
        <f t="shared" si="7"/>
        <v>0.26315789473684209</v>
      </c>
      <c r="G54" s="97">
        <v>5</v>
      </c>
      <c r="H54" s="130">
        <v>19</v>
      </c>
      <c r="I54" s="57" t="s">
        <v>63</v>
      </c>
      <c r="J54" s="129"/>
      <c r="K54" s="15" t="str">
        <f t="shared" si="12"/>
        <v>19_5</v>
      </c>
      <c r="L54" s="11">
        <f t="shared" si="8"/>
        <v>5</v>
      </c>
      <c r="M54" s="11">
        <f t="shared" si="9"/>
        <v>19</v>
      </c>
      <c r="N54" s="11">
        <f t="shared" si="10"/>
        <v>1</v>
      </c>
      <c r="O54" s="98">
        <f t="shared" si="11"/>
        <v>9</v>
      </c>
      <c r="X54" s="5">
        <v>2</v>
      </c>
      <c r="Y54" s="5">
        <v>5</v>
      </c>
      <c r="Z54" s="5">
        <v>8</v>
      </c>
      <c r="AA54" s="5">
        <v>8</v>
      </c>
      <c r="AB54" s="5">
        <v>2</v>
      </c>
      <c r="AC54" s="5">
        <v>5</v>
      </c>
      <c r="AD54" s="5">
        <v>6</v>
      </c>
      <c r="AE54" s="5">
        <v>7</v>
      </c>
      <c r="AF54" s="5">
        <v>6</v>
      </c>
      <c r="AG54" s="5">
        <v>7</v>
      </c>
      <c r="AH54" s="5">
        <v>2</v>
      </c>
      <c r="AI54" s="5">
        <v>5</v>
      </c>
      <c r="AJ54" s="5">
        <v>6</v>
      </c>
      <c r="AK54" s="5">
        <v>7</v>
      </c>
      <c r="AL54" s="5">
        <v>2</v>
      </c>
      <c r="AM54" s="5">
        <v>8</v>
      </c>
      <c r="AN54" s="5">
        <v>8</v>
      </c>
      <c r="AO54" s="5">
        <v>7</v>
      </c>
      <c r="AP54" s="5">
        <v>8</v>
      </c>
      <c r="AQ54" s="5">
        <v>8</v>
      </c>
      <c r="AR54" s="79"/>
      <c r="AS54" s="99" t="s">
        <v>64</v>
      </c>
      <c r="AT54" s="99">
        <f>AQ56*$C$12</f>
        <v>240</v>
      </c>
    </row>
    <row r="55" spans="2:46" x14ac:dyDescent="0.2">
      <c r="D55" s="2"/>
      <c r="E55" s="100" t="s">
        <v>20</v>
      </c>
      <c r="F55" s="4"/>
      <c r="L55" s="20">
        <f>SUM(L45:L54)</f>
        <v>880</v>
      </c>
      <c r="M55" s="20">
        <f>SUM(M45:M54)</f>
        <v>989</v>
      </c>
      <c r="N55" s="20">
        <f>SUM(N45:N54)</f>
        <v>5</v>
      </c>
      <c r="O55" s="20"/>
      <c r="U55" s="20" t="s">
        <v>77</v>
      </c>
      <c r="AR55" s="103">
        <f>SUM(X42:AQ55)</f>
        <v>1320</v>
      </c>
      <c r="AS55" s="94" t="s">
        <v>66</v>
      </c>
      <c r="AT55" s="94" t="s">
        <v>66</v>
      </c>
    </row>
    <row r="56" spans="2:46" x14ac:dyDescent="0.2">
      <c r="D56" s="2"/>
      <c r="E56" s="3"/>
      <c r="F56" s="4"/>
      <c r="N56" s="11"/>
      <c r="T56" s="104" t="s">
        <v>68</v>
      </c>
      <c r="U56" s="11"/>
      <c r="V56" s="105"/>
      <c r="W56" s="106"/>
      <c r="X56" s="107">
        <f>COUNT(X42:X55)</f>
        <v>12</v>
      </c>
      <c r="Y56" s="107">
        <f t="shared" ref="Y56:AQ56" si="13">COUNT(Y42:Y55)</f>
        <v>12</v>
      </c>
      <c r="Z56" s="107">
        <f t="shared" si="13"/>
        <v>12</v>
      </c>
      <c r="AA56" s="107">
        <f t="shared" si="13"/>
        <v>12</v>
      </c>
      <c r="AB56" s="107">
        <f t="shared" si="13"/>
        <v>12</v>
      </c>
      <c r="AC56" s="107">
        <f t="shared" si="13"/>
        <v>12</v>
      </c>
      <c r="AD56" s="107">
        <f t="shared" si="13"/>
        <v>12</v>
      </c>
      <c r="AE56" s="107">
        <f t="shared" si="13"/>
        <v>12</v>
      </c>
      <c r="AF56" s="107">
        <f t="shared" si="13"/>
        <v>12</v>
      </c>
      <c r="AG56" s="107">
        <f t="shared" si="13"/>
        <v>12</v>
      </c>
      <c r="AH56" s="107">
        <f t="shared" si="13"/>
        <v>12</v>
      </c>
      <c r="AI56" s="107">
        <f t="shared" si="13"/>
        <v>12</v>
      </c>
      <c r="AJ56" s="107">
        <f t="shared" si="13"/>
        <v>12</v>
      </c>
      <c r="AK56" s="107">
        <f t="shared" si="13"/>
        <v>12</v>
      </c>
      <c r="AL56" s="107">
        <f t="shared" si="13"/>
        <v>12</v>
      </c>
      <c r="AM56" s="107">
        <f t="shared" si="13"/>
        <v>12</v>
      </c>
      <c r="AN56" s="107">
        <f t="shared" si="13"/>
        <v>12</v>
      </c>
      <c r="AO56" s="107">
        <f t="shared" si="13"/>
        <v>12</v>
      </c>
      <c r="AP56" s="107">
        <f t="shared" si="13"/>
        <v>12</v>
      </c>
      <c r="AQ56" s="107">
        <f t="shared" si="13"/>
        <v>12</v>
      </c>
      <c r="AR56" s="79"/>
      <c r="AS56" s="49"/>
    </row>
    <row r="57" spans="2:46" x14ac:dyDescent="0.2">
      <c r="D57" s="2"/>
      <c r="E57" s="3"/>
      <c r="F57" s="4"/>
      <c r="T57" s="132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79"/>
      <c r="AS57" s="49"/>
    </row>
    <row r="58" spans="2:46" x14ac:dyDescent="0.2">
      <c r="D58" s="2"/>
      <c r="E58" s="3"/>
      <c r="F58" s="4"/>
      <c r="T58" s="132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79"/>
      <c r="AS58" s="49"/>
    </row>
    <row r="59" spans="2:46" x14ac:dyDescent="0.2">
      <c r="D59" s="2"/>
      <c r="E59" s="3"/>
      <c r="F59" s="4"/>
      <c r="T59" s="132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79"/>
      <c r="AS59" s="49"/>
    </row>
    <row r="60" spans="2:46" x14ac:dyDescent="0.2">
      <c r="D60" s="2"/>
      <c r="E60" s="108" t="s">
        <v>5</v>
      </c>
      <c r="F60" s="109">
        <v>3</v>
      </c>
      <c r="G60" s="51"/>
      <c r="H60" s="51"/>
      <c r="I60" s="51"/>
      <c r="J60" s="51"/>
      <c r="K60" s="51"/>
      <c r="L60" s="51"/>
      <c r="M60" s="51"/>
      <c r="O60" s="51"/>
      <c r="T60" s="70"/>
      <c r="U60" s="71" t="s">
        <v>32</v>
      </c>
      <c r="V60" s="72"/>
      <c r="W60" s="73"/>
      <c r="X60" s="74">
        <v>4</v>
      </c>
      <c r="Y60" s="74">
        <v>4</v>
      </c>
      <c r="Z60" s="74">
        <v>4</v>
      </c>
      <c r="AA60" s="74">
        <v>4</v>
      </c>
      <c r="AB60" s="74">
        <v>4</v>
      </c>
      <c r="AC60" s="74">
        <v>4</v>
      </c>
      <c r="AD60" s="74">
        <v>4</v>
      </c>
      <c r="AE60" s="74">
        <v>4</v>
      </c>
      <c r="AF60" s="74">
        <v>8</v>
      </c>
      <c r="AG60" s="74">
        <v>8</v>
      </c>
      <c r="AH60" s="74">
        <v>8</v>
      </c>
      <c r="AI60" s="74">
        <v>8</v>
      </c>
      <c r="AJ60" s="74">
        <v>4</v>
      </c>
      <c r="AK60" s="74">
        <v>4</v>
      </c>
      <c r="AL60" s="74">
        <v>4</v>
      </c>
      <c r="AM60" s="74">
        <v>4</v>
      </c>
      <c r="AN60" s="74">
        <v>4</v>
      </c>
      <c r="AO60" s="74">
        <v>8</v>
      </c>
      <c r="AP60" s="74">
        <v>4</v>
      </c>
      <c r="AQ60" s="74">
        <v>4</v>
      </c>
      <c r="AR60" s="79"/>
      <c r="AS60" s="49"/>
    </row>
    <row r="61" spans="2:46" x14ac:dyDescent="0.2">
      <c r="D61" s="2"/>
      <c r="E61" s="59" t="s">
        <v>36</v>
      </c>
      <c r="F61" s="78">
        <v>850</v>
      </c>
      <c r="S61" s="20"/>
      <c r="T61" s="20"/>
      <c r="AR61" s="79"/>
      <c r="AS61" s="49"/>
    </row>
    <row r="62" spans="2:46" x14ac:dyDescent="0.2">
      <c r="D62" s="2"/>
      <c r="E62" s="3"/>
      <c r="F62" s="4"/>
      <c r="T62" s="52" t="s">
        <v>35</v>
      </c>
      <c r="AR62" s="79"/>
      <c r="AS62" s="49"/>
    </row>
    <row r="63" spans="2:46" x14ac:dyDescent="0.2">
      <c r="D63" s="2">
        <v>5</v>
      </c>
      <c r="E63" s="80" t="s">
        <v>38</v>
      </c>
      <c r="F63" s="81" t="s">
        <v>39</v>
      </c>
      <c r="G63" s="66" t="s">
        <v>40</v>
      </c>
      <c r="H63" s="66" t="s">
        <v>41</v>
      </c>
      <c r="I63" s="59"/>
      <c r="J63" s="59"/>
      <c r="L63" s="82" t="s">
        <v>42</v>
      </c>
      <c r="M63" s="82" t="s">
        <v>43</v>
      </c>
      <c r="N63" s="82" t="s">
        <v>44</v>
      </c>
      <c r="O63" s="82" t="s">
        <v>45</v>
      </c>
      <c r="X63" s="76">
        <v>9</v>
      </c>
      <c r="Y63" s="76">
        <v>10</v>
      </c>
      <c r="Z63" s="76">
        <v>9</v>
      </c>
      <c r="AA63" s="76">
        <v>10</v>
      </c>
      <c r="AB63" s="76">
        <v>5</v>
      </c>
      <c r="AC63" s="76">
        <v>7</v>
      </c>
      <c r="AD63" s="76">
        <v>9</v>
      </c>
      <c r="AE63" s="76">
        <v>10</v>
      </c>
      <c r="AF63" s="76">
        <v>7</v>
      </c>
      <c r="AG63" s="76">
        <v>8</v>
      </c>
      <c r="AH63" s="76">
        <v>9</v>
      </c>
      <c r="AI63" s="76">
        <v>10</v>
      </c>
      <c r="AJ63" s="76">
        <v>5</v>
      </c>
      <c r="AK63" s="76">
        <v>7</v>
      </c>
      <c r="AL63" s="76">
        <v>8</v>
      </c>
      <c r="AM63" s="76">
        <v>5</v>
      </c>
      <c r="AN63" s="76">
        <v>7</v>
      </c>
      <c r="AO63" s="76">
        <v>8</v>
      </c>
      <c r="AP63" s="76">
        <v>9</v>
      </c>
      <c r="AQ63" s="76">
        <v>10</v>
      </c>
      <c r="AR63" s="79"/>
      <c r="AS63" s="49"/>
    </row>
    <row r="64" spans="2:46" x14ac:dyDescent="0.2">
      <c r="D64" s="2"/>
      <c r="E64" s="85">
        <v>6</v>
      </c>
      <c r="F64" s="86">
        <f t="shared" ref="F64:F75" si="14">G64/H64</f>
        <v>0.15</v>
      </c>
      <c r="G64" s="33">
        <v>9</v>
      </c>
      <c r="H64" s="129">
        <v>60</v>
      </c>
      <c r="I64" s="57" t="s">
        <v>46</v>
      </c>
      <c r="J64" s="129"/>
      <c r="K64" s="15" t="str">
        <f>TEXT(H64,"0")&amp;"_"&amp;TEXT(G64,"0")</f>
        <v>60_9</v>
      </c>
      <c r="L64" s="4" t="str">
        <f t="shared" ref="L64:L75" si="15">IF($D64="*",G64," ")</f>
        <v xml:space="preserve"> </v>
      </c>
      <c r="M64" s="4" t="str">
        <f t="shared" ref="M64:M75" si="16">IF($D64="*",H64," ")</f>
        <v xml:space="preserve"> </v>
      </c>
      <c r="N64" s="4" t="str">
        <f t="shared" ref="N64:N75" si="17">IF($D64="*",1," ")</f>
        <v xml:space="preserve"> </v>
      </c>
      <c r="O64" s="4" t="str">
        <f t="shared" ref="O64:O75" si="18">IF(N64=1,E64," ")</f>
        <v xml:space="preserve"> </v>
      </c>
      <c r="X64" s="5">
        <v>6</v>
      </c>
      <c r="Y64" s="5">
        <v>11</v>
      </c>
      <c r="Z64" s="5">
        <v>12</v>
      </c>
      <c r="AA64" s="5">
        <v>4</v>
      </c>
      <c r="AB64" s="5">
        <v>1</v>
      </c>
      <c r="AC64" s="5">
        <v>2</v>
      </c>
      <c r="AD64" s="5">
        <v>3</v>
      </c>
      <c r="AE64" s="5">
        <v>12</v>
      </c>
      <c r="AF64" s="76">
        <v>7</v>
      </c>
      <c r="AG64" s="76">
        <v>8</v>
      </c>
      <c r="AH64" s="76">
        <v>5</v>
      </c>
      <c r="AI64" s="76">
        <v>5</v>
      </c>
      <c r="AJ64" s="5">
        <v>1</v>
      </c>
      <c r="AK64" s="5">
        <v>2</v>
      </c>
      <c r="AL64" s="5">
        <v>3</v>
      </c>
      <c r="AM64" s="5">
        <v>1</v>
      </c>
      <c r="AN64" s="5">
        <v>2</v>
      </c>
      <c r="AO64" s="76">
        <v>8</v>
      </c>
      <c r="AP64" s="5">
        <v>12</v>
      </c>
      <c r="AQ64" s="5">
        <v>4</v>
      </c>
      <c r="AR64" s="79"/>
      <c r="AS64" s="49"/>
    </row>
    <row r="65" spans="4:46" x14ac:dyDescent="0.2">
      <c r="D65" s="2"/>
      <c r="E65" s="90">
        <v>5</v>
      </c>
      <c r="F65" s="86">
        <f t="shared" si="14"/>
        <v>0.15151515151515152</v>
      </c>
      <c r="G65" s="33">
        <v>10</v>
      </c>
      <c r="H65" s="129">
        <v>66</v>
      </c>
      <c r="I65" s="57" t="s">
        <v>48</v>
      </c>
      <c r="J65" s="129"/>
      <c r="K65" s="15" t="str">
        <f t="shared" ref="K65:K73" si="19">TEXT(H65,"0")&amp;"_"&amp;TEXT(G65,"0")</f>
        <v>66_10</v>
      </c>
      <c r="L65" s="4" t="str">
        <f t="shared" si="15"/>
        <v xml:space="preserve"> </v>
      </c>
      <c r="M65" s="4" t="str">
        <f t="shared" si="16"/>
        <v xml:space="preserve"> </v>
      </c>
      <c r="N65" s="4" t="str">
        <f t="shared" si="17"/>
        <v xml:space="preserve"> </v>
      </c>
      <c r="O65" s="4" t="str">
        <f t="shared" si="18"/>
        <v xml:space="preserve"> </v>
      </c>
      <c r="X65" s="5">
        <v>6</v>
      </c>
      <c r="Y65" s="5">
        <v>11</v>
      </c>
      <c r="Z65" s="5">
        <v>12</v>
      </c>
      <c r="AA65" s="5">
        <v>4</v>
      </c>
      <c r="AB65" s="5">
        <v>6</v>
      </c>
      <c r="AC65" s="5">
        <v>11</v>
      </c>
      <c r="AD65" s="5">
        <v>3</v>
      </c>
      <c r="AE65" s="5">
        <v>4</v>
      </c>
      <c r="AF65" s="5">
        <v>6</v>
      </c>
      <c r="AG65" s="5">
        <v>11</v>
      </c>
      <c r="AH65" s="5">
        <v>12</v>
      </c>
      <c r="AI65" s="5">
        <v>4</v>
      </c>
      <c r="AJ65" s="5">
        <v>1</v>
      </c>
      <c r="AK65" s="5">
        <v>2</v>
      </c>
      <c r="AL65" s="5">
        <v>3</v>
      </c>
      <c r="AM65" s="5">
        <v>1</v>
      </c>
      <c r="AN65" s="5">
        <v>2</v>
      </c>
      <c r="AO65" s="5">
        <v>3</v>
      </c>
      <c r="AP65" s="5">
        <v>6</v>
      </c>
      <c r="AQ65" s="5">
        <v>11</v>
      </c>
      <c r="AR65" s="79">
        <f>SUM(X63:AQ65)</f>
        <v>390</v>
      </c>
      <c r="AS65" s="49"/>
    </row>
    <row r="66" spans="4:46" x14ac:dyDescent="0.2">
      <c r="D66" s="2"/>
      <c r="E66" s="85">
        <v>12</v>
      </c>
      <c r="F66" s="86">
        <f t="shared" si="14"/>
        <v>1.3888888888888888E-2</v>
      </c>
      <c r="G66" s="33">
        <v>1</v>
      </c>
      <c r="H66" s="129">
        <v>72</v>
      </c>
      <c r="I66" s="57" t="s">
        <v>51</v>
      </c>
      <c r="J66" s="129"/>
      <c r="K66" s="15" t="str">
        <f t="shared" si="19"/>
        <v>72_1</v>
      </c>
      <c r="L66" s="4" t="str">
        <f t="shared" si="15"/>
        <v xml:space="preserve"> </v>
      </c>
      <c r="M66" s="4" t="str">
        <f t="shared" si="16"/>
        <v xml:space="preserve"> </v>
      </c>
      <c r="N66" s="4" t="str">
        <f t="shared" si="17"/>
        <v xml:space="preserve"> </v>
      </c>
      <c r="O66" s="4" t="str">
        <f t="shared" si="18"/>
        <v xml:space="preserve"> </v>
      </c>
      <c r="S66" s="23"/>
      <c r="T66" s="23"/>
      <c r="U66" s="23"/>
      <c r="X66" s="76">
        <v>9</v>
      </c>
      <c r="Y66" s="76">
        <v>10</v>
      </c>
      <c r="Z66" s="76">
        <v>9</v>
      </c>
      <c r="AA66" s="76">
        <v>10</v>
      </c>
      <c r="AB66" s="76">
        <v>5</v>
      </c>
      <c r="AC66" s="76">
        <v>7</v>
      </c>
      <c r="AD66" s="76">
        <v>9</v>
      </c>
      <c r="AE66" s="76">
        <v>10</v>
      </c>
      <c r="AF66" s="76">
        <v>7</v>
      </c>
      <c r="AG66" s="76">
        <v>8</v>
      </c>
      <c r="AH66" s="76">
        <v>9</v>
      </c>
      <c r="AI66" s="76">
        <v>10</v>
      </c>
      <c r="AJ66" s="76">
        <v>5</v>
      </c>
      <c r="AK66" s="76">
        <v>7</v>
      </c>
      <c r="AL66" s="76">
        <v>8</v>
      </c>
      <c r="AM66" s="76">
        <v>5</v>
      </c>
      <c r="AN66" s="76">
        <v>7</v>
      </c>
      <c r="AO66" s="76">
        <v>8</v>
      </c>
      <c r="AP66" s="76">
        <v>9</v>
      </c>
      <c r="AQ66" s="76">
        <v>10</v>
      </c>
      <c r="AR66" s="79"/>
      <c r="AS66" s="49"/>
    </row>
    <row r="67" spans="4:46" x14ac:dyDescent="0.2">
      <c r="D67" s="2"/>
      <c r="E67" s="85">
        <v>3</v>
      </c>
      <c r="F67" s="86">
        <f t="shared" si="14"/>
        <v>3.896103896103896E-2</v>
      </c>
      <c r="G67" s="33">
        <v>3</v>
      </c>
      <c r="H67" s="129">
        <v>77</v>
      </c>
      <c r="I67" s="57" t="s">
        <v>52</v>
      </c>
      <c r="J67" s="129"/>
      <c r="K67" s="15" t="str">
        <f t="shared" si="19"/>
        <v>77_3</v>
      </c>
      <c r="L67" s="4" t="str">
        <f t="shared" si="15"/>
        <v xml:space="preserve"> </v>
      </c>
      <c r="M67" s="4" t="str">
        <f t="shared" si="16"/>
        <v xml:space="preserve"> </v>
      </c>
      <c r="N67" s="4" t="str">
        <f t="shared" si="17"/>
        <v xml:space="preserve"> </v>
      </c>
      <c r="O67" s="4" t="str">
        <f t="shared" si="18"/>
        <v xml:space="preserve"> </v>
      </c>
      <c r="X67" s="5">
        <v>6</v>
      </c>
      <c r="Y67" s="5">
        <v>11</v>
      </c>
      <c r="Z67" s="5">
        <v>12</v>
      </c>
      <c r="AA67" s="5">
        <v>4</v>
      </c>
      <c r="AB67" s="5">
        <v>1</v>
      </c>
      <c r="AC67" s="5">
        <v>2</v>
      </c>
      <c r="AD67" s="5">
        <v>3</v>
      </c>
      <c r="AE67" s="5">
        <v>12</v>
      </c>
      <c r="AF67" s="76">
        <v>7</v>
      </c>
      <c r="AG67" s="76">
        <v>8</v>
      </c>
      <c r="AH67" s="76">
        <v>5</v>
      </c>
      <c r="AI67" s="76">
        <v>5</v>
      </c>
      <c r="AJ67" s="5">
        <v>1</v>
      </c>
      <c r="AK67" s="5">
        <v>2</v>
      </c>
      <c r="AL67" s="5">
        <v>3</v>
      </c>
      <c r="AM67" s="5">
        <v>1</v>
      </c>
      <c r="AN67" s="5">
        <v>2</v>
      </c>
      <c r="AO67" s="76">
        <v>8</v>
      </c>
      <c r="AP67" s="5">
        <v>12</v>
      </c>
      <c r="AQ67" s="5">
        <v>4</v>
      </c>
      <c r="AR67" s="79"/>
      <c r="AS67" s="49"/>
    </row>
    <row r="68" spans="4:46" x14ac:dyDescent="0.2">
      <c r="D68" s="38" t="s">
        <v>50</v>
      </c>
      <c r="E68" s="85">
        <v>4</v>
      </c>
      <c r="F68" s="86">
        <f t="shared" si="14"/>
        <v>3.896103896103896E-2</v>
      </c>
      <c r="G68" s="33">
        <v>3</v>
      </c>
      <c r="H68" s="129">
        <v>77</v>
      </c>
      <c r="I68" s="57" t="s">
        <v>54</v>
      </c>
      <c r="J68" s="129"/>
      <c r="K68" s="15" t="str">
        <f t="shared" si="19"/>
        <v>77_3</v>
      </c>
      <c r="L68" s="4">
        <f t="shared" si="15"/>
        <v>3</v>
      </c>
      <c r="M68" s="4">
        <f t="shared" si="16"/>
        <v>77</v>
      </c>
      <c r="N68" s="4">
        <f t="shared" si="17"/>
        <v>1</v>
      </c>
      <c r="O68" s="91">
        <f t="shared" si="18"/>
        <v>4</v>
      </c>
      <c r="X68" s="5">
        <v>6</v>
      </c>
      <c r="Y68" s="5">
        <v>11</v>
      </c>
      <c r="Z68" s="5">
        <v>12</v>
      </c>
      <c r="AA68" s="5">
        <v>4</v>
      </c>
      <c r="AB68" s="5">
        <v>6</v>
      </c>
      <c r="AC68" s="5">
        <v>11</v>
      </c>
      <c r="AD68" s="5">
        <v>3</v>
      </c>
      <c r="AE68" s="5">
        <v>4</v>
      </c>
      <c r="AF68" s="5">
        <v>6</v>
      </c>
      <c r="AG68" s="5">
        <v>11</v>
      </c>
      <c r="AH68" s="5">
        <v>12</v>
      </c>
      <c r="AI68" s="5">
        <v>4</v>
      </c>
      <c r="AJ68" s="5">
        <v>1</v>
      </c>
      <c r="AK68" s="5">
        <v>2</v>
      </c>
      <c r="AL68" s="5">
        <v>3</v>
      </c>
      <c r="AM68" s="5">
        <v>1</v>
      </c>
      <c r="AN68" s="5">
        <v>2</v>
      </c>
      <c r="AO68" s="5">
        <v>3</v>
      </c>
      <c r="AP68" s="5">
        <v>6</v>
      </c>
      <c r="AQ68" s="5">
        <v>11</v>
      </c>
      <c r="AR68" s="79"/>
      <c r="AS68" s="49"/>
    </row>
    <row r="69" spans="4:46" x14ac:dyDescent="0.2">
      <c r="D69" s="2"/>
      <c r="E69" s="85">
        <v>1</v>
      </c>
      <c r="F69" s="86">
        <f t="shared" si="14"/>
        <v>0.11627906976744186</v>
      </c>
      <c r="G69" s="33">
        <v>15</v>
      </c>
      <c r="H69" s="129">
        <v>129</v>
      </c>
      <c r="I69" s="57" t="s">
        <v>56</v>
      </c>
      <c r="J69" s="129"/>
      <c r="K69" s="15" t="str">
        <f t="shared" si="19"/>
        <v>129_15</v>
      </c>
      <c r="L69" s="4" t="str">
        <f t="shared" si="15"/>
        <v xml:space="preserve"> </v>
      </c>
      <c r="M69" s="4" t="str">
        <f t="shared" si="16"/>
        <v xml:space="preserve"> </v>
      </c>
      <c r="N69" s="4" t="str">
        <f t="shared" si="17"/>
        <v xml:space="preserve"> </v>
      </c>
      <c r="O69" s="4" t="str">
        <f t="shared" si="18"/>
        <v xml:space="preserve"> </v>
      </c>
      <c r="X69" s="76">
        <v>9</v>
      </c>
      <c r="Y69" s="76">
        <v>10</v>
      </c>
      <c r="Z69" s="76">
        <v>9</v>
      </c>
      <c r="AA69" s="76">
        <v>10</v>
      </c>
      <c r="AB69" s="76">
        <v>5</v>
      </c>
      <c r="AC69" s="76">
        <v>7</v>
      </c>
      <c r="AD69" s="76">
        <v>9</v>
      </c>
      <c r="AE69" s="76">
        <v>10</v>
      </c>
      <c r="AF69" s="76">
        <v>7</v>
      </c>
      <c r="AG69" s="76">
        <v>8</v>
      </c>
      <c r="AH69" s="76">
        <v>9</v>
      </c>
      <c r="AI69" s="76">
        <v>10</v>
      </c>
      <c r="AJ69" s="76">
        <v>5</v>
      </c>
      <c r="AK69" s="76">
        <v>7</v>
      </c>
      <c r="AL69" s="76">
        <v>8</v>
      </c>
      <c r="AM69" s="76">
        <v>5</v>
      </c>
      <c r="AN69" s="76">
        <v>7</v>
      </c>
      <c r="AO69" s="76">
        <v>8</v>
      </c>
      <c r="AP69" s="76">
        <v>9</v>
      </c>
      <c r="AQ69" s="76">
        <v>10</v>
      </c>
      <c r="AR69" s="79"/>
      <c r="AS69" s="49"/>
    </row>
    <row r="70" spans="4:46" x14ac:dyDescent="0.2">
      <c r="D70" s="38" t="s">
        <v>50</v>
      </c>
      <c r="E70" s="85">
        <v>2</v>
      </c>
      <c r="F70" s="86">
        <f t="shared" si="14"/>
        <v>9.7222222222222224E-2</v>
      </c>
      <c r="G70" s="33">
        <v>14</v>
      </c>
      <c r="H70" s="129">
        <v>144</v>
      </c>
      <c r="I70" s="57" t="s">
        <v>57</v>
      </c>
      <c r="J70" s="129"/>
      <c r="K70" s="15" t="str">
        <f t="shared" si="19"/>
        <v>144_14</v>
      </c>
      <c r="L70" s="4">
        <f t="shared" si="15"/>
        <v>14</v>
      </c>
      <c r="M70" s="4">
        <f t="shared" si="16"/>
        <v>144</v>
      </c>
      <c r="N70" s="4">
        <f t="shared" si="17"/>
        <v>1</v>
      </c>
      <c r="O70" s="91">
        <f t="shared" si="18"/>
        <v>2</v>
      </c>
      <c r="X70" s="5">
        <v>6</v>
      </c>
      <c r="Y70" s="5">
        <v>11</v>
      </c>
      <c r="Z70" s="5">
        <v>12</v>
      </c>
      <c r="AA70" s="5">
        <v>4</v>
      </c>
      <c r="AB70" s="5">
        <v>1</v>
      </c>
      <c r="AC70" s="5">
        <v>2</v>
      </c>
      <c r="AD70" s="5">
        <v>3</v>
      </c>
      <c r="AE70" s="5">
        <v>12</v>
      </c>
      <c r="AF70" s="76">
        <v>7</v>
      </c>
      <c r="AG70" s="76">
        <v>8</v>
      </c>
      <c r="AH70" s="76">
        <v>5</v>
      </c>
      <c r="AI70" s="76">
        <v>5</v>
      </c>
      <c r="AJ70" s="5">
        <v>1</v>
      </c>
      <c r="AK70" s="5">
        <v>2</v>
      </c>
      <c r="AL70" s="5">
        <v>3</v>
      </c>
      <c r="AM70" s="5">
        <v>1</v>
      </c>
      <c r="AN70" s="5">
        <v>2</v>
      </c>
      <c r="AO70" s="76">
        <v>8</v>
      </c>
      <c r="AP70" s="5">
        <v>12</v>
      </c>
      <c r="AQ70" s="5">
        <v>4</v>
      </c>
      <c r="AR70" s="79"/>
      <c r="AS70" s="49"/>
    </row>
    <row r="71" spans="4:46" x14ac:dyDescent="0.2">
      <c r="D71" s="38" t="s">
        <v>50</v>
      </c>
      <c r="E71" s="90">
        <v>7</v>
      </c>
      <c r="F71" s="86">
        <f t="shared" si="14"/>
        <v>0.15217391304347827</v>
      </c>
      <c r="G71" s="33">
        <v>28</v>
      </c>
      <c r="H71" s="129">
        <v>184</v>
      </c>
      <c r="I71" s="57" t="s">
        <v>58</v>
      </c>
      <c r="J71" s="129"/>
      <c r="K71" s="15" t="str">
        <f t="shared" si="19"/>
        <v>184_28</v>
      </c>
      <c r="L71" s="4">
        <f t="shared" si="15"/>
        <v>28</v>
      </c>
      <c r="M71" s="4">
        <f t="shared" si="16"/>
        <v>184</v>
      </c>
      <c r="N71" s="4">
        <f t="shared" si="17"/>
        <v>1</v>
      </c>
      <c r="O71" s="91">
        <f t="shared" si="18"/>
        <v>7</v>
      </c>
      <c r="X71" s="5">
        <v>6</v>
      </c>
      <c r="Y71" s="5">
        <v>11</v>
      </c>
      <c r="Z71" s="5">
        <v>12</v>
      </c>
      <c r="AA71" s="5">
        <v>4</v>
      </c>
      <c r="AB71" s="5">
        <v>6</v>
      </c>
      <c r="AC71" s="5">
        <v>11</v>
      </c>
      <c r="AD71" s="5">
        <v>3</v>
      </c>
      <c r="AE71" s="5">
        <v>4</v>
      </c>
      <c r="AF71" s="5">
        <v>6</v>
      </c>
      <c r="AG71" s="5">
        <v>11</v>
      </c>
      <c r="AH71" s="5">
        <v>12</v>
      </c>
      <c r="AI71" s="5">
        <v>4</v>
      </c>
      <c r="AJ71" s="5">
        <v>1</v>
      </c>
      <c r="AK71" s="5">
        <v>2</v>
      </c>
      <c r="AL71" s="5">
        <v>3</v>
      </c>
      <c r="AM71" s="5">
        <v>1</v>
      </c>
      <c r="AN71" s="5">
        <v>2</v>
      </c>
      <c r="AO71" s="5">
        <v>3</v>
      </c>
      <c r="AP71" s="5">
        <v>6</v>
      </c>
      <c r="AQ71" s="5">
        <v>11</v>
      </c>
      <c r="AR71" s="79"/>
      <c r="AS71" s="49"/>
    </row>
    <row r="72" spans="4:46" x14ac:dyDescent="0.2">
      <c r="D72" s="38" t="s">
        <v>50</v>
      </c>
      <c r="E72" s="90">
        <v>8</v>
      </c>
      <c r="F72" s="86">
        <f t="shared" si="14"/>
        <v>0.15217391304347827</v>
      </c>
      <c r="G72" s="33">
        <v>28</v>
      </c>
      <c r="H72" s="129">
        <v>184</v>
      </c>
      <c r="I72" s="57" t="s">
        <v>59</v>
      </c>
      <c r="J72" s="129"/>
      <c r="K72" s="15" t="str">
        <f t="shared" si="19"/>
        <v>184_28</v>
      </c>
      <c r="L72" s="4">
        <f t="shared" si="15"/>
        <v>28</v>
      </c>
      <c r="M72" s="4">
        <f t="shared" si="16"/>
        <v>184</v>
      </c>
      <c r="N72" s="4">
        <f t="shared" si="17"/>
        <v>1</v>
      </c>
      <c r="O72" s="91">
        <f t="shared" si="18"/>
        <v>8</v>
      </c>
      <c r="X72" s="76">
        <v>9</v>
      </c>
      <c r="Y72" s="76">
        <v>10</v>
      </c>
      <c r="Z72" s="76">
        <v>9</v>
      </c>
      <c r="AA72" s="76">
        <v>10</v>
      </c>
      <c r="AB72" s="76">
        <v>5</v>
      </c>
      <c r="AC72" s="76">
        <v>7</v>
      </c>
      <c r="AD72" s="76">
        <v>9</v>
      </c>
      <c r="AE72" s="76">
        <v>10</v>
      </c>
      <c r="AF72" s="76">
        <v>7</v>
      </c>
      <c r="AG72" s="76">
        <v>8</v>
      </c>
      <c r="AH72" s="76">
        <v>9</v>
      </c>
      <c r="AI72" s="76">
        <v>10</v>
      </c>
      <c r="AJ72" s="76">
        <v>5</v>
      </c>
      <c r="AK72" s="76">
        <v>7</v>
      </c>
      <c r="AL72" s="76">
        <v>8</v>
      </c>
      <c r="AM72" s="76">
        <v>5</v>
      </c>
      <c r="AN72" s="76">
        <v>7</v>
      </c>
      <c r="AO72" s="76">
        <v>8</v>
      </c>
      <c r="AP72" s="76">
        <v>9</v>
      </c>
      <c r="AQ72" s="76">
        <v>10</v>
      </c>
      <c r="AR72" s="79"/>
      <c r="AS72" s="49"/>
    </row>
    <row r="73" spans="4:46" x14ac:dyDescent="0.2">
      <c r="D73" s="38" t="s">
        <v>50</v>
      </c>
      <c r="E73" s="90">
        <v>10</v>
      </c>
      <c r="F73" s="86">
        <f t="shared" si="14"/>
        <v>0.1358695652173913</v>
      </c>
      <c r="G73" s="33">
        <v>25</v>
      </c>
      <c r="H73" s="129">
        <v>184</v>
      </c>
      <c r="I73" s="57" t="s">
        <v>63</v>
      </c>
      <c r="J73" s="129"/>
      <c r="K73" s="15" t="str">
        <f t="shared" si="19"/>
        <v>184_25</v>
      </c>
      <c r="L73" s="4">
        <f t="shared" si="15"/>
        <v>25</v>
      </c>
      <c r="M73" s="4">
        <f t="shared" si="16"/>
        <v>184</v>
      </c>
      <c r="N73" s="4">
        <f t="shared" si="17"/>
        <v>1</v>
      </c>
      <c r="O73" s="91">
        <f t="shared" si="18"/>
        <v>10</v>
      </c>
      <c r="X73" s="5">
        <v>6</v>
      </c>
      <c r="Y73" s="5">
        <v>11</v>
      </c>
      <c r="Z73" s="5">
        <v>12</v>
      </c>
      <c r="AA73" s="5">
        <v>4</v>
      </c>
      <c r="AB73" s="5">
        <v>1</v>
      </c>
      <c r="AC73" s="5">
        <v>2</v>
      </c>
      <c r="AD73" s="5">
        <v>3</v>
      </c>
      <c r="AE73" s="5">
        <v>12</v>
      </c>
      <c r="AF73" s="76">
        <v>7</v>
      </c>
      <c r="AG73" s="76">
        <v>8</v>
      </c>
      <c r="AH73" s="76">
        <v>5</v>
      </c>
      <c r="AI73" s="76">
        <v>5</v>
      </c>
      <c r="AJ73" s="5">
        <v>1</v>
      </c>
      <c r="AK73" s="5">
        <v>2</v>
      </c>
      <c r="AL73" s="5">
        <v>3</v>
      </c>
      <c r="AM73" s="5">
        <v>1</v>
      </c>
      <c r="AN73" s="5">
        <v>2</v>
      </c>
      <c r="AO73" s="76">
        <v>8</v>
      </c>
      <c r="AP73" s="5">
        <v>12</v>
      </c>
      <c r="AQ73" s="5">
        <v>4</v>
      </c>
      <c r="AR73" s="79"/>
      <c r="AS73" s="49"/>
    </row>
    <row r="74" spans="4:46" x14ac:dyDescent="0.2">
      <c r="D74" s="2"/>
      <c r="E74" s="85">
        <v>11</v>
      </c>
      <c r="F74" s="86">
        <f t="shared" si="14"/>
        <v>0.1095890410958904</v>
      </c>
      <c r="G74" s="33">
        <v>24</v>
      </c>
      <c r="H74" s="129">
        <v>219</v>
      </c>
      <c r="I74" s="131" t="s">
        <v>78</v>
      </c>
      <c r="J74" s="129"/>
      <c r="L74" s="4" t="str">
        <f t="shared" si="15"/>
        <v xml:space="preserve"> </v>
      </c>
      <c r="M74" s="4" t="str">
        <f t="shared" si="16"/>
        <v xml:space="preserve"> </v>
      </c>
      <c r="N74" s="4" t="str">
        <f t="shared" si="17"/>
        <v xml:space="preserve"> </v>
      </c>
      <c r="O74" s="4" t="str">
        <f t="shared" si="18"/>
        <v xml:space="preserve"> </v>
      </c>
      <c r="X74" s="5">
        <v>6</v>
      </c>
      <c r="Y74" s="5">
        <v>11</v>
      </c>
      <c r="Z74" s="5">
        <v>12</v>
      </c>
      <c r="AA74" s="5">
        <v>4</v>
      </c>
      <c r="AB74" s="5">
        <v>6</v>
      </c>
      <c r="AC74" s="5">
        <v>11</v>
      </c>
      <c r="AD74" s="5">
        <v>3</v>
      </c>
      <c r="AE74" s="5">
        <v>4</v>
      </c>
      <c r="AF74" s="5">
        <v>6</v>
      </c>
      <c r="AG74" s="5">
        <v>11</v>
      </c>
      <c r="AH74" s="5">
        <v>12</v>
      </c>
      <c r="AI74" s="5">
        <v>4</v>
      </c>
      <c r="AJ74" s="5">
        <v>1</v>
      </c>
      <c r="AK74" s="5">
        <v>2</v>
      </c>
      <c r="AL74" s="5">
        <v>3</v>
      </c>
      <c r="AM74" s="5">
        <v>1</v>
      </c>
      <c r="AN74" s="5">
        <v>2</v>
      </c>
      <c r="AO74" s="5">
        <v>3</v>
      </c>
      <c r="AP74" s="5">
        <v>6</v>
      </c>
      <c r="AQ74" s="5">
        <v>11</v>
      </c>
      <c r="AR74" s="79"/>
      <c r="AS74" s="94" t="s">
        <v>60</v>
      </c>
      <c r="AT74" s="94" t="s">
        <v>61</v>
      </c>
    </row>
    <row r="75" spans="4:46" x14ac:dyDescent="0.2">
      <c r="D75" s="2"/>
      <c r="E75" s="95">
        <v>9</v>
      </c>
      <c r="F75" s="96">
        <f t="shared" si="14"/>
        <v>0.13537117903930132</v>
      </c>
      <c r="G75" s="97">
        <v>31</v>
      </c>
      <c r="H75" s="130">
        <v>229</v>
      </c>
      <c r="I75" s="131" t="s">
        <v>79</v>
      </c>
      <c r="J75" s="129"/>
      <c r="L75" s="11" t="str">
        <f t="shared" si="15"/>
        <v xml:space="preserve"> </v>
      </c>
      <c r="M75" s="11" t="str">
        <f t="shared" si="16"/>
        <v xml:space="preserve"> </v>
      </c>
      <c r="N75" s="11" t="str">
        <f t="shared" si="17"/>
        <v xml:space="preserve"> </v>
      </c>
      <c r="O75" s="4" t="str">
        <f t="shared" si="18"/>
        <v xml:space="preserve"> </v>
      </c>
      <c r="AS75" s="94" t="s">
        <v>80</v>
      </c>
      <c r="AT75" s="99">
        <f>AQ77*$C$12</f>
        <v>240</v>
      </c>
    </row>
    <row r="76" spans="4:46" x14ac:dyDescent="0.2">
      <c r="D76" s="2"/>
      <c r="E76" s="100" t="s">
        <v>20</v>
      </c>
      <c r="F76" s="4"/>
      <c r="G76" s="33"/>
      <c r="H76" s="33"/>
      <c r="I76" s="33"/>
      <c r="J76" s="33"/>
      <c r="L76" s="20">
        <f>SUM(L64:L75)</f>
        <v>98</v>
      </c>
      <c r="M76" s="20">
        <f>SUM(M64:M75)</f>
        <v>773</v>
      </c>
      <c r="N76" s="20">
        <f>SUM(N64:N75)</f>
        <v>5</v>
      </c>
      <c r="O76" s="51"/>
      <c r="U76" s="20" t="s">
        <v>81</v>
      </c>
      <c r="AR76" s="103">
        <f>SUM(X61:AQ76)</f>
        <v>1560</v>
      </c>
      <c r="AS76" s="94" t="s">
        <v>66</v>
      </c>
      <c r="AT76" s="94" t="s">
        <v>66</v>
      </c>
    </row>
    <row r="77" spans="4:46" x14ac:dyDescent="0.2">
      <c r="D77" s="2"/>
      <c r="E77" s="3"/>
      <c r="F77" s="4"/>
      <c r="N77" s="11"/>
      <c r="O77" s="11"/>
      <c r="S77" s="20"/>
      <c r="T77" s="104" t="s">
        <v>68</v>
      </c>
      <c r="U77" s="11"/>
      <c r="V77" s="105"/>
      <c r="W77" s="106"/>
      <c r="X77" s="107">
        <f t="shared" ref="X77:AQ77" si="20">COUNT(X61:X74)</f>
        <v>12</v>
      </c>
      <c r="Y77" s="107">
        <f t="shared" si="20"/>
        <v>12</v>
      </c>
      <c r="Z77" s="107">
        <f t="shared" si="20"/>
        <v>12</v>
      </c>
      <c r="AA77" s="107">
        <f t="shared" si="20"/>
        <v>12</v>
      </c>
      <c r="AB77" s="107">
        <f t="shared" si="20"/>
        <v>12</v>
      </c>
      <c r="AC77" s="107">
        <f t="shared" si="20"/>
        <v>12</v>
      </c>
      <c r="AD77" s="107">
        <f t="shared" si="20"/>
        <v>12</v>
      </c>
      <c r="AE77" s="107">
        <f t="shared" si="20"/>
        <v>12</v>
      </c>
      <c r="AF77" s="107">
        <f t="shared" si="20"/>
        <v>12</v>
      </c>
      <c r="AG77" s="107">
        <f t="shared" si="20"/>
        <v>12</v>
      </c>
      <c r="AH77" s="107">
        <f t="shared" si="20"/>
        <v>12</v>
      </c>
      <c r="AI77" s="107">
        <f t="shared" si="20"/>
        <v>12</v>
      </c>
      <c r="AJ77" s="107">
        <f t="shared" si="20"/>
        <v>12</v>
      </c>
      <c r="AK77" s="107">
        <f t="shared" si="20"/>
        <v>12</v>
      </c>
      <c r="AL77" s="107">
        <f t="shared" si="20"/>
        <v>12</v>
      </c>
      <c r="AM77" s="107">
        <f t="shared" si="20"/>
        <v>12</v>
      </c>
      <c r="AN77" s="107">
        <f t="shared" si="20"/>
        <v>12</v>
      </c>
      <c r="AO77" s="107">
        <f t="shared" si="20"/>
        <v>12</v>
      </c>
      <c r="AP77" s="107">
        <f t="shared" si="20"/>
        <v>12</v>
      </c>
      <c r="AQ77" s="107">
        <f t="shared" si="20"/>
        <v>12</v>
      </c>
      <c r="AR77" s="79"/>
      <c r="AS77" s="49"/>
    </row>
    <row r="78" spans="4:46" x14ac:dyDescent="0.2">
      <c r="D78" s="2"/>
      <c r="E78" s="3"/>
      <c r="F78" s="4"/>
      <c r="S78" s="20"/>
      <c r="T78" s="132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79"/>
      <c r="AS78" s="49"/>
    </row>
    <row r="79" spans="4:46" x14ac:dyDescent="0.2">
      <c r="D79" s="2"/>
      <c r="E79" s="3"/>
      <c r="F79" s="4"/>
      <c r="S79" s="20"/>
      <c r="T79" s="132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79"/>
      <c r="AS79" s="49"/>
    </row>
    <row r="80" spans="4:46" x14ac:dyDescent="0.2">
      <c r="D80" s="2"/>
      <c r="E80" s="3"/>
      <c r="F80" s="4"/>
      <c r="S80" s="20"/>
      <c r="T80" s="132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79"/>
      <c r="AS80" s="49"/>
    </row>
    <row r="81" spans="4:46" x14ac:dyDescent="0.2">
      <c r="D81" s="2"/>
      <c r="E81" s="108" t="s">
        <v>5</v>
      </c>
      <c r="F81" s="109">
        <v>4</v>
      </c>
      <c r="G81" s="51"/>
      <c r="H81" s="51"/>
      <c r="I81" s="51"/>
      <c r="J81" s="51"/>
      <c r="K81" s="51"/>
      <c r="L81" s="51"/>
      <c r="M81" s="51"/>
      <c r="T81" s="70"/>
      <c r="U81" s="71" t="s">
        <v>32</v>
      </c>
      <c r="V81" s="72"/>
      <c r="W81" s="73"/>
      <c r="X81" s="74">
        <v>8</v>
      </c>
      <c r="Y81" s="74">
        <v>8</v>
      </c>
      <c r="Z81" s="74">
        <v>8</v>
      </c>
      <c r="AA81" s="74">
        <v>12</v>
      </c>
      <c r="AB81" s="74">
        <v>8</v>
      </c>
      <c r="AC81" s="74">
        <v>8</v>
      </c>
      <c r="AD81" s="74">
        <v>8</v>
      </c>
      <c r="AE81" s="74">
        <v>12</v>
      </c>
      <c r="AF81" s="74">
        <v>8</v>
      </c>
      <c r="AG81" s="74">
        <v>8</v>
      </c>
      <c r="AH81" s="74">
        <v>8</v>
      </c>
      <c r="AI81" s="74">
        <v>8</v>
      </c>
      <c r="AJ81" s="74">
        <v>8</v>
      </c>
      <c r="AK81" s="74">
        <v>8</v>
      </c>
      <c r="AL81" s="74">
        <v>8</v>
      </c>
      <c r="AM81" s="74">
        <v>8</v>
      </c>
      <c r="AN81" s="74">
        <v>8</v>
      </c>
      <c r="AO81" s="74">
        <v>8</v>
      </c>
      <c r="AP81" s="74">
        <v>8</v>
      </c>
      <c r="AQ81" s="74">
        <v>8</v>
      </c>
      <c r="AR81" s="79"/>
      <c r="AS81" s="49"/>
    </row>
    <row r="82" spans="4:46" x14ac:dyDescent="0.2">
      <c r="D82" s="2"/>
      <c r="E82" s="59" t="s">
        <v>36</v>
      </c>
      <c r="F82" s="78">
        <v>1500</v>
      </c>
      <c r="AR82" s="79"/>
      <c r="AS82" s="49"/>
    </row>
    <row r="83" spans="4:46" x14ac:dyDescent="0.2">
      <c r="D83" s="2"/>
      <c r="E83" s="3"/>
      <c r="F83" s="4"/>
      <c r="T83" s="52" t="s">
        <v>35</v>
      </c>
      <c r="X83" s="76">
        <v>5</v>
      </c>
      <c r="Y83" s="76">
        <v>7</v>
      </c>
      <c r="Z83" s="76">
        <v>8</v>
      </c>
      <c r="AA83" s="76">
        <v>9</v>
      </c>
      <c r="AB83" s="76">
        <v>5</v>
      </c>
      <c r="AC83" s="76">
        <v>9</v>
      </c>
      <c r="AD83" s="76">
        <v>7</v>
      </c>
      <c r="AE83" s="76">
        <v>8</v>
      </c>
      <c r="AF83" s="76">
        <v>7</v>
      </c>
      <c r="AG83" s="76">
        <v>8</v>
      </c>
      <c r="AH83" s="76">
        <v>10</v>
      </c>
      <c r="AI83" s="76">
        <v>10</v>
      </c>
      <c r="AJ83" s="76">
        <v>9</v>
      </c>
      <c r="AK83" s="76">
        <v>1</v>
      </c>
      <c r="AL83" s="76">
        <v>4</v>
      </c>
      <c r="AM83" s="76">
        <v>9</v>
      </c>
      <c r="AN83" s="76">
        <v>1</v>
      </c>
      <c r="AO83" s="76">
        <v>4</v>
      </c>
      <c r="AP83" s="76">
        <v>1</v>
      </c>
      <c r="AQ83" s="76">
        <v>4</v>
      </c>
      <c r="AR83" s="79"/>
      <c r="AS83" s="49"/>
    </row>
    <row r="84" spans="4:46" x14ac:dyDescent="0.2">
      <c r="D84" s="2">
        <v>7</v>
      </c>
      <c r="E84" s="80" t="s">
        <v>38</v>
      </c>
      <c r="F84" s="81" t="s">
        <v>39</v>
      </c>
      <c r="G84" s="66" t="s">
        <v>40</v>
      </c>
      <c r="H84" s="66" t="s">
        <v>41</v>
      </c>
      <c r="I84" s="59"/>
      <c r="J84" s="59"/>
      <c r="L84" s="82" t="s">
        <v>42</v>
      </c>
      <c r="M84" s="82" t="s">
        <v>43</v>
      </c>
      <c r="N84" s="82" t="s">
        <v>44</v>
      </c>
      <c r="O84" s="82" t="s">
        <v>45</v>
      </c>
      <c r="X84" s="76">
        <v>5</v>
      </c>
      <c r="Y84" s="76">
        <v>7</v>
      </c>
      <c r="Z84" s="76">
        <v>8</v>
      </c>
      <c r="AA84" s="76">
        <v>9</v>
      </c>
      <c r="AB84" s="76">
        <v>8</v>
      </c>
      <c r="AC84" s="76">
        <v>5</v>
      </c>
      <c r="AD84" s="76">
        <v>10</v>
      </c>
      <c r="AE84" s="76">
        <v>5</v>
      </c>
      <c r="AF84" s="76">
        <v>9</v>
      </c>
      <c r="AG84" s="76">
        <v>10</v>
      </c>
      <c r="AH84" s="76">
        <v>1</v>
      </c>
      <c r="AI84" s="76">
        <v>7</v>
      </c>
      <c r="AJ84" s="76">
        <v>5</v>
      </c>
      <c r="AK84" s="76">
        <v>10</v>
      </c>
      <c r="AL84" s="76">
        <v>10</v>
      </c>
      <c r="AM84" s="76">
        <v>1</v>
      </c>
      <c r="AN84" s="76">
        <v>4</v>
      </c>
      <c r="AO84" s="76">
        <v>7</v>
      </c>
      <c r="AP84" s="76">
        <v>1</v>
      </c>
      <c r="AQ84" s="76">
        <v>4</v>
      </c>
      <c r="AR84" s="79"/>
      <c r="AS84" s="49"/>
    </row>
    <row r="85" spans="4:46" x14ac:dyDescent="0.2">
      <c r="D85" s="38" t="s">
        <v>50</v>
      </c>
      <c r="E85" s="90">
        <v>4</v>
      </c>
      <c r="F85" s="86">
        <f t="shared" ref="F85:F94" si="21">G85/H85</f>
        <v>0.69565217391304346</v>
      </c>
      <c r="G85" s="33">
        <v>32</v>
      </c>
      <c r="H85" s="129">
        <v>46</v>
      </c>
      <c r="I85" s="57" t="s">
        <v>46</v>
      </c>
      <c r="J85" s="129"/>
      <c r="L85" s="4">
        <f t="shared" ref="L85:L94" si="22">IF($D85="*",G85," ")</f>
        <v>32</v>
      </c>
      <c r="M85" s="4">
        <f t="shared" ref="M85:M94" si="23">IF($D85="*",H85," ")</f>
        <v>46</v>
      </c>
      <c r="N85" s="4">
        <f t="shared" ref="N85:N94" si="24">IF($D85="*",1," ")</f>
        <v>1</v>
      </c>
      <c r="O85" s="91">
        <f t="shared" ref="O85:O94" si="25">IF(N85=1,E85," ")</f>
        <v>4</v>
      </c>
      <c r="S85" s="23"/>
      <c r="T85" s="23"/>
      <c r="U85" s="23"/>
      <c r="X85" s="5">
        <v>2</v>
      </c>
      <c r="Y85" s="5">
        <v>2</v>
      </c>
      <c r="Z85" s="5">
        <v>3</v>
      </c>
      <c r="AA85" s="76">
        <v>4</v>
      </c>
      <c r="AB85" s="5">
        <v>3</v>
      </c>
      <c r="AC85" s="5">
        <v>6</v>
      </c>
      <c r="AD85" s="5">
        <v>3</v>
      </c>
      <c r="AE85" s="76">
        <v>8</v>
      </c>
      <c r="AF85" s="5">
        <v>3</v>
      </c>
      <c r="AG85" s="5">
        <v>6</v>
      </c>
      <c r="AH85" s="5">
        <v>6</v>
      </c>
      <c r="AI85" s="5">
        <v>2</v>
      </c>
      <c r="AJ85" s="5">
        <v>2</v>
      </c>
      <c r="AK85" s="5">
        <v>3</v>
      </c>
      <c r="AL85" s="5">
        <v>6</v>
      </c>
      <c r="AM85" s="5">
        <v>6</v>
      </c>
      <c r="AN85" s="5">
        <v>2</v>
      </c>
      <c r="AO85" s="5">
        <v>6</v>
      </c>
      <c r="AP85" s="5">
        <v>2</v>
      </c>
      <c r="AQ85" s="5">
        <v>3</v>
      </c>
      <c r="AR85" s="79">
        <f>SUM(X83:AQ85)</f>
        <v>330</v>
      </c>
      <c r="AS85" s="49"/>
    </row>
    <row r="86" spans="4:46" x14ac:dyDescent="0.2">
      <c r="D86" s="2"/>
      <c r="E86" s="90">
        <v>1</v>
      </c>
      <c r="F86" s="86">
        <f t="shared" si="21"/>
        <v>0.74</v>
      </c>
      <c r="G86" s="33">
        <v>37</v>
      </c>
      <c r="H86" s="129">
        <v>50</v>
      </c>
      <c r="I86" s="57" t="s">
        <v>48</v>
      </c>
      <c r="J86" s="129"/>
      <c r="L86" s="4" t="str">
        <f t="shared" si="22"/>
        <v xml:space="preserve"> </v>
      </c>
      <c r="M86" s="4" t="str">
        <f t="shared" si="23"/>
        <v xml:space="preserve"> </v>
      </c>
      <c r="N86" s="4" t="str">
        <f t="shared" si="24"/>
        <v xml:space="preserve"> </v>
      </c>
      <c r="O86" s="4" t="str">
        <f t="shared" si="25"/>
        <v xml:space="preserve"> </v>
      </c>
      <c r="X86" s="76">
        <v>5</v>
      </c>
      <c r="Y86" s="76">
        <v>7</v>
      </c>
      <c r="Z86" s="76">
        <v>8</v>
      </c>
      <c r="AA86" s="76">
        <v>9</v>
      </c>
      <c r="AB86" s="76">
        <v>5</v>
      </c>
      <c r="AC86" s="76">
        <v>9</v>
      </c>
      <c r="AD86" s="76">
        <v>7</v>
      </c>
      <c r="AE86" s="76">
        <v>8</v>
      </c>
      <c r="AF86" s="76">
        <v>7</v>
      </c>
      <c r="AG86" s="76">
        <v>8</v>
      </c>
      <c r="AH86" s="76">
        <v>10</v>
      </c>
      <c r="AI86" s="76">
        <v>10</v>
      </c>
      <c r="AJ86" s="76">
        <v>9</v>
      </c>
      <c r="AK86" s="76">
        <v>1</v>
      </c>
      <c r="AL86" s="76">
        <v>4</v>
      </c>
      <c r="AM86" s="76">
        <v>9</v>
      </c>
      <c r="AN86" s="76">
        <v>1</v>
      </c>
      <c r="AO86" s="76">
        <v>4</v>
      </c>
      <c r="AP86" s="76">
        <v>1</v>
      </c>
      <c r="AQ86" s="76">
        <v>4</v>
      </c>
      <c r="AR86" s="79"/>
      <c r="AS86" s="49"/>
    </row>
    <row r="87" spans="4:46" x14ac:dyDescent="0.2">
      <c r="D87" s="2"/>
      <c r="E87" s="90">
        <v>7</v>
      </c>
      <c r="F87" s="86">
        <f t="shared" si="21"/>
        <v>0.21495327102803738</v>
      </c>
      <c r="G87" s="33">
        <v>23</v>
      </c>
      <c r="H87" s="129">
        <v>107</v>
      </c>
      <c r="I87" s="57" t="s">
        <v>51</v>
      </c>
      <c r="J87" s="129"/>
      <c r="L87" s="4" t="str">
        <f t="shared" si="22"/>
        <v xml:space="preserve"> </v>
      </c>
      <c r="M87" s="4" t="str">
        <f t="shared" si="23"/>
        <v xml:space="preserve"> </v>
      </c>
      <c r="N87" s="4" t="str">
        <f t="shared" si="24"/>
        <v xml:space="preserve"> </v>
      </c>
      <c r="O87" s="4" t="str">
        <f t="shared" si="25"/>
        <v xml:space="preserve"> </v>
      </c>
      <c r="X87" s="76">
        <v>5</v>
      </c>
      <c r="Y87" s="76">
        <v>7</v>
      </c>
      <c r="Z87" s="76">
        <v>8</v>
      </c>
      <c r="AA87" s="76">
        <v>9</v>
      </c>
      <c r="AB87" s="76">
        <v>8</v>
      </c>
      <c r="AC87" s="76">
        <v>5</v>
      </c>
      <c r="AD87" s="76">
        <v>10</v>
      </c>
      <c r="AE87" s="76">
        <v>5</v>
      </c>
      <c r="AF87" s="76">
        <v>9</v>
      </c>
      <c r="AG87" s="76">
        <v>10</v>
      </c>
      <c r="AH87" s="76">
        <v>1</v>
      </c>
      <c r="AI87" s="76">
        <v>7</v>
      </c>
      <c r="AJ87" s="76">
        <v>5</v>
      </c>
      <c r="AK87" s="76">
        <v>10</v>
      </c>
      <c r="AL87" s="76">
        <v>10</v>
      </c>
      <c r="AM87" s="76">
        <v>1</v>
      </c>
      <c r="AN87" s="76">
        <v>4</v>
      </c>
      <c r="AO87" s="76">
        <v>7</v>
      </c>
      <c r="AP87" s="76">
        <v>1</v>
      </c>
      <c r="AQ87" s="76">
        <v>4</v>
      </c>
      <c r="AR87" s="79"/>
      <c r="AS87" s="49"/>
    </row>
    <row r="88" spans="4:46" x14ac:dyDescent="0.2">
      <c r="D88" s="38" t="s">
        <v>50</v>
      </c>
      <c r="E88" s="90">
        <v>8</v>
      </c>
      <c r="F88" s="86">
        <f t="shared" si="21"/>
        <v>0.24444444444444444</v>
      </c>
      <c r="G88" s="33">
        <v>44</v>
      </c>
      <c r="H88" s="129">
        <v>180</v>
      </c>
      <c r="I88" s="57" t="s">
        <v>52</v>
      </c>
      <c r="J88" s="129"/>
      <c r="L88" s="4">
        <f t="shared" si="22"/>
        <v>44</v>
      </c>
      <c r="M88" s="4">
        <f t="shared" si="23"/>
        <v>180</v>
      </c>
      <c r="N88" s="4">
        <f t="shared" si="24"/>
        <v>1</v>
      </c>
      <c r="O88" s="91">
        <f t="shared" si="25"/>
        <v>8</v>
      </c>
      <c r="X88" s="5">
        <v>2</v>
      </c>
      <c r="Y88" s="5">
        <v>2</v>
      </c>
      <c r="Z88" s="5">
        <v>3</v>
      </c>
      <c r="AA88" s="76">
        <v>4</v>
      </c>
      <c r="AB88" s="5">
        <v>3</v>
      </c>
      <c r="AC88" s="5">
        <v>6</v>
      </c>
      <c r="AD88" s="5">
        <v>3</v>
      </c>
      <c r="AE88" s="76">
        <v>8</v>
      </c>
      <c r="AF88" s="5">
        <v>3</v>
      </c>
      <c r="AG88" s="5">
        <v>6</v>
      </c>
      <c r="AH88" s="5">
        <v>6</v>
      </c>
      <c r="AI88" s="5">
        <v>2</v>
      </c>
      <c r="AJ88" s="5">
        <v>2</v>
      </c>
      <c r="AK88" s="5">
        <v>3</v>
      </c>
      <c r="AL88" s="5">
        <v>6</v>
      </c>
      <c r="AM88" s="5">
        <v>6</v>
      </c>
      <c r="AN88" s="5">
        <v>2</v>
      </c>
      <c r="AO88" s="5">
        <v>6</v>
      </c>
      <c r="AP88" s="5">
        <v>2</v>
      </c>
      <c r="AQ88" s="5">
        <v>3</v>
      </c>
      <c r="AR88" s="79"/>
      <c r="AS88" s="49"/>
    </row>
    <row r="89" spans="4:46" x14ac:dyDescent="0.2">
      <c r="D89" s="38" t="s">
        <v>50</v>
      </c>
      <c r="E89" s="90">
        <v>5</v>
      </c>
      <c r="F89" s="86">
        <f t="shared" si="21"/>
        <v>0.20454545454545456</v>
      </c>
      <c r="G89" s="33">
        <v>45</v>
      </c>
      <c r="H89" s="129">
        <v>220</v>
      </c>
      <c r="I89" s="57" t="s">
        <v>54</v>
      </c>
      <c r="J89" s="129"/>
      <c r="L89" s="4">
        <f t="shared" si="22"/>
        <v>45</v>
      </c>
      <c r="M89" s="4">
        <f t="shared" si="23"/>
        <v>220</v>
      </c>
      <c r="N89" s="4">
        <f t="shared" si="24"/>
        <v>1</v>
      </c>
      <c r="O89" s="91">
        <f t="shared" si="25"/>
        <v>5</v>
      </c>
      <c r="X89" s="76">
        <v>5</v>
      </c>
      <c r="Y89" s="76">
        <v>7</v>
      </c>
      <c r="Z89" s="76">
        <v>8</v>
      </c>
      <c r="AA89" s="76">
        <v>9</v>
      </c>
      <c r="AB89" s="76">
        <v>5</v>
      </c>
      <c r="AC89" s="76">
        <v>9</v>
      </c>
      <c r="AD89" s="76">
        <v>7</v>
      </c>
      <c r="AE89" s="76">
        <v>8</v>
      </c>
      <c r="AF89" s="76">
        <v>7</v>
      </c>
      <c r="AG89" s="76">
        <v>8</v>
      </c>
      <c r="AH89" s="76">
        <v>10</v>
      </c>
      <c r="AI89" s="76">
        <v>10</v>
      </c>
      <c r="AJ89" s="76">
        <v>9</v>
      </c>
      <c r="AK89" s="76">
        <v>1</v>
      </c>
      <c r="AL89" s="76">
        <v>4</v>
      </c>
      <c r="AM89" s="76">
        <v>9</v>
      </c>
      <c r="AN89" s="76">
        <v>1</v>
      </c>
      <c r="AO89" s="76">
        <v>4</v>
      </c>
      <c r="AP89" s="76">
        <v>1</v>
      </c>
      <c r="AQ89" s="76">
        <v>4</v>
      </c>
      <c r="AR89" s="79"/>
      <c r="AS89" s="49"/>
    </row>
    <row r="90" spans="4:46" x14ac:dyDescent="0.2">
      <c r="D90" s="2"/>
      <c r="E90" s="90">
        <v>10</v>
      </c>
      <c r="F90" s="86">
        <f t="shared" si="21"/>
        <v>0.17222222222222222</v>
      </c>
      <c r="G90" s="33">
        <v>62</v>
      </c>
      <c r="H90" s="129">
        <v>360</v>
      </c>
      <c r="I90" s="57" t="s">
        <v>56</v>
      </c>
      <c r="J90" s="129"/>
      <c r="L90" s="4" t="str">
        <f t="shared" si="22"/>
        <v xml:space="preserve"> </v>
      </c>
      <c r="M90" s="4" t="str">
        <f t="shared" si="23"/>
        <v xml:space="preserve"> </v>
      </c>
      <c r="N90" s="4" t="str">
        <f t="shared" si="24"/>
        <v xml:space="preserve"> </v>
      </c>
      <c r="O90" s="4" t="str">
        <f t="shared" si="25"/>
        <v xml:space="preserve"> </v>
      </c>
      <c r="X90" s="76">
        <v>5</v>
      </c>
      <c r="Y90" s="76">
        <v>7</v>
      </c>
      <c r="Z90" s="76">
        <v>8</v>
      </c>
      <c r="AA90" s="76">
        <v>9</v>
      </c>
      <c r="AB90" s="76">
        <v>8</v>
      </c>
      <c r="AC90" s="76">
        <v>5</v>
      </c>
      <c r="AD90" s="76">
        <v>10</v>
      </c>
      <c r="AE90" s="76">
        <v>5</v>
      </c>
      <c r="AF90" s="76">
        <v>9</v>
      </c>
      <c r="AG90" s="76">
        <v>10</v>
      </c>
      <c r="AH90" s="76">
        <v>1</v>
      </c>
      <c r="AI90" s="76">
        <v>7</v>
      </c>
      <c r="AJ90" s="76">
        <v>5</v>
      </c>
      <c r="AK90" s="76">
        <v>10</v>
      </c>
      <c r="AL90" s="76">
        <v>10</v>
      </c>
      <c r="AM90" s="76">
        <v>1</v>
      </c>
      <c r="AN90" s="76">
        <v>4</v>
      </c>
      <c r="AO90" s="76">
        <v>7</v>
      </c>
      <c r="AP90" s="76">
        <v>1</v>
      </c>
      <c r="AQ90" s="76">
        <v>4</v>
      </c>
      <c r="AR90" s="79"/>
      <c r="AS90" s="49"/>
    </row>
    <row r="91" spans="4:46" x14ac:dyDescent="0.2">
      <c r="D91" s="38" t="s">
        <v>50</v>
      </c>
      <c r="E91" s="90">
        <v>9</v>
      </c>
      <c r="F91" s="86">
        <f t="shared" si="21"/>
        <v>0.19540229885057472</v>
      </c>
      <c r="G91" s="33">
        <v>85</v>
      </c>
      <c r="H91" s="129">
        <v>435</v>
      </c>
      <c r="I91" s="57" t="s">
        <v>57</v>
      </c>
      <c r="J91" s="129"/>
      <c r="L91" s="4">
        <f t="shared" si="22"/>
        <v>85</v>
      </c>
      <c r="M91" s="4">
        <f t="shared" si="23"/>
        <v>435</v>
      </c>
      <c r="N91" s="4">
        <f t="shared" si="24"/>
        <v>1</v>
      </c>
      <c r="O91" s="91">
        <f t="shared" si="25"/>
        <v>9</v>
      </c>
      <c r="X91" s="5">
        <v>2</v>
      </c>
      <c r="Y91" s="5">
        <v>2</v>
      </c>
      <c r="Z91" s="5">
        <v>3</v>
      </c>
      <c r="AA91" s="76">
        <v>4</v>
      </c>
      <c r="AB91" s="5">
        <v>3</v>
      </c>
      <c r="AC91" s="5">
        <v>6</v>
      </c>
      <c r="AD91" s="5">
        <v>3</v>
      </c>
      <c r="AE91" s="76">
        <v>8</v>
      </c>
      <c r="AF91" s="5">
        <v>3</v>
      </c>
      <c r="AG91" s="5">
        <v>6</v>
      </c>
      <c r="AH91" s="5">
        <v>6</v>
      </c>
      <c r="AI91" s="5">
        <v>2</v>
      </c>
      <c r="AJ91" s="5">
        <v>2</v>
      </c>
      <c r="AK91" s="5">
        <v>3</v>
      </c>
      <c r="AL91" s="5">
        <v>6</v>
      </c>
      <c r="AM91" s="5">
        <v>6</v>
      </c>
      <c r="AN91" s="5">
        <v>2</v>
      </c>
      <c r="AO91" s="5">
        <v>6</v>
      </c>
      <c r="AP91" s="5">
        <v>2</v>
      </c>
      <c r="AQ91" s="5">
        <v>3</v>
      </c>
      <c r="AR91" s="79"/>
      <c r="AS91" s="49"/>
    </row>
    <row r="92" spans="4:46" x14ac:dyDescent="0.2">
      <c r="D92" s="38" t="s">
        <v>50</v>
      </c>
      <c r="E92" s="85">
        <v>6</v>
      </c>
      <c r="F92" s="86">
        <f t="shared" si="21"/>
        <v>0.13396226415094339</v>
      </c>
      <c r="G92" s="33">
        <v>71</v>
      </c>
      <c r="H92" s="129">
        <v>530</v>
      </c>
      <c r="I92" s="57" t="s">
        <v>58</v>
      </c>
      <c r="J92" s="129"/>
      <c r="L92" s="4">
        <f t="shared" si="22"/>
        <v>71</v>
      </c>
      <c r="M92" s="4">
        <f t="shared" si="23"/>
        <v>530</v>
      </c>
      <c r="N92" s="4">
        <f t="shared" si="24"/>
        <v>1</v>
      </c>
      <c r="O92" s="91">
        <f t="shared" si="25"/>
        <v>6</v>
      </c>
      <c r="X92" s="76">
        <v>5</v>
      </c>
      <c r="Y92" s="76">
        <v>7</v>
      </c>
      <c r="Z92" s="76">
        <v>8</v>
      </c>
      <c r="AA92" s="76">
        <v>9</v>
      </c>
      <c r="AB92" s="76">
        <v>5</v>
      </c>
      <c r="AC92" s="76">
        <v>9</v>
      </c>
      <c r="AD92" s="76">
        <v>7</v>
      </c>
      <c r="AE92" s="76">
        <v>8</v>
      </c>
      <c r="AF92" s="76">
        <v>7</v>
      </c>
      <c r="AG92" s="76">
        <v>8</v>
      </c>
      <c r="AH92" s="76">
        <v>10</v>
      </c>
      <c r="AI92" s="76">
        <v>10</v>
      </c>
      <c r="AJ92" s="76">
        <v>9</v>
      </c>
      <c r="AK92" s="76">
        <v>1</v>
      </c>
      <c r="AL92" s="76">
        <v>4</v>
      </c>
      <c r="AM92" s="76">
        <v>9</v>
      </c>
      <c r="AN92" s="76">
        <v>1</v>
      </c>
      <c r="AO92" s="76">
        <v>4</v>
      </c>
      <c r="AP92" s="76">
        <v>1</v>
      </c>
      <c r="AQ92" s="76">
        <v>4</v>
      </c>
      <c r="AR92" s="79"/>
      <c r="AS92" s="49"/>
    </row>
    <row r="93" spans="4:46" x14ac:dyDescent="0.2">
      <c r="D93" s="38" t="s">
        <v>50</v>
      </c>
      <c r="E93" s="85">
        <v>3</v>
      </c>
      <c r="F93" s="86">
        <f t="shared" si="21"/>
        <v>0.15142857142857144</v>
      </c>
      <c r="G93" s="33">
        <v>106</v>
      </c>
      <c r="H93" s="129">
        <v>700</v>
      </c>
      <c r="I93" s="57" t="s">
        <v>59</v>
      </c>
      <c r="J93" s="129"/>
      <c r="L93" s="4">
        <f t="shared" si="22"/>
        <v>106</v>
      </c>
      <c r="M93" s="4">
        <f t="shared" si="23"/>
        <v>700</v>
      </c>
      <c r="N93" s="4">
        <f t="shared" si="24"/>
        <v>1</v>
      </c>
      <c r="O93" s="91">
        <f t="shared" si="25"/>
        <v>3</v>
      </c>
      <c r="X93" s="76">
        <v>5</v>
      </c>
      <c r="Y93" s="76">
        <v>7</v>
      </c>
      <c r="Z93" s="76">
        <v>8</v>
      </c>
      <c r="AA93" s="76">
        <v>9</v>
      </c>
      <c r="AB93" s="76">
        <v>8</v>
      </c>
      <c r="AC93" s="76">
        <v>5</v>
      </c>
      <c r="AD93" s="76">
        <v>10</v>
      </c>
      <c r="AE93" s="76">
        <v>5</v>
      </c>
      <c r="AF93" s="76">
        <v>9</v>
      </c>
      <c r="AG93" s="76">
        <v>10</v>
      </c>
      <c r="AH93" s="76">
        <v>1</v>
      </c>
      <c r="AI93" s="76">
        <v>7</v>
      </c>
      <c r="AJ93" s="76">
        <v>5</v>
      </c>
      <c r="AK93" s="76">
        <v>10</v>
      </c>
      <c r="AL93" s="76">
        <v>10</v>
      </c>
      <c r="AM93" s="76">
        <v>1</v>
      </c>
      <c r="AN93" s="76">
        <v>4</v>
      </c>
      <c r="AO93" s="76">
        <v>7</v>
      </c>
      <c r="AP93" s="76">
        <v>1</v>
      </c>
      <c r="AQ93" s="76">
        <v>4</v>
      </c>
      <c r="AR93" s="79"/>
      <c r="AS93" s="94" t="s">
        <v>60</v>
      </c>
      <c r="AT93" s="94" t="s">
        <v>61</v>
      </c>
    </row>
    <row r="94" spans="4:46" x14ac:dyDescent="0.2">
      <c r="D94" s="38" t="s">
        <v>50</v>
      </c>
      <c r="E94" s="112">
        <v>2</v>
      </c>
      <c r="F94" s="96">
        <f t="shared" si="21"/>
        <v>8.7804878048780483E-2</v>
      </c>
      <c r="G94" s="97">
        <v>72</v>
      </c>
      <c r="H94" s="130">
        <v>820</v>
      </c>
      <c r="I94" s="57" t="s">
        <v>63</v>
      </c>
      <c r="J94" s="129"/>
      <c r="L94" s="11">
        <f t="shared" si="22"/>
        <v>72</v>
      </c>
      <c r="M94" s="11">
        <f t="shared" si="23"/>
        <v>820</v>
      </c>
      <c r="N94" s="11">
        <f t="shared" si="24"/>
        <v>1</v>
      </c>
      <c r="O94" s="98">
        <f t="shared" si="25"/>
        <v>2</v>
      </c>
      <c r="X94" s="5">
        <v>2</v>
      </c>
      <c r="Y94" s="5">
        <v>2</v>
      </c>
      <c r="Z94" s="5">
        <v>3</v>
      </c>
      <c r="AA94" s="76">
        <v>4</v>
      </c>
      <c r="AB94" s="5">
        <v>3</v>
      </c>
      <c r="AC94" s="5">
        <v>6</v>
      </c>
      <c r="AD94" s="5">
        <v>3</v>
      </c>
      <c r="AE94" s="76">
        <v>8</v>
      </c>
      <c r="AF94" s="5">
        <v>3</v>
      </c>
      <c r="AG94" s="5">
        <v>6</v>
      </c>
      <c r="AH94" s="5">
        <v>6</v>
      </c>
      <c r="AI94" s="5">
        <v>2</v>
      </c>
      <c r="AJ94" s="5">
        <v>2</v>
      </c>
      <c r="AK94" s="5">
        <v>3</v>
      </c>
      <c r="AL94" s="5">
        <v>6</v>
      </c>
      <c r="AM94" s="5">
        <v>6</v>
      </c>
      <c r="AN94" s="5">
        <v>2</v>
      </c>
      <c r="AO94" s="5">
        <v>6</v>
      </c>
      <c r="AP94" s="5">
        <v>2</v>
      </c>
      <c r="AQ94" s="5">
        <v>3</v>
      </c>
      <c r="AR94" s="103"/>
      <c r="AS94" s="99" t="s">
        <v>64</v>
      </c>
      <c r="AT94" s="99">
        <f>AQ96*$C$12</f>
        <v>240</v>
      </c>
    </row>
    <row r="95" spans="4:46" x14ac:dyDescent="0.2">
      <c r="D95" s="2"/>
      <c r="E95" s="100" t="s">
        <v>20</v>
      </c>
      <c r="F95" s="4"/>
      <c r="G95" s="33"/>
      <c r="H95" s="33"/>
      <c r="I95" s="33"/>
      <c r="J95" s="33"/>
      <c r="L95" s="20">
        <f>SUM(L85:L94)</f>
        <v>455</v>
      </c>
      <c r="M95" s="20">
        <f>SUM(M85:M94)</f>
        <v>2931</v>
      </c>
      <c r="N95" s="20">
        <f>SUM(N85:N94)</f>
        <v>7</v>
      </c>
      <c r="O95" s="20"/>
      <c r="U95" s="20" t="s">
        <v>82</v>
      </c>
      <c r="AR95" s="103">
        <f>SUM(X82:AQ95)</f>
        <v>1320</v>
      </c>
      <c r="AS95" s="94" t="s">
        <v>66</v>
      </c>
      <c r="AT95" s="94" t="s">
        <v>66</v>
      </c>
    </row>
    <row r="96" spans="4:46" x14ac:dyDescent="0.2">
      <c r="D96" s="2"/>
      <c r="E96" s="3"/>
      <c r="F96" s="4"/>
      <c r="G96" s="33"/>
      <c r="H96" s="33"/>
      <c r="I96" s="33"/>
      <c r="J96" s="33"/>
      <c r="N96" s="11"/>
      <c r="T96" s="104" t="s">
        <v>68</v>
      </c>
      <c r="U96" s="11"/>
      <c r="V96" s="105"/>
      <c r="W96" s="106"/>
      <c r="X96" s="107">
        <f>COUNT(X82:X95)</f>
        <v>12</v>
      </c>
      <c r="Y96" s="107">
        <f t="shared" ref="Y96:AQ96" si="26">COUNT(Y82:Y95)</f>
        <v>12</v>
      </c>
      <c r="Z96" s="107">
        <f t="shared" si="26"/>
        <v>12</v>
      </c>
      <c r="AA96" s="107">
        <f t="shared" si="26"/>
        <v>12</v>
      </c>
      <c r="AB96" s="107">
        <f t="shared" si="26"/>
        <v>12</v>
      </c>
      <c r="AC96" s="107">
        <f t="shared" si="26"/>
        <v>12</v>
      </c>
      <c r="AD96" s="107">
        <f>COUNT(AD82:AD95)</f>
        <v>12</v>
      </c>
      <c r="AE96" s="107">
        <f t="shared" si="26"/>
        <v>12</v>
      </c>
      <c r="AF96" s="107">
        <f t="shared" si="26"/>
        <v>12</v>
      </c>
      <c r="AG96" s="107">
        <f t="shared" si="26"/>
        <v>12</v>
      </c>
      <c r="AH96" s="107">
        <f t="shared" si="26"/>
        <v>12</v>
      </c>
      <c r="AI96" s="107">
        <f t="shared" si="26"/>
        <v>12</v>
      </c>
      <c r="AJ96" s="107">
        <f t="shared" si="26"/>
        <v>12</v>
      </c>
      <c r="AK96" s="107">
        <f t="shared" si="26"/>
        <v>12</v>
      </c>
      <c r="AL96" s="107">
        <f t="shared" si="26"/>
        <v>12</v>
      </c>
      <c r="AM96" s="107">
        <f t="shared" si="26"/>
        <v>12</v>
      </c>
      <c r="AN96" s="107">
        <f t="shared" si="26"/>
        <v>12</v>
      </c>
      <c r="AO96" s="107">
        <f t="shared" si="26"/>
        <v>12</v>
      </c>
      <c r="AP96" s="107">
        <f t="shared" si="26"/>
        <v>12</v>
      </c>
      <c r="AQ96" s="107">
        <f t="shared" si="26"/>
        <v>12</v>
      </c>
      <c r="AR96" s="79"/>
      <c r="AS96" s="49"/>
    </row>
    <row r="97" spans="3:46" x14ac:dyDescent="0.2">
      <c r="D97" s="2"/>
      <c r="E97" s="3"/>
      <c r="F97" s="4"/>
      <c r="G97" s="33"/>
      <c r="H97" s="33"/>
      <c r="I97" s="33"/>
      <c r="J97" s="33"/>
      <c r="T97" s="132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79"/>
      <c r="AS97" s="49"/>
    </row>
    <row r="98" spans="3:46" x14ac:dyDescent="0.2">
      <c r="D98" s="2"/>
      <c r="E98" s="3"/>
      <c r="F98" s="4"/>
      <c r="G98" s="33"/>
      <c r="H98" s="33"/>
      <c r="I98" s="33"/>
      <c r="J98" s="33"/>
      <c r="T98" s="132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79"/>
      <c r="AS98" s="49"/>
    </row>
    <row r="99" spans="3:46" x14ac:dyDescent="0.2">
      <c r="D99" s="2"/>
      <c r="E99" s="3"/>
      <c r="F99" s="4"/>
      <c r="G99" s="33"/>
      <c r="H99" s="33"/>
      <c r="I99" s="33"/>
      <c r="J99" s="33"/>
      <c r="T99" s="132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79"/>
      <c r="AS99" s="49"/>
    </row>
    <row r="100" spans="3:46" x14ac:dyDescent="0.2">
      <c r="D100" s="2"/>
      <c r="E100" s="108" t="s">
        <v>5</v>
      </c>
      <c r="F100" s="109">
        <v>7</v>
      </c>
      <c r="G100" s="51"/>
      <c r="H100" s="51"/>
      <c r="I100" s="51"/>
      <c r="J100" s="51"/>
      <c r="K100" s="51"/>
      <c r="L100" s="113"/>
      <c r="M100" s="113"/>
      <c r="N100" s="20"/>
      <c r="O100" s="51"/>
      <c r="T100" s="70"/>
      <c r="U100" s="71" t="s">
        <v>32</v>
      </c>
      <c r="V100" s="72"/>
      <c r="W100" s="73"/>
      <c r="X100" s="74">
        <v>11</v>
      </c>
      <c r="Y100" s="74">
        <v>11</v>
      </c>
      <c r="Z100" s="74">
        <v>11</v>
      </c>
      <c r="AA100" s="74">
        <v>7</v>
      </c>
      <c r="AB100" s="74">
        <v>11</v>
      </c>
      <c r="AC100" s="74">
        <v>11</v>
      </c>
      <c r="AD100" s="74">
        <v>7</v>
      </c>
      <c r="AE100" s="74">
        <v>4</v>
      </c>
      <c r="AF100" s="74">
        <v>3</v>
      </c>
      <c r="AG100" s="74">
        <v>3</v>
      </c>
      <c r="AH100" s="74">
        <v>7</v>
      </c>
      <c r="AI100" s="74">
        <v>7</v>
      </c>
      <c r="AJ100" s="74">
        <v>7</v>
      </c>
      <c r="AK100" s="74">
        <v>7</v>
      </c>
      <c r="AL100" s="74">
        <v>7</v>
      </c>
      <c r="AM100" s="74">
        <v>7</v>
      </c>
      <c r="AN100" s="74">
        <v>7</v>
      </c>
      <c r="AO100" s="74">
        <v>4</v>
      </c>
      <c r="AP100" s="74">
        <v>4</v>
      </c>
      <c r="AQ100" s="74">
        <v>4</v>
      </c>
      <c r="AR100" s="79"/>
      <c r="AS100" s="49"/>
    </row>
    <row r="101" spans="3:46" x14ac:dyDescent="0.2">
      <c r="D101" s="2"/>
      <c r="E101" s="59" t="s">
        <v>36</v>
      </c>
      <c r="F101" s="78">
        <v>1300</v>
      </c>
      <c r="S101" s="20"/>
      <c r="T101" s="20"/>
      <c r="AR101" s="79"/>
      <c r="AS101" s="49"/>
    </row>
    <row r="102" spans="3:46" x14ac:dyDescent="0.2">
      <c r="D102" s="2"/>
      <c r="E102" s="3"/>
      <c r="F102" s="4"/>
      <c r="T102" s="114" t="s">
        <v>83</v>
      </c>
      <c r="X102" s="76">
        <v>6</v>
      </c>
      <c r="Y102" s="76">
        <v>7</v>
      </c>
      <c r="Z102" s="76">
        <v>1</v>
      </c>
      <c r="AA102" s="76">
        <v>3</v>
      </c>
      <c r="AB102" s="76">
        <v>1</v>
      </c>
      <c r="AC102" s="76">
        <v>3</v>
      </c>
      <c r="AD102" s="76">
        <v>6</v>
      </c>
      <c r="AE102" s="76">
        <v>7</v>
      </c>
      <c r="AF102" s="76">
        <v>8</v>
      </c>
      <c r="AG102" s="76">
        <v>8</v>
      </c>
      <c r="AH102" s="76">
        <v>1</v>
      </c>
      <c r="AI102" s="76">
        <v>3</v>
      </c>
      <c r="AJ102" s="76">
        <v>1</v>
      </c>
      <c r="AK102" s="76">
        <v>3</v>
      </c>
      <c r="AL102" s="76">
        <v>4</v>
      </c>
      <c r="AM102" s="76">
        <v>5</v>
      </c>
      <c r="AN102" s="76">
        <v>5</v>
      </c>
      <c r="AO102" s="76">
        <v>6</v>
      </c>
      <c r="AP102" s="76">
        <v>4</v>
      </c>
      <c r="AQ102" s="76">
        <v>5</v>
      </c>
      <c r="AR102" s="79"/>
      <c r="AS102" s="49"/>
    </row>
    <row r="103" spans="3:46" x14ac:dyDescent="0.2">
      <c r="C103" s="57"/>
      <c r="D103" s="2">
        <v>7</v>
      </c>
      <c r="E103" s="80" t="s">
        <v>38</v>
      </c>
      <c r="F103" s="81" t="s">
        <v>39</v>
      </c>
      <c r="G103" s="66" t="s">
        <v>40</v>
      </c>
      <c r="H103" s="66" t="s">
        <v>41</v>
      </c>
      <c r="I103" s="59"/>
      <c r="J103" s="59"/>
      <c r="L103" s="82" t="s">
        <v>42</v>
      </c>
      <c r="M103" s="82" t="s">
        <v>43</v>
      </c>
      <c r="N103" s="82" t="s">
        <v>44</v>
      </c>
      <c r="O103" s="82" t="s">
        <v>45</v>
      </c>
      <c r="T103" s="52" t="s">
        <v>84</v>
      </c>
      <c r="X103" s="76">
        <v>1</v>
      </c>
      <c r="Y103" s="76">
        <v>7</v>
      </c>
      <c r="Z103" s="76">
        <v>8</v>
      </c>
      <c r="AA103" s="76">
        <v>8</v>
      </c>
      <c r="AB103" s="76">
        <v>6</v>
      </c>
      <c r="AC103" s="76">
        <v>3</v>
      </c>
      <c r="AD103" s="115">
        <v>9</v>
      </c>
      <c r="AE103" s="115">
        <v>2</v>
      </c>
      <c r="AF103" s="115">
        <v>11</v>
      </c>
      <c r="AG103" s="5">
        <v>10</v>
      </c>
      <c r="AH103" s="76">
        <v>4</v>
      </c>
      <c r="AI103" s="76">
        <v>5</v>
      </c>
      <c r="AJ103" s="76">
        <v>7</v>
      </c>
      <c r="AK103" s="76">
        <v>8</v>
      </c>
      <c r="AL103" s="76">
        <v>5</v>
      </c>
      <c r="AM103" s="76">
        <v>4</v>
      </c>
      <c r="AN103" s="76">
        <v>4</v>
      </c>
      <c r="AO103" s="115">
        <v>11</v>
      </c>
      <c r="AP103" s="116">
        <v>2</v>
      </c>
      <c r="AQ103" s="116">
        <v>9</v>
      </c>
      <c r="AR103" s="79"/>
      <c r="AS103" s="49"/>
    </row>
    <row r="104" spans="3:46" x14ac:dyDescent="0.2">
      <c r="C104" s="2"/>
      <c r="D104" s="38" t="s">
        <v>50</v>
      </c>
      <c r="E104" s="90">
        <v>4</v>
      </c>
      <c r="F104" s="86">
        <f t="shared" ref="F104:F115" si="27">G104/H104</f>
        <v>1.0520833333333333</v>
      </c>
      <c r="G104" s="33">
        <v>303</v>
      </c>
      <c r="H104" s="129">
        <v>288</v>
      </c>
      <c r="I104" s="57" t="s">
        <v>46</v>
      </c>
      <c r="J104" s="129"/>
      <c r="L104" s="4">
        <f t="shared" ref="L104:L115" si="28">IF($D104="*",G104," ")</f>
        <v>303</v>
      </c>
      <c r="M104" s="4">
        <f t="shared" ref="M104:M115" si="29">IF($D104="*",H104," ")</f>
        <v>288</v>
      </c>
      <c r="N104" s="4">
        <f t="shared" ref="N104:N115" si="30">IF($D104="*",1," ")</f>
        <v>1</v>
      </c>
      <c r="O104" s="91">
        <f t="shared" ref="O104:O115" si="31">IF(N104=1,E104," ")</f>
        <v>4</v>
      </c>
      <c r="T104" s="52"/>
      <c r="X104" s="76">
        <v>6</v>
      </c>
      <c r="Y104" s="76">
        <v>7</v>
      </c>
      <c r="Z104" s="76">
        <v>1</v>
      </c>
      <c r="AA104" s="117">
        <v>12</v>
      </c>
      <c r="AB104" s="76">
        <v>1</v>
      </c>
      <c r="AC104" s="76">
        <v>7</v>
      </c>
      <c r="AD104" s="115">
        <v>2</v>
      </c>
      <c r="AE104" s="115">
        <v>9</v>
      </c>
      <c r="AF104" s="5">
        <v>10</v>
      </c>
      <c r="AG104" s="115">
        <v>11</v>
      </c>
      <c r="AH104" s="5">
        <v>12</v>
      </c>
      <c r="AI104" s="5">
        <v>10</v>
      </c>
      <c r="AJ104" s="115">
        <v>9</v>
      </c>
      <c r="AK104" s="5">
        <v>10</v>
      </c>
      <c r="AL104" s="115">
        <v>11</v>
      </c>
      <c r="AM104" s="5">
        <v>12</v>
      </c>
      <c r="AN104" s="5">
        <v>12</v>
      </c>
      <c r="AO104" s="115">
        <v>2</v>
      </c>
      <c r="AP104" s="115">
        <v>9</v>
      </c>
      <c r="AQ104" s="115">
        <v>2</v>
      </c>
      <c r="AR104" s="118">
        <f>SUM(X102:AQ104)</f>
        <v>366</v>
      </c>
      <c r="AS104" s="49"/>
    </row>
    <row r="105" spans="3:46" x14ac:dyDescent="0.2">
      <c r="C105" s="38"/>
      <c r="D105" s="38"/>
      <c r="E105" s="90">
        <v>6</v>
      </c>
      <c r="F105" s="86">
        <f t="shared" si="27"/>
        <v>1.0458333333333334</v>
      </c>
      <c r="G105" s="33">
        <v>251</v>
      </c>
      <c r="H105" s="129">
        <v>240</v>
      </c>
      <c r="I105" s="57" t="s">
        <v>48</v>
      </c>
      <c r="J105" s="129"/>
      <c r="L105" s="4" t="str">
        <f t="shared" si="28"/>
        <v xml:space="preserve"> </v>
      </c>
      <c r="M105" s="4" t="str">
        <f t="shared" si="29"/>
        <v xml:space="preserve"> </v>
      </c>
      <c r="N105" s="4" t="str">
        <f t="shared" si="30"/>
        <v xml:space="preserve"> </v>
      </c>
      <c r="O105" s="4" t="str">
        <f t="shared" si="31"/>
        <v xml:space="preserve"> </v>
      </c>
      <c r="T105" s="52" t="s">
        <v>85</v>
      </c>
      <c r="X105" s="76">
        <v>6</v>
      </c>
      <c r="Y105" s="76">
        <v>7</v>
      </c>
      <c r="Z105" s="76">
        <v>8</v>
      </c>
      <c r="AA105" s="76">
        <v>3</v>
      </c>
      <c r="AB105" s="76">
        <v>6</v>
      </c>
      <c r="AC105" s="76">
        <v>3</v>
      </c>
      <c r="AD105" s="76">
        <v>6</v>
      </c>
      <c r="AE105" s="76">
        <v>7</v>
      </c>
      <c r="AF105" s="76">
        <v>8</v>
      </c>
      <c r="AG105" s="76">
        <v>8</v>
      </c>
      <c r="AH105" s="76">
        <v>1</v>
      </c>
      <c r="AI105" s="76">
        <v>3</v>
      </c>
      <c r="AJ105" s="76">
        <v>1</v>
      </c>
      <c r="AK105" s="76">
        <v>3</v>
      </c>
      <c r="AL105" s="76">
        <v>4</v>
      </c>
      <c r="AM105" s="76">
        <v>5</v>
      </c>
      <c r="AN105" s="76">
        <v>5</v>
      </c>
      <c r="AO105" s="76">
        <v>6</v>
      </c>
      <c r="AP105" s="76">
        <v>4</v>
      </c>
      <c r="AQ105" s="76">
        <v>5</v>
      </c>
      <c r="AR105" s="79"/>
      <c r="AS105" s="49"/>
    </row>
    <row r="106" spans="3:46" x14ac:dyDescent="0.2">
      <c r="C106" s="2"/>
      <c r="D106" s="38" t="s">
        <v>50</v>
      </c>
      <c r="E106" s="90">
        <v>5</v>
      </c>
      <c r="F106" s="86">
        <f t="shared" si="27"/>
        <v>1.070754716981132</v>
      </c>
      <c r="G106" s="33">
        <v>227</v>
      </c>
      <c r="H106" s="129">
        <v>212</v>
      </c>
      <c r="I106" s="57" t="s">
        <v>51</v>
      </c>
      <c r="J106" s="129"/>
      <c r="L106" s="4">
        <f t="shared" si="28"/>
        <v>227</v>
      </c>
      <c r="M106" s="4">
        <f t="shared" si="29"/>
        <v>212</v>
      </c>
      <c r="N106" s="4">
        <f t="shared" si="30"/>
        <v>1</v>
      </c>
      <c r="O106" s="91">
        <f t="shared" si="31"/>
        <v>5</v>
      </c>
      <c r="S106" s="23"/>
      <c r="T106" s="52" t="s">
        <v>86</v>
      </c>
      <c r="U106" s="23"/>
      <c r="X106" s="76">
        <v>1</v>
      </c>
      <c r="Y106" s="76">
        <v>6</v>
      </c>
      <c r="Z106" s="76">
        <v>4</v>
      </c>
      <c r="AA106" s="76">
        <v>8</v>
      </c>
      <c r="AB106" s="76">
        <v>8</v>
      </c>
      <c r="AC106" s="76">
        <v>3</v>
      </c>
      <c r="AD106" s="115">
        <v>9</v>
      </c>
      <c r="AE106" s="115">
        <v>2</v>
      </c>
      <c r="AF106" s="115">
        <v>11</v>
      </c>
      <c r="AG106" s="5">
        <v>10</v>
      </c>
      <c r="AH106" s="76">
        <v>4</v>
      </c>
      <c r="AI106" s="76">
        <v>5</v>
      </c>
      <c r="AJ106" s="76">
        <v>7</v>
      </c>
      <c r="AK106" s="76">
        <v>8</v>
      </c>
      <c r="AL106" s="76">
        <v>5</v>
      </c>
      <c r="AM106" s="76">
        <v>4</v>
      </c>
      <c r="AN106" s="76">
        <v>4</v>
      </c>
      <c r="AO106" s="115">
        <v>11</v>
      </c>
      <c r="AP106" s="116">
        <v>2</v>
      </c>
      <c r="AQ106" s="116">
        <v>9</v>
      </c>
      <c r="AR106" s="79"/>
      <c r="AS106" s="49"/>
    </row>
    <row r="107" spans="3:46" x14ac:dyDescent="0.2">
      <c r="C107" s="38"/>
      <c r="D107" s="38" t="s">
        <v>50</v>
      </c>
      <c r="E107" s="90">
        <v>1</v>
      </c>
      <c r="F107" s="86">
        <f t="shared" si="27"/>
        <v>1.046875</v>
      </c>
      <c r="G107" s="33">
        <v>201</v>
      </c>
      <c r="H107" s="129">
        <v>192</v>
      </c>
      <c r="I107" s="57" t="s">
        <v>52</v>
      </c>
      <c r="J107" s="129"/>
      <c r="L107" s="4">
        <f t="shared" si="28"/>
        <v>201</v>
      </c>
      <c r="M107" s="4">
        <f t="shared" si="29"/>
        <v>192</v>
      </c>
      <c r="N107" s="4">
        <f t="shared" si="30"/>
        <v>1</v>
      </c>
      <c r="O107" s="91">
        <f t="shared" si="31"/>
        <v>1</v>
      </c>
      <c r="X107" s="76">
        <v>6</v>
      </c>
      <c r="Y107" s="76">
        <v>7</v>
      </c>
      <c r="Z107" s="76">
        <v>1</v>
      </c>
      <c r="AA107" s="117">
        <v>12</v>
      </c>
      <c r="AB107" s="76">
        <v>1</v>
      </c>
      <c r="AC107" s="76">
        <v>7</v>
      </c>
      <c r="AD107" s="115">
        <v>2</v>
      </c>
      <c r="AE107" s="115">
        <v>9</v>
      </c>
      <c r="AF107" s="5">
        <v>10</v>
      </c>
      <c r="AG107" s="115">
        <v>11</v>
      </c>
      <c r="AH107" s="5">
        <v>12</v>
      </c>
      <c r="AI107" s="5">
        <v>10</v>
      </c>
      <c r="AJ107" s="115">
        <v>9</v>
      </c>
      <c r="AK107" s="5">
        <v>10</v>
      </c>
      <c r="AL107" s="115">
        <v>11</v>
      </c>
      <c r="AM107" s="5">
        <v>12</v>
      </c>
      <c r="AN107" s="5">
        <v>12</v>
      </c>
      <c r="AO107" s="115">
        <v>2</v>
      </c>
      <c r="AP107" s="115">
        <v>9</v>
      </c>
      <c r="AQ107" s="115">
        <v>2</v>
      </c>
      <c r="AR107" s="79"/>
      <c r="AS107" s="49"/>
    </row>
    <row r="108" spans="3:46" x14ac:dyDescent="0.2">
      <c r="C108" s="38"/>
      <c r="D108" s="38" t="s">
        <v>50</v>
      </c>
      <c r="E108" s="85">
        <v>12</v>
      </c>
      <c r="F108" s="86">
        <f t="shared" si="27"/>
        <v>1.04375</v>
      </c>
      <c r="G108" s="33">
        <v>167</v>
      </c>
      <c r="H108" s="129">
        <v>160</v>
      </c>
      <c r="I108" s="57" t="s">
        <v>54</v>
      </c>
      <c r="J108" s="129"/>
      <c r="L108" s="4">
        <f t="shared" si="28"/>
        <v>167</v>
      </c>
      <c r="M108" s="4">
        <f t="shared" si="29"/>
        <v>160</v>
      </c>
      <c r="N108" s="4">
        <f t="shared" si="30"/>
        <v>1</v>
      </c>
      <c r="O108" s="91">
        <f t="shared" si="31"/>
        <v>12</v>
      </c>
      <c r="X108" s="76">
        <v>6</v>
      </c>
      <c r="Y108" s="76">
        <v>7</v>
      </c>
      <c r="Z108" s="76">
        <v>8</v>
      </c>
      <c r="AA108" s="76">
        <v>3</v>
      </c>
      <c r="AB108" s="76">
        <v>6</v>
      </c>
      <c r="AC108" s="76">
        <v>3</v>
      </c>
      <c r="AD108" s="76">
        <v>6</v>
      </c>
      <c r="AE108" s="76">
        <v>7</v>
      </c>
      <c r="AF108" s="76">
        <v>8</v>
      </c>
      <c r="AG108" s="76">
        <v>8</v>
      </c>
      <c r="AH108" s="76">
        <v>1</v>
      </c>
      <c r="AI108" s="76">
        <v>3</v>
      </c>
      <c r="AJ108" s="76">
        <v>1</v>
      </c>
      <c r="AK108" s="76">
        <v>3</v>
      </c>
      <c r="AL108" s="76">
        <v>4</v>
      </c>
      <c r="AM108" s="76">
        <v>5</v>
      </c>
      <c r="AN108" s="76">
        <v>5</v>
      </c>
      <c r="AO108" s="76">
        <v>6</v>
      </c>
      <c r="AP108" s="76">
        <v>4</v>
      </c>
      <c r="AQ108" s="76">
        <v>5</v>
      </c>
      <c r="AR108" s="79"/>
      <c r="AS108" s="49"/>
    </row>
    <row r="109" spans="3:46" x14ac:dyDescent="0.2">
      <c r="C109" s="38"/>
      <c r="D109" s="38" t="s">
        <v>50</v>
      </c>
      <c r="E109" s="90">
        <v>8</v>
      </c>
      <c r="F109" s="86">
        <f t="shared" si="27"/>
        <v>1.05</v>
      </c>
      <c r="G109" s="33">
        <v>147</v>
      </c>
      <c r="H109" s="129">
        <v>140</v>
      </c>
      <c r="I109" s="57" t="s">
        <v>56</v>
      </c>
      <c r="J109" s="129"/>
      <c r="L109" s="4">
        <f t="shared" si="28"/>
        <v>147</v>
      </c>
      <c r="M109" s="4">
        <f t="shared" si="29"/>
        <v>140</v>
      </c>
      <c r="N109" s="4">
        <f t="shared" si="30"/>
        <v>1</v>
      </c>
      <c r="O109" s="91">
        <f t="shared" si="31"/>
        <v>8</v>
      </c>
      <c r="X109" s="76">
        <v>1</v>
      </c>
      <c r="Y109" s="76">
        <v>8</v>
      </c>
      <c r="Z109" s="76">
        <v>4</v>
      </c>
      <c r="AA109" s="76">
        <v>8</v>
      </c>
      <c r="AB109" s="76">
        <v>8</v>
      </c>
      <c r="AC109" s="76">
        <v>3</v>
      </c>
      <c r="AD109" s="115">
        <v>9</v>
      </c>
      <c r="AE109" s="115">
        <v>2</v>
      </c>
      <c r="AF109" s="115">
        <v>11</v>
      </c>
      <c r="AG109" s="5">
        <v>10</v>
      </c>
      <c r="AH109" s="76">
        <v>4</v>
      </c>
      <c r="AI109" s="76">
        <v>5</v>
      </c>
      <c r="AJ109" s="76">
        <v>7</v>
      </c>
      <c r="AK109" s="76">
        <v>8</v>
      </c>
      <c r="AL109" s="76">
        <v>5</v>
      </c>
      <c r="AM109" s="76">
        <v>4</v>
      </c>
      <c r="AN109" s="76">
        <v>4</v>
      </c>
      <c r="AO109" s="115">
        <v>11</v>
      </c>
      <c r="AP109" s="116">
        <v>2</v>
      </c>
      <c r="AQ109" s="116">
        <v>9</v>
      </c>
      <c r="AR109" s="79"/>
      <c r="AS109" s="49"/>
    </row>
    <row r="110" spans="3:46" x14ac:dyDescent="0.2">
      <c r="C110" s="38"/>
      <c r="D110" s="38" t="s">
        <v>50</v>
      </c>
      <c r="E110" s="85">
        <v>11</v>
      </c>
      <c r="F110" s="86">
        <f t="shared" si="27"/>
        <v>1.051094890510949</v>
      </c>
      <c r="G110" s="33">
        <v>144</v>
      </c>
      <c r="H110" s="129">
        <v>137</v>
      </c>
      <c r="I110" s="57" t="s">
        <v>57</v>
      </c>
      <c r="J110" s="129"/>
      <c r="L110" s="4">
        <f t="shared" si="28"/>
        <v>144</v>
      </c>
      <c r="M110" s="4">
        <f t="shared" si="29"/>
        <v>137</v>
      </c>
      <c r="N110" s="4">
        <f t="shared" si="30"/>
        <v>1</v>
      </c>
      <c r="O110" s="91">
        <f t="shared" si="31"/>
        <v>11</v>
      </c>
      <c r="X110" s="76">
        <v>6</v>
      </c>
      <c r="Y110" s="76">
        <v>7</v>
      </c>
      <c r="Z110" s="76">
        <v>1</v>
      </c>
      <c r="AA110" s="117">
        <v>12</v>
      </c>
      <c r="AB110" s="76">
        <v>1</v>
      </c>
      <c r="AC110" s="76">
        <v>7</v>
      </c>
      <c r="AD110" s="76">
        <v>4</v>
      </c>
      <c r="AE110" s="115">
        <v>9</v>
      </c>
      <c r="AF110" s="5">
        <v>10</v>
      </c>
      <c r="AG110" s="115">
        <v>11</v>
      </c>
      <c r="AH110" s="5">
        <v>12</v>
      </c>
      <c r="AI110" s="5">
        <v>10</v>
      </c>
      <c r="AJ110" s="115">
        <v>9</v>
      </c>
      <c r="AK110" s="5">
        <v>10</v>
      </c>
      <c r="AL110" s="115">
        <v>11</v>
      </c>
      <c r="AM110" s="5">
        <v>12</v>
      </c>
      <c r="AN110" s="5">
        <v>12</v>
      </c>
      <c r="AO110" s="115">
        <v>2</v>
      </c>
      <c r="AP110" s="115">
        <v>9</v>
      </c>
      <c r="AQ110" s="115">
        <v>2</v>
      </c>
      <c r="AR110" s="79"/>
      <c r="AS110" s="49"/>
    </row>
    <row r="111" spans="3:46" x14ac:dyDescent="0.2">
      <c r="C111" s="38"/>
      <c r="D111" s="38" t="s">
        <v>50</v>
      </c>
      <c r="E111" s="90">
        <v>7</v>
      </c>
      <c r="F111" s="86">
        <f t="shared" si="27"/>
        <v>1.0661157024793388</v>
      </c>
      <c r="G111" s="33">
        <v>129</v>
      </c>
      <c r="H111" s="129">
        <v>121</v>
      </c>
      <c r="I111" s="57" t="s">
        <v>58</v>
      </c>
      <c r="J111" s="129"/>
      <c r="L111" s="4">
        <f t="shared" si="28"/>
        <v>129</v>
      </c>
      <c r="M111" s="4">
        <f t="shared" si="29"/>
        <v>121</v>
      </c>
      <c r="N111" s="4">
        <f t="shared" si="30"/>
        <v>1</v>
      </c>
      <c r="O111" s="91">
        <f t="shared" si="31"/>
        <v>7</v>
      </c>
      <c r="X111" s="76">
        <v>6</v>
      </c>
      <c r="Y111" s="76">
        <v>7</v>
      </c>
      <c r="Z111" s="76">
        <v>8</v>
      </c>
      <c r="AA111" s="76">
        <v>3</v>
      </c>
      <c r="AB111" s="76">
        <v>6</v>
      </c>
      <c r="AC111" s="76">
        <v>3</v>
      </c>
      <c r="AD111" s="76">
        <v>6</v>
      </c>
      <c r="AE111" s="76">
        <v>7</v>
      </c>
      <c r="AF111" s="116">
        <v>11</v>
      </c>
      <c r="AG111" s="116">
        <v>11</v>
      </c>
      <c r="AH111" s="76">
        <v>1</v>
      </c>
      <c r="AI111" s="76">
        <v>3</v>
      </c>
      <c r="AJ111" s="76">
        <v>1</v>
      </c>
      <c r="AK111" s="76">
        <v>3</v>
      </c>
      <c r="AL111" s="76">
        <v>4</v>
      </c>
      <c r="AM111" s="76">
        <v>5</v>
      </c>
      <c r="AN111" s="76">
        <v>5</v>
      </c>
      <c r="AO111" s="76">
        <v>6</v>
      </c>
      <c r="AP111" s="76">
        <v>4</v>
      </c>
      <c r="AQ111" s="76">
        <v>5</v>
      </c>
      <c r="AR111" s="79"/>
      <c r="AS111" s="49"/>
    </row>
    <row r="112" spans="3:46" x14ac:dyDescent="0.2">
      <c r="C112" s="38"/>
      <c r="D112" s="38"/>
      <c r="E112" s="85">
        <v>10</v>
      </c>
      <c r="F112" s="86">
        <f t="shared" si="27"/>
        <v>1.0583333333333333</v>
      </c>
      <c r="G112" s="33">
        <v>127</v>
      </c>
      <c r="H112" s="129">
        <v>120</v>
      </c>
      <c r="I112" s="57" t="s">
        <v>59</v>
      </c>
      <c r="J112" s="129"/>
      <c r="L112" s="4" t="str">
        <f t="shared" si="28"/>
        <v xml:space="preserve"> </v>
      </c>
      <c r="M112" s="4" t="str">
        <f t="shared" si="29"/>
        <v xml:space="preserve"> </v>
      </c>
      <c r="N112" s="4" t="str">
        <f t="shared" si="30"/>
        <v xml:space="preserve"> </v>
      </c>
      <c r="O112" s="4" t="str">
        <f t="shared" si="31"/>
        <v xml:space="preserve"> </v>
      </c>
      <c r="X112" s="76">
        <v>1</v>
      </c>
      <c r="Y112" s="76">
        <v>5</v>
      </c>
      <c r="Z112" s="76">
        <v>8</v>
      </c>
      <c r="AA112" s="117">
        <v>10</v>
      </c>
      <c r="AB112" s="76">
        <v>7</v>
      </c>
      <c r="AC112" s="76">
        <v>3</v>
      </c>
      <c r="AD112" s="76">
        <v>5</v>
      </c>
      <c r="AE112" s="115">
        <v>2</v>
      </c>
      <c r="AF112" s="115">
        <v>11</v>
      </c>
      <c r="AG112" s="5">
        <v>10</v>
      </c>
      <c r="AH112" s="115">
        <v>9</v>
      </c>
      <c r="AI112" s="115">
        <v>2</v>
      </c>
      <c r="AJ112" s="115">
        <v>2</v>
      </c>
      <c r="AK112" s="117">
        <v>10</v>
      </c>
      <c r="AL112" s="117">
        <v>10</v>
      </c>
      <c r="AM112" s="5">
        <v>12</v>
      </c>
      <c r="AN112" s="5">
        <v>12</v>
      </c>
      <c r="AO112" s="115">
        <v>11</v>
      </c>
      <c r="AP112" s="116">
        <v>2</v>
      </c>
      <c r="AQ112" s="116">
        <v>9</v>
      </c>
      <c r="AR112" s="79"/>
      <c r="AS112" s="94" t="s">
        <v>60</v>
      </c>
      <c r="AT112" s="94" t="s">
        <v>61</v>
      </c>
    </row>
    <row r="113" spans="1:46" x14ac:dyDescent="0.2">
      <c r="C113" s="38"/>
      <c r="D113" s="38"/>
      <c r="E113" s="90">
        <v>3</v>
      </c>
      <c r="F113" s="86">
        <f t="shared" si="27"/>
        <v>1.0660377358490567</v>
      </c>
      <c r="G113" s="33">
        <v>113</v>
      </c>
      <c r="H113" s="129">
        <v>106</v>
      </c>
      <c r="I113" s="57" t="s">
        <v>63</v>
      </c>
      <c r="J113" s="129"/>
      <c r="L113" s="4" t="str">
        <f t="shared" si="28"/>
        <v xml:space="preserve"> </v>
      </c>
      <c r="M113" s="4" t="str">
        <f t="shared" si="29"/>
        <v xml:space="preserve"> </v>
      </c>
      <c r="N113" s="4" t="str">
        <f t="shared" si="30"/>
        <v xml:space="preserve"> </v>
      </c>
      <c r="O113" s="4" t="str">
        <f t="shared" si="31"/>
        <v xml:space="preserve"> </v>
      </c>
      <c r="X113" s="5">
        <v>12</v>
      </c>
      <c r="Y113" s="5">
        <v>12</v>
      </c>
      <c r="Z113" s="117">
        <v>10</v>
      </c>
      <c r="AA113" s="117">
        <v>12</v>
      </c>
      <c r="AB113" s="116">
        <v>11</v>
      </c>
      <c r="AC113" s="116">
        <v>11</v>
      </c>
      <c r="AD113" s="76">
        <v>7</v>
      </c>
      <c r="AE113" s="115">
        <v>9</v>
      </c>
      <c r="AF113" s="5">
        <v>10</v>
      </c>
      <c r="AG113" s="115">
        <v>11</v>
      </c>
      <c r="AH113" s="5">
        <v>12</v>
      </c>
      <c r="AI113" s="5">
        <v>10</v>
      </c>
      <c r="AJ113" s="115">
        <v>9</v>
      </c>
      <c r="AK113" s="5">
        <v>10</v>
      </c>
      <c r="AL113" s="115">
        <v>11</v>
      </c>
      <c r="AM113" s="5">
        <v>12</v>
      </c>
      <c r="AN113" s="5">
        <v>12</v>
      </c>
      <c r="AO113" s="115">
        <v>2</v>
      </c>
      <c r="AP113" s="115">
        <v>9</v>
      </c>
      <c r="AQ113" s="115">
        <v>2</v>
      </c>
      <c r="AS113" s="94" t="s">
        <v>80</v>
      </c>
      <c r="AT113" s="99">
        <f>AQ115*$C$12</f>
        <v>240</v>
      </c>
    </row>
    <row r="114" spans="1:46" x14ac:dyDescent="0.2">
      <c r="C114" s="38"/>
      <c r="D114" s="38"/>
      <c r="E114" s="85">
        <v>9</v>
      </c>
      <c r="F114" s="86">
        <f t="shared" si="27"/>
        <v>1.0487804878048781</v>
      </c>
      <c r="G114" s="33">
        <v>86</v>
      </c>
      <c r="H114" s="129">
        <v>82</v>
      </c>
      <c r="I114" s="131" t="s">
        <v>78</v>
      </c>
      <c r="J114" s="129"/>
      <c r="L114" s="4" t="str">
        <f t="shared" si="28"/>
        <v xml:space="preserve"> </v>
      </c>
      <c r="M114" s="4" t="str">
        <f t="shared" si="29"/>
        <v xml:space="preserve"> </v>
      </c>
      <c r="N114" s="4" t="str">
        <f t="shared" si="30"/>
        <v xml:space="preserve"> </v>
      </c>
      <c r="O114" s="4" t="str">
        <f t="shared" si="31"/>
        <v xml:space="preserve"> </v>
      </c>
      <c r="U114" s="20" t="s">
        <v>87</v>
      </c>
      <c r="AR114" s="103">
        <f>SUM(X101:AQ114)</f>
        <v>1560</v>
      </c>
      <c r="AS114" s="94" t="s">
        <v>66</v>
      </c>
      <c r="AT114" s="94" t="s">
        <v>66</v>
      </c>
    </row>
    <row r="115" spans="1:46" x14ac:dyDescent="0.2">
      <c r="C115" s="38"/>
      <c r="D115" s="38"/>
      <c r="E115" s="112">
        <v>2</v>
      </c>
      <c r="F115" s="96">
        <f t="shared" si="27"/>
        <v>1.05</v>
      </c>
      <c r="G115" s="97">
        <v>84</v>
      </c>
      <c r="H115" s="130">
        <v>80</v>
      </c>
      <c r="I115" s="131" t="s">
        <v>79</v>
      </c>
      <c r="J115" s="129"/>
      <c r="L115" s="11" t="str">
        <f t="shared" si="28"/>
        <v xml:space="preserve"> </v>
      </c>
      <c r="M115" s="11" t="str">
        <f t="shared" si="29"/>
        <v xml:space="preserve"> </v>
      </c>
      <c r="N115" s="11" t="str">
        <f t="shared" si="30"/>
        <v xml:space="preserve"> </v>
      </c>
      <c r="O115" s="4" t="str">
        <f t="shared" si="31"/>
        <v xml:space="preserve"> </v>
      </c>
      <c r="T115" s="104" t="s">
        <v>68</v>
      </c>
      <c r="U115" s="11"/>
      <c r="V115" s="105"/>
      <c r="W115" s="106"/>
      <c r="X115" s="107">
        <f>COUNT(X101:X114)</f>
        <v>12</v>
      </c>
      <c r="Y115" s="107">
        <f>COUNT(Y102:Y114)</f>
        <v>12</v>
      </c>
      <c r="Z115" s="107">
        <f>COUNT(Z102:Z114)</f>
        <v>12</v>
      </c>
      <c r="AA115" s="107">
        <f>COUNT(AA101:AA114)</f>
        <v>12</v>
      </c>
      <c r="AB115" s="107">
        <f>COUNT(AB102:AB114)</f>
        <v>12</v>
      </c>
      <c r="AC115" s="107">
        <f>COUNT(AC102:AC114)</f>
        <v>12</v>
      </c>
      <c r="AD115" s="107">
        <f t="shared" ref="AD115:AQ115" si="32">COUNT(AD101:AD114)</f>
        <v>12</v>
      </c>
      <c r="AE115" s="107">
        <f t="shared" si="32"/>
        <v>12</v>
      </c>
      <c r="AF115" s="107">
        <f t="shared" si="32"/>
        <v>12</v>
      </c>
      <c r="AG115" s="107">
        <f t="shared" si="32"/>
        <v>12</v>
      </c>
      <c r="AH115" s="107">
        <f t="shared" si="32"/>
        <v>12</v>
      </c>
      <c r="AI115" s="107">
        <f t="shared" si="32"/>
        <v>12</v>
      </c>
      <c r="AJ115" s="107">
        <f t="shared" si="32"/>
        <v>12</v>
      </c>
      <c r="AK115" s="107">
        <f t="shared" si="32"/>
        <v>12</v>
      </c>
      <c r="AL115" s="107">
        <f t="shared" si="32"/>
        <v>12</v>
      </c>
      <c r="AM115" s="107">
        <f t="shared" si="32"/>
        <v>12</v>
      </c>
      <c r="AN115" s="107">
        <f t="shared" si="32"/>
        <v>12</v>
      </c>
      <c r="AO115" s="107">
        <f t="shared" si="32"/>
        <v>12</v>
      </c>
      <c r="AP115" s="107">
        <f t="shared" si="32"/>
        <v>12</v>
      </c>
      <c r="AQ115" s="107">
        <f t="shared" si="32"/>
        <v>12</v>
      </c>
      <c r="AR115" s="79"/>
      <c r="AS115" s="49"/>
    </row>
    <row r="116" spans="1:46" x14ac:dyDescent="0.2">
      <c r="C116" s="38"/>
      <c r="D116" s="38"/>
      <c r="E116" s="138" t="s">
        <v>20</v>
      </c>
      <c r="F116" s="86"/>
      <c r="G116" s="33"/>
      <c r="H116" s="129"/>
      <c r="I116" s="131"/>
      <c r="J116" s="129"/>
      <c r="T116" s="132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79"/>
      <c r="AS116" s="49"/>
    </row>
    <row r="117" spans="1:46" x14ac:dyDescent="0.2">
      <c r="C117" s="38"/>
      <c r="D117" s="38"/>
      <c r="E117" s="85"/>
      <c r="F117" s="86"/>
      <c r="G117" s="33"/>
      <c r="H117" s="129"/>
      <c r="I117" s="131"/>
      <c r="J117" s="129"/>
      <c r="T117" s="132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79"/>
      <c r="AS117" s="49"/>
    </row>
    <row r="118" spans="1:46" s="11" customFormat="1" x14ac:dyDescent="0.2">
      <c r="A118" s="8"/>
      <c r="B118" s="8"/>
      <c r="C118" s="134"/>
      <c r="D118" s="134"/>
      <c r="E118" s="112"/>
      <c r="F118" s="96"/>
      <c r="G118" s="97"/>
      <c r="H118" s="130"/>
      <c r="I118" s="135"/>
      <c r="J118" s="130"/>
      <c r="T118" s="104"/>
      <c r="V118" s="105"/>
      <c r="W118" s="106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36"/>
      <c r="AS118" s="137"/>
    </row>
    <row r="119" spans="1:46" x14ac:dyDescent="0.2">
      <c r="D119" s="2"/>
      <c r="E119" s="100" t="s">
        <v>20</v>
      </c>
      <c r="F119" s="4"/>
      <c r="L119" s="20">
        <f>SUM(L104:L115)</f>
        <v>1318</v>
      </c>
      <c r="M119" s="20">
        <f>SUM(M104:M115)</f>
        <v>1250</v>
      </c>
      <c r="N119" s="20">
        <f>SUM(N104:N115)</f>
        <v>7</v>
      </c>
      <c r="O119" s="51"/>
      <c r="AR119" s="79"/>
      <c r="AS119" s="49"/>
    </row>
    <row r="120" spans="1:46" x14ac:dyDescent="0.2">
      <c r="D120" s="2"/>
      <c r="E120" s="3"/>
      <c r="F120" s="4"/>
      <c r="S120" s="20"/>
      <c r="T120" s="20"/>
      <c r="AR120" s="79"/>
      <c r="AS120" s="49"/>
    </row>
    <row r="121" spans="1:46" s="59" customFormat="1" x14ac:dyDescent="0.2">
      <c r="A121" s="1"/>
      <c r="B121" s="1"/>
      <c r="C121" s="1"/>
      <c r="D121" s="84"/>
      <c r="E121" s="52"/>
      <c r="V121" s="119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3"/>
      <c r="AS121" s="120"/>
    </row>
    <row r="122" spans="1:46" x14ac:dyDescent="0.2">
      <c r="D122" s="2"/>
      <c r="E122" s="3"/>
      <c r="F122" s="4"/>
      <c r="S122" s="20"/>
      <c r="T122" s="121" t="s">
        <v>88</v>
      </c>
      <c r="U122" s="20"/>
      <c r="X122" s="122">
        <f>SUM(X19+X41+X60+X81+X100)</f>
        <v>31</v>
      </c>
      <c r="Y122" s="123">
        <f t="shared" ref="Y122:AQ122" si="33">SUM(Y19+Y41+Y60+Y81+Y100)</f>
        <v>31</v>
      </c>
      <c r="Z122" s="122">
        <f t="shared" si="33"/>
        <v>31</v>
      </c>
      <c r="AA122" s="122">
        <f t="shared" si="33"/>
        <v>31</v>
      </c>
      <c r="AB122" s="122">
        <f t="shared" si="33"/>
        <v>31</v>
      </c>
      <c r="AC122" s="122">
        <f t="shared" si="33"/>
        <v>31</v>
      </c>
      <c r="AD122" s="123">
        <f t="shared" si="33"/>
        <v>31</v>
      </c>
      <c r="AE122" s="124">
        <f t="shared" si="33"/>
        <v>32</v>
      </c>
      <c r="AF122" s="122">
        <f t="shared" si="33"/>
        <v>31</v>
      </c>
      <c r="AG122" s="122">
        <f t="shared" si="33"/>
        <v>31</v>
      </c>
      <c r="AH122" s="122">
        <f t="shared" si="33"/>
        <v>31</v>
      </c>
      <c r="AI122" s="122">
        <f t="shared" si="33"/>
        <v>31</v>
      </c>
      <c r="AJ122" s="122">
        <f t="shared" si="33"/>
        <v>31</v>
      </c>
      <c r="AK122" s="122">
        <f t="shared" si="33"/>
        <v>31</v>
      </c>
      <c r="AL122" s="122">
        <f t="shared" si="33"/>
        <v>31</v>
      </c>
      <c r="AM122" s="122">
        <f t="shared" si="33"/>
        <v>31</v>
      </c>
      <c r="AN122" s="122">
        <f t="shared" si="33"/>
        <v>31</v>
      </c>
      <c r="AO122" s="124">
        <f t="shared" si="33"/>
        <v>32</v>
      </c>
      <c r="AP122" s="124">
        <f t="shared" si="33"/>
        <v>32</v>
      </c>
      <c r="AQ122" s="124">
        <f t="shared" si="33"/>
        <v>32</v>
      </c>
      <c r="AR122" s="103">
        <f>AVERAGE(X122:AQ122)</f>
        <v>31.2</v>
      </c>
      <c r="AS122" s="120" t="s">
        <v>66</v>
      </c>
    </row>
    <row r="123" spans="1:46" x14ac:dyDescent="0.2">
      <c r="D123" s="2"/>
      <c r="E123" s="3"/>
      <c r="F123" s="4"/>
      <c r="T123" s="59" t="s">
        <v>89</v>
      </c>
      <c r="AR123" s="79"/>
      <c r="AS123" s="49"/>
    </row>
    <row r="124" spans="1:46" x14ac:dyDescent="0.2">
      <c r="D124" s="2"/>
      <c r="E124" s="3"/>
      <c r="F124" s="4"/>
      <c r="P124" s="29"/>
      <c r="Q124" s="29"/>
      <c r="R124" s="29"/>
      <c r="S124" s="29"/>
      <c r="T124" s="125" t="s">
        <v>90</v>
      </c>
      <c r="U124" s="29"/>
      <c r="Y124" s="126" t="s">
        <v>91</v>
      </c>
      <c r="AR124" s="79"/>
      <c r="AS124" s="49"/>
    </row>
    <row r="125" spans="1:46" x14ac:dyDescent="0.2">
      <c r="D125" s="2"/>
      <c r="E125" s="3"/>
      <c r="F125" s="4"/>
      <c r="S125" s="127"/>
      <c r="T125" s="128" t="s">
        <v>92</v>
      </c>
      <c r="U125" s="23"/>
      <c r="AR125" s="79"/>
      <c r="AS125" s="49"/>
    </row>
    <row r="126" spans="1:46" x14ac:dyDescent="0.2">
      <c r="D126" s="2"/>
      <c r="E126" s="3"/>
      <c r="F126" s="4"/>
    </row>
    <row r="127" spans="1:46" x14ac:dyDescent="0.2">
      <c r="D127" s="2"/>
      <c r="E127" s="3"/>
      <c r="F127" s="4"/>
      <c r="X127" s="52" t="s">
        <v>93</v>
      </c>
    </row>
    <row r="128" spans="1:46" x14ac:dyDescent="0.2">
      <c r="D128" s="2"/>
      <c r="E128" s="3"/>
      <c r="F128" s="4"/>
      <c r="X128" s="52" t="s">
        <v>94</v>
      </c>
    </row>
    <row r="138" spans="19:21" x14ac:dyDescent="0.2">
      <c r="S138" s="20"/>
      <c r="T138" s="20"/>
      <c r="U138" s="20"/>
    </row>
  </sheetData>
  <sortState xmlns:xlrd2="http://schemas.microsoft.com/office/spreadsheetml/2017/richdata2" ref="E92:H103">
    <sortCondition descending="1" ref="H92:H103"/>
  </sortState>
  <phoneticPr fontId="3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AllocationsAndInstances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Shireen Tang</dc:creator>
  <cp:keywords/>
  <dc:description/>
  <cp:lastModifiedBy>Peter Bossaerts</cp:lastModifiedBy>
  <cp:revision/>
  <dcterms:created xsi:type="dcterms:W3CDTF">2016-08-20T04:13:59Z</dcterms:created>
  <dcterms:modified xsi:type="dcterms:W3CDTF">2023-08-08T13:16:21Z</dcterms:modified>
  <cp:category/>
  <cp:contentStatus/>
</cp:coreProperties>
</file>