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michelle_lee2_unimelb_edu_au/Documents/UniMelb/2022S2/2022 Markets KP/"/>
    </mc:Choice>
  </mc:AlternateContent>
  <xr:revisionPtr revIDLastSave="809" documentId="8_{B0A1E9F1-A613-D648-A68B-2699B3AEECD1}" xr6:coauthVersionLast="47" xr6:coauthVersionMax="47" xr10:uidLastSave="{236E6D19-147D-5548-AB37-5C9231D1FF01}"/>
  <bookViews>
    <workbookView xWindow="240" yWindow="760" windowWidth="24140" windowHeight="18040" xr2:uid="{68AFCA47-FDDE-5641-B612-FF847737D3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6" i="1" l="1"/>
  <c r="G15" i="1"/>
  <c r="H8" i="1"/>
  <c r="H7" i="1"/>
  <c r="G8" i="1"/>
  <c r="G7" i="1"/>
  <c r="F8" i="1"/>
  <c r="F7" i="1"/>
  <c r="E8" i="1"/>
  <c r="E7" i="1"/>
  <c r="D7" i="1"/>
  <c r="D8" i="1"/>
  <c r="C8" i="1"/>
  <c r="C7" i="1"/>
  <c r="C114" i="1"/>
  <c r="L110" i="1" s="1"/>
  <c r="E5" i="1"/>
  <c r="D14" i="2"/>
  <c r="L2" i="2" s="1"/>
  <c r="C14" i="2"/>
  <c r="C2" i="2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C16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G46" i="1" s="1"/>
  <c r="F36" i="1"/>
  <c r="G20" i="1"/>
  <c r="G21" i="1"/>
  <c r="G22" i="1"/>
  <c r="G23" i="1"/>
  <c r="G24" i="1"/>
  <c r="G25" i="1"/>
  <c r="G26" i="1"/>
  <c r="G27" i="1"/>
  <c r="G28" i="1"/>
  <c r="G19" i="1"/>
  <c r="F28" i="1"/>
  <c r="F20" i="1"/>
  <c r="F21" i="1"/>
  <c r="F22" i="1"/>
  <c r="F23" i="1"/>
  <c r="F24" i="1"/>
  <c r="F25" i="1"/>
  <c r="F26" i="1"/>
  <c r="F27" i="1"/>
  <c r="F19" i="1"/>
  <c r="D29" i="1"/>
  <c r="L3" i="2" s="1"/>
  <c r="G97" i="1" l="1"/>
  <c r="F80" i="1"/>
  <c r="G80" i="1"/>
  <c r="F97" i="1"/>
  <c r="F114" i="1"/>
  <c r="G114" i="1"/>
  <c r="F29" i="1"/>
  <c r="G29" i="1"/>
  <c r="F63" i="1"/>
  <c r="G63" i="1"/>
  <c r="F46" i="1"/>
  <c r="D114" i="1"/>
  <c r="D63" i="1"/>
  <c r="C63" i="1"/>
  <c r="L59" i="1" s="1"/>
  <c r="D80" i="1"/>
  <c r="C80" i="1"/>
  <c r="L76" i="1" s="1"/>
  <c r="C68" i="1"/>
  <c r="D46" i="1"/>
  <c r="C46" i="1"/>
  <c r="C34" i="1"/>
  <c r="D97" i="1"/>
  <c r="C97" i="1"/>
  <c r="L93" i="1" s="1"/>
  <c r="C85" i="1"/>
  <c r="C29" i="1"/>
  <c r="C17" i="1"/>
  <c r="L5" i="2" l="1"/>
  <c r="G49" i="1"/>
  <c r="L4" i="2"/>
  <c r="G32" i="1"/>
  <c r="L6" i="2"/>
  <c r="G66" i="1"/>
  <c r="L7" i="2"/>
  <c r="G83" i="1"/>
  <c r="L8" i="2"/>
  <c r="G100" i="1"/>
  <c r="L42" i="1"/>
  <c r="L43" i="1"/>
  <c r="L25" i="1"/>
  <c r="L26" i="1"/>
  <c r="L28" i="1"/>
  <c r="M28" i="1" s="1"/>
  <c r="C5" i="1" s="1"/>
  <c r="L29" i="1"/>
  <c r="M29" i="1" s="1"/>
  <c r="C6" i="1" s="1"/>
  <c r="L27" i="1"/>
  <c r="M27" i="1" s="1"/>
  <c r="C4" i="1" s="1"/>
  <c r="L78" i="1"/>
  <c r="M78" i="1" s="1"/>
  <c r="F4" i="1" s="1"/>
  <c r="L79" i="1"/>
  <c r="M79" i="1" s="1"/>
  <c r="F5" i="1" s="1"/>
  <c r="L80" i="1"/>
  <c r="M80" i="1" s="1"/>
  <c r="F6" i="1" s="1"/>
  <c r="L77" i="1"/>
  <c r="M77" i="1" s="1"/>
  <c r="F3" i="1" s="1"/>
  <c r="L95" i="1"/>
  <c r="M95" i="1" s="1"/>
  <c r="G4" i="1" s="1"/>
  <c r="L96" i="1"/>
  <c r="M96" i="1" s="1"/>
  <c r="G5" i="1" s="1"/>
  <c r="L97" i="1"/>
  <c r="M97" i="1" s="1"/>
  <c r="G6" i="1" s="1"/>
  <c r="L94" i="1"/>
  <c r="M94" i="1" s="1"/>
  <c r="G3" i="1" s="1"/>
  <c r="L60" i="1"/>
  <c r="M60" i="1" s="1"/>
  <c r="E3" i="1" s="1"/>
  <c r="L61" i="1"/>
  <c r="L62" i="1"/>
  <c r="L63" i="1"/>
  <c r="L112" i="1"/>
  <c r="L113" i="1"/>
  <c r="L114" i="1"/>
  <c r="M114" i="1" s="1"/>
  <c r="H6" i="1" s="1"/>
  <c r="L111" i="1"/>
  <c r="M111" i="1" s="1"/>
  <c r="H3" i="1" s="1"/>
  <c r="L44" i="1"/>
  <c r="L45" i="1"/>
  <c r="L46" i="1"/>
  <c r="M44" i="1" l="1"/>
  <c r="D4" i="1" s="1"/>
  <c r="M45" i="1"/>
  <c r="D5" i="1" s="1"/>
  <c r="M43" i="1"/>
  <c r="D3" i="1" s="1"/>
  <c r="M46" i="1"/>
  <c r="D6" i="1" s="1"/>
  <c r="C3" i="1"/>
  <c r="M113" i="1"/>
  <c r="H5" i="1" s="1"/>
  <c r="M112" i="1"/>
  <c r="H4" i="1" s="1"/>
  <c r="M63" i="1"/>
  <c r="E6" i="1" s="1"/>
  <c r="M61" i="1"/>
  <c r="E4" i="1" s="1"/>
</calcChain>
</file>

<file path=xl/sharedStrings.xml><?xml version="1.0" encoding="utf-8"?>
<sst xmlns="http://schemas.openxmlformats.org/spreadsheetml/2006/main" count="134" uniqueCount="38">
  <si>
    <t>n</t>
  </si>
  <si>
    <t>Item</t>
  </si>
  <si>
    <t>Value</t>
  </si>
  <si>
    <t>Weight</t>
  </si>
  <si>
    <t>Total</t>
  </si>
  <si>
    <t>KP-Ant</t>
  </si>
  <si>
    <t>KP-Beaver</t>
  </si>
  <si>
    <t>KP-Camel</t>
  </si>
  <si>
    <t>KP-Dolphin</t>
  </si>
  <si>
    <t>KP-Elephant</t>
  </si>
  <si>
    <t>KP-Frog</t>
  </si>
  <si>
    <t>KP-Trial</t>
  </si>
  <si>
    <t xml:space="preserve">Weight Constraints </t>
  </si>
  <si>
    <t>normalised capacity</t>
  </si>
  <si>
    <t>weight constraint</t>
  </si>
  <si>
    <t>optimal profit</t>
  </si>
  <si>
    <t>In KP-OPT</t>
  </si>
  <si>
    <t>c_i</t>
  </si>
  <si>
    <t>v_i</t>
  </si>
  <si>
    <t>KP-DEC instance</t>
  </si>
  <si>
    <t xml:space="preserve">threshold </t>
  </si>
  <si>
    <t>normalised profit</t>
  </si>
  <si>
    <t>IC</t>
  </si>
  <si>
    <t>In/Out</t>
  </si>
  <si>
    <t>1*</t>
  </si>
  <si>
    <t>549*0</t>
  </si>
  <si>
    <t>464*0</t>
  </si>
  <si>
    <t>Threshold level</t>
  </si>
  <si>
    <t>1 (Low)</t>
  </si>
  <si>
    <t>4 (High)</t>
  </si>
  <si>
    <t>Ant</t>
  </si>
  <si>
    <t>Beaver</t>
  </si>
  <si>
    <t>Camel</t>
  </si>
  <si>
    <t>Dolphin</t>
  </si>
  <si>
    <t>Elephant</t>
  </si>
  <si>
    <t>Frog</t>
  </si>
  <si>
    <t>normalised profit (optimal)</t>
  </si>
  <si>
    <t>normalised capacity (optimal)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</si>
</sst>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4" fillId="0" borderId="3" xfId="0" applyFont="1" applyBorder="1"/>
    <xf numFmtId="0" fontId="0" fillId="0" borderId="4" xfId="0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4" xfId="0" applyFont="1" applyBorder="1"/>
    <xf numFmtId="0" fontId="2" fillId="0" borderId="5" xfId="0" applyFont="1" applyBorder="1"/>
    <xf numFmtId="0" fontId="4" fillId="0" borderId="5" xfId="0" applyFont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4" fillId="0" borderId="11" xfId="0" applyFont="1" applyBorder="1"/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/>
    <xf numFmtId="0" fontId="5" fillId="0" borderId="6" xfId="0" applyFont="1" applyBorder="1"/>
    <xf numFmtId="0" fontId="5" fillId="0" borderId="7" xfId="0" applyFont="1" applyBorder="1"/>
    <xf numFmtId="0" fontId="6" fillId="0" borderId="7" xfId="0" applyFont="1" applyBorder="1"/>
    <xf numFmtId="0" fontId="5" fillId="0" borderId="0" xfId="0" applyFont="1"/>
    <xf numFmtId="0" fontId="0" fillId="0" borderId="17" xfId="0" applyBorder="1"/>
    <xf numFmtId="0" fontId="0" fillId="0" borderId="17" xfId="0" applyBorder="1" applyAlignment="1">
      <alignment horizontal="center"/>
    </xf>
    <xf numFmtId="164" fontId="0" fillId="0" borderId="17" xfId="0" applyNumberFormat="1" applyBorder="1"/>
    <xf numFmtId="0" fontId="1" fillId="0" borderId="17" xfId="0" applyFont="1" applyBorder="1"/>
    <xf numFmtId="165" fontId="0" fillId="0" borderId="17" xfId="0" applyNumberFormat="1" applyBorder="1"/>
    <xf numFmtId="1" fontId="0" fillId="0" borderId="17" xfId="0" applyNumberFormat="1" applyBorder="1"/>
    <xf numFmtId="0" fontId="7" fillId="0" borderId="18" xfId="0" applyFont="1" applyBorder="1"/>
    <xf numFmtId="0" fontId="7" fillId="0" borderId="19" xfId="0" applyFont="1" applyBorder="1"/>
    <xf numFmtId="0" fontId="7" fillId="0" borderId="11" xfId="0" applyFont="1" applyBorder="1"/>
    <xf numFmtId="0" fontId="7" fillId="0" borderId="20" xfId="0" applyFont="1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5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7" fillId="0" borderId="7" xfId="0" applyNumberFormat="1" applyFont="1" applyFill="1" applyBorder="1" applyAlignment="1">
      <alignment horizontal="center"/>
    </xf>
    <xf numFmtId="1" fontId="7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233A-236F-1D44-AFA5-74EDBDB720C2}">
  <dimension ref="B1:O197"/>
  <sheetViews>
    <sheetView tabSelected="1" zoomScale="111" workbookViewId="0">
      <selection activeCell="I4" sqref="I4"/>
    </sheetView>
  </sheetViews>
  <sheetFormatPr baseColWidth="10" defaultRowHeight="16" x14ac:dyDescent="0.2"/>
  <cols>
    <col min="1" max="1" width="13.6640625" bestFit="1" customWidth="1"/>
    <col min="2" max="2" width="26" style="1" bestFit="1" customWidth="1"/>
    <col min="3" max="3" width="8.33203125" style="2" bestFit="1" customWidth="1"/>
    <col min="4" max="4" width="10" bestFit="1" customWidth="1"/>
    <col min="5" max="5" width="9.33203125" bestFit="1" customWidth="1"/>
    <col min="6" max="6" width="11.33203125" bestFit="1" customWidth="1"/>
    <col min="7" max="7" width="12.6640625" bestFit="1" customWidth="1"/>
    <col min="8" max="8" width="8.33203125" bestFit="1" customWidth="1"/>
    <col min="9" max="9" width="14.6640625" bestFit="1" customWidth="1"/>
    <col min="10" max="10" width="9.5" bestFit="1" customWidth="1"/>
    <col min="11" max="11" width="6.6640625" bestFit="1" customWidth="1"/>
    <col min="12" max="12" width="15.33203125" bestFit="1" customWidth="1"/>
    <col min="13" max="13" width="5.6640625" bestFit="1" customWidth="1"/>
  </cols>
  <sheetData>
    <row r="1" spans="2:8" ht="17" thickBot="1" x14ac:dyDescent="0.25">
      <c r="B1"/>
      <c r="C1"/>
    </row>
    <row r="2" spans="2:8" ht="24" x14ac:dyDescent="0.3">
      <c r="B2" s="36" t="s">
        <v>27</v>
      </c>
      <c r="C2" s="34" t="s">
        <v>30</v>
      </c>
      <c r="D2" s="34" t="s">
        <v>31</v>
      </c>
      <c r="E2" s="34" t="s">
        <v>32</v>
      </c>
      <c r="F2" s="34" t="s">
        <v>33</v>
      </c>
      <c r="G2" s="34" t="s">
        <v>34</v>
      </c>
      <c r="H2" s="35" t="s">
        <v>35</v>
      </c>
    </row>
    <row r="3" spans="2:8" ht="24" x14ac:dyDescent="0.3">
      <c r="B3" s="37" t="s">
        <v>28</v>
      </c>
      <c r="C3" s="44">
        <f>M26</f>
        <v>2.4126000031312139E-2</v>
      </c>
      <c r="D3" s="45">
        <f>M43</f>
        <v>0</v>
      </c>
      <c r="E3" s="44">
        <f>M60</f>
        <v>0.10489398169232965</v>
      </c>
      <c r="F3" s="44">
        <f>M77</f>
        <v>0.29408963129893362</v>
      </c>
      <c r="G3" s="44">
        <f>M94</f>
        <v>0.14096713406705738</v>
      </c>
      <c r="H3" s="46">
        <f>M111</f>
        <v>0.13165413533834583</v>
      </c>
    </row>
    <row r="4" spans="2:8" ht="24" x14ac:dyDescent="0.3">
      <c r="B4" s="37">
        <v>2</v>
      </c>
      <c r="C4" s="44">
        <f>M27</f>
        <v>5.2447826155026384E-3</v>
      </c>
      <c r="D4" s="44">
        <f>M44</f>
        <v>3.0473205345870891E-2</v>
      </c>
      <c r="E4" s="44">
        <f>M61</f>
        <v>5.8072792632431675E-2</v>
      </c>
      <c r="F4" s="44">
        <f>M78</f>
        <v>0.21183467695095606</v>
      </c>
      <c r="G4" s="44">
        <f>M95</f>
        <v>0.10297599155253129</v>
      </c>
      <c r="H4" s="46">
        <f>M112</f>
        <v>5.1127819548872555E-3</v>
      </c>
    </row>
    <row r="5" spans="2:8" ht="24" x14ac:dyDescent="0.3">
      <c r="B5" s="37">
        <v>3</v>
      </c>
      <c r="C5" s="47">
        <f>M28</f>
        <v>0</v>
      </c>
      <c r="D5" s="44">
        <f>M45</f>
        <v>0.1451105016470042</v>
      </c>
      <c r="E5" s="47">
        <f>M62</f>
        <v>0</v>
      </c>
      <c r="F5" s="44">
        <f>M79</f>
        <v>3.1549845503333854E-2</v>
      </c>
      <c r="G5" s="44">
        <f>M96</f>
        <v>3.8990909422803116E-2</v>
      </c>
      <c r="H5" s="46">
        <f>M113</f>
        <v>3.195488721804516E-2</v>
      </c>
    </row>
    <row r="6" spans="2:8" ht="25" thickBot="1" x14ac:dyDescent="0.35">
      <c r="B6" s="37" t="s">
        <v>29</v>
      </c>
      <c r="C6" s="44">
        <f>M29</f>
        <v>1.8618978285034362E-2</v>
      </c>
      <c r="D6" s="44">
        <f>M46</f>
        <v>0.17413260197640504</v>
      </c>
      <c r="E6" s="44">
        <f>M63</f>
        <v>3.302890080969545E-2</v>
      </c>
      <c r="F6" s="44">
        <f>M80</f>
        <v>5.9719350417024815E-2</v>
      </c>
      <c r="G6" s="47">
        <f>M97</f>
        <v>0</v>
      </c>
      <c r="H6" s="46">
        <f>M114</f>
        <v>8.691729323308274E-2</v>
      </c>
    </row>
    <row r="7" spans="2:8" x14ac:dyDescent="0.2">
      <c r="B7" s="38" t="s">
        <v>36</v>
      </c>
      <c r="C7" s="40">
        <f>C16/C29</f>
        <v>0.36203090507726271</v>
      </c>
      <c r="D7" s="40">
        <f>C33/C46</f>
        <v>0.51417004048582993</v>
      </c>
      <c r="E7" s="40">
        <f>C50/C63</f>
        <v>0.70090634441087618</v>
      </c>
      <c r="F7" s="40">
        <f>C67/C80</f>
        <v>0.91196013289036548</v>
      </c>
      <c r="G7" s="40">
        <f>C84/C97</f>
        <v>0.64207221350078492</v>
      </c>
      <c r="H7" s="41">
        <f>C101/C114</f>
        <v>0.8721804511278195</v>
      </c>
    </row>
    <row r="8" spans="2:8" ht="17" thickBot="1" x14ac:dyDescent="0.25">
      <c r="B8" s="39" t="s">
        <v>37</v>
      </c>
      <c r="C8" s="42">
        <f>C15/D29</f>
        <v>0.11879432624113476</v>
      </c>
      <c r="D8" s="42">
        <f>C32/D46</f>
        <v>0.35842293906810035</v>
      </c>
      <c r="E8" s="42">
        <f>C49/D63</f>
        <v>0.60069044879171463</v>
      </c>
      <c r="F8" s="42">
        <f>C66/D80</f>
        <v>0.67832167832167833</v>
      </c>
      <c r="G8" s="42">
        <f>C83/D97</f>
        <v>0.31842576028622538</v>
      </c>
      <c r="H8" s="43">
        <f>C100/D114</f>
        <v>0.68</v>
      </c>
    </row>
    <row r="9" spans="2:8" x14ac:dyDescent="0.2">
      <c r="B9"/>
      <c r="C9"/>
    </row>
    <row r="10" spans="2:8" x14ac:dyDescent="0.2">
      <c r="B10"/>
      <c r="C10"/>
    </row>
    <row r="11" spans="2:8" x14ac:dyDescent="0.2">
      <c r="B11"/>
      <c r="C11"/>
    </row>
    <row r="12" spans="2:8" x14ac:dyDescent="0.2">
      <c r="B12"/>
      <c r="C12"/>
    </row>
    <row r="13" spans="2:8" ht="17" thickBot="1" x14ac:dyDescent="0.25">
      <c r="B13"/>
      <c r="C13"/>
    </row>
    <row r="14" spans="2:8" ht="19" x14ac:dyDescent="0.25">
      <c r="B14" s="4" t="s">
        <v>5</v>
      </c>
      <c r="C14" s="14"/>
      <c r="D14" s="15"/>
    </row>
    <row r="15" spans="2:8" x14ac:dyDescent="0.2">
      <c r="B15" s="24" t="s">
        <v>14</v>
      </c>
      <c r="C15" s="27">
        <v>67</v>
      </c>
      <c r="D15" s="25"/>
      <c r="F15" t="s">
        <v>13</v>
      </c>
      <c r="G15">
        <f>C15/D29</f>
        <v>0.11879432624113476</v>
      </c>
    </row>
    <row r="16" spans="2:8" x14ac:dyDescent="0.2">
      <c r="B16" s="24" t="s">
        <v>15</v>
      </c>
      <c r="C16" s="27">
        <f>164</f>
        <v>164</v>
      </c>
      <c r="D16" s="25"/>
    </row>
    <row r="17" spans="2:15" x14ac:dyDescent="0.2">
      <c r="B17" s="7" t="s">
        <v>0</v>
      </c>
      <c r="C17">
        <f>B28</f>
        <v>10</v>
      </c>
      <c r="D17" s="8"/>
    </row>
    <row r="18" spans="2:15" x14ac:dyDescent="0.2">
      <c r="B18" s="9" t="s">
        <v>1</v>
      </c>
      <c r="C18" s="3" t="s">
        <v>2</v>
      </c>
      <c r="D18" s="10" t="s">
        <v>3</v>
      </c>
      <c r="E18" s="3" t="s">
        <v>16</v>
      </c>
      <c r="F18" s="3" t="s">
        <v>18</v>
      </c>
      <c r="G18" s="3" t="s">
        <v>17</v>
      </c>
    </row>
    <row r="19" spans="2:15" x14ac:dyDescent="0.2">
      <c r="B19" s="7">
        <v>1</v>
      </c>
      <c r="C19">
        <v>5</v>
      </c>
      <c r="D19" s="8">
        <v>6</v>
      </c>
      <c r="E19">
        <v>1</v>
      </c>
      <c r="F19">
        <f>C19*E19</f>
        <v>5</v>
      </c>
      <c r="G19">
        <f>D19*E19</f>
        <v>6</v>
      </c>
    </row>
    <row r="20" spans="2:15" x14ac:dyDescent="0.2">
      <c r="B20" s="7">
        <v>2</v>
      </c>
      <c r="C20">
        <v>91</v>
      </c>
      <c r="D20" s="8">
        <v>13</v>
      </c>
      <c r="E20">
        <v>1</v>
      </c>
      <c r="F20">
        <f t="shared" ref="F20:F27" si="0">C20*E20</f>
        <v>91</v>
      </c>
      <c r="G20">
        <f t="shared" ref="G20:G28" si="1">D20*E20</f>
        <v>13</v>
      </c>
    </row>
    <row r="21" spans="2:15" x14ac:dyDescent="0.2">
      <c r="B21" s="7">
        <v>3</v>
      </c>
      <c r="C21">
        <v>18</v>
      </c>
      <c r="D21" s="8">
        <v>60</v>
      </c>
      <c r="F21">
        <f t="shared" si="0"/>
        <v>0</v>
      </c>
      <c r="G21">
        <f t="shared" si="1"/>
        <v>0</v>
      </c>
    </row>
    <row r="22" spans="2:15" x14ac:dyDescent="0.2">
      <c r="B22" s="7">
        <v>4</v>
      </c>
      <c r="C22">
        <v>90</v>
      </c>
      <c r="D22" s="8">
        <v>86</v>
      </c>
      <c r="F22">
        <f t="shared" si="0"/>
        <v>0</v>
      </c>
      <c r="G22">
        <f t="shared" si="1"/>
        <v>0</v>
      </c>
    </row>
    <row r="23" spans="2:15" x14ac:dyDescent="0.2">
      <c r="B23" s="7">
        <v>5</v>
      </c>
      <c r="C23">
        <v>27</v>
      </c>
      <c r="D23" s="8">
        <v>58</v>
      </c>
      <c r="F23">
        <f t="shared" si="0"/>
        <v>0</v>
      </c>
      <c r="G23">
        <f t="shared" si="1"/>
        <v>0</v>
      </c>
    </row>
    <row r="24" spans="2:15" x14ac:dyDescent="0.2">
      <c r="B24" s="7">
        <v>6</v>
      </c>
      <c r="C24">
        <v>28</v>
      </c>
      <c r="D24" s="8">
        <v>82</v>
      </c>
      <c r="F24">
        <f t="shared" si="0"/>
        <v>0</v>
      </c>
      <c r="G24">
        <f t="shared" si="1"/>
        <v>0</v>
      </c>
      <c r="I24" s="31" t="s">
        <v>19</v>
      </c>
      <c r="J24" s="31" t="s">
        <v>20</v>
      </c>
      <c r="K24" s="31" t="s">
        <v>23</v>
      </c>
      <c r="L24" s="31" t="s">
        <v>21</v>
      </c>
      <c r="M24" s="31" t="s">
        <v>22</v>
      </c>
    </row>
    <row r="25" spans="2:15" x14ac:dyDescent="0.2">
      <c r="B25" s="7">
        <v>7</v>
      </c>
      <c r="C25">
        <v>60</v>
      </c>
      <c r="D25" s="8">
        <v>60</v>
      </c>
      <c r="F25">
        <f t="shared" si="0"/>
        <v>0</v>
      </c>
      <c r="G25">
        <f t="shared" si="1"/>
        <v>0</v>
      </c>
      <c r="I25" s="28">
        <v>0</v>
      </c>
      <c r="J25" s="29">
        <v>164</v>
      </c>
      <c r="K25" s="28"/>
      <c r="L25" s="30">
        <f>J25/C29</f>
        <v>0.36203090507726271</v>
      </c>
      <c r="M25" s="30"/>
    </row>
    <row r="26" spans="2:15" x14ac:dyDescent="0.2">
      <c r="B26" s="7">
        <v>8</v>
      </c>
      <c r="C26">
        <v>57</v>
      </c>
      <c r="D26" s="8">
        <v>96</v>
      </c>
      <c r="F26">
        <f t="shared" si="0"/>
        <v>0</v>
      </c>
      <c r="G26">
        <f t="shared" si="1"/>
        <v>0</v>
      </c>
      <c r="I26" s="28">
        <v>1</v>
      </c>
      <c r="J26" s="29">
        <v>72</v>
      </c>
      <c r="K26" s="28">
        <v>1</v>
      </c>
      <c r="L26" s="30">
        <f>J26/$C$29</f>
        <v>0.15894039735099338</v>
      </c>
      <c r="M26" s="32">
        <f>ABS(L26-$L$25)*$G$15</f>
        <v>2.4126000031312139E-2</v>
      </c>
      <c r="O26" s="23"/>
    </row>
    <row r="27" spans="2:15" x14ac:dyDescent="0.2">
      <c r="B27" s="7">
        <v>9</v>
      </c>
      <c r="C27">
        <v>68</v>
      </c>
      <c r="D27" s="8">
        <v>24</v>
      </c>
      <c r="E27">
        <v>1</v>
      </c>
      <c r="F27">
        <f t="shared" si="0"/>
        <v>68</v>
      </c>
      <c r="G27">
        <f t="shared" si="1"/>
        <v>24</v>
      </c>
      <c r="I27" s="28">
        <v>2</v>
      </c>
      <c r="J27" s="29">
        <v>144</v>
      </c>
      <c r="K27" s="28">
        <v>1</v>
      </c>
      <c r="L27" s="30">
        <f t="shared" ref="L27:L29" si="2">J27/$C$29</f>
        <v>0.31788079470198677</v>
      </c>
      <c r="M27" s="32">
        <f t="shared" ref="M27:M29" si="3">ABS(L27-$L$25)*$G$15</f>
        <v>5.2447826155026384E-3</v>
      </c>
      <c r="O27" s="23"/>
    </row>
    <row r="28" spans="2:15" x14ac:dyDescent="0.2">
      <c r="B28" s="7">
        <v>10</v>
      </c>
      <c r="C28">
        <v>9</v>
      </c>
      <c r="D28" s="8">
        <v>79</v>
      </c>
      <c r="F28">
        <f>C28*E28</f>
        <v>0</v>
      </c>
      <c r="G28">
        <f t="shared" si="1"/>
        <v>0</v>
      </c>
      <c r="I28" s="28">
        <v>3</v>
      </c>
      <c r="J28" s="29">
        <v>164</v>
      </c>
      <c r="K28" s="28" t="s">
        <v>24</v>
      </c>
      <c r="L28" s="30">
        <f t="shared" si="2"/>
        <v>0.36203090507726271</v>
      </c>
      <c r="M28" s="33">
        <f t="shared" si="3"/>
        <v>0</v>
      </c>
      <c r="O28" s="23"/>
    </row>
    <row r="29" spans="2:15" ht="17" thickBot="1" x14ac:dyDescent="0.25">
      <c r="B29" s="11" t="s">
        <v>4</v>
      </c>
      <c r="C29" s="12">
        <f>SUM(C19:C28)</f>
        <v>453</v>
      </c>
      <c r="D29" s="13">
        <f>SUM(D19:D28)</f>
        <v>564</v>
      </c>
      <c r="F29">
        <f>SUM(F19:F28)</f>
        <v>164</v>
      </c>
      <c r="G29">
        <f>SUM(G19:G28)</f>
        <v>43</v>
      </c>
      <c r="I29" s="28">
        <v>4</v>
      </c>
      <c r="J29" s="29">
        <v>235</v>
      </c>
      <c r="K29" s="28">
        <v>0</v>
      </c>
      <c r="L29" s="30">
        <f t="shared" si="2"/>
        <v>0.51876379690949226</v>
      </c>
      <c r="M29" s="32">
        <f t="shared" si="3"/>
        <v>1.8618978285034362E-2</v>
      </c>
      <c r="O29" s="23"/>
    </row>
    <row r="30" spans="2:15" ht="17" thickBot="1" x14ac:dyDescent="0.25">
      <c r="B30"/>
      <c r="C30"/>
    </row>
    <row r="31" spans="2:15" ht="19" x14ac:dyDescent="0.25">
      <c r="B31" s="4" t="s">
        <v>6</v>
      </c>
      <c r="C31" s="14"/>
      <c r="D31" s="16"/>
    </row>
    <row r="32" spans="2:15" x14ac:dyDescent="0.2">
      <c r="B32" s="24" t="s">
        <v>14</v>
      </c>
      <c r="C32" s="27">
        <v>200</v>
      </c>
      <c r="D32" s="25"/>
      <c r="F32" t="s">
        <v>13</v>
      </c>
      <c r="G32">
        <f>C32/D46</f>
        <v>0.35842293906810035</v>
      </c>
    </row>
    <row r="33" spans="2:13" x14ac:dyDescent="0.2">
      <c r="B33" s="24" t="s">
        <v>15</v>
      </c>
      <c r="C33" s="27">
        <v>254</v>
      </c>
      <c r="D33" s="25"/>
    </row>
    <row r="34" spans="2:13" x14ac:dyDescent="0.2">
      <c r="B34" s="7" t="s">
        <v>0</v>
      </c>
      <c r="C34">
        <f>B45</f>
        <v>10</v>
      </c>
      <c r="D34" s="8"/>
    </row>
    <row r="35" spans="2:13" x14ac:dyDescent="0.2">
      <c r="B35" s="9" t="s">
        <v>1</v>
      </c>
      <c r="C35" s="3" t="s">
        <v>2</v>
      </c>
      <c r="D35" s="10" t="s">
        <v>3</v>
      </c>
      <c r="E35" s="3" t="s">
        <v>16</v>
      </c>
      <c r="F35" s="3" t="s">
        <v>18</v>
      </c>
      <c r="G35" s="3" t="s">
        <v>17</v>
      </c>
    </row>
    <row r="36" spans="2:13" x14ac:dyDescent="0.2">
      <c r="B36" s="7">
        <v>1</v>
      </c>
      <c r="C36">
        <v>57</v>
      </c>
      <c r="D36" s="8">
        <v>16</v>
      </c>
      <c r="E36">
        <v>1</v>
      </c>
      <c r="F36">
        <f t="shared" ref="F36:F45" si="4">C36*E36</f>
        <v>57</v>
      </c>
      <c r="G36">
        <f t="shared" ref="G36:G45" si="5">D36*E36</f>
        <v>16</v>
      </c>
    </row>
    <row r="37" spans="2:13" x14ac:dyDescent="0.2">
      <c r="B37" s="7">
        <v>2</v>
      </c>
      <c r="C37">
        <v>59</v>
      </c>
      <c r="D37" s="8">
        <v>56</v>
      </c>
      <c r="E37">
        <v>1</v>
      </c>
      <c r="F37">
        <f t="shared" si="4"/>
        <v>59</v>
      </c>
      <c r="G37">
        <f t="shared" si="5"/>
        <v>56</v>
      </c>
    </row>
    <row r="38" spans="2:13" x14ac:dyDescent="0.2">
      <c r="B38" s="7">
        <v>3</v>
      </c>
      <c r="C38">
        <v>47</v>
      </c>
      <c r="D38" s="8">
        <v>42</v>
      </c>
      <c r="E38">
        <v>1</v>
      </c>
      <c r="F38">
        <f t="shared" si="4"/>
        <v>47</v>
      </c>
      <c r="G38">
        <f t="shared" si="5"/>
        <v>42</v>
      </c>
    </row>
    <row r="39" spans="2:13" x14ac:dyDescent="0.2">
      <c r="B39" s="7">
        <v>4</v>
      </c>
      <c r="C39">
        <v>91</v>
      </c>
      <c r="D39" s="8">
        <v>85</v>
      </c>
      <c r="E39">
        <v>1</v>
      </c>
      <c r="F39">
        <f t="shared" si="4"/>
        <v>91</v>
      </c>
      <c r="G39">
        <f t="shared" si="5"/>
        <v>85</v>
      </c>
    </row>
    <row r="40" spans="2:13" x14ac:dyDescent="0.2">
      <c r="B40" s="7">
        <v>5</v>
      </c>
      <c r="C40">
        <v>24</v>
      </c>
      <c r="D40" s="8">
        <v>51</v>
      </c>
      <c r="F40">
        <f t="shared" si="4"/>
        <v>0</v>
      </c>
      <c r="G40">
        <f t="shared" si="5"/>
        <v>0</v>
      </c>
    </row>
    <row r="41" spans="2:13" x14ac:dyDescent="0.2">
      <c r="B41" s="7">
        <v>6</v>
      </c>
      <c r="C41">
        <v>90</v>
      </c>
      <c r="D41" s="8">
        <v>93</v>
      </c>
      <c r="F41">
        <f t="shared" si="4"/>
        <v>0</v>
      </c>
      <c r="G41">
        <f t="shared" si="5"/>
        <v>0</v>
      </c>
      <c r="I41" s="31" t="s">
        <v>19</v>
      </c>
      <c r="J41" s="31" t="s">
        <v>20</v>
      </c>
      <c r="K41" s="31" t="s">
        <v>23</v>
      </c>
      <c r="L41" s="31" t="s">
        <v>21</v>
      </c>
      <c r="M41" s="31" t="s">
        <v>22</v>
      </c>
    </row>
    <row r="42" spans="2:13" x14ac:dyDescent="0.2">
      <c r="B42" s="7">
        <v>7</v>
      </c>
      <c r="C42">
        <v>33</v>
      </c>
      <c r="D42" s="8">
        <v>77</v>
      </c>
      <c r="F42">
        <f t="shared" si="4"/>
        <v>0</v>
      </c>
      <c r="G42">
        <f t="shared" si="5"/>
        <v>0</v>
      </c>
      <c r="I42" s="28">
        <v>0</v>
      </c>
      <c r="J42" s="29">
        <v>254</v>
      </c>
      <c r="K42" s="28"/>
      <c r="L42" s="30">
        <f>J42/C46</f>
        <v>0.51417004048582993</v>
      </c>
      <c r="M42" s="30"/>
    </row>
    <row r="43" spans="2:13" x14ac:dyDescent="0.2">
      <c r="B43" s="7">
        <v>8</v>
      </c>
      <c r="C43">
        <v>28</v>
      </c>
      <c r="D43" s="8">
        <v>41</v>
      </c>
      <c r="F43">
        <f t="shared" si="4"/>
        <v>0</v>
      </c>
      <c r="G43">
        <f t="shared" si="5"/>
        <v>0</v>
      </c>
      <c r="I43" s="28">
        <v>1</v>
      </c>
      <c r="J43" s="29">
        <v>254</v>
      </c>
      <c r="K43" s="28" t="s">
        <v>24</v>
      </c>
      <c r="L43" s="30">
        <f>J43/$C$46</f>
        <v>0.51417004048582993</v>
      </c>
      <c r="M43" s="28">
        <f>ABS($L$42-L43)*$G$32</f>
        <v>0</v>
      </c>
    </row>
    <row r="44" spans="2:13" x14ac:dyDescent="0.2">
      <c r="B44" s="7">
        <v>9</v>
      </c>
      <c r="C44">
        <v>17</v>
      </c>
      <c r="D44" s="8">
        <v>24</v>
      </c>
      <c r="F44">
        <f t="shared" si="4"/>
        <v>0</v>
      </c>
      <c r="G44">
        <f t="shared" si="5"/>
        <v>0</v>
      </c>
      <c r="I44" s="28">
        <v>2</v>
      </c>
      <c r="J44" s="29">
        <v>296</v>
      </c>
      <c r="K44" s="28">
        <v>0</v>
      </c>
      <c r="L44" s="30">
        <f t="shared" ref="L44:L46" si="6">J44/$C$46</f>
        <v>0.59919028340080971</v>
      </c>
      <c r="M44" s="32">
        <f t="shared" ref="M44:M46" si="7">ABS($L$42-L44)*$G$32</f>
        <v>3.0473205345870891E-2</v>
      </c>
    </row>
    <row r="45" spans="2:13" x14ac:dyDescent="0.2">
      <c r="B45" s="7">
        <v>10</v>
      </c>
      <c r="C45">
        <v>48</v>
      </c>
      <c r="D45" s="8">
        <v>73</v>
      </c>
      <c r="F45">
        <f t="shared" si="4"/>
        <v>0</v>
      </c>
      <c r="G45">
        <f t="shared" si="5"/>
        <v>0</v>
      </c>
      <c r="I45" s="28">
        <v>3</v>
      </c>
      <c r="J45" s="29">
        <v>454</v>
      </c>
      <c r="K45" s="28">
        <v>0</v>
      </c>
      <c r="L45" s="30">
        <f t="shared" si="6"/>
        <v>0.91902834008097167</v>
      </c>
      <c r="M45" s="32">
        <f t="shared" si="7"/>
        <v>0.1451105016470042</v>
      </c>
    </row>
    <row r="46" spans="2:13" ht="17" thickBot="1" x14ac:dyDescent="0.25">
      <c r="B46" s="11" t="s">
        <v>4</v>
      </c>
      <c r="C46" s="12">
        <f>SUM(C36:C45)</f>
        <v>494</v>
      </c>
      <c r="D46" s="13">
        <f>SUM(D36:D45)</f>
        <v>558</v>
      </c>
      <c r="F46">
        <f>SUM(F36:F45)</f>
        <v>254</v>
      </c>
      <c r="G46">
        <f>SUM(G36:G45)</f>
        <v>199</v>
      </c>
      <c r="I46" s="28">
        <v>4</v>
      </c>
      <c r="J46" s="29">
        <v>494</v>
      </c>
      <c r="K46" s="28">
        <v>0</v>
      </c>
      <c r="L46" s="30">
        <f t="shared" si="6"/>
        <v>1</v>
      </c>
      <c r="M46" s="32">
        <f t="shared" si="7"/>
        <v>0.17413260197640504</v>
      </c>
    </row>
    <row r="47" spans="2:13" ht="17" thickBot="1" x14ac:dyDescent="0.25">
      <c r="B47"/>
      <c r="C47"/>
    </row>
    <row r="48" spans="2:13" ht="19" x14ac:dyDescent="0.25">
      <c r="B48" s="4" t="s">
        <v>7</v>
      </c>
      <c r="C48" s="14"/>
      <c r="D48" s="16"/>
    </row>
    <row r="49" spans="2:13" x14ac:dyDescent="0.2">
      <c r="B49" s="24" t="s">
        <v>14</v>
      </c>
      <c r="C49" s="27">
        <v>1044</v>
      </c>
      <c r="D49" s="26"/>
      <c r="F49" t="s">
        <v>13</v>
      </c>
      <c r="G49">
        <f>C49/D63</f>
        <v>0.60069044879171463</v>
      </c>
    </row>
    <row r="50" spans="2:13" x14ac:dyDescent="0.2">
      <c r="B50" s="24" t="s">
        <v>15</v>
      </c>
      <c r="C50" s="27">
        <v>1160</v>
      </c>
      <c r="D50" s="26"/>
    </row>
    <row r="51" spans="2:13" x14ac:dyDescent="0.2">
      <c r="B51" s="7" t="s">
        <v>0</v>
      </c>
      <c r="C51">
        <v>10</v>
      </c>
      <c r="D51" s="8"/>
    </row>
    <row r="52" spans="2:13" x14ac:dyDescent="0.2">
      <c r="B52" s="9" t="s">
        <v>1</v>
      </c>
      <c r="C52" s="3" t="s">
        <v>2</v>
      </c>
      <c r="D52" s="10" t="s">
        <v>3</v>
      </c>
      <c r="E52" s="3" t="s">
        <v>16</v>
      </c>
      <c r="F52" s="3" t="s">
        <v>18</v>
      </c>
      <c r="G52" s="3" t="s">
        <v>17</v>
      </c>
    </row>
    <row r="53" spans="2:13" x14ac:dyDescent="0.2">
      <c r="B53" s="7">
        <v>1</v>
      </c>
      <c r="C53">
        <v>300</v>
      </c>
      <c r="D53" s="8">
        <v>205</v>
      </c>
      <c r="E53">
        <v>1</v>
      </c>
      <c r="F53">
        <f t="shared" ref="F53:F62" si="8">C53*E53</f>
        <v>300</v>
      </c>
      <c r="G53">
        <f t="shared" ref="G53:G62" si="9">D53*E53</f>
        <v>205</v>
      </c>
    </row>
    <row r="54" spans="2:13" x14ac:dyDescent="0.2">
      <c r="B54" s="7">
        <v>2</v>
      </c>
      <c r="C54">
        <v>350</v>
      </c>
      <c r="D54" s="8">
        <v>252</v>
      </c>
      <c r="F54">
        <f t="shared" si="8"/>
        <v>0</v>
      </c>
      <c r="G54">
        <f t="shared" si="9"/>
        <v>0</v>
      </c>
    </row>
    <row r="55" spans="2:13" x14ac:dyDescent="0.2">
      <c r="B55" s="7">
        <v>3</v>
      </c>
      <c r="C55">
        <v>400</v>
      </c>
      <c r="D55" s="8">
        <v>352</v>
      </c>
      <c r="E55">
        <v>1</v>
      </c>
      <c r="F55">
        <f t="shared" si="8"/>
        <v>400</v>
      </c>
      <c r="G55">
        <f t="shared" si="9"/>
        <v>352</v>
      </c>
    </row>
    <row r="56" spans="2:13" x14ac:dyDescent="0.2">
      <c r="B56" s="7">
        <v>4</v>
      </c>
      <c r="C56">
        <v>450</v>
      </c>
      <c r="D56" s="8">
        <v>447</v>
      </c>
      <c r="E56">
        <v>1</v>
      </c>
      <c r="F56">
        <f t="shared" si="8"/>
        <v>450</v>
      </c>
      <c r="G56">
        <f t="shared" si="9"/>
        <v>447</v>
      </c>
    </row>
    <row r="57" spans="2:13" x14ac:dyDescent="0.2">
      <c r="B57" s="7">
        <v>5</v>
      </c>
      <c r="C57">
        <v>47</v>
      </c>
      <c r="D57" s="8">
        <v>114</v>
      </c>
      <c r="F57">
        <f t="shared" si="8"/>
        <v>0</v>
      </c>
      <c r="G57">
        <f t="shared" si="9"/>
        <v>0</v>
      </c>
    </row>
    <row r="58" spans="2:13" x14ac:dyDescent="0.2">
      <c r="B58" s="7">
        <v>6</v>
      </c>
      <c r="C58">
        <v>20</v>
      </c>
      <c r="D58" s="8">
        <v>50</v>
      </c>
      <c r="F58">
        <f t="shared" si="8"/>
        <v>0</v>
      </c>
      <c r="G58">
        <f t="shared" si="9"/>
        <v>0</v>
      </c>
      <c r="I58" s="31" t="s">
        <v>19</v>
      </c>
      <c r="J58" s="31" t="s">
        <v>20</v>
      </c>
      <c r="K58" s="31" t="s">
        <v>23</v>
      </c>
      <c r="L58" s="31" t="s">
        <v>21</v>
      </c>
      <c r="M58" s="31" t="s">
        <v>22</v>
      </c>
    </row>
    <row r="59" spans="2:13" x14ac:dyDescent="0.2">
      <c r="B59" s="7">
        <v>7</v>
      </c>
      <c r="C59">
        <v>8</v>
      </c>
      <c r="D59" s="8">
        <v>28</v>
      </c>
      <c r="F59">
        <f t="shared" si="8"/>
        <v>0</v>
      </c>
      <c r="G59">
        <f t="shared" si="9"/>
        <v>0</v>
      </c>
      <c r="I59" s="28">
        <v>0</v>
      </c>
      <c r="J59" s="29">
        <v>1160</v>
      </c>
      <c r="K59" s="28"/>
      <c r="L59" s="30">
        <f>J59/C63</f>
        <v>0.70090634441087618</v>
      </c>
      <c r="M59" s="30"/>
    </row>
    <row r="60" spans="2:13" x14ac:dyDescent="0.2">
      <c r="B60" s="7">
        <v>8</v>
      </c>
      <c r="C60">
        <v>70</v>
      </c>
      <c r="D60" s="8">
        <v>251</v>
      </c>
      <c r="F60">
        <f t="shared" si="8"/>
        <v>0</v>
      </c>
      <c r="G60">
        <f t="shared" si="9"/>
        <v>0</v>
      </c>
      <c r="I60" s="28">
        <v>1</v>
      </c>
      <c r="J60" s="29">
        <v>871</v>
      </c>
      <c r="K60" s="28">
        <v>1</v>
      </c>
      <c r="L60" s="30">
        <f>J60/$C$63</f>
        <v>0.52628398791540787</v>
      </c>
      <c r="M60" s="32">
        <f>ABS(L60-$L$59)*$G$49</f>
        <v>0.10489398169232965</v>
      </c>
    </row>
    <row r="61" spans="2:13" x14ac:dyDescent="0.2">
      <c r="B61" s="7">
        <v>9</v>
      </c>
      <c r="C61">
        <v>5</v>
      </c>
      <c r="D61" s="8">
        <v>19</v>
      </c>
      <c r="E61">
        <v>1</v>
      </c>
      <c r="F61">
        <f t="shared" si="8"/>
        <v>5</v>
      </c>
      <c r="G61">
        <f t="shared" si="9"/>
        <v>19</v>
      </c>
      <c r="I61" s="28">
        <v>2</v>
      </c>
      <c r="J61" s="29">
        <v>1000</v>
      </c>
      <c r="K61" s="28">
        <v>1</v>
      </c>
      <c r="L61" s="30">
        <f>J61/$C$63</f>
        <v>0.60422960725075525</v>
      </c>
      <c r="M61" s="32">
        <f>ABS(L61-$L$59)*$G$49</f>
        <v>5.8072792632431675E-2</v>
      </c>
    </row>
    <row r="62" spans="2:13" x14ac:dyDescent="0.2">
      <c r="B62" s="7">
        <v>10</v>
      </c>
      <c r="C62">
        <v>5</v>
      </c>
      <c r="D62" s="8">
        <v>20</v>
      </c>
      <c r="E62">
        <v>1</v>
      </c>
      <c r="F62">
        <f t="shared" si="8"/>
        <v>5</v>
      </c>
      <c r="G62">
        <f t="shared" si="9"/>
        <v>20</v>
      </c>
      <c r="I62" s="28">
        <v>3</v>
      </c>
      <c r="J62" s="29">
        <v>1160</v>
      </c>
      <c r="K62" s="28" t="s">
        <v>24</v>
      </c>
      <c r="L62" s="30">
        <f>J62/$C$63</f>
        <v>0.70090634441087618</v>
      </c>
      <c r="M62" s="33">
        <v>0</v>
      </c>
    </row>
    <row r="63" spans="2:13" ht="17" thickBot="1" x14ac:dyDescent="0.25">
      <c r="B63" s="11" t="s">
        <v>4</v>
      </c>
      <c r="C63" s="12">
        <f>SUM(C53:C62)</f>
        <v>1655</v>
      </c>
      <c r="D63" s="13">
        <f>SUM(D53:D62)</f>
        <v>1738</v>
      </c>
      <c r="F63">
        <f>SUM(F53:F62)</f>
        <v>1160</v>
      </c>
      <c r="G63">
        <f>SUM(G53:G62)</f>
        <v>1043</v>
      </c>
      <c r="I63" s="28">
        <v>4</v>
      </c>
      <c r="J63" s="29">
        <v>1251</v>
      </c>
      <c r="K63" s="28">
        <v>0</v>
      </c>
      <c r="L63" s="30">
        <f>J63/$C$63</f>
        <v>0.75589123867069485</v>
      </c>
      <c r="M63" s="32">
        <f>ABS(L63-$L$59)*$G$49</f>
        <v>3.302890080969545E-2</v>
      </c>
    </row>
    <row r="64" spans="2:13" ht="17" thickBot="1" x14ac:dyDescent="0.25">
      <c r="B64"/>
      <c r="C64"/>
    </row>
    <row r="65" spans="2:13" ht="19" x14ac:dyDescent="0.25">
      <c r="B65" s="4" t="s">
        <v>8</v>
      </c>
      <c r="C65" s="14"/>
      <c r="D65" s="16"/>
    </row>
    <row r="66" spans="2:13" x14ac:dyDescent="0.2">
      <c r="B66" s="24" t="s">
        <v>14</v>
      </c>
      <c r="C66" s="27">
        <v>388</v>
      </c>
      <c r="D66" s="10"/>
      <c r="F66" t="s">
        <v>13</v>
      </c>
      <c r="G66">
        <f>C66/D80</f>
        <v>0.67832167832167833</v>
      </c>
    </row>
    <row r="67" spans="2:13" x14ac:dyDescent="0.2">
      <c r="B67" s="24" t="s">
        <v>15</v>
      </c>
      <c r="C67" s="27">
        <v>549</v>
      </c>
      <c r="D67" s="10"/>
    </row>
    <row r="68" spans="2:13" x14ac:dyDescent="0.2">
      <c r="B68" s="7" t="s">
        <v>0</v>
      </c>
      <c r="C68">
        <f>B79</f>
        <v>10</v>
      </c>
      <c r="D68" s="8"/>
    </row>
    <row r="69" spans="2:13" x14ac:dyDescent="0.2">
      <c r="B69" s="9" t="s">
        <v>1</v>
      </c>
      <c r="C69" s="3" t="s">
        <v>2</v>
      </c>
      <c r="D69" s="10" t="s">
        <v>3</v>
      </c>
      <c r="E69" s="3" t="s">
        <v>16</v>
      </c>
      <c r="F69" s="3" t="s">
        <v>18</v>
      </c>
      <c r="G69" s="3" t="s">
        <v>17</v>
      </c>
    </row>
    <row r="70" spans="2:13" x14ac:dyDescent="0.2">
      <c r="B70" s="7">
        <v>1</v>
      </c>
      <c r="C70">
        <v>92</v>
      </c>
      <c r="D70" s="8">
        <v>73</v>
      </c>
      <c r="E70">
        <v>1</v>
      </c>
      <c r="F70">
        <f t="shared" ref="F70:F79" si="10">C70*E70</f>
        <v>92</v>
      </c>
      <c r="G70">
        <f t="shared" ref="G70:G79" si="11">D70*E70</f>
        <v>73</v>
      </c>
    </row>
    <row r="71" spans="2:13" x14ac:dyDescent="0.2">
      <c r="B71" s="7">
        <v>2</v>
      </c>
      <c r="C71">
        <v>14</v>
      </c>
      <c r="D71" s="8">
        <v>38</v>
      </c>
      <c r="F71">
        <f t="shared" si="10"/>
        <v>0</v>
      </c>
      <c r="G71">
        <f t="shared" si="11"/>
        <v>0</v>
      </c>
    </row>
    <row r="72" spans="2:13" x14ac:dyDescent="0.2">
      <c r="B72" s="7">
        <v>3</v>
      </c>
      <c r="C72">
        <v>4</v>
      </c>
      <c r="D72" s="8">
        <v>88</v>
      </c>
      <c r="F72">
        <f t="shared" si="10"/>
        <v>0</v>
      </c>
      <c r="G72">
        <f t="shared" si="11"/>
        <v>0</v>
      </c>
    </row>
    <row r="73" spans="2:13" x14ac:dyDescent="0.2">
      <c r="B73" s="7">
        <v>4</v>
      </c>
      <c r="C73">
        <v>35</v>
      </c>
      <c r="D73" s="8">
        <v>83</v>
      </c>
      <c r="F73">
        <f t="shared" si="10"/>
        <v>0</v>
      </c>
      <c r="G73">
        <f t="shared" si="11"/>
        <v>0</v>
      </c>
    </row>
    <row r="74" spans="2:13" x14ac:dyDescent="0.2">
      <c r="B74" s="7">
        <v>5</v>
      </c>
      <c r="C74">
        <v>87</v>
      </c>
      <c r="D74" s="8">
        <v>64</v>
      </c>
      <c r="E74">
        <v>1</v>
      </c>
      <c r="F74">
        <f t="shared" si="10"/>
        <v>87</v>
      </c>
      <c r="G74">
        <f t="shared" si="11"/>
        <v>64</v>
      </c>
    </row>
    <row r="75" spans="2:13" x14ac:dyDescent="0.2">
      <c r="B75" s="7">
        <v>6</v>
      </c>
      <c r="C75">
        <v>66</v>
      </c>
      <c r="D75" s="8">
        <v>36</v>
      </c>
      <c r="E75">
        <v>1</v>
      </c>
      <c r="F75">
        <f t="shared" si="10"/>
        <v>66</v>
      </c>
      <c r="G75">
        <f t="shared" si="11"/>
        <v>36</v>
      </c>
      <c r="I75" s="31" t="s">
        <v>19</v>
      </c>
      <c r="J75" s="31" t="s">
        <v>20</v>
      </c>
      <c r="K75" s="31" t="s">
        <v>23</v>
      </c>
      <c r="L75" s="31" t="s">
        <v>21</v>
      </c>
      <c r="M75" s="31" t="s">
        <v>22</v>
      </c>
    </row>
    <row r="76" spans="2:13" x14ac:dyDescent="0.2">
      <c r="B76" s="7">
        <v>7</v>
      </c>
      <c r="C76">
        <v>89</v>
      </c>
      <c r="D76" s="8">
        <v>25</v>
      </c>
      <c r="E76">
        <v>1</v>
      </c>
      <c r="F76">
        <f t="shared" si="10"/>
        <v>89</v>
      </c>
      <c r="G76">
        <f t="shared" si="11"/>
        <v>25</v>
      </c>
      <c r="I76" s="28">
        <v>0</v>
      </c>
      <c r="J76" s="29">
        <v>549</v>
      </c>
      <c r="K76" s="28"/>
      <c r="L76" s="30">
        <f>J76/C80</f>
        <v>0.91196013289036548</v>
      </c>
      <c r="M76" s="30"/>
    </row>
    <row r="77" spans="2:13" x14ac:dyDescent="0.2">
      <c r="B77" s="7">
        <v>8</v>
      </c>
      <c r="C77">
        <v>60</v>
      </c>
      <c r="D77" s="8">
        <v>62</v>
      </c>
      <c r="E77">
        <v>1</v>
      </c>
      <c r="F77">
        <f t="shared" si="10"/>
        <v>60</v>
      </c>
      <c r="G77">
        <f t="shared" si="11"/>
        <v>62</v>
      </c>
      <c r="I77" s="28">
        <v>1</v>
      </c>
      <c r="J77" s="29">
        <v>288</v>
      </c>
      <c r="K77" s="28">
        <v>1</v>
      </c>
      <c r="L77" s="30">
        <f>J77/$C$80</f>
        <v>0.47840531561461797</v>
      </c>
      <c r="M77" s="32">
        <f>ABS(L77-$L$76)*$G$66</f>
        <v>0.29408963129893362</v>
      </c>
    </row>
    <row r="78" spans="2:13" x14ac:dyDescent="0.2">
      <c r="B78" s="7">
        <v>9</v>
      </c>
      <c r="C78">
        <v>73</v>
      </c>
      <c r="D78" s="8">
        <v>14</v>
      </c>
      <c r="E78">
        <v>1</v>
      </c>
      <c r="F78">
        <f t="shared" si="10"/>
        <v>73</v>
      </c>
      <c r="G78">
        <f t="shared" si="11"/>
        <v>14</v>
      </c>
      <c r="I78" s="28">
        <v>2</v>
      </c>
      <c r="J78" s="29">
        <v>361</v>
      </c>
      <c r="K78" s="28">
        <v>1</v>
      </c>
      <c r="L78" s="30">
        <f t="shared" ref="L78:L80" si="12">J78/$C$80</f>
        <v>0.59966777408637872</v>
      </c>
      <c r="M78" s="32">
        <f t="shared" ref="M78:M80" si="13">ABS(L78-$L$76)*$G$66</f>
        <v>0.21183467695095606</v>
      </c>
    </row>
    <row r="79" spans="2:13" x14ac:dyDescent="0.2">
      <c r="B79" s="7">
        <v>10</v>
      </c>
      <c r="C79">
        <v>82</v>
      </c>
      <c r="D79" s="8">
        <v>89</v>
      </c>
      <c r="E79">
        <v>1</v>
      </c>
      <c r="F79">
        <f t="shared" si="10"/>
        <v>82</v>
      </c>
      <c r="G79">
        <f t="shared" si="11"/>
        <v>89</v>
      </c>
      <c r="I79" s="28">
        <v>3</v>
      </c>
      <c r="J79" s="29">
        <v>577</v>
      </c>
      <c r="K79" s="28" t="s">
        <v>25</v>
      </c>
      <c r="L79" s="30">
        <f t="shared" si="12"/>
        <v>0.9584717607973422</v>
      </c>
      <c r="M79" s="32">
        <f t="shared" si="13"/>
        <v>3.1549845503333854E-2</v>
      </c>
    </row>
    <row r="80" spans="2:13" ht="17" thickBot="1" x14ac:dyDescent="0.25">
      <c r="B80" s="11" t="s">
        <v>4</v>
      </c>
      <c r="C80" s="12">
        <f>SUM(C70:C79)</f>
        <v>602</v>
      </c>
      <c r="D80" s="13">
        <f>SUM(D70:D79)</f>
        <v>572</v>
      </c>
      <c r="F80">
        <f>SUM(F70:F79)</f>
        <v>549</v>
      </c>
      <c r="G80">
        <f>SUM(G70:G79)</f>
        <v>363</v>
      </c>
      <c r="I80" s="28">
        <v>4</v>
      </c>
      <c r="J80" s="29">
        <v>602</v>
      </c>
      <c r="K80" s="28">
        <v>0</v>
      </c>
      <c r="L80" s="30">
        <f t="shared" si="12"/>
        <v>1</v>
      </c>
      <c r="M80" s="32">
        <f t="shared" si="13"/>
        <v>5.9719350417024815E-2</v>
      </c>
    </row>
    <row r="81" spans="2:13" ht="17" thickBot="1" x14ac:dyDescent="0.25">
      <c r="B81"/>
      <c r="C81"/>
    </row>
    <row r="82" spans="2:13" ht="19" x14ac:dyDescent="0.25">
      <c r="B82" s="4" t="s">
        <v>9</v>
      </c>
      <c r="C82" s="14"/>
      <c r="D82" s="16"/>
    </row>
    <row r="83" spans="2:13" x14ac:dyDescent="0.2">
      <c r="B83" s="24" t="s">
        <v>14</v>
      </c>
      <c r="C83" s="27">
        <v>178</v>
      </c>
      <c r="D83" s="10"/>
      <c r="F83" t="s">
        <v>13</v>
      </c>
      <c r="G83">
        <f>C83/D97</f>
        <v>0.31842576028622538</v>
      </c>
    </row>
    <row r="84" spans="2:13" x14ac:dyDescent="0.2">
      <c r="B84" s="24" t="s">
        <v>15</v>
      </c>
      <c r="C84" s="27">
        <v>409</v>
      </c>
      <c r="D84" s="10"/>
    </row>
    <row r="85" spans="2:13" x14ac:dyDescent="0.2">
      <c r="B85" s="7" t="s">
        <v>0</v>
      </c>
      <c r="C85">
        <f>B96</f>
        <v>10</v>
      </c>
      <c r="D85" s="8"/>
    </row>
    <row r="86" spans="2:13" x14ac:dyDescent="0.2">
      <c r="B86" s="9" t="s">
        <v>1</v>
      </c>
      <c r="C86" s="3" t="s">
        <v>2</v>
      </c>
      <c r="D86" s="10" t="s">
        <v>3</v>
      </c>
      <c r="E86" s="3" t="s">
        <v>16</v>
      </c>
      <c r="F86" s="3" t="s">
        <v>18</v>
      </c>
      <c r="G86" s="3" t="s">
        <v>17</v>
      </c>
    </row>
    <row r="87" spans="2:13" x14ac:dyDescent="0.2">
      <c r="B87" s="7">
        <v>1</v>
      </c>
      <c r="C87">
        <v>90</v>
      </c>
      <c r="D87" s="8">
        <v>61</v>
      </c>
      <c r="E87">
        <v>1</v>
      </c>
      <c r="F87">
        <f t="shared" ref="F87:F96" si="14">C87*E87</f>
        <v>90</v>
      </c>
      <c r="G87">
        <f t="shared" ref="G87:G96" si="15">D87*E87</f>
        <v>61</v>
      </c>
    </row>
    <row r="88" spans="2:13" x14ac:dyDescent="0.2">
      <c r="B88" s="7">
        <v>2</v>
      </c>
      <c r="C88">
        <v>25</v>
      </c>
      <c r="D88" s="8">
        <v>67</v>
      </c>
      <c r="F88">
        <f t="shared" si="14"/>
        <v>0</v>
      </c>
      <c r="G88">
        <f t="shared" si="15"/>
        <v>0</v>
      </c>
    </row>
    <row r="89" spans="2:13" x14ac:dyDescent="0.2">
      <c r="B89" s="7">
        <v>3</v>
      </c>
      <c r="C89">
        <v>37</v>
      </c>
      <c r="D89" s="8">
        <v>91</v>
      </c>
      <c r="F89">
        <f t="shared" si="14"/>
        <v>0</v>
      </c>
      <c r="G89">
        <f t="shared" si="15"/>
        <v>0</v>
      </c>
    </row>
    <row r="90" spans="2:13" x14ac:dyDescent="0.2">
      <c r="B90" s="7">
        <v>4</v>
      </c>
      <c r="C90">
        <v>11</v>
      </c>
      <c r="D90" s="8">
        <v>74</v>
      </c>
      <c r="F90">
        <f t="shared" si="14"/>
        <v>0</v>
      </c>
      <c r="G90">
        <f t="shared" si="15"/>
        <v>0</v>
      </c>
    </row>
    <row r="91" spans="2:13" x14ac:dyDescent="0.2">
      <c r="B91" s="7">
        <v>5</v>
      </c>
      <c r="C91">
        <v>95</v>
      </c>
      <c r="D91" s="8">
        <v>8</v>
      </c>
      <c r="E91">
        <v>1</v>
      </c>
      <c r="F91">
        <f t="shared" si="14"/>
        <v>95</v>
      </c>
      <c r="G91">
        <f t="shared" si="15"/>
        <v>8</v>
      </c>
    </row>
    <row r="92" spans="2:13" x14ac:dyDescent="0.2">
      <c r="B92" s="7">
        <v>6</v>
      </c>
      <c r="C92">
        <v>78</v>
      </c>
      <c r="D92" s="8">
        <v>68</v>
      </c>
      <c r="F92">
        <f t="shared" si="14"/>
        <v>0</v>
      </c>
      <c r="G92">
        <f t="shared" si="15"/>
        <v>0</v>
      </c>
      <c r="I92" s="31" t="s">
        <v>19</v>
      </c>
      <c r="J92" s="31" t="s">
        <v>20</v>
      </c>
      <c r="K92" s="31" t="s">
        <v>23</v>
      </c>
      <c r="L92" s="31" t="s">
        <v>21</v>
      </c>
      <c r="M92" s="31" t="s">
        <v>22</v>
      </c>
    </row>
    <row r="93" spans="2:13" x14ac:dyDescent="0.2">
      <c r="B93" s="7">
        <v>7</v>
      </c>
      <c r="C93">
        <v>77</v>
      </c>
      <c r="D93" s="8">
        <v>89</v>
      </c>
      <c r="F93">
        <f t="shared" si="14"/>
        <v>0</v>
      </c>
      <c r="G93">
        <f t="shared" si="15"/>
        <v>0</v>
      </c>
      <c r="I93" s="28">
        <v>0</v>
      </c>
      <c r="J93" s="29">
        <v>409</v>
      </c>
      <c r="K93" s="28"/>
      <c r="L93" s="30">
        <f>J93/C97</f>
        <v>0.64207221350078492</v>
      </c>
      <c r="M93" s="30"/>
    </row>
    <row r="94" spans="2:13" x14ac:dyDescent="0.2">
      <c r="B94" s="7">
        <v>8</v>
      </c>
      <c r="C94">
        <v>39</v>
      </c>
      <c r="D94" s="8">
        <v>56</v>
      </c>
      <c r="E94">
        <v>1</v>
      </c>
      <c r="F94">
        <f t="shared" si="14"/>
        <v>39</v>
      </c>
      <c r="G94">
        <f t="shared" si="15"/>
        <v>56</v>
      </c>
      <c r="I94" s="28">
        <v>1</v>
      </c>
      <c r="J94" s="29">
        <v>127</v>
      </c>
      <c r="K94" s="28">
        <v>1</v>
      </c>
      <c r="L94" s="30">
        <f>J94/$C$97</f>
        <v>0.19937205651491366</v>
      </c>
      <c r="M94" s="32">
        <f>ABS($L$93-L94)*$G$83</f>
        <v>0.14096713406705738</v>
      </c>
    </row>
    <row r="95" spans="2:13" x14ac:dyDescent="0.2">
      <c r="B95" s="7">
        <v>9</v>
      </c>
      <c r="C95">
        <v>93</v>
      </c>
      <c r="D95" s="8">
        <v>10</v>
      </c>
      <c r="E95">
        <v>1</v>
      </c>
      <c r="F95">
        <f t="shared" si="14"/>
        <v>93</v>
      </c>
      <c r="G95">
        <f t="shared" si="15"/>
        <v>10</v>
      </c>
      <c r="I95" s="28">
        <v>2</v>
      </c>
      <c r="J95" s="29">
        <v>203</v>
      </c>
      <c r="K95" s="28">
        <v>1</v>
      </c>
      <c r="L95" s="30">
        <f t="shared" ref="L95:L97" si="16">J95/$C$97</f>
        <v>0.31868131868131866</v>
      </c>
      <c r="M95" s="32">
        <f t="shared" ref="M95:M97" si="17">ABS($L$93-L95)*$G$83</f>
        <v>0.10297599155253129</v>
      </c>
    </row>
    <row r="96" spans="2:13" x14ac:dyDescent="0.2">
      <c r="B96" s="7">
        <v>10</v>
      </c>
      <c r="C96">
        <v>92</v>
      </c>
      <c r="D96" s="8">
        <v>35</v>
      </c>
      <c r="E96">
        <v>1</v>
      </c>
      <c r="F96">
        <f t="shared" si="14"/>
        <v>92</v>
      </c>
      <c r="G96">
        <f t="shared" si="15"/>
        <v>35</v>
      </c>
      <c r="I96" s="28">
        <v>3</v>
      </c>
      <c r="J96" s="29">
        <v>331</v>
      </c>
      <c r="K96" s="28">
        <v>1</v>
      </c>
      <c r="L96" s="30">
        <f t="shared" si="16"/>
        <v>0.51962323390894816</v>
      </c>
      <c r="M96" s="32">
        <f>ABS($L$93-L96)*$G$83</f>
        <v>3.8990909422803116E-2</v>
      </c>
    </row>
    <row r="97" spans="2:13" ht="17" thickBot="1" x14ac:dyDescent="0.25">
      <c r="B97" s="11" t="s">
        <v>4</v>
      </c>
      <c r="C97" s="12">
        <f>SUM(C87:C96)</f>
        <v>637</v>
      </c>
      <c r="D97" s="13">
        <f>SUM(D87:D96)</f>
        <v>559</v>
      </c>
      <c r="F97">
        <f>SUM(F87:F96)</f>
        <v>409</v>
      </c>
      <c r="G97">
        <f>SUM(G87:G96)</f>
        <v>170</v>
      </c>
      <c r="I97" s="28">
        <v>4</v>
      </c>
      <c r="J97" s="29">
        <v>409</v>
      </c>
      <c r="K97" s="28" t="s">
        <v>24</v>
      </c>
      <c r="L97" s="30">
        <f t="shared" si="16"/>
        <v>0.64207221350078492</v>
      </c>
      <c r="M97" s="33">
        <f t="shared" si="17"/>
        <v>0</v>
      </c>
    </row>
    <row r="98" spans="2:13" ht="17" thickBot="1" x14ac:dyDescent="0.25">
      <c r="B98"/>
      <c r="C98"/>
    </row>
    <row r="99" spans="2:13" ht="19" x14ac:dyDescent="0.25">
      <c r="B99" s="4" t="s">
        <v>10</v>
      </c>
      <c r="C99" s="14"/>
      <c r="D99" s="16"/>
    </row>
    <row r="100" spans="2:13" x14ac:dyDescent="0.2">
      <c r="B100" s="24" t="s">
        <v>14</v>
      </c>
      <c r="C100" s="27">
        <v>289</v>
      </c>
      <c r="D100" s="10"/>
      <c r="F100" t="s">
        <v>13</v>
      </c>
      <c r="G100">
        <f>C100/D114</f>
        <v>0.68</v>
      </c>
    </row>
    <row r="101" spans="2:13" x14ac:dyDescent="0.2">
      <c r="B101" s="24" t="s">
        <v>15</v>
      </c>
      <c r="C101" s="27">
        <v>464</v>
      </c>
      <c r="D101" s="10"/>
    </row>
    <row r="102" spans="2:13" x14ac:dyDescent="0.2">
      <c r="B102" s="7" t="s">
        <v>0</v>
      </c>
      <c r="C102">
        <v>10</v>
      </c>
      <c r="D102" s="8"/>
    </row>
    <row r="103" spans="2:13" x14ac:dyDescent="0.2">
      <c r="B103" s="9" t="s">
        <v>1</v>
      </c>
      <c r="C103" s="3" t="s">
        <v>2</v>
      </c>
      <c r="D103" s="10" t="s">
        <v>3</v>
      </c>
      <c r="E103" s="3" t="s">
        <v>16</v>
      </c>
      <c r="F103" s="3" t="s">
        <v>18</v>
      </c>
      <c r="G103" s="3" t="s">
        <v>17</v>
      </c>
    </row>
    <row r="104" spans="2:13" x14ac:dyDescent="0.2">
      <c r="B104" s="7">
        <v>1</v>
      </c>
      <c r="C104">
        <v>56</v>
      </c>
      <c r="D104" s="8">
        <v>25</v>
      </c>
      <c r="E104">
        <v>1</v>
      </c>
      <c r="F104">
        <f t="shared" ref="F104:F113" si="18">C104*E104</f>
        <v>56</v>
      </c>
      <c r="G104">
        <f t="shared" ref="G104:G113" si="19">D104*E104</f>
        <v>25</v>
      </c>
    </row>
    <row r="105" spans="2:13" x14ac:dyDescent="0.2">
      <c r="B105" s="7">
        <v>2</v>
      </c>
      <c r="C105">
        <v>71</v>
      </c>
      <c r="D105" s="8">
        <v>61</v>
      </c>
      <c r="E105">
        <v>1</v>
      </c>
      <c r="F105">
        <f t="shared" si="18"/>
        <v>71</v>
      </c>
      <c r="G105">
        <f t="shared" si="19"/>
        <v>61</v>
      </c>
    </row>
    <row r="106" spans="2:13" x14ac:dyDescent="0.2">
      <c r="B106" s="7">
        <v>3</v>
      </c>
      <c r="C106">
        <v>21</v>
      </c>
      <c r="D106" s="8">
        <v>1</v>
      </c>
      <c r="E106">
        <v>1</v>
      </c>
      <c r="F106">
        <f t="shared" si="18"/>
        <v>21</v>
      </c>
      <c r="G106">
        <f t="shared" si="19"/>
        <v>1</v>
      </c>
    </row>
    <row r="107" spans="2:13" x14ac:dyDescent="0.2">
      <c r="B107" s="7">
        <v>4</v>
      </c>
      <c r="C107">
        <v>51</v>
      </c>
      <c r="D107" s="8">
        <v>18</v>
      </c>
      <c r="E107">
        <v>1</v>
      </c>
      <c r="F107">
        <f t="shared" si="18"/>
        <v>51</v>
      </c>
      <c r="G107">
        <f t="shared" si="19"/>
        <v>18</v>
      </c>
    </row>
    <row r="108" spans="2:13" x14ac:dyDescent="0.2">
      <c r="B108" s="7">
        <v>5</v>
      </c>
      <c r="C108">
        <v>76</v>
      </c>
      <c r="D108" s="8">
        <v>63</v>
      </c>
      <c r="E108">
        <v>1</v>
      </c>
      <c r="F108">
        <f t="shared" si="18"/>
        <v>76</v>
      </c>
      <c r="G108">
        <f t="shared" si="19"/>
        <v>63</v>
      </c>
    </row>
    <row r="109" spans="2:13" x14ac:dyDescent="0.2">
      <c r="B109" s="7">
        <v>6</v>
      </c>
      <c r="C109">
        <v>75</v>
      </c>
      <c r="D109" s="8">
        <v>7</v>
      </c>
      <c r="E109">
        <v>1</v>
      </c>
      <c r="F109">
        <f t="shared" si="18"/>
        <v>75</v>
      </c>
      <c r="G109">
        <f t="shared" si="19"/>
        <v>7</v>
      </c>
      <c r="I109" s="31" t="s">
        <v>19</v>
      </c>
      <c r="J109" s="31" t="s">
        <v>20</v>
      </c>
      <c r="K109" s="31" t="s">
        <v>23</v>
      </c>
      <c r="L109" s="31" t="s">
        <v>21</v>
      </c>
      <c r="M109" s="31" t="s">
        <v>22</v>
      </c>
    </row>
    <row r="110" spans="2:13" x14ac:dyDescent="0.2">
      <c r="B110" s="7">
        <v>7</v>
      </c>
      <c r="C110">
        <v>66</v>
      </c>
      <c r="D110" s="8">
        <v>99</v>
      </c>
      <c r="E110">
        <v>0</v>
      </c>
      <c r="F110">
        <f t="shared" si="18"/>
        <v>0</v>
      </c>
      <c r="G110">
        <f t="shared" si="19"/>
        <v>0</v>
      </c>
      <c r="I110" s="28">
        <v>0</v>
      </c>
      <c r="J110" s="29">
        <v>464</v>
      </c>
      <c r="K110" s="28"/>
      <c r="L110" s="30">
        <f>J110/C114</f>
        <v>0.8721804511278195</v>
      </c>
      <c r="M110" s="30"/>
    </row>
    <row r="111" spans="2:13" x14ac:dyDescent="0.2">
      <c r="B111" s="7">
        <v>8</v>
      </c>
      <c r="C111">
        <v>17</v>
      </c>
      <c r="D111" s="8">
        <v>22</v>
      </c>
      <c r="E111">
        <v>1</v>
      </c>
      <c r="F111">
        <f t="shared" si="18"/>
        <v>17</v>
      </c>
      <c r="G111">
        <f t="shared" si="19"/>
        <v>22</v>
      </c>
      <c r="I111" s="28">
        <v>1</v>
      </c>
      <c r="J111" s="29">
        <v>361</v>
      </c>
      <c r="K111" s="28">
        <v>1</v>
      </c>
      <c r="L111" s="30">
        <f>J111/$C$114</f>
        <v>0.6785714285714286</v>
      </c>
      <c r="M111" s="32">
        <f>ABS($L$110-L111)*$G$100</f>
        <v>0.13165413533834583</v>
      </c>
    </row>
    <row r="112" spans="2:13" x14ac:dyDescent="0.2">
      <c r="B112" s="7">
        <v>9</v>
      </c>
      <c r="C112">
        <v>2</v>
      </c>
      <c r="D112" s="8">
        <v>39</v>
      </c>
      <c r="E112">
        <v>0</v>
      </c>
      <c r="F112">
        <f t="shared" si="18"/>
        <v>0</v>
      </c>
      <c r="G112">
        <f t="shared" si="19"/>
        <v>0</v>
      </c>
      <c r="I112" s="28">
        <v>2</v>
      </c>
      <c r="J112" s="29">
        <v>468</v>
      </c>
      <c r="K112" s="28" t="s">
        <v>26</v>
      </c>
      <c r="L112" s="30">
        <f t="shared" ref="L112:L114" si="20">J112/$C$114</f>
        <v>0.87969924812030076</v>
      </c>
      <c r="M112" s="32">
        <f t="shared" ref="M112:M114" si="21">ABS($L$110-L112)*$G$100</f>
        <v>5.1127819548872555E-3</v>
      </c>
    </row>
    <row r="113" spans="2:13" x14ac:dyDescent="0.2">
      <c r="B113" s="7">
        <v>10</v>
      </c>
      <c r="C113">
        <v>97</v>
      </c>
      <c r="D113" s="8">
        <v>90</v>
      </c>
      <c r="E113">
        <v>1</v>
      </c>
      <c r="F113">
        <f t="shared" si="18"/>
        <v>97</v>
      </c>
      <c r="G113">
        <f t="shared" si="19"/>
        <v>90</v>
      </c>
      <c r="I113" s="28">
        <v>3</v>
      </c>
      <c r="J113" s="29">
        <v>489</v>
      </c>
      <c r="K113" s="28">
        <v>0</v>
      </c>
      <c r="L113" s="30">
        <f t="shared" si="20"/>
        <v>0.91917293233082709</v>
      </c>
      <c r="M113" s="32">
        <f t="shared" si="21"/>
        <v>3.195488721804516E-2</v>
      </c>
    </row>
    <row r="114" spans="2:13" ht="17" thickBot="1" x14ac:dyDescent="0.25">
      <c r="B114" s="11" t="s">
        <v>4</v>
      </c>
      <c r="C114" s="12">
        <f>SUM(C104:C113)</f>
        <v>532</v>
      </c>
      <c r="D114" s="13">
        <f>SUM(D104:D113)</f>
        <v>425</v>
      </c>
      <c r="F114">
        <f>SUM(F104:F113)</f>
        <v>464</v>
      </c>
      <c r="G114">
        <f>SUM(G104:G113)</f>
        <v>287</v>
      </c>
      <c r="I114" s="28">
        <v>4</v>
      </c>
      <c r="J114" s="29">
        <v>532</v>
      </c>
      <c r="K114" s="28">
        <v>0</v>
      </c>
      <c r="L114" s="30">
        <f t="shared" si="20"/>
        <v>1</v>
      </c>
      <c r="M114" s="32">
        <f t="shared" si="21"/>
        <v>8.691729323308274E-2</v>
      </c>
    </row>
    <row r="115" spans="2:13" x14ac:dyDescent="0.2">
      <c r="B115"/>
      <c r="C115"/>
    </row>
    <row r="116" spans="2:13" x14ac:dyDescent="0.2">
      <c r="B116"/>
      <c r="C116"/>
    </row>
    <row r="117" spans="2:13" x14ac:dyDescent="0.2">
      <c r="B117"/>
      <c r="C117"/>
    </row>
    <row r="118" spans="2:13" x14ac:dyDescent="0.2">
      <c r="B118"/>
      <c r="C118"/>
    </row>
    <row r="119" spans="2:13" x14ac:dyDescent="0.2">
      <c r="B119"/>
      <c r="C119"/>
    </row>
    <row r="120" spans="2:13" x14ac:dyDescent="0.2">
      <c r="B120"/>
      <c r="C120"/>
    </row>
    <row r="121" spans="2:13" x14ac:dyDescent="0.2">
      <c r="B121"/>
      <c r="C121"/>
    </row>
    <row r="122" spans="2:13" x14ac:dyDescent="0.2">
      <c r="B122"/>
      <c r="C122"/>
    </row>
    <row r="123" spans="2:13" x14ac:dyDescent="0.2">
      <c r="B123"/>
      <c r="C123"/>
    </row>
    <row r="124" spans="2:13" x14ac:dyDescent="0.2">
      <c r="B124"/>
      <c r="C124"/>
    </row>
    <row r="125" spans="2:13" x14ac:dyDescent="0.2">
      <c r="B125"/>
      <c r="C125"/>
    </row>
    <row r="126" spans="2:13" x14ac:dyDescent="0.2">
      <c r="B126"/>
      <c r="C126"/>
    </row>
    <row r="127" spans="2:13" x14ac:dyDescent="0.2">
      <c r="B127"/>
      <c r="C127"/>
    </row>
    <row r="128" spans="2:13" x14ac:dyDescent="0.2">
      <c r="B128"/>
      <c r="C128"/>
    </row>
    <row r="129" spans="2:3" x14ac:dyDescent="0.2">
      <c r="B129"/>
      <c r="C129"/>
    </row>
    <row r="130" spans="2:3" x14ac:dyDescent="0.2">
      <c r="B130"/>
      <c r="C130"/>
    </row>
    <row r="131" spans="2:3" x14ac:dyDescent="0.2">
      <c r="B131"/>
      <c r="C131"/>
    </row>
    <row r="132" spans="2:3" x14ac:dyDescent="0.2">
      <c r="B132"/>
      <c r="C132"/>
    </row>
    <row r="133" spans="2:3" x14ac:dyDescent="0.2">
      <c r="B133"/>
      <c r="C133"/>
    </row>
    <row r="134" spans="2:3" x14ac:dyDescent="0.2">
      <c r="B134"/>
      <c r="C134"/>
    </row>
    <row r="135" spans="2:3" x14ac:dyDescent="0.2">
      <c r="B135"/>
      <c r="C135"/>
    </row>
    <row r="136" spans="2:3" x14ac:dyDescent="0.2">
      <c r="B136"/>
      <c r="C136"/>
    </row>
    <row r="137" spans="2:3" x14ac:dyDescent="0.2">
      <c r="B137"/>
      <c r="C137"/>
    </row>
    <row r="138" spans="2:3" x14ac:dyDescent="0.2">
      <c r="B138"/>
      <c r="C138"/>
    </row>
    <row r="139" spans="2:3" x14ac:dyDescent="0.2">
      <c r="B139"/>
      <c r="C139"/>
    </row>
    <row r="140" spans="2:3" x14ac:dyDescent="0.2">
      <c r="B140"/>
      <c r="C140"/>
    </row>
    <row r="141" spans="2:3" x14ac:dyDescent="0.2">
      <c r="B141"/>
      <c r="C141"/>
    </row>
    <row r="142" spans="2:3" x14ac:dyDescent="0.2">
      <c r="B142"/>
      <c r="C142"/>
    </row>
    <row r="143" spans="2:3" x14ac:dyDescent="0.2">
      <c r="B143"/>
      <c r="C143"/>
    </row>
    <row r="144" spans="2:3" x14ac:dyDescent="0.2">
      <c r="B144"/>
      <c r="C144"/>
    </row>
    <row r="145" spans="2:3" x14ac:dyDescent="0.2">
      <c r="B145"/>
      <c r="C145"/>
    </row>
    <row r="146" spans="2:3" x14ac:dyDescent="0.2">
      <c r="B146"/>
      <c r="C146"/>
    </row>
    <row r="147" spans="2:3" x14ac:dyDescent="0.2">
      <c r="B147"/>
      <c r="C147"/>
    </row>
    <row r="148" spans="2:3" x14ac:dyDescent="0.2">
      <c r="B148"/>
      <c r="C148"/>
    </row>
    <row r="149" spans="2:3" x14ac:dyDescent="0.2">
      <c r="B149"/>
      <c r="C149"/>
    </row>
    <row r="150" spans="2:3" x14ac:dyDescent="0.2">
      <c r="B150"/>
      <c r="C150"/>
    </row>
    <row r="151" spans="2:3" x14ac:dyDescent="0.2">
      <c r="B151"/>
      <c r="C151"/>
    </row>
    <row r="152" spans="2:3" x14ac:dyDescent="0.2">
      <c r="B152"/>
      <c r="C152"/>
    </row>
    <row r="153" spans="2:3" x14ac:dyDescent="0.2">
      <c r="B153"/>
      <c r="C153"/>
    </row>
    <row r="154" spans="2:3" x14ac:dyDescent="0.2">
      <c r="B154"/>
      <c r="C154"/>
    </row>
    <row r="155" spans="2:3" x14ac:dyDescent="0.2">
      <c r="B155"/>
      <c r="C155"/>
    </row>
    <row r="156" spans="2:3" x14ac:dyDescent="0.2">
      <c r="B156"/>
      <c r="C156"/>
    </row>
    <row r="157" spans="2:3" x14ac:dyDescent="0.2">
      <c r="B157"/>
      <c r="C157"/>
    </row>
    <row r="158" spans="2:3" x14ac:dyDescent="0.2">
      <c r="B158"/>
      <c r="C158"/>
    </row>
    <row r="159" spans="2:3" x14ac:dyDescent="0.2">
      <c r="B159"/>
      <c r="C159"/>
    </row>
    <row r="160" spans="2:3" x14ac:dyDescent="0.2">
      <c r="B160"/>
      <c r="C160"/>
    </row>
    <row r="161" spans="2:3" x14ac:dyDescent="0.2">
      <c r="B161"/>
      <c r="C161"/>
    </row>
    <row r="162" spans="2:3" x14ac:dyDescent="0.2">
      <c r="B162"/>
      <c r="C162"/>
    </row>
    <row r="163" spans="2:3" x14ac:dyDescent="0.2">
      <c r="B163"/>
      <c r="C163"/>
    </row>
    <row r="164" spans="2:3" x14ac:dyDescent="0.2">
      <c r="B164"/>
      <c r="C164"/>
    </row>
    <row r="165" spans="2:3" x14ac:dyDescent="0.2">
      <c r="B165"/>
      <c r="C165"/>
    </row>
    <row r="166" spans="2:3" x14ac:dyDescent="0.2">
      <c r="B166"/>
      <c r="C166"/>
    </row>
    <row r="167" spans="2:3" x14ac:dyDescent="0.2">
      <c r="B167"/>
      <c r="C167"/>
    </row>
    <row r="168" spans="2:3" x14ac:dyDescent="0.2">
      <c r="B168"/>
      <c r="C168"/>
    </row>
    <row r="169" spans="2:3" x14ac:dyDescent="0.2">
      <c r="B169"/>
      <c r="C169"/>
    </row>
    <row r="170" spans="2:3" x14ac:dyDescent="0.2">
      <c r="B170"/>
      <c r="C170"/>
    </row>
    <row r="171" spans="2:3" x14ac:dyDescent="0.2">
      <c r="B171"/>
      <c r="C171"/>
    </row>
    <row r="172" spans="2:3" x14ac:dyDescent="0.2">
      <c r="B172"/>
      <c r="C172"/>
    </row>
    <row r="173" spans="2:3" x14ac:dyDescent="0.2">
      <c r="B173"/>
      <c r="C173"/>
    </row>
    <row r="174" spans="2:3" x14ac:dyDescent="0.2">
      <c r="B174"/>
      <c r="C174"/>
    </row>
    <row r="175" spans="2:3" x14ac:dyDescent="0.2">
      <c r="B175"/>
      <c r="C175"/>
    </row>
    <row r="176" spans="2:3" x14ac:dyDescent="0.2">
      <c r="B176"/>
      <c r="C176"/>
    </row>
    <row r="177" spans="2:3" x14ac:dyDescent="0.2">
      <c r="B177"/>
      <c r="C177"/>
    </row>
    <row r="178" spans="2:3" x14ac:dyDescent="0.2">
      <c r="B178"/>
      <c r="C178"/>
    </row>
    <row r="179" spans="2:3" x14ac:dyDescent="0.2">
      <c r="B179"/>
      <c r="C179"/>
    </row>
    <row r="180" spans="2:3" x14ac:dyDescent="0.2">
      <c r="B180"/>
      <c r="C180"/>
    </row>
    <row r="181" spans="2:3" x14ac:dyDescent="0.2">
      <c r="B181"/>
      <c r="C181"/>
    </row>
    <row r="182" spans="2:3" x14ac:dyDescent="0.2">
      <c r="B182"/>
      <c r="C182"/>
    </row>
    <row r="183" spans="2:3" x14ac:dyDescent="0.2">
      <c r="B183"/>
      <c r="C183"/>
    </row>
    <row r="184" spans="2:3" x14ac:dyDescent="0.2">
      <c r="B184"/>
      <c r="C184"/>
    </row>
    <row r="185" spans="2:3" x14ac:dyDescent="0.2">
      <c r="B185"/>
      <c r="C185"/>
    </row>
    <row r="186" spans="2:3" x14ac:dyDescent="0.2">
      <c r="B186"/>
      <c r="C186"/>
    </row>
    <row r="187" spans="2:3" x14ac:dyDescent="0.2">
      <c r="B187"/>
      <c r="C187"/>
    </row>
    <row r="188" spans="2:3" x14ac:dyDescent="0.2">
      <c r="B188"/>
      <c r="C188"/>
    </row>
    <row r="189" spans="2:3" x14ac:dyDescent="0.2">
      <c r="B189"/>
      <c r="C189"/>
    </row>
    <row r="190" spans="2:3" x14ac:dyDescent="0.2">
      <c r="B190"/>
      <c r="C190"/>
    </row>
    <row r="191" spans="2:3" x14ac:dyDescent="0.2">
      <c r="B191"/>
      <c r="C191"/>
    </row>
    <row r="192" spans="2:3" x14ac:dyDescent="0.2">
      <c r="B192"/>
      <c r="C192"/>
    </row>
    <row r="193" spans="2:3" x14ac:dyDescent="0.2">
      <c r="B193"/>
      <c r="C193"/>
    </row>
    <row r="194" spans="2:3" x14ac:dyDescent="0.2">
      <c r="B194"/>
      <c r="C194"/>
    </row>
    <row r="195" spans="2:3" x14ac:dyDescent="0.2">
      <c r="B195"/>
      <c r="C195"/>
    </row>
    <row r="196" spans="2:3" x14ac:dyDescent="0.2">
      <c r="B196"/>
      <c r="C196"/>
    </row>
    <row r="197" spans="2:3" x14ac:dyDescent="0.2">
      <c r="B197"/>
      <c r="C19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EDE9-9D1A-6E4B-8CBB-36D7EFACCC1E}">
  <dimension ref="B1:L14"/>
  <sheetViews>
    <sheetView workbookViewId="0">
      <selection activeCell="L23" sqref="L23"/>
    </sheetView>
  </sheetViews>
  <sheetFormatPr baseColWidth="10" defaultRowHeight="16" x14ac:dyDescent="0.2"/>
  <sheetData>
    <row r="1" spans="2:12" ht="19" x14ac:dyDescent="0.25">
      <c r="B1" s="4" t="s">
        <v>11</v>
      </c>
      <c r="C1" s="5"/>
      <c r="D1" s="6"/>
      <c r="J1" s="20" t="s">
        <v>12</v>
      </c>
      <c r="K1" s="17"/>
      <c r="L1" t="s">
        <v>13</v>
      </c>
    </row>
    <row r="2" spans="2:12" x14ac:dyDescent="0.2">
      <c r="B2" s="7" t="s">
        <v>0</v>
      </c>
      <c r="C2">
        <f>B13</f>
        <v>10</v>
      </c>
      <c r="D2" s="8"/>
      <c r="J2" s="18" t="s">
        <v>11</v>
      </c>
      <c r="K2" s="21">
        <v>268</v>
      </c>
      <c r="L2" s="23">
        <f>K2/D14</f>
        <v>0.59955257270693507</v>
      </c>
    </row>
    <row r="3" spans="2:12" x14ac:dyDescent="0.2">
      <c r="B3" s="9" t="s">
        <v>1</v>
      </c>
      <c r="C3" s="3" t="s">
        <v>2</v>
      </c>
      <c r="D3" s="10" t="s">
        <v>3</v>
      </c>
      <c r="J3" s="18" t="s">
        <v>5</v>
      </c>
      <c r="K3" s="21">
        <v>67</v>
      </c>
      <c r="L3" s="23">
        <f>K3/Sheet1!D29</f>
        <v>0.11879432624113476</v>
      </c>
    </row>
    <row r="4" spans="2:12" x14ac:dyDescent="0.2">
      <c r="B4" s="7">
        <v>1</v>
      </c>
      <c r="C4">
        <v>45</v>
      </c>
      <c r="D4" s="8">
        <v>88</v>
      </c>
      <c r="J4" s="18" t="s">
        <v>6</v>
      </c>
      <c r="K4" s="21">
        <v>200</v>
      </c>
      <c r="L4" s="23">
        <f>K4/Sheet1!D46</f>
        <v>0.35842293906810035</v>
      </c>
    </row>
    <row r="5" spans="2:12" x14ac:dyDescent="0.2">
      <c r="B5" s="7">
        <v>2</v>
      </c>
      <c r="C5">
        <v>12</v>
      </c>
      <c r="D5" s="8">
        <v>47</v>
      </c>
      <c r="J5" s="18" t="s">
        <v>7</v>
      </c>
      <c r="K5" s="21">
        <v>1044</v>
      </c>
      <c r="L5" s="23">
        <f>K5/Sheet1!D63</f>
        <v>0.60069044879171463</v>
      </c>
    </row>
    <row r="6" spans="2:12" x14ac:dyDescent="0.2">
      <c r="B6" s="7">
        <v>3</v>
      </c>
      <c r="C6">
        <v>67</v>
      </c>
      <c r="D6" s="8">
        <v>53</v>
      </c>
      <c r="J6" s="18" t="s">
        <v>8</v>
      </c>
      <c r="K6" s="21">
        <v>388</v>
      </c>
      <c r="L6" s="23">
        <f>K6/Sheet1!D80</f>
        <v>0.67832167832167833</v>
      </c>
    </row>
    <row r="7" spans="2:12" x14ac:dyDescent="0.2">
      <c r="B7" s="7">
        <v>4</v>
      </c>
      <c r="C7">
        <v>46</v>
      </c>
      <c r="D7" s="8">
        <v>22</v>
      </c>
      <c r="J7" s="18" t="s">
        <v>9</v>
      </c>
      <c r="K7" s="21">
        <v>178</v>
      </c>
      <c r="L7" s="23">
        <f>K7/Sheet1!D97</f>
        <v>0.31842576028622538</v>
      </c>
    </row>
    <row r="8" spans="2:12" ht="17" thickBot="1" x14ac:dyDescent="0.25">
      <c r="B8" s="7">
        <v>5</v>
      </c>
      <c r="C8">
        <v>16</v>
      </c>
      <c r="D8" s="8">
        <v>26</v>
      </c>
      <c r="J8" s="19" t="s">
        <v>10</v>
      </c>
      <c r="K8" s="22">
        <v>289</v>
      </c>
      <c r="L8" s="23">
        <f>K8/Sheet1!D114</f>
        <v>0.68</v>
      </c>
    </row>
    <row r="9" spans="2:12" x14ac:dyDescent="0.2">
      <c r="B9" s="7">
        <v>6</v>
      </c>
      <c r="C9">
        <v>20</v>
      </c>
      <c r="D9" s="8">
        <v>23</v>
      </c>
    </row>
    <row r="10" spans="2:12" x14ac:dyDescent="0.2">
      <c r="B10" s="7">
        <v>7</v>
      </c>
      <c r="C10">
        <v>93</v>
      </c>
      <c r="D10" s="8">
        <v>59</v>
      </c>
    </row>
    <row r="11" spans="2:12" x14ac:dyDescent="0.2">
      <c r="B11" s="7">
        <v>8</v>
      </c>
      <c r="C11">
        <v>1</v>
      </c>
      <c r="D11" s="8">
        <v>17</v>
      </c>
    </row>
    <row r="12" spans="2:12" x14ac:dyDescent="0.2">
      <c r="B12" s="7">
        <v>9</v>
      </c>
      <c r="C12">
        <v>96</v>
      </c>
      <c r="D12" s="8">
        <v>65</v>
      </c>
    </row>
    <row r="13" spans="2:12" x14ac:dyDescent="0.2">
      <c r="B13" s="7">
        <v>10</v>
      </c>
      <c r="C13">
        <v>20</v>
      </c>
      <c r="D13" s="8">
        <v>47</v>
      </c>
    </row>
    <row r="14" spans="2:12" ht="17" thickBot="1" x14ac:dyDescent="0.25">
      <c r="B14" s="11" t="s">
        <v>4</v>
      </c>
      <c r="C14" s="12">
        <f>SUM(C4:C13)</f>
        <v>416</v>
      </c>
      <c r="D14" s="13">
        <f>SUM(D4:D13)</f>
        <v>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Min-Shiuang Lee</dc:creator>
  <cp:lastModifiedBy>Michelle Lee</cp:lastModifiedBy>
  <dcterms:created xsi:type="dcterms:W3CDTF">2018-08-08T09:05:09Z</dcterms:created>
  <dcterms:modified xsi:type="dcterms:W3CDTF">2023-08-10T13:45:47Z</dcterms:modified>
</cp:coreProperties>
</file>