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o" sheetId="1" r:id="rId4"/>
  </sheets>
  <definedNames/>
  <calcPr/>
</workbook>
</file>

<file path=xl/sharedStrings.xml><?xml version="1.0" encoding="utf-8"?>
<sst xmlns="http://schemas.openxmlformats.org/spreadsheetml/2006/main" count="42" uniqueCount="25">
  <si>
    <t>Bolo</t>
  </si>
  <si>
    <t>Porcentagem</t>
  </si>
  <si>
    <t>Valor %</t>
  </si>
  <si>
    <t>Blindado</t>
  </si>
  <si>
    <t>Valor</t>
  </si>
  <si>
    <t>Quantidade</t>
  </si>
  <si>
    <t>Custo</t>
  </si>
  <si>
    <t>Pagamento a prazo</t>
  </si>
  <si>
    <t>Pagamento à vista</t>
  </si>
  <si>
    <t>20 cm</t>
  </si>
  <si>
    <t>25 cm</t>
  </si>
  <si>
    <t>35 cm</t>
  </si>
  <si>
    <t>40 cm</t>
  </si>
  <si>
    <t>Fake</t>
  </si>
  <si>
    <t>Naked Cake</t>
  </si>
  <si>
    <t>Flores</t>
  </si>
  <si>
    <t>Orquídea (Mini)</t>
  </si>
  <si>
    <t>Rosa (Mini)</t>
  </si>
  <si>
    <t>Decoração</t>
  </si>
  <si>
    <r>
      <rPr>
        <rFont val="Arial"/>
        <b/>
        <color theme="1"/>
        <sz val="10.0"/>
      </rPr>
      <t xml:space="preserve">Adicione a quantidade de </t>
    </r>
    <r>
      <rPr>
        <rFont val="Arial"/>
        <b/>
        <i/>
        <color theme="1"/>
        <sz val="10.0"/>
      </rPr>
      <t>PASTA</t>
    </r>
    <r>
      <rPr>
        <rFont val="Arial"/>
        <b/>
        <color theme="1"/>
        <sz val="10.0"/>
      </rPr>
      <t xml:space="preserve"> para </t>
    </r>
    <r>
      <rPr>
        <rFont val="Arial"/>
        <b/>
        <i/>
        <color theme="1"/>
        <sz val="10.0"/>
      </rPr>
      <t>DECORAR</t>
    </r>
    <r>
      <rPr>
        <rFont val="Arial"/>
        <b/>
        <color theme="1"/>
        <sz val="10.0"/>
      </rPr>
      <t xml:space="preserve"> o bolo</t>
    </r>
  </si>
  <si>
    <r>
      <rPr>
        <rFont val="Arial"/>
        <b/>
        <color theme="1"/>
        <sz val="10.0"/>
      </rPr>
      <t xml:space="preserve">Adicione o </t>
    </r>
    <r>
      <rPr>
        <rFont val="Arial"/>
        <b/>
        <i/>
        <color theme="1"/>
        <sz val="10.0"/>
      </rPr>
      <t>TEMPO</t>
    </r>
    <r>
      <rPr>
        <rFont val="Arial"/>
        <b/>
        <color theme="1"/>
        <sz val="10.0"/>
      </rPr>
      <t xml:space="preserve"> para </t>
    </r>
    <r>
      <rPr>
        <rFont val="Arial"/>
        <b/>
        <i/>
        <color theme="1"/>
        <sz val="10.0"/>
      </rPr>
      <t>COBRIR e DECORAR</t>
    </r>
    <r>
      <rPr>
        <rFont val="Arial"/>
        <b/>
        <color theme="1"/>
        <sz val="10.0"/>
      </rPr>
      <t xml:space="preserve"> o bolo</t>
    </r>
  </si>
  <si>
    <t>Outros</t>
  </si>
  <si>
    <t>Boneco</t>
  </si>
  <si>
    <t>Topper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</si>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</sst>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sz val="10.0"/>
    </font>
    <font>
      <sz val="10.0"/>
      <color rgb="FF000000"/>
    </font>
    <font>
      <b/>
      <sz val="10.0"/>
      <color rgb="FFFF0000"/>
      <name val="Arial"/>
    </font>
    <font>
      <sz val="10.0"/>
      <color rgb="FFFF0000"/>
      <name val="Arial"/>
    </font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readingOrder="0" vertical="bottom"/>
    </xf>
    <xf borderId="4" fillId="0" fontId="2" numFmtId="9" xfId="0" applyAlignment="1" applyBorder="1" applyFont="1" applyNumberFormat="1">
      <alignment readingOrder="0"/>
    </xf>
    <xf borderId="4" fillId="3" fontId="2" numFmtId="2" xfId="0" applyBorder="1" applyFill="1" applyFont="1" applyNumberFormat="1"/>
    <xf borderId="5" fillId="3" fontId="2" numFmtId="0" xfId="0" applyAlignment="1" applyBorder="1" applyFont="1">
      <alignment readingOrder="0"/>
    </xf>
    <xf borderId="5" fillId="3" fontId="2" numFmtId="4" xfId="0" applyAlignment="1" applyBorder="1" applyFont="1" applyNumberFormat="1">
      <alignment readingOrder="0"/>
    </xf>
    <xf borderId="5" fillId="4" fontId="5" numFmtId="0" xfId="0" applyAlignment="1" applyBorder="1" applyFill="1" applyFont="1">
      <alignment readingOrder="0"/>
    </xf>
    <xf borderId="5" fillId="3" fontId="2" numFmtId="2" xfId="0" applyBorder="1" applyFont="1" applyNumberFormat="1"/>
    <xf borderId="5" fillId="4" fontId="6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3" fontId="7" numFmtId="0" xfId="0" applyAlignment="1" applyBorder="1" applyFont="1">
      <alignment readingOrder="0"/>
    </xf>
    <xf borderId="5" fillId="3" fontId="7" numFmtId="2" xfId="0" applyAlignment="1" applyBorder="1" applyFont="1" applyNumberFormat="1">
      <alignment readingOrder="0"/>
    </xf>
    <xf borderId="5" fillId="4" fontId="8" numFmtId="0" xfId="0" applyAlignment="1" applyBorder="1" applyFont="1">
      <alignment readingOrder="0"/>
    </xf>
    <xf borderId="5" fillId="3" fontId="7" numFmtId="2" xfId="0" applyBorder="1" applyFont="1" applyNumberFormat="1"/>
    <xf borderId="4" fillId="5" fontId="2" numFmtId="4" xfId="0" applyAlignment="1" applyBorder="1" applyFill="1" applyFont="1" applyNumberFormat="1">
      <alignment horizontal="right" vertical="bottom"/>
    </xf>
    <xf borderId="4" fillId="5" fontId="2" numFmtId="4" xfId="0" applyBorder="1" applyFont="1" applyNumberFormat="1"/>
    <xf borderId="5" fillId="3" fontId="7" numFmtId="0" xfId="0" applyAlignment="1" applyBorder="1" applyFont="1">
      <alignment vertical="bottom"/>
    </xf>
    <xf borderId="6" fillId="3" fontId="7" numFmtId="2" xfId="0" applyAlignment="1" applyBorder="1" applyFont="1" applyNumberFormat="1">
      <alignment horizontal="right" vertical="bottom"/>
    </xf>
    <xf borderId="7" fillId="6" fontId="2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5" fillId="3" fontId="2" numFmtId="2" xfId="0" applyAlignment="1" applyBorder="1" applyFont="1" applyNumberForma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2" fontId="4" numFmtId="0" xfId="0" applyAlignment="1" applyBorder="1" applyFont="1">
      <alignment horizontal="center" readingOrder="0" vertical="bottom"/>
    </xf>
    <xf borderId="13" fillId="3" fontId="2" numFmtId="0" xfId="0" applyAlignment="1" applyBorder="1" applyFont="1">
      <alignment readingOrder="0"/>
    </xf>
    <xf borderId="6" fillId="0" fontId="3" numFmtId="0" xfId="0" applyBorder="1" applyFont="1"/>
    <xf borderId="5" fillId="4" fontId="9" numFmtId="2" xfId="0" applyAlignment="1" applyBorder="1" applyFont="1" applyNumberFormat="1">
      <alignment readingOrder="0"/>
    </xf>
    <xf borderId="3" fillId="2" fontId="2" numFmtId="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32.71"/>
    <col customWidth="1" min="3" max="3" width="7.0"/>
    <col customWidth="1" min="4" max="4" width="11.57"/>
    <col customWidth="1" min="5" max="5" width="8.57"/>
    <col customWidth="1" min="6" max="6" width="1.57"/>
    <col customWidth="1" min="7" max="7" width="18.57"/>
    <col customWidth="1" min="8" max="8" width="1.57"/>
    <col customWidth="1" min="9" max="9" width="17.86"/>
    <col customWidth="1" min="10" max="10" width="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3"/>
      <c r="D2" s="3"/>
      <c r="E2" s="4"/>
      <c r="F2" s="1"/>
      <c r="G2" s="5" t="s">
        <v>1</v>
      </c>
      <c r="H2" s="1"/>
      <c r="I2" s="5" t="s">
        <v>2</v>
      </c>
      <c r="J2" s="1"/>
    </row>
    <row r="3">
      <c r="A3" s="1"/>
      <c r="B3" s="5" t="s">
        <v>3</v>
      </c>
      <c r="C3" s="5" t="s">
        <v>4</v>
      </c>
      <c r="D3" s="5" t="s">
        <v>5</v>
      </c>
      <c r="E3" s="5" t="s">
        <v>6</v>
      </c>
      <c r="F3" s="1"/>
      <c r="G3" s="6">
        <v>0.05</v>
      </c>
      <c r="H3" s="1"/>
      <c r="I3" s="7">
        <f>E44*G3</f>
        <v>0</v>
      </c>
      <c r="J3" s="1"/>
    </row>
    <row r="4">
      <c r="A4" s="1"/>
      <c r="B4" s="8" t="str">
        <f>IFERROR(__xludf.DUMMYFUNCTION("IMPORTRANGE(""https://docs.google.com/spreadsheets/d/1c0pVC-heZAQrKLvKeplHD_hUsFi3YJLODnfiPP3Dv0c/edit#gid=137134450"", ""Bolo!B2"")"),"Blindado - 10 cm")</f>
        <v>Blindado - 10 cm</v>
      </c>
      <c r="C4" s="9">
        <f>IFERROR(__xludf.DUMMYFUNCTION("IMPORTRANGE(""https://docs.google.com/spreadsheets/d/1c0pVC-heZAQrKLvKeplHD_hUsFi3YJLODnfiPP3Dv0c/edit#gid=137134450"", ""Bolo!K9"")"),69.24922684557012)</f>
        <v>69.24922685</v>
      </c>
      <c r="D4" s="10">
        <v>0.0</v>
      </c>
      <c r="E4" s="11">
        <f t="shared" ref="E4:E10" si="1">C4*D4</f>
        <v>0</v>
      </c>
      <c r="F4" s="1"/>
      <c r="G4" s="1"/>
      <c r="H4" s="1"/>
      <c r="I4" s="1"/>
      <c r="J4" s="1"/>
    </row>
    <row r="5">
      <c r="A5" s="1"/>
      <c r="B5" s="8" t="str">
        <f>IFERROR(__xludf.DUMMYFUNCTION("IMPORTRANGE(""https://docs.google.com/spreadsheets/d/1c0pVC-heZAQrKLvKeplHD_hUsFi3YJLODnfiPP3Dv0c/edit#gid=137134450"", ""Bolo!B15"")"),"Blindado - 15 cm")</f>
        <v>Blindado - 15 cm</v>
      </c>
      <c r="C5" s="9">
        <f>IFERROR(__xludf.DUMMYFUNCTION("IMPORTRANGE(""https://docs.google.com/spreadsheets/d/1c0pVC-heZAQrKLvKeplHD_hUsFi3YJLODnfiPP3Dv0c/edit#gid=137134450"", ""Bolo!K22"")"),121.79335618893269)</f>
        <v>121.7933562</v>
      </c>
      <c r="D5" s="12">
        <v>0.0</v>
      </c>
      <c r="E5" s="11">
        <f t="shared" si="1"/>
        <v>0</v>
      </c>
      <c r="F5" s="1"/>
      <c r="G5" s="5" t="s">
        <v>7</v>
      </c>
      <c r="H5" s="1"/>
      <c r="I5" s="5" t="s">
        <v>8</v>
      </c>
      <c r="J5" s="13"/>
    </row>
    <row r="6">
      <c r="A6" s="1"/>
      <c r="B6" s="14" t="s">
        <v>9</v>
      </c>
      <c r="C6" s="15">
        <v>0.0</v>
      </c>
      <c r="D6" s="16">
        <v>0.0</v>
      </c>
      <c r="E6" s="17">
        <f t="shared" si="1"/>
        <v>0</v>
      </c>
      <c r="F6" s="1"/>
      <c r="G6" s="18">
        <f>E44+I3</f>
        <v>0</v>
      </c>
      <c r="H6" s="1"/>
      <c r="I6" s="19">
        <f>G6-I3</f>
        <v>0</v>
      </c>
      <c r="J6" s="1"/>
    </row>
    <row r="7">
      <c r="A7" s="1"/>
      <c r="B7" s="14" t="s">
        <v>10</v>
      </c>
      <c r="C7" s="15">
        <v>0.0</v>
      </c>
      <c r="D7" s="16">
        <v>0.0</v>
      </c>
      <c r="E7" s="17">
        <f t="shared" si="1"/>
        <v>0</v>
      </c>
      <c r="F7" s="1"/>
      <c r="G7" s="1"/>
      <c r="H7" s="1"/>
      <c r="I7" s="1"/>
      <c r="J7" s="1"/>
    </row>
    <row r="8">
      <c r="A8" s="1"/>
      <c r="B8" s="8" t="str">
        <f>IFERROR(__xludf.DUMMYFUNCTION("IMPORTRANGE(""https://docs.google.com/spreadsheets/d/1c0pVC-heZAQrKLvKeplHD_hUsFi3YJLODnfiPP3Dv0c/edit#gid=137134450"", ""Bolo!B48"")"),"Blindado - 30 cm")</f>
        <v>Blindado - 30 cm</v>
      </c>
      <c r="C8" s="9">
        <f>IFERROR(__xludf.DUMMYFUNCTION("IMPORTRANGE(""https://docs.google.com/spreadsheets/d/1c0pVC-heZAQrKLvKeplHD_hUsFi3YJLODnfiPP3Dv0c/edit#gid=137134450"", ""Bolo!K55"")"),366.3733061603957)</f>
        <v>366.3733062</v>
      </c>
      <c r="D8" s="10">
        <v>0.0</v>
      </c>
      <c r="E8" s="11">
        <f t="shared" si="1"/>
        <v>0</v>
      </c>
      <c r="F8" s="1"/>
      <c r="G8" s="1"/>
      <c r="H8" s="1"/>
      <c r="I8" s="1"/>
      <c r="J8" s="1"/>
    </row>
    <row r="9">
      <c r="A9" s="1"/>
      <c r="B9" s="14" t="s">
        <v>11</v>
      </c>
      <c r="C9" s="15">
        <v>0.0</v>
      </c>
      <c r="D9" s="16">
        <v>0.0</v>
      </c>
      <c r="E9" s="17">
        <f t="shared" si="1"/>
        <v>0</v>
      </c>
      <c r="F9" s="1"/>
      <c r="G9" s="1"/>
      <c r="H9" s="1"/>
      <c r="I9" s="1"/>
      <c r="J9" s="1"/>
    </row>
    <row r="10">
      <c r="A10" s="1"/>
      <c r="B10" s="14" t="s">
        <v>12</v>
      </c>
      <c r="C10" s="15">
        <v>0.0</v>
      </c>
      <c r="D10" s="16">
        <v>0.0</v>
      </c>
      <c r="E10" s="17">
        <f t="shared" si="1"/>
        <v>0</v>
      </c>
      <c r="F10" s="1"/>
      <c r="G10" s="1"/>
      <c r="H10" s="1"/>
      <c r="I10" s="1"/>
      <c r="J10" s="1"/>
    </row>
    <row r="11">
      <c r="A11" s="1"/>
      <c r="B11" s="5" t="s">
        <v>13</v>
      </c>
      <c r="C11" s="5" t="s">
        <v>4</v>
      </c>
      <c r="D11" s="5" t="s">
        <v>5</v>
      </c>
      <c r="E11" s="5" t="s">
        <v>6</v>
      </c>
      <c r="F11" s="1"/>
      <c r="G11" s="1"/>
      <c r="H11" s="1"/>
      <c r="I11" s="1"/>
      <c r="J11" s="1"/>
    </row>
    <row r="12">
      <c r="A12" s="1"/>
      <c r="B12" s="8" t="str">
        <f>IFERROR(__xludf.DUMMYFUNCTION("IMPORTRANGE(""https://docs.google.com/spreadsheets/d/1c0pVC-heZAQrKLvKeplHD_hUsFi3YJLODnfiPP3Dv0c/edit#gid=137134450"", ""Bolo!M2"")"),"Fake - 10 cm")</f>
        <v>Fake - 10 cm</v>
      </c>
      <c r="C12" s="9">
        <f>IFERROR(__xludf.DUMMYFUNCTION("IMPORTRANGE(""https://docs.google.com/spreadsheets/d/1c0pVC-heZAQrKLvKeplHD_hUsFi3YJLODnfiPP3Dv0c/edit#gid=137134450"", ""Bolo!R8"")"),19.4)</f>
        <v>19.4</v>
      </c>
      <c r="D12" s="10">
        <v>0.0</v>
      </c>
      <c r="E12" s="11">
        <f t="shared" ref="E12:E18" si="2">C12*D12</f>
        <v>0</v>
      </c>
      <c r="F12" s="1"/>
      <c r="G12" s="1"/>
      <c r="H12" s="1"/>
      <c r="I12" s="1"/>
      <c r="J12" s="1"/>
    </row>
    <row r="13">
      <c r="A13" s="1"/>
      <c r="B13" s="8" t="str">
        <f>IFERROR(__xludf.DUMMYFUNCTION("IMPORTRANGE(""https://docs.google.com/spreadsheets/d/1c0pVC-heZAQrKLvKeplHD_hUsFi3YJLODnfiPP3Dv0c/edit#gid=137134450"", ""Bolo!M15"")"),"Fake - 15 cm")</f>
        <v>Fake - 15 cm</v>
      </c>
      <c r="C13" s="9">
        <f>IFERROR(__xludf.DUMMYFUNCTION("IMPORTRANGE(""https://docs.google.com/spreadsheets/d/1c0pVC-heZAQrKLvKeplHD_hUsFi3YJLODnfiPP3Dv0c/edit#gid=137134450"", ""Bolo!R21"")"),27.2)</f>
        <v>27.2</v>
      </c>
      <c r="D13" s="12">
        <v>0.0</v>
      </c>
      <c r="E13" s="11">
        <f t="shared" si="2"/>
        <v>0</v>
      </c>
      <c r="F13" s="1"/>
      <c r="G13" s="1"/>
      <c r="H13" s="1"/>
      <c r="I13" s="1"/>
      <c r="J13" s="1"/>
    </row>
    <row r="14">
      <c r="A14" s="1"/>
      <c r="B14" s="8" t="str">
        <f>IFERROR(__xludf.DUMMYFUNCTION("IMPORTRANGE(""https://docs.google.com/spreadsheets/d/1c0pVC-heZAQrKLvKeplHD_hUsFi3YJLODnfiPP3Dv0c/edit#gid=137134450"", ""Bolo!M28"")"),"Fake - 20 cm")</f>
        <v>Fake - 20 cm</v>
      </c>
      <c r="C14" s="9">
        <f>IFERROR(__xludf.DUMMYFUNCTION("IMPORTRANGE(""https://docs.google.com/spreadsheets/d/1c0pVC-heZAQrKLvKeplHD_hUsFi3YJLODnfiPP3Dv0c/edit#gid=137134450"", ""Bolo!R34"")"),33.7)</f>
        <v>33.7</v>
      </c>
      <c r="D14" s="10">
        <v>0.0</v>
      </c>
      <c r="E14" s="11">
        <f t="shared" si="2"/>
        <v>0</v>
      </c>
      <c r="F14" s="1"/>
      <c r="G14" s="1"/>
      <c r="H14" s="1"/>
      <c r="I14" s="1"/>
      <c r="J14" s="1"/>
    </row>
    <row r="15">
      <c r="A15" s="1"/>
      <c r="B15" s="8" t="str">
        <f>IFERROR(__xludf.DUMMYFUNCTION("IMPORTRANGE(""https://docs.google.com/spreadsheets/d/1c0pVC-heZAQrKLvKeplHD_hUsFi3YJLODnfiPP3Dv0c/edit#gid=137134450"", ""Bolo!M38"")"),"Fake - 25 cm")</f>
        <v>Fake - 25 cm</v>
      </c>
      <c r="C15" s="9">
        <f>IFERROR(__xludf.DUMMYFUNCTION("IMPORTRANGE(""https://docs.google.com/spreadsheets/d/1c0pVC-heZAQrKLvKeplHD_hUsFi3YJLODnfiPP3Dv0c/edit#gid=137134450"", ""Bolo!R44"")"),42.3)</f>
        <v>42.3</v>
      </c>
      <c r="D15" s="10">
        <v>0.0</v>
      </c>
      <c r="E15" s="11">
        <f t="shared" si="2"/>
        <v>0</v>
      </c>
      <c r="F15" s="1"/>
      <c r="G15" s="1"/>
      <c r="H15" s="1"/>
      <c r="I15" s="1"/>
      <c r="J15" s="1"/>
    </row>
    <row r="16">
      <c r="A16" s="1"/>
      <c r="B16" s="8" t="str">
        <f>IFERROR(__xludf.DUMMYFUNCTION("IMPORTRANGE(""https://docs.google.com/spreadsheets/d/1c0pVC-heZAQrKLvKeplHD_hUsFi3YJLODnfiPP3Dv0c/edit#gid=137134450"", ""Bolo!M48"")"),"Fake - 30 cm")</f>
        <v>Fake - 30 cm</v>
      </c>
      <c r="C16" s="9">
        <f>IFERROR(__xludf.DUMMYFUNCTION("IMPORTRANGE(""https://docs.google.com/spreadsheets/d/1c0pVC-heZAQrKLvKeplHD_hUsFi3YJLODnfiPP3Dv0c/edit#gid=137134450"", ""Bolo!R54"")"),56.9)</f>
        <v>56.9</v>
      </c>
      <c r="D16" s="10">
        <v>0.0</v>
      </c>
      <c r="E16" s="11">
        <f t="shared" si="2"/>
        <v>0</v>
      </c>
      <c r="F16" s="1"/>
      <c r="G16" s="1"/>
      <c r="H16" s="1"/>
      <c r="I16" s="1"/>
      <c r="J16" s="1"/>
    </row>
    <row r="17">
      <c r="A17" s="1"/>
      <c r="B17" s="8" t="str">
        <f>IFERROR(__xludf.DUMMYFUNCTION("IMPORTRANGE(""https://docs.google.com/spreadsheets/d/1c0pVC-heZAQrKLvKeplHD_hUsFi3YJLODnfiPP3Dv0c/edit#gid=137134450"", ""Bolo!M61"")"),"Fake - 35 cm")</f>
        <v>Fake - 35 cm</v>
      </c>
      <c r="C17" s="9">
        <f>IFERROR(__xludf.DUMMYFUNCTION("IMPORTRANGE(""https://docs.google.com/spreadsheets/d/1c0pVC-heZAQrKLvKeplHD_hUsFi3YJLODnfiPP3Dv0c/edit#gid=137134450"", ""Bolo!R67"")"),69.5)</f>
        <v>69.5</v>
      </c>
      <c r="D17" s="10">
        <v>0.0</v>
      </c>
      <c r="E17" s="11">
        <f t="shared" si="2"/>
        <v>0</v>
      </c>
      <c r="F17" s="1"/>
      <c r="G17" s="1"/>
      <c r="H17" s="1"/>
      <c r="I17" s="1"/>
      <c r="J17" s="1"/>
    </row>
    <row r="18">
      <c r="A18" s="1"/>
      <c r="B18" s="8" t="str">
        <f>IFERROR(__xludf.DUMMYFUNCTION("IMPORTRANGE(""https://docs.google.com/spreadsheets/d/1c0pVC-heZAQrKLvKeplHD_hUsFi3YJLODnfiPP3Dv0c/edit#gid=137134450"", ""Bolo!M71"")"),"Fake - 40 cm")</f>
        <v>Fake - 40 cm</v>
      </c>
      <c r="C18" s="9">
        <f>IFERROR(__xludf.DUMMYFUNCTION("IMPORTRANGE(""https://docs.google.com/spreadsheets/d/1c0pVC-heZAQrKLvKeplHD_hUsFi3YJLODnfiPP3Dv0c/edit#gid=137134450"", ""Bolo!R77"")"),92.0)</f>
        <v>92</v>
      </c>
      <c r="D18" s="10">
        <v>0.0</v>
      </c>
      <c r="E18" s="11">
        <f t="shared" si="2"/>
        <v>0</v>
      </c>
      <c r="F18" s="1"/>
      <c r="G18" s="1"/>
      <c r="H18" s="1"/>
      <c r="I18" s="1"/>
      <c r="J18" s="1"/>
    </row>
    <row r="19">
      <c r="A19" s="1"/>
      <c r="B19" s="5" t="s">
        <v>14</v>
      </c>
      <c r="C19" s="5" t="s">
        <v>4</v>
      </c>
      <c r="D19" s="5" t="s">
        <v>5</v>
      </c>
      <c r="E19" s="5" t="s">
        <v>6</v>
      </c>
      <c r="F19" s="1"/>
      <c r="G19" s="1"/>
      <c r="H19" s="1"/>
      <c r="I19" s="1"/>
      <c r="J19" s="1"/>
    </row>
    <row r="20">
      <c r="A20" s="1"/>
      <c r="B20" s="8" t="str">
        <f>IFERROR(__xludf.DUMMYFUNCTION("IMPORTRANGE(""https://docs.google.com/spreadsheets/d/1c0pVC-heZAQrKLvKeplHD_hUsFi3YJLODnfiPP3Dv0c/edit#gid=137134450"", ""Bolo!T2"")"),"Naked Cake - 10 cm")</f>
        <v>Naked Cake - 10 cm</v>
      </c>
      <c r="C20" s="9">
        <f>IFERROR(__xludf.DUMMYFUNCTION("IMPORTRANGE(""https://docs.google.com/spreadsheets/d/1c0pVC-heZAQrKLvKeplHD_hUsFi3YJLODnfiPP3Dv0c/edit#gid=137134450"", ""Bolo!AC9"")"),26.986726845570132)</f>
        <v>26.98672685</v>
      </c>
      <c r="D20" s="10">
        <v>0.0</v>
      </c>
      <c r="E20" s="11">
        <f t="shared" ref="E20:E26" si="3">C20*D20</f>
        <v>0</v>
      </c>
      <c r="F20" s="1"/>
      <c r="G20" s="1"/>
      <c r="H20" s="1"/>
      <c r="I20" s="1"/>
      <c r="J20" s="1"/>
    </row>
    <row r="21">
      <c r="A21" s="1"/>
      <c r="B21" s="8" t="str">
        <f>IFERROR(__xludf.DUMMYFUNCTION("IMPORTRANGE(""https://docs.google.com/spreadsheets/d/1c0pVC-heZAQrKLvKeplHD_hUsFi3YJLODnfiPP3Dv0c/edit#gid=137134450"", ""Bolo!T15"")"),"Naked Cake - 15 cm")</f>
        <v>Naked Cake - 15 cm</v>
      </c>
      <c r="C21" s="9">
        <f>IFERROR(__xludf.DUMMYFUNCTION("IMPORTRANGE(""https://docs.google.com/spreadsheets/d/1c0pVC-heZAQrKLvKeplHD_hUsFi3YJLODnfiPP3Dv0c/edit#gid=137134450"", ""Bolo!AC22"")"),51.84335618893269)</f>
        <v>51.84335619</v>
      </c>
      <c r="D21" s="12">
        <v>0.0</v>
      </c>
      <c r="E21" s="11">
        <f t="shared" si="3"/>
        <v>0</v>
      </c>
      <c r="F21" s="1"/>
      <c r="G21" s="1"/>
      <c r="H21" s="1"/>
      <c r="I21" s="1"/>
      <c r="J21" s="1"/>
    </row>
    <row r="22">
      <c r="A22" s="1"/>
      <c r="B22" s="20" t="s">
        <v>9</v>
      </c>
      <c r="C22" s="21">
        <v>0.0</v>
      </c>
      <c r="D22" s="10">
        <v>0.0</v>
      </c>
      <c r="E22" s="11">
        <f t="shared" si="3"/>
        <v>0</v>
      </c>
      <c r="F22" s="1"/>
      <c r="G22" s="1"/>
      <c r="H22" s="1"/>
      <c r="I22" s="1"/>
      <c r="J22" s="1"/>
    </row>
    <row r="23">
      <c r="A23" s="1"/>
      <c r="B23" s="20" t="s">
        <v>10</v>
      </c>
      <c r="C23" s="21">
        <v>0.0</v>
      </c>
      <c r="D23" s="10">
        <v>0.0</v>
      </c>
      <c r="E23" s="11">
        <f t="shared" si="3"/>
        <v>0</v>
      </c>
      <c r="F23" s="1"/>
      <c r="G23" s="1"/>
      <c r="H23" s="1"/>
      <c r="I23" s="1"/>
      <c r="J23" s="1"/>
    </row>
    <row r="24">
      <c r="A24" s="1"/>
      <c r="B24" s="8" t="str">
        <f>IFERROR(__xludf.DUMMYFUNCTION("IMPORTRANGE(""https://docs.google.com/spreadsheets/d/1c0pVC-heZAQrKLvKeplHD_hUsFi3YJLODnfiPP3Dv0c/edit#gid=137134450"", ""Bolo!T48"")"),"Naked Cake - 30 cm")</f>
        <v>Naked Cake - 30 cm</v>
      </c>
      <c r="C24" s="9">
        <f>IFERROR(__xludf.DUMMYFUNCTION("IMPORTRANGE(""https://docs.google.com/spreadsheets/d/1c0pVC-heZAQrKLvKeplHD_hUsFi3YJLODnfiPP3Dv0c/edit#gid=137134450"", ""Bolo!AC55"")"),203.29830616039573)</f>
        <v>203.2983062</v>
      </c>
      <c r="D24" s="10">
        <v>0.0</v>
      </c>
      <c r="E24" s="11">
        <f t="shared" si="3"/>
        <v>0</v>
      </c>
      <c r="F24" s="1"/>
      <c r="G24" s="1"/>
      <c r="H24" s="1"/>
      <c r="I24" s="1"/>
      <c r="J24" s="1"/>
    </row>
    <row r="25">
      <c r="A25" s="1"/>
      <c r="B25" s="14" t="s">
        <v>11</v>
      </c>
      <c r="C25" s="15">
        <v>0.0</v>
      </c>
      <c r="D25" s="10">
        <v>0.0</v>
      </c>
      <c r="E25" s="11">
        <f t="shared" si="3"/>
        <v>0</v>
      </c>
      <c r="F25" s="1"/>
      <c r="G25" s="1"/>
      <c r="H25" s="1"/>
      <c r="I25" s="1"/>
      <c r="J25" s="1"/>
    </row>
    <row r="26">
      <c r="A26" s="1"/>
      <c r="B26" s="14" t="s">
        <v>12</v>
      </c>
      <c r="C26" s="15">
        <v>0.0</v>
      </c>
      <c r="D26" s="10">
        <v>0.0</v>
      </c>
      <c r="E26" s="11">
        <f t="shared" si="3"/>
        <v>0</v>
      </c>
      <c r="F26" s="1"/>
      <c r="G26" s="1"/>
      <c r="H26" s="1"/>
      <c r="I26" s="1"/>
      <c r="J26" s="1"/>
    </row>
    <row r="27">
      <c r="A27" s="1"/>
      <c r="B27" s="5" t="s">
        <v>15</v>
      </c>
      <c r="C27" s="5" t="s">
        <v>4</v>
      </c>
      <c r="D27" s="5" t="s">
        <v>5</v>
      </c>
      <c r="E27" s="5" t="s">
        <v>6</v>
      </c>
      <c r="F27" s="1"/>
      <c r="G27" s="1"/>
      <c r="H27" s="1"/>
      <c r="I27" s="1"/>
      <c r="J27" s="1"/>
    </row>
    <row r="28">
      <c r="A28" s="1"/>
      <c r="B28" s="8" t="str">
        <f>IFERROR(__xludf.DUMMYFUNCTION("IMPORTRANGE(""https://docs.google.com/spreadsheets/d/1c0pVC-heZAQrKLvKeplHD_hUsFi3YJLODnfiPP3Dv0c/edit#gid=137134450"", ""Flor!B2"")"),"Astromélia")</f>
        <v>Astromélia</v>
      </c>
      <c r="C28" s="9">
        <f>IFERROR(__xludf.DUMMYFUNCTION("IMPORTRANGE(""https://docs.google.com/spreadsheets/d/1c0pVC-heZAQrKLvKeplHD_hUsFi3YJLODnfiPP3Dv0c/edit#gid=137134450"", ""Flor!G8"")"),8.052)</f>
        <v>8.052</v>
      </c>
      <c r="D28" s="10">
        <v>0.0</v>
      </c>
      <c r="E28" s="11">
        <f t="shared" ref="E28:E36" si="4">C28*D28</f>
        <v>0</v>
      </c>
      <c r="F28" s="1"/>
      <c r="G28" s="1"/>
      <c r="H28" s="1"/>
      <c r="I28" s="1"/>
      <c r="J28" s="1"/>
    </row>
    <row r="29">
      <c r="A29" s="1"/>
      <c r="B29" s="8" t="str">
        <f>IFERROR(__xludf.DUMMYFUNCTION("IMPORTRANGE(""https://docs.google.com/spreadsheets/d/1c0pVC-heZAQrKLvKeplHD_hUsFi3YJLODnfiPP3Dv0c/edit#gid=137134450"", ""Flor!B11"")"),"Eucalipto")</f>
        <v>Eucalipto</v>
      </c>
      <c r="C29" s="9">
        <f>IFERROR(__xludf.DUMMYFUNCTION("IMPORTRANGE(""https://docs.google.com/spreadsheets/d/1c0pVC-heZAQrKLvKeplHD_hUsFi3YJLODnfiPP3Dv0c/edit#gid=137134450"", ""Flor!G17"")"),6.84)</f>
        <v>6.84</v>
      </c>
      <c r="D29" s="10">
        <v>0.0</v>
      </c>
      <c r="E29" s="11">
        <f t="shared" si="4"/>
        <v>0</v>
      </c>
      <c r="F29" s="1"/>
      <c r="G29" s="1"/>
      <c r="H29" s="1"/>
      <c r="I29" s="1"/>
      <c r="J29" s="1"/>
    </row>
    <row r="30">
      <c r="A30" s="1"/>
      <c r="B30" s="8" t="str">
        <f>IFERROR(__xludf.DUMMYFUNCTION("IMPORTRANGE(""https://docs.google.com/spreadsheets/d/1c0pVC-heZAQrKLvKeplHD_hUsFi3YJLODnfiPP3Dv0c/edit#gid=137134450"", ""Flor!B20"")"),"Folhagem de Rosas")</f>
        <v>Folhagem de Rosas</v>
      </c>
      <c r="C30" s="9">
        <f>IFERROR(__xludf.DUMMYFUNCTION("IMPORTRANGE(""https://docs.google.com/spreadsheets/d/1c0pVC-heZAQrKLvKeplHD_hUsFi3YJLODnfiPP3Dv0c/edit#gid=137134450"", ""Flor!G26"")"),6.62)</f>
        <v>6.62</v>
      </c>
      <c r="D30" s="10">
        <v>0.0</v>
      </c>
      <c r="E30" s="11">
        <f t="shared" si="4"/>
        <v>0</v>
      </c>
      <c r="F30" s="1"/>
      <c r="G30" s="1"/>
      <c r="H30" s="1"/>
      <c r="I30" s="1"/>
      <c r="J30" s="1"/>
    </row>
    <row r="31">
      <c r="A31" s="1"/>
      <c r="B31" s="8" t="str">
        <f>IFERROR(__xludf.DUMMYFUNCTION("IMPORTRANGE(""https://docs.google.com/spreadsheets/d/1c0pVC-heZAQrKLvKeplHD_hUsFi3YJLODnfiPP3Dv0c/edit#gid=137134450"", ""Flor!B29"")"),"Lírio")</f>
        <v>Lírio</v>
      </c>
      <c r="C31" s="9">
        <f>IFERROR(__xludf.DUMMYFUNCTION("IMPORTRANGE(""https://docs.google.com/spreadsheets/d/1c0pVC-heZAQrKLvKeplHD_hUsFi3YJLODnfiPP3Dv0c/edit#gid=137134450"", ""Flor!G35"")"),11.256)</f>
        <v>11.256</v>
      </c>
      <c r="D31" s="10">
        <v>0.0</v>
      </c>
      <c r="E31" s="11">
        <f t="shared" si="4"/>
        <v>0</v>
      </c>
      <c r="F31" s="1"/>
      <c r="G31" s="1"/>
      <c r="H31" s="1"/>
      <c r="I31" s="1"/>
      <c r="J31" s="1"/>
    </row>
    <row r="32">
      <c r="A32" s="1"/>
      <c r="B32" s="8" t="str">
        <f>IFERROR(__xludf.DUMMYFUNCTION("IMPORTRANGE(""https://docs.google.com/spreadsheets/d/1c0pVC-heZAQrKLvKeplHD_hUsFi3YJLODnfiPP3Dv0c/edit#gid=137134450"", ""Flor!B38"")"),"Orquídea")</f>
        <v>Orquídea</v>
      </c>
      <c r="C32" s="9">
        <f>IFERROR(__xludf.DUMMYFUNCTION("IMPORTRANGE(""https://docs.google.com/spreadsheets/d/1c0pVC-heZAQrKLvKeplHD_hUsFi3YJLODnfiPP3Dv0c/edit#gid=137134450"", ""Flor!G44"")"),7.152)</f>
        <v>7.152</v>
      </c>
      <c r="D32" s="10">
        <v>0.0</v>
      </c>
      <c r="E32" s="11">
        <f t="shared" si="4"/>
        <v>0</v>
      </c>
      <c r="F32" s="1"/>
      <c r="G32" s="1"/>
      <c r="H32" s="1"/>
      <c r="I32" s="1"/>
      <c r="J32" s="1"/>
    </row>
    <row r="33">
      <c r="A33" s="1"/>
      <c r="B33" s="14" t="s">
        <v>16</v>
      </c>
      <c r="C33" s="15">
        <v>0.0</v>
      </c>
      <c r="D33" s="10">
        <v>0.0</v>
      </c>
      <c r="E33" s="11">
        <f t="shared" si="4"/>
        <v>0</v>
      </c>
      <c r="F33" s="1"/>
      <c r="G33" s="1"/>
      <c r="H33" s="1"/>
      <c r="I33" s="1"/>
      <c r="J33" s="1"/>
    </row>
    <row r="34">
      <c r="A34" s="1"/>
      <c r="B34" s="8" t="str">
        <f>IFERROR(__xludf.DUMMYFUNCTION("IMPORTRANGE(""https://docs.google.com/spreadsheets/d/1c0pVC-heZAQrKLvKeplHD_hUsFi3YJLODnfiPP3Dv0c/edit#gid=137134450"", ""Flor!B56"")"),"Peônia")</f>
        <v>Peônia</v>
      </c>
      <c r="C34" s="9">
        <f>IFERROR(__xludf.DUMMYFUNCTION("IMPORTRANGE(""https://docs.google.com/spreadsheets/d/1c0pVC-heZAQrKLvKeplHD_hUsFi3YJLODnfiPP3Dv0c/edit#gid=137134450"", ""Flor!G62"")"),10.04)</f>
        <v>10.04</v>
      </c>
      <c r="D34" s="10">
        <v>0.0</v>
      </c>
      <c r="E34" s="11">
        <f t="shared" si="4"/>
        <v>0</v>
      </c>
      <c r="F34" s="1"/>
      <c r="G34" s="1"/>
      <c r="H34" s="1"/>
      <c r="I34" s="1"/>
      <c r="J34" s="1"/>
    </row>
    <row r="35">
      <c r="A35" s="1"/>
      <c r="B35" s="8" t="str">
        <f>IFERROR(__xludf.DUMMYFUNCTION("IMPORTRANGE(""https://docs.google.com/spreadsheets/d/1c0pVC-heZAQrKLvKeplHD_hUsFi3YJLODnfiPP3Dv0c/edit#gid=137134450"", ""Flor!B65"")"),"Rosa")</f>
        <v>Rosa</v>
      </c>
      <c r="C35" s="9">
        <f>IFERROR(__xludf.DUMMYFUNCTION("IMPORTRANGE(""https://docs.google.com/spreadsheets/d/1c0pVC-heZAQrKLvKeplHD_hUsFi3YJLODnfiPP3Dv0c/edit#gid=137134450"", ""Flor!G71"")"),9.5)</f>
        <v>9.5</v>
      </c>
      <c r="D35" s="10">
        <v>0.0</v>
      </c>
      <c r="E35" s="11">
        <f t="shared" si="4"/>
        <v>0</v>
      </c>
      <c r="F35" s="1"/>
      <c r="G35" s="1"/>
      <c r="H35" s="1"/>
      <c r="I35" s="1"/>
      <c r="J35" s="1"/>
    </row>
    <row r="36">
      <c r="A36" s="1"/>
      <c r="B36" s="14" t="s">
        <v>17</v>
      </c>
      <c r="C36" s="15">
        <v>0.0</v>
      </c>
      <c r="D36" s="10">
        <v>0.0</v>
      </c>
      <c r="E36" s="11">
        <f t="shared" si="4"/>
        <v>0</v>
      </c>
      <c r="F36" s="1"/>
      <c r="G36" s="1"/>
      <c r="H36" s="1"/>
      <c r="I36" s="1"/>
      <c r="J36" s="1"/>
    </row>
    <row r="37">
      <c r="A37" s="1"/>
      <c r="B37" s="5" t="s">
        <v>18</v>
      </c>
      <c r="C37" s="5" t="s">
        <v>4</v>
      </c>
      <c r="D37" s="5" t="s">
        <v>5</v>
      </c>
      <c r="E37" s="5" t="s">
        <v>6</v>
      </c>
      <c r="F37" s="1"/>
      <c r="G37" s="22" t="s">
        <v>19</v>
      </c>
      <c r="H37" s="23"/>
      <c r="I37" s="24"/>
      <c r="J37" s="1"/>
    </row>
    <row r="38">
      <c r="A38" s="1"/>
      <c r="B38" s="8" t="str">
        <f>IFERROR(__xludf.DUMMYFUNCTION("IMPORTRANGE(""https://docs.google.com/spreadsheets/d/1c0pVC-heZAQrKLvKeplHD_hUsFi3YJLODnfiPP3Dv0c/edit#gid=0"", ""Insumo!B98"")"),"Pasta Americana")</f>
        <v>Pasta Americana</v>
      </c>
      <c r="C38" s="25">
        <f>IFERROR(__xludf.DUMMYFUNCTION("IMPORTRANGE(""https://docs.google.com/spreadsheets/d/1c0pVC-heZAQrKLvKeplHD_hUsFi3YJLODnfiPP3Dv0c/edit#gid=0"", ""Insumo!E98"")"),20.0)</f>
        <v>20</v>
      </c>
      <c r="D38" s="10">
        <v>0.0</v>
      </c>
      <c r="E38" s="11">
        <f>IFERROR(__xludf.DUMMYFUNCTION("(C38*D38)/(IMPORTRANGE(""https://docs.google.com/spreadsheets/d/1c0pVC-heZAQrKLvKeplHD_hUsFi3YJLODnfiPP3Dv0c/edit#gid=0"", ""Insumo!C98""))"),0.0)</f>
        <v>0</v>
      </c>
      <c r="F38" s="1"/>
      <c r="G38" s="26"/>
      <c r="H38" s="27"/>
      <c r="I38" s="28"/>
      <c r="J38" s="1"/>
    </row>
    <row r="39">
      <c r="A39" s="1"/>
      <c r="B39" s="8" t="str">
        <f>IFERROR(__xludf.DUMMYFUNCTION("IMPORTRANGE(""https://docs.google.com/spreadsheets/d/1R8YkjVUpvjwrWLuVxpm-w6vtMTAkfzMKVywFax9DV1Q/edit#gid=524806421"", ""Valor!B2"")"),"Valor Decoração - Bolo Decorado")</f>
        <v>Valor Decoração - Bolo Decorado</v>
      </c>
      <c r="C39" s="25">
        <f>IFERROR(__xludf.DUMMYFUNCTION("IMPORTRANGE(""https://docs.google.com/spreadsheets/d/1R8YkjVUpvjwrWLuVxpm-w6vtMTAkfzMKVywFax9DV1Q/edit#gid=524806421"", ""Valor!H4"")"),10.0)</f>
        <v>10</v>
      </c>
      <c r="D39" s="10">
        <v>0.0</v>
      </c>
      <c r="E39" s="11">
        <f t="shared" ref="E39:E40" si="5">C39*D39</f>
        <v>0</v>
      </c>
      <c r="F39" s="1"/>
      <c r="G39" s="22" t="s">
        <v>20</v>
      </c>
      <c r="H39" s="23"/>
      <c r="I39" s="24"/>
      <c r="J39" s="1"/>
    </row>
    <row r="40">
      <c r="A40" s="1"/>
      <c r="B40" s="8" t="str">
        <f>IFERROR(__xludf.DUMMYFUNCTION("IMPORTRANGE(""https://docs.google.com/spreadsheets/d/1R8YkjVUpvjwrWLuVxpm-w6vtMTAkfzMKVywFax9DV1Q/edit#gid=524806421"", ""Valor!B6"")"),"Valor Decoração - Bolo Casamento")</f>
        <v>Valor Decoração - Bolo Casamento</v>
      </c>
      <c r="C40" s="25">
        <f>IFERROR(__xludf.DUMMYFUNCTION("IMPORTRANGE(""https://docs.google.com/spreadsheets/d/1R8YkjVUpvjwrWLuVxpm-w6vtMTAkfzMKVywFax9DV1Q/edit#gid=524806421"", ""Valor!H8"")"),30.0)</f>
        <v>30</v>
      </c>
      <c r="D40" s="10">
        <v>0.0</v>
      </c>
      <c r="E40" s="11">
        <f t="shared" si="5"/>
        <v>0</v>
      </c>
      <c r="F40" s="1"/>
      <c r="G40" s="26"/>
      <c r="H40" s="27"/>
      <c r="I40" s="28"/>
      <c r="J40" s="1"/>
    </row>
    <row r="41">
      <c r="A41" s="1"/>
      <c r="B41" s="29" t="s">
        <v>21</v>
      </c>
      <c r="C41" s="3"/>
      <c r="D41" s="4"/>
      <c r="E41" s="5" t="s">
        <v>6</v>
      </c>
      <c r="F41" s="1"/>
      <c r="G41" s="1"/>
      <c r="H41" s="1"/>
      <c r="I41" s="1"/>
      <c r="J41" s="1"/>
    </row>
    <row r="42">
      <c r="A42" s="1"/>
      <c r="B42" s="30" t="s">
        <v>22</v>
      </c>
      <c r="D42" s="31"/>
      <c r="E42" s="32">
        <v>0.0</v>
      </c>
      <c r="F42" s="1"/>
      <c r="G42" s="1"/>
      <c r="H42" s="1"/>
      <c r="I42" s="1"/>
      <c r="J42" s="1"/>
    </row>
    <row r="43">
      <c r="A43" s="1"/>
      <c r="B43" s="30" t="s">
        <v>23</v>
      </c>
      <c r="D43" s="31"/>
      <c r="E43" s="32">
        <v>0.0</v>
      </c>
      <c r="F43" s="1"/>
      <c r="G43" s="1"/>
      <c r="H43" s="1"/>
      <c r="I43" s="1"/>
      <c r="J43" s="1"/>
    </row>
    <row r="44">
      <c r="A44" s="1"/>
      <c r="B44" s="2" t="s">
        <v>24</v>
      </c>
      <c r="C44" s="3"/>
      <c r="D44" s="4"/>
      <c r="E44" s="33">
        <f>SUM(E4:E10,E12:E18,E20:E26,E28:E36,E38:E40,E42:E43)</f>
        <v>0</v>
      </c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7">
    <mergeCell ref="B2:E2"/>
    <mergeCell ref="G37:I38"/>
    <mergeCell ref="G39:I40"/>
    <mergeCell ref="B41:D41"/>
    <mergeCell ref="B42:D42"/>
    <mergeCell ref="B43:D43"/>
    <mergeCell ref="B44:D44"/>
  </mergeCells>
  <drawing r:id="rId1"/>
</worksheet>
</file>