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MSDS-DecisionAnalytics\Unit_05\Assignment\"/>
    </mc:Choice>
  </mc:AlternateContent>
  <xr:revisionPtr revIDLastSave="0" documentId="13_ncr:1_{7CD42D6E-7125-45BB-9FB6-2AB777230B26}" xr6:coauthVersionLast="41" xr6:coauthVersionMax="41" xr10:uidLastSave="{00000000-0000-0000-0000-000000000000}"/>
  <bookViews>
    <workbookView xWindow="62625" yWindow="3600" windowWidth="47970" windowHeight="21105" tabRatio="854" activeTab="2" xr2:uid="{00000000-000D-0000-FFFF-FFFF00000000}"/>
  </bookViews>
  <sheets>
    <sheet name="MMs" sheetId="4" r:id="rId1"/>
    <sheet name="MMs (2)" sheetId="6" r:id="rId2"/>
    <sheet name="MMs (3)" sheetId="8" r:id="rId3"/>
  </sheets>
  <definedNames>
    <definedName name="_Fill" localSheetId="1" hidden="1">#REF!</definedName>
    <definedName name="_Fill" localSheetId="2" hidden="1">#REF!</definedName>
    <definedName name="_Fill" hidden="1">#REF!</definedName>
    <definedName name="_Regression_Out" localSheetId="1" hidden="1">#REF!</definedName>
    <definedName name="_Regression_Out" localSheetId="2" hidden="1">#REF!</definedName>
    <definedName name="_Regression_Out" hidden="1">#REF!</definedName>
    <definedName name="_Regression_X" localSheetId="1" hidden="1">#REF!</definedName>
    <definedName name="_Regression_X" localSheetId="2" hidden="1">#REF!</definedName>
    <definedName name="_Regression_X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rrivals_per_hr" localSheetId="1">#REF!</definedName>
    <definedName name="Arrivals_per_hr" localSheetId="2">#REF!</definedName>
    <definedName name="Arrivals_per_hr">#REF!</definedName>
    <definedName name="Total_Servers" localSheetId="1">#REF!</definedName>
    <definedName name="Total_Servers" localSheetId="2">#REF!</definedName>
    <definedName name="Total_Serv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8" l="1"/>
  <c r="D16" i="4"/>
  <c r="F13" i="8"/>
  <c r="D15" i="8"/>
  <c r="D16" i="8" s="1"/>
  <c r="D17" i="8" s="1"/>
  <c r="D18" i="8" s="1"/>
  <c r="D19" i="8" s="1"/>
  <c r="D20" i="8" s="1"/>
  <c r="D21" i="8" s="1"/>
  <c r="D22" i="8" s="1"/>
  <c r="D14" i="8"/>
  <c r="F67" i="8"/>
  <c r="B67" i="8"/>
  <c r="D67" i="8" s="1"/>
  <c r="F66" i="8"/>
  <c r="B66" i="8"/>
  <c r="D66" i="8" s="1"/>
  <c r="F65" i="8"/>
  <c r="B65" i="8"/>
  <c r="D65" i="8" s="1"/>
  <c r="F64" i="8"/>
  <c r="B64" i="8"/>
  <c r="D64" i="8" s="1"/>
  <c r="F63" i="8"/>
  <c r="B63" i="8"/>
  <c r="D63" i="8" s="1"/>
  <c r="F62" i="8"/>
  <c r="B62" i="8"/>
  <c r="D62" i="8" s="1"/>
  <c r="F61" i="8"/>
  <c r="B61" i="8"/>
  <c r="D61" i="8" s="1"/>
  <c r="F60" i="8"/>
  <c r="B60" i="8"/>
  <c r="D60" i="8" s="1"/>
  <c r="F59" i="8"/>
  <c r="B59" i="8"/>
  <c r="D59" i="8" s="1"/>
  <c r="F58" i="8"/>
  <c r="B58" i="8"/>
  <c r="D58" i="8" s="1"/>
  <c r="F57" i="8"/>
  <c r="B57" i="8"/>
  <c r="D57" i="8" s="1"/>
  <c r="F56" i="8"/>
  <c r="B56" i="8"/>
  <c r="D56" i="8" s="1"/>
  <c r="F55" i="8"/>
  <c r="B55" i="8"/>
  <c r="D55" i="8" s="1"/>
  <c r="F54" i="8"/>
  <c r="B54" i="8"/>
  <c r="D54" i="8" s="1"/>
  <c r="F53" i="8"/>
  <c r="B53" i="8"/>
  <c r="D53" i="8" s="1"/>
  <c r="F52" i="8"/>
  <c r="B52" i="8"/>
  <c r="D52" i="8" s="1"/>
  <c r="F51" i="8"/>
  <c r="B51" i="8"/>
  <c r="D51" i="8" s="1"/>
  <c r="F50" i="8"/>
  <c r="B50" i="8"/>
  <c r="D50" i="8" s="1"/>
  <c r="F49" i="8"/>
  <c r="B49" i="8"/>
  <c r="D49" i="8" s="1"/>
  <c r="F48" i="8"/>
  <c r="B48" i="8"/>
  <c r="D48" i="8" s="1"/>
  <c r="F47" i="8"/>
  <c r="B47" i="8"/>
  <c r="D47" i="8" s="1"/>
  <c r="F46" i="8"/>
  <c r="B46" i="8"/>
  <c r="D46" i="8" s="1"/>
  <c r="F45" i="8"/>
  <c r="B45" i="8"/>
  <c r="D45" i="8" s="1"/>
  <c r="F44" i="8"/>
  <c r="B44" i="8"/>
  <c r="D44" i="8" s="1"/>
  <c r="F43" i="8"/>
  <c r="B43" i="8"/>
  <c r="D43" i="8" s="1"/>
  <c r="F42" i="8"/>
  <c r="B42" i="8"/>
  <c r="D42" i="8" s="1"/>
  <c r="F41" i="8"/>
  <c r="B41" i="8"/>
  <c r="D41" i="8" s="1"/>
  <c r="F40" i="8"/>
  <c r="B40" i="8"/>
  <c r="D40" i="8" s="1"/>
  <c r="F39" i="8"/>
  <c r="B39" i="8"/>
  <c r="D39" i="8" s="1"/>
  <c r="F38" i="8"/>
  <c r="C38" i="8"/>
  <c r="B38" i="8"/>
  <c r="A15" i="8"/>
  <c r="A10" i="8"/>
  <c r="F7" i="8"/>
  <c r="F6" i="8"/>
  <c r="E3" i="8"/>
  <c r="D17" i="6"/>
  <c r="F67" i="6"/>
  <c r="B67" i="6"/>
  <c r="D67" i="6" s="1"/>
  <c r="F66" i="6"/>
  <c r="B66" i="6"/>
  <c r="D66" i="6" s="1"/>
  <c r="F65" i="6"/>
  <c r="B65" i="6"/>
  <c r="D65" i="6" s="1"/>
  <c r="F64" i="6"/>
  <c r="B64" i="6"/>
  <c r="D64" i="6" s="1"/>
  <c r="F63" i="6"/>
  <c r="B63" i="6"/>
  <c r="D63" i="6" s="1"/>
  <c r="F62" i="6"/>
  <c r="B62" i="6"/>
  <c r="D62" i="6" s="1"/>
  <c r="F61" i="6"/>
  <c r="B61" i="6"/>
  <c r="D61" i="6" s="1"/>
  <c r="F60" i="6"/>
  <c r="B60" i="6"/>
  <c r="D60" i="6" s="1"/>
  <c r="F59" i="6"/>
  <c r="B59" i="6"/>
  <c r="D59" i="6" s="1"/>
  <c r="F58" i="6"/>
  <c r="B58" i="6"/>
  <c r="D58" i="6" s="1"/>
  <c r="F57" i="6"/>
  <c r="B57" i="6"/>
  <c r="D57" i="6" s="1"/>
  <c r="F56" i="6"/>
  <c r="B56" i="6"/>
  <c r="D56" i="6" s="1"/>
  <c r="F55" i="6"/>
  <c r="B55" i="6"/>
  <c r="D55" i="6" s="1"/>
  <c r="F54" i="6"/>
  <c r="B54" i="6"/>
  <c r="D54" i="6" s="1"/>
  <c r="F53" i="6"/>
  <c r="B53" i="6"/>
  <c r="D53" i="6" s="1"/>
  <c r="F52" i="6"/>
  <c r="B52" i="6"/>
  <c r="D52" i="6" s="1"/>
  <c r="F51" i="6"/>
  <c r="B51" i="6"/>
  <c r="D51" i="6" s="1"/>
  <c r="F50" i="6"/>
  <c r="B50" i="6"/>
  <c r="D50" i="6" s="1"/>
  <c r="F49" i="6"/>
  <c r="B49" i="6"/>
  <c r="D49" i="6" s="1"/>
  <c r="F48" i="6"/>
  <c r="B48" i="6"/>
  <c r="D48" i="6" s="1"/>
  <c r="F47" i="6"/>
  <c r="B47" i="6"/>
  <c r="D47" i="6" s="1"/>
  <c r="F46" i="6"/>
  <c r="B46" i="6"/>
  <c r="D46" i="6" s="1"/>
  <c r="F45" i="6"/>
  <c r="B45" i="6"/>
  <c r="D45" i="6" s="1"/>
  <c r="F44" i="6"/>
  <c r="B44" i="6"/>
  <c r="F43" i="6"/>
  <c r="B43" i="6"/>
  <c r="D43" i="6" s="1"/>
  <c r="F42" i="6"/>
  <c r="B42" i="6"/>
  <c r="D42" i="6" s="1"/>
  <c r="F41" i="6"/>
  <c r="B41" i="6"/>
  <c r="D41" i="6" s="1"/>
  <c r="F40" i="6"/>
  <c r="B40" i="6"/>
  <c r="D40" i="6" s="1"/>
  <c r="F39" i="6"/>
  <c r="B39" i="6"/>
  <c r="D39" i="6" s="1"/>
  <c r="F38" i="6"/>
  <c r="C38" i="6"/>
  <c r="B38" i="6"/>
  <c r="A16" i="6"/>
  <c r="A15" i="6"/>
  <c r="A10" i="6"/>
  <c r="F7" i="6"/>
  <c r="F6" i="6"/>
  <c r="E3" i="6"/>
  <c r="E3" i="4"/>
  <c r="C60" i="8" l="1"/>
  <c r="E60" i="8" s="1"/>
  <c r="G60" i="8" s="1"/>
  <c r="I60" i="8" s="1"/>
  <c r="J60" i="8" s="1"/>
  <c r="C59" i="8"/>
  <c r="E59" i="8" s="1"/>
  <c r="G59" i="8" s="1"/>
  <c r="A16" i="8"/>
  <c r="C43" i="8"/>
  <c r="E43" i="8" s="1"/>
  <c r="G43" i="8" s="1"/>
  <c r="C53" i="8"/>
  <c r="E53" i="8" s="1"/>
  <c r="G53" i="8" s="1"/>
  <c r="C45" i="8"/>
  <c r="E45" i="8" s="1"/>
  <c r="G45" i="8" s="1"/>
  <c r="C66" i="8"/>
  <c r="E66" i="8" s="1"/>
  <c r="G66" i="8" s="1"/>
  <c r="C58" i="8"/>
  <c r="E58" i="8" s="1"/>
  <c r="G58" i="8" s="1"/>
  <c r="C50" i="8"/>
  <c r="E50" i="8" s="1"/>
  <c r="G50" i="8" s="1"/>
  <c r="C42" i="8"/>
  <c r="E42" i="8" s="1"/>
  <c r="G42" i="8" s="1"/>
  <c r="C65" i="8"/>
  <c r="E65" i="8" s="1"/>
  <c r="G65" i="8" s="1"/>
  <c r="C57" i="8"/>
  <c r="E57" i="8" s="1"/>
  <c r="G57" i="8" s="1"/>
  <c r="C49" i="8"/>
  <c r="E49" i="8" s="1"/>
  <c r="G49" i="8" s="1"/>
  <c r="C41" i="8"/>
  <c r="E41" i="8" s="1"/>
  <c r="G41" i="8" s="1"/>
  <c r="C64" i="8"/>
  <c r="E64" i="8" s="1"/>
  <c r="G64" i="8" s="1"/>
  <c r="C56" i="8"/>
  <c r="E56" i="8" s="1"/>
  <c r="G56" i="8" s="1"/>
  <c r="C48" i="8"/>
  <c r="E48" i="8" s="1"/>
  <c r="G48" i="8" s="1"/>
  <c r="C40" i="8"/>
  <c r="E40" i="8" s="1"/>
  <c r="G40" i="8" s="1"/>
  <c r="C63" i="8"/>
  <c r="E63" i="8" s="1"/>
  <c r="G63" i="8" s="1"/>
  <c r="C55" i="8"/>
  <c r="E55" i="8" s="1"/>
  <c r="G55" i="8" s="1"/>
  <c r="C47" i="8"/>
  <c r="E47" i="8" s="1"/>
  <c r="G47" i="8" s="1"/>
  <c r="C39" i="8"/>
  <c r="E39" i="8" s="1"/>
  <c r="G39" i="8" s="1"/>
  <c r="C62" i="8"/>
  <c r="E62" i="8" s="1"/>
  <c r="G62" i="8" s="1"/>
  <c r="C54" i="8"/>
  <c r="E54" i="8" s="1"/>
  <c r="G54" i="8" s="1"/>
  <c r="C46" i="8"/>
  <c r="E46" i="8" s="1"/>
  <c r="G46" i="8" s="1"/>
  <c r="C61" i="8"/>
  <c r="E61" i="8" s="1"/>
  <c r="G61" i="8" s="1"/>
  <c r="C67" i="8"/>
  <c r="E67" i="8" s="1"/>
  <c r="G67" i="8" s="1"/>
  <c r="C44" i="8"/>
  <c r="E44" i="8" s="1"/>
  <c r="G44" i="8" s="1"/>
  <c r="C51" i="8"/>
  <c r="E51" i="8" s="1"/>
  <c r="G51" i="8" s="1"/>
  <c r="D38" i="8"/>
  <c r="E38" i="8" s="1"/>
  <c r="C52" i="8"/>
  <c r="E52" i="8" s="1"/>
  <c r="G52" i="8" s="1"/>
  <c r="C43" i="6"/>
  <c r="E43" i="6" s="1"/>
  <c r="G43" i="6" s="1"/>
  <c r="H43" i="6" s="1"/>
  <c r="C67" i="6"/>
  <c r="E67" i="6" s="1"/>
  <c r="G67" i="6" s="1"/>
  <c r="C51" i="6"/>
  <c r="E51" i="6" s="1"/>
  <c r="G51" i="6" s="1"/>
  <c r="C44" i="6"/>
  <c r="I67" i="6"/>
  <c r="J67" i="6" s="1"/>
  <c r="H67" i="6"/>
  <c r="I51" i="6"/>
  <c r="J51" i="6" s="1"/>
  <c r="H51" i="6"/>
  <c r="C59" i="6"/>
  <c r="E59" i="6" s="1"/>
  <c r="G59" i="6" s="1"/>
  <c r="A17" i="6"/>
  <c r="C52" i="6"/>
  <c r="E52" i="6" s="1"/>
  <c r="G52" i="6" s="1"/>
  <c r="D44" i="6"/>
  <c r="C60" i="6"/>
  <c r="E60" i="6" s="1"/>
  <c r="G60" i="6" s="1"/>
  <c r="C66" i="6"/>
  <c r="E66" i="6" s="1"/>
  <c r="G66" i="6" s="1"/>
  <c r="E44" i="6"/>
  <c r="G44" i="6" s="1"/>
  <c r="C45" i="6"/>
  <c r="E45" i="6" s="1"/>
  <c r="G45" i="6" s="1"/>
  <c r="C61" i="6"/>
  <c r="E61" i="6" s="1"/>
  <c r="G61" i="6" s="1"/>
  <c r="C54" i="6"/>
  <c r="E54" i="6" s="1"/>
  <c r="G54" i="6" s="1"/>
  <c r="C62" i="6"/>
  <c r="E62" i="6" s="1"/>
  <c r="G62" i="6" s="1"/>
  <c r="D38" i="6"/>
  <c r="E38" i="6" s="1"/>
  <c r="C40" i="6"/>
  <c r="E40" i="6" s="1"/>
  <c r="G40" i="6" s="1"/>
  <c r="C48" i="6"/>
  <c r="E48" i="6" s="1"/>
  <c r="G48" i="6" s="1"/>
  <c r="C56" i="6"/>
  <c r="E56" i="6" s="1"/>
  <c r="G56" i="6" s="1"/>
  <c r="C64" i="6"/>
  <c r="E64" i="6" s="1"/>
  <c r="G64" i="6" s="1"/>
  <c r="C55" i="6"/>
  <c r="E55" i="6" s="1"/>
  <c r="G55" i="6" s="1"/>
  <c r="C63" i="6"/>
  <c r="E63" i="6" s="1"/>
  <c r="G63" i="6" s="1"/>
  <c r="C41" i="6"/>
  <c r="E41" i="6" s="1"/>
  <c r="G41" i="6" s="1"/>
  <c r="C49" i="6"/>
  <c r="E49" i="6" s="1"/>
  <c r="G49" i="6" s="1"/>
  <c r="C57" i="6"/>
  <c r="E57" i="6" s="1"/>
  <c r="G57" i="6" s="1"/>
  <c r="C65" i="6"/>
  <c r="E65" i="6" s="1"/>
  <c r="G65" i="6" s="1"/>
  <c r="C53" i="6"/>
  <c r="E53" i="6" s="1"/>
  <c r="G53" i="6" s="1"/>
  <c r="C46" i="6"/>
  <c r="E46" i="6" s="1"/>
  <c r="G46" i="6" s="1"/>
  <c r="C39" i="6"/>
  <c r="E39" i="6" s="1"/>
  <c r="G39" i="6" s="1"/>
  <c r="C47" i="6"/>
  <c r="E47" i="6" s="1"/>
  <c r="G47" i="6" s="1"/>
  <c r="C42" i="6"/>
  <c r="E42" i="6" s="1"/>
  <c r="G42" i="6" s="1"/>
  <c r="C50" i="6"/>
  <c r="E50" i="6" s="1"/>
  <c r="G50" i="6" s="1"/>
  <c r="C58" i="6"/>
  <c r="E58" i="6" s="1"/>
  <c r="G58" i="6" s="1"/>
  <c r="F7" i="4"/>
  <c r="F6" i="4"/>
  <c r="H60" i="8" l="1"/>
  <c r="I51" i="8"/>
  <c r="J51" i="8" s="1"/>
  <c r="H51" i="8"/>
  <c r="I47" i="8"/>
  <c r="J47" i="8" s="1"/>
  <c r="H47" i="8"/>
  <c r="I49" i="8"/>
  <c r="J49" i="8" s="1"/>
  <c r="H49" i="8"/>
  <c r="H53" i="8"/>
  <c r="I53" i="8"/>
  <c r="J53" i="8" s="1"/>
  <c r="I43" i="8"/>
  <c r="J43" i="8" s="1"/>
  <c r="H43" i="8"/>
  <c r="G38" i="8"/>
  <c r="B14" i="8"/>
  <c r="C14" i="8" s="1"/>
  <c r="E8" i="8"/>
  <c r="B15" i="8" s="1"/>
  <c r="I55" i="8"/>
  <c r="J55" i="8" s="1"/>
  <c r="H55" i="8"/>
  <c r="I63" i="8"/>
  <c r="J63" i="8" s="1"/>
  <c r="H63" i="8"/>
  <c r="A17" i="8"/>
  <c r="I40" i="8"/>
  <c r="J40" i="8" s="1"/>
  <c r="H40" i="8"/>
  <c r="I42" i="8"/>
  <c r="J42" i="8" s="1"/>
  <c r="H42" i="8"/>
  <c r="I50" i="8"/>
  <c r="J50" i="8" s="1"/>
  <c r="H50" i="8"/>
  <c r="I59" i="8"/>
  <c r="J59" i="8" s="1"/>
  <c r="H59" i="8"/>
  <c r="I39" i="8"/>
  <c r="J39" i="8" s="1"/>
  <c r="H39" i="8"/>
  <c r="H45" i="8"/>
  <c r="I45" i="8"/>
  <c r="J45" i="8" s="1"/>
  <c r="I57" i="8"/>
  <c r="J57" i="8" s="1"/>
  <c r="H57" i="8"/>
  <c r="I67" i="8"/>
  <c r="J67" i="8" s="1"/>
  <c r="H67" i="8"/>
  <c r="H61" i="8"/>
  <c r="I61" i="8"/>
  <c r="J61" i="8" s="1"/>
  <c r="I46" i="8"/>
  <c r="J46" i="8" s="1"/>
  <c r="H46" i="8"/>
  <c r="I48" i="8"/>
  <c r="J48" i="8" s="1"/>
  <c r="H48" i="8"/>
  <c r="I54" i="8"/>
  <c r="J54" i="8" s="1"/>
  <c r="H54" i="8"/>
  <c r="I56" i="8"/>
  <c r="J56" i="8" s="1"/>
  <c r="H56" i="8"/>
  <c r="I58" i="8"/>
  <c r="J58" i="8" s="1"/>
  <c r="H58" i="8"/>
  <c r="I41" i="8"/>
  <c r="J41" i="8" s="1"/>
  <c r="H41" i="8"/>
  <c r="I44" i="8"/>
  <c r="J44" i="8" s="1"/>
  <c r="H44" i="8"/>
  <c r="I65" i="8"/>
  <c r="J65" i="8" s="1"/>
  <c r="H65" i="8"/>
  <c r="I52" i="8"/>
  <c r="J52" i="8" s="1"/>
  <c r="H52" i="8"/>
  <c r="I62" i="8"/>
  <c r="J62" i="8" s="1"/>
  <c r="H62" i="8"/>
  <c r="I64" i="8"/>
  <c r="J64" i="8" s="1"/>
  <c r="H64" i="8"/>
  <c r="I66" i="8"/>
  <c r="J66" i="8" s="1"/>
  <c r="H66" i="8"/>
  <c r="I43" i="6"/>
  <c r="J43" i="6" s="1"/>
  <c r="G38" i="6"/>
  <c r="B14" i="6"/>
  <c r="C14" i="6" s="1"/>
  <c r="E8" i="6"/>
  <c r="B17" i="6" s="1"/>
  <c r="I65" i="6"/>
  <c r="J65" i="6" s="1"/>
  <c r="H65" i="6"/>
  <c r="H58" i="6"/>
  <c r="I58" i="6"/>
  <c r="J58" i="6" s="1"/>
  <c r="A18" i="6"/>
  <c r="I52" i="6"/>
  <c r="J52" i="6" s="1"/>
  <c r="H52" i="6"/>
  <c r="H50" i="6"/>
  <c r="I50" i="6"/>
  <c r="J50" i="6" s="1"/>
  <c r="I44" i="6"/>
  <c r="J44" i="6" s="1"/>
  <c r="H44" i="6"/>
  <c r="H66" i="6"/>
  <c r="I66" i="6"/>
  <c r="J66" i="6" s="1"/>
  <c r="I40" i="6"/>
  <c r="J40" i="6" s="1"/>
  <c r="H40" i="6"/>
  <c r="H42" i="6"/>
  <c r="I42" i="6"/>
  <c r="J42" i="6" s="1"/>
  <c r="I60" i="6"/>
  <c r="J60" i="6" s="1"/>
  <c r="H60" i="6"/>
  <c r="I63" i="6"/>
  <c r="J63" i="6" s="1"/>
  <c r="H63" i="6"/>
  <c r="I54" i="6"/>
  <c r="J54" i="6" s="1"/>
  <c r="H54" i="6"/>
  <c r="H53" i="6"/>
  <c r="I53" i="6"/>
  <c r="J53" i="6" s="1"/>
  <c r="H48" i="6"/>
  <c r="I48" i="6"/>
  <c r="J48" i="6" s="1"/>
  <c r="I57" i="6"/>
  <c r="J57" i="6" s="1"/>
  <c r="H57" i="6"/>
  <c r="H41" i="6"/>
  <c r="I41" i="6"/>
  <c r="J41" i="6" s="1"/>
  <c r="I55" i="6"/>
  <c r="J55" i="6" s="1"/>
  <c r="H55" i="6"/>
  <c r="I56" i="6"/>
  <c r="J56" i="6" s="1"/>
  <c r="H56" i="6"/>
  <c r="I49" i="6"/>
  <c r="J49" i="6" s="1"/>
  <c r="H49" i="6"/>
  <c r="I59" i="6"/>
  <c r="J59" i="6" s="1"/>
  <c r="H59" i="6"/>
  <c r="I62" i="6"/>
  <c r="J62" i="6" s="1"/>
  <c r="H62" i="6"/>
  <c r="I47" i="6"/>
  <c r="J47" i="6" s="1"/>
  <c r="H47" i="6"/>
  <c r="I39" i="6"/>
  <c r="J39" i="6" s="1"/>
  <c r="H39" i="6"/>
  <c r="H61" i="6"/>
  <c r="I61" i="6"/>
  <c r="J61" i="6" s="1"/>
  <c r="I46" i="6"/>
  <c r="J46" i="6" s="1"/>
  <c r="H46" i="6"/>
  <c r="H64" i="6"/>
  <c r="I64" i="6"/>
  <c r="J64" i="6" s="1"/>
  <c r="H45" i="6"/>
  <c r="I45" i="6"/>
  <c r="J45" i="6" s="1"/>
  <c r="B38" i="4"/>
  <c r="C39" i="4" s="1"/>
  <c r="B39" i="4"/>
  <c r="B40" i="4"/>
  <c r="D40" i="4" s="1"/>
  <c r="B41" i="4"/>
  <c r="D41" i="4" s="1"/>
  <c r="B42" i="4"/>
  <c r="D42" i="4" s="1"/>
  <c r="F42" i="4"/>
  <c r="F38" i="4"/>
  <c r="F41" i="4"/>
  <c r="B43" i="4"/>
  <c r="D43" i="4" s="1"/>
  <c r="B44" i="4"/>
  <c r="D44" i="4" s="1"/>
  <c r="B45" i="4"/>
  <c r="D45" i="4" s="1"/>
  <c r="B46" i="4"/>
  <c r="D46" i="4" s="1"/>
  <c r="B47" i="4"/>
  <c r="D47" i="4" s="1"/>
  <c r="F47" i="4"/>
  <c r="F40" i="4"/>
  <c r="F43" i="4"/>
  <c r="F39" i="4"/>
  <c r="C38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F59" i="4"/>
  <c r="A10" i="4"/>
  <c r="A15" i="4"/>
  <c r="A16" i="4" s="1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B60" i="4"/>
  <c r="D60" i="4" s="1"/>
  <c r="F60" i="4"/>
  <c r="B61" i="4"/>
  <c r="D61" i="4" s="1"/>
  <c r="F61" i="4"/>
  <c r="B62" i="4"/>
  <c r="D62" i="4" s="1"/>
  <c r="F62" i="4"/>
  <c r="B63" i="4"/>
  <c r="D63" i="4" s="1"/>
  <c r="F63" i="4"/>
  <c r="B64" i="4"/>
  <c r="D64" i="4" s="1"/>
  <c r="F64" i="4"/>
  <c r="B65" i="4"/>
  <c r="D65" i="4" s="1"/>
  <c r="F65" i="4"/>
  <c r="B66" i="4"/>
  <c r="D66" i="4" s="1"/>
  <c r="F66" i="4"/>
  <c r="B67" i="4"/>
  <c r="D67" i="4" s="1"/>
  <c r="F67" i="4"/>
  <c r="C15" i="8" l="1"/>
  <c r="B16" i="8"/>
  <c r="E4" i="8"/>
  <c r="I38" i="8"/>
  <c r="J38" i="8" s="1"/>
  <c r="H38" i="8"/>
  <c r="A18" i="8"/>
  <c r="B17" i="8"/>
  <c r="B16" i="6"/>
  <c r="B15" i="6"/>
  <c r="C15" i="6" s="1"/>
  <c r="C16" i="6" s="1"/>
  <c r="C17" i="6" s="1"/>
  <c r="A19" i="6"/>
  <c r="B18" i="6"/>
  <c r="E4" i="6"/>
  <c r="I38" i="6"/>
  <c r="J38" i="6" s="1"/>
  <c r="H38" i="6"/>
  <c r="D38" i="4"/>
  <c r="E38" i="4" s="1"/>
  <c r="G38" i="4" s="1"/>
  <c r="E4" i="4" s="1"/>
  <c r="C48" i="4"/>
  <c r="E48" i="4" s="1"/>
  <c r="G48" i="4" s="1"/>
  <c r="H48" i="4" s="1"/>
  <c r="C56" i="4"/>
  <c r="E56" i="4" s="1"/>
  <c r="G56" i="4" s="1"/>
  <c r="H56" i="4" s="1"/>
  <c r="A17" i="4"/>
  <c r="A18" i="4" s="1"/>
  <c r="C43" i="4"/>
  <c r="E43" i="4" s="1"/>
  <c r="G43" i="4" s="1"/>
  <c r="H43" i="4" s="1"/>
  <c r="C52" i="4"/>
  <c r="E52" i="4" s="1"/>
  <c r="G52" i="4" s="1"/>
  <c r="C64" i="4"/>
  <c r="E64" i="4" s="1"/>
  <c r="G64" i="4" s="1"/>
  <c r="H64" i="4" s="1"/>
  <c r="C57" i="4"/>
  <c r="E57" i="4" s="1"/>
  <c r="G57" i="4" s="1"/>
  <c r="I57" i="4" s="1"/>
  <c r="J57" i="4" s="1"/>
  <c r="C53" i="4"/>
  <c r="E53" i="4" s="1"/>
  <c r="G53" i="4" s="1"/>
  <c r="I53" i="4" s="1"/>
  <c r="J53" i="4" s="1"/>
  <c r="C49" i="4"/>
  <c r="E49" i="4" s="1"/>
  <c r="G49" i="4" s="1"/>
  <c r="I49" i="4" s="1"/>
  <c r="J49" i="4" s="1"/>
  <c r="C65" i="4"/>
  <c r="E65" i="4" s="1"/>
  <c r="G65" i="4" s="1"/>
  <c r="I65" i="4" s="1"/>
  <c r="J65" i="4" s="1"/>
  <c r="C59" i="4"/>
  <c r="E59" i="4" s="1"/>
  <c r="G59" i="4" s="1"/>
  <c r="C67" i="4"/>
  <c r="E67" i="4" s="1"/>
  <c r="G67" i="4" s="1"/>
  <c r="C63" i="4"/>
  <c r="E63" i="4" s="1"/>
  <c r="G63" i="4" s="1"/>
  <c r="C58" i="4"/>
  <c r="E58" i="4" s="1"/>
  <c r="G58" i="4" s="1"/>
  <c r="C55" i="4"/>
  <c r="E55" i="4" s="1"/>
  <c r="G55" i="4" s="1"/>
  <c r="C54" i="4"/>
  <c r="E54" i="4" s="1"/>
  <c r="G54" i="4" s="1"/>
  <c r="C51" i="4"/>
  <c r="E51" i="4" s="1"/>
  <c r="G51" i="4" s="1"/>
  <c r="C50" i="4"/>
  <c r="E50" i="4" s="1"/>
  <c r="G50" i="4" s="1"/>
  <c r="C45" i="4"/>
  <c r="E45" i="4" s="1"/>
  <c r="G45" i="4" s="1"/>
  <c r="C42" i="4"/>
  <c r="E42" i="4" s="1"/>
  <c r="G42" i="4" s="1"/>
  <c r="C41" i="4"/>
  <c r="E41" i="4" s="1"/>
  <c r="G41" i="4" s="1"/>
  <c r="C47" i="4"/>
  <c r="E47" i="4" s="1"/>
  <c r="G47" i="4" s="1"/>
  <c r="C40" i="4"/>
  <c r="E40" i="4" s="1"/>
  <c r="D39" i="4"/>
  <c r="E39" i="4" s="1"/>
  <c r="G39" i="4" s="1"/>
  <c r="C44" i="4"/>
  <c r="E44" i="4" s="1"/>
  <c r="G44" i="4" s="1"/>
  <c r="C46" i="4"/>
  <c r="E46" i="4" s="1"/>
  <c r="G46" i="4" s="1"/>
  <c r="C60" i="4"/>
  <c r="E60" i="4" s="1"/>
  <c r="G60" i="4" s="1"/>
  <c r="C61" i="4"/>
  <c r="E61" i="4" s="1"/>
  <c r="G61" i="4" s="1"/>
  <c r="C62" i="4"/>
  <c r="E62" i="4" s="1"/>
  <c r="G62" i="4" s="1"/>
  <c r="C66" i="4"/>
  <c r="E66" i="4" s="1"/>
  <c r="G66" i="4" s="1"/>
  <c r="A19" i="8" l="1"/>
  <c r="B18" i="8"/>
  <c r="E6" i="8"/>
  <c r="E7" i="8" s="1"/>
  <c r="E5" i="8"/>
  <c r="G13" i="8" s="1"/>
  <c r="E13" i="8" s="1"/>
  <c r="C16" i="8"/>
  <c r="B19" i="6"/>
  <c r="A20" i="6"/>
  <c r="E6" i="6"/>
  <c r="E7" i="6" s="1"/>
  <c r="E5" i="6"/>
  <c r="C18" i="6"/>
  <c r="C19" i="6" s="1"/>
  <c r="E6" i="4"/>
  <c r="E5" i="4"/>
  <c r="G40" i="4"/>
  <c r="E8" i="4"/>
  <c r="B15" i="4" s="1"/>
  <c r="I43" i="4"/>
  <c r="J43" i="4" s="1"/>
  <c r="H53" i="4"/>
  <c r="H49" i="4"/>
  <c r="H57" i="4"/>
  <c r="H52" i="4"/>
  <c r="I52" i="4"/>
  <c r="J52" i="4" s="1"/>
  <c r="B14" i="4"/>
  <c r="C14" i="4" s="1"/>
  <c r="I64" i="4"/>
  <c r="J64" i="4" s="1"/>
  <c r="I48" i="4"/>
  <c r="J48" i="4" s="1"/>
  <c r="I56" i="4"/>
  <c r="J56" i="4" s="1"/>
  <c r="H65" i="4"/>
  <c r="A19" i="4"/>
  <c r="I62" i="4"/>
  <c r="J62" i="4" s="1"/>
  <c r="H62" i="4"/>
  <c r="I60" i="4"/>
  <c r="J60" i="4" s="1"/>
  <c r="H60" i="4"/>
  <c r="I44" i="4"/>
  <c r="J44" i="4" s="1"/>
  <c r="H44" i="4"/>
  <c r="I41" i="4"/>
  <c r="J41" i="4" s="1"/>
  <c r="H41" i="4"/>
  <c r="H38" i="4"/>
  <c r="I38" i="4"/>
  <c r="J38" i="4" s="1"/>
  <c r="H51" i="4"/>
  <c r="I51" i="4"/>
  <c r="J51" i="4" s="1"/>
  <c r="H54" i="4"/>
  <c r="I54" i="4"/>
  <c r="J54" i="4" s="1"/>
  <c r="H63" i="4"/>
  <c r="I63" i="4"/>
  <c r="J63" i="4" s="1"/>
  <c r="H59" i="4"/>
  <c r="I59" i="4"/>
  <c r="J59" i="4" s="1"/>
  <c r="I66" i="4"/>
  <c r="J66" i="4" s="1"/>
  <c r="H66" i="4"/>
  <c r="I61" i="4"/>
  <c r="J61" i="4" s="1"/>
  <c r="H61" i="4"/>
  <c r="H46" i="4"/>
  <c r="I46" i="4"/>
  <c r="J46" i="4" s="1"/>
  <c r="H39" i="4"/>
  <c r="I39" i="4"/>
  <c r="J39" i="4" s="1"/>
  <c r="H47" i="4"/>
  <c r="I47" i="4"/>
  <c r="J47" i="4" s="1"/>
  <c r="I42" i="4"/>
  <c r="J42" i="4" s="1"/>
  <c r="H42" i="4"/>
  <c r="I45" i="4"/>
  <c r="J45" i="4" s="1"/>
  <c r="H45" i="4"/>
  <c r="H50" i="4"/>
  <c r="I50" i="4"/>
  <c r="J50" i="4" s="1"/>
  <c r="H55" i="4"/>
  <c r="I55" i="4"/>
  <c r="J55" i="4" s="1"/>
  <c r="H58" i="4"/>
  <c r="I58" i="4"/>
  <c r="J58" i="4" s="1"/>
  <c r="I67" i="4"/>
  <c r="J67" i="4" s="1"/>
  <c r="H67" i="4"/>
  <c r="C17" i="8" l="1"/>
  <c r="C18" i="8" s="1"/>
  <c r="B19" i="8"/>
  <c r="A20" i="8"/>
  <c r="B20" i="6"/>
  <c r="C20" i="6" s="1"/>
  <c r="A21" i="6"/>
  <c r="I40" i="4"/>
  <c r="J40" i="4" s="1"/>
  <c r="H40" i="4"/>
  <c r="B17" i="4"/>
  <c r="B16" i="4"/>
  <c r="B18" i="4"/>
  <c r="B19" i="4"/>
  <c r="C15" i="4"/>
  <c r="A20" i="4"/>
  <c r="B20" i="8" l="1"/>
  <c r="A21" i="8"/>
  <c r="C19" i="8"/>
  <c r="A22" i="6"/>
  <c r="B21" i="6"/>
  <c r="C21" i="6" s="1"/>
  <c r="E7" i="4"/>
  <c r="C16" i="4"/>
  <c r="C17" i="4" s="1"/>
  <c r="C18" i="4" s="1"/>
  <c r="C19" i="4" s="1"/>
  <c r="A21" i="4"/>
  <c r="B20" i="4"/>
  <c r="C20" i="8" l="1"/>
  <c r="A22" i="8"/>
  <c r="B21" i="8"/>
  <c r="A23" i="6"/>
  <c r="B22" i="6"/>
  <c r="C22" i="6" s="1"/>
  <c r="C20" i="4"/>
  <c r="A22" i="4"/>
  <c r="B21" i="4"/>
  <c r="C21" i="8" l="1"/>
  <c r="A23" i="8"/>
  <c r="B22" i="8"/>
  <c r="B23" i="6"/>
  <c r="C23" i="6" s="1"/>
  <c r="A24" i="6"/>
  <c r="C21" i="4"/>
  <c r="A23" i="4"/>
  <c r="B22" i="4"/>
  <c r="C22" i="8" l="1"/>
  <c r="B23" i="8"/>
  <c r="C23" i="8" s="1"/>
  <c r="A24" i="8"/>
  <c r="A25" i="6"/>
  <c r="B24" i="6"/>
  <c r="C24" i="6" s="1"/>
  <c r="C22" i="4"/>
  <c r="A24" i="4"/>
  <c r="B23" i="4"/>
  <c r="A25" i="8" l="1"/>
  <c r="B24" i="8"/>
  <c r="C24" i="8" s="1"/>
  <c r="A26" i="6"/>
  <c r="B25" i="6"/>
  <c r="C25" i="6" s="1"/>
  <c r="C23" i="4"/>
  <c r="A25" i="4"/>
  <c r="B24" i="4"/>
  <c r="A26" i="8" l="1"/>
  <c r="B25" i="8"/>
  <c r="C25" i="8" s="1"/>
  <c r="A27" i="6"/>
  <c r="B26" i="6"/>
  <c r="C26" i="6" s="1"/>
  <c r="C24" i="4"/>
  <c r="A26" i="4"/>
  <c r="B25" i="4"/>
  <c r="B26" i="8" l="1"/>
  <c r="C26" i="8" s="1"/>
  <c r="A27" i="8"/>
  <c r="B27" i="6"/>
  <c r="C27" i="6" s="1"/>
  <c r="A28" i="6"/>
  <c r="C25" i="4"/>
  <c r="A27" i="4"/>
  <c r="B26" i="4"/>
  <c r="B27" i="8" l="1"/>
  <c r="C27" i="8" s="1"/>
  <c r="A28" i="8"/>
  <c r="B28" i="6"/>
  <c r="C28" i="6" s="1"/>
  <c r="A29" i="6"/>
  <c r="C26" i="4"/>
  <c r="A28" i="4"/>
  <c r="B27" i="4"/>
  <c r="B28" i="8" l="1"/>
  <c r="C28" i="8" s="1"/>
  <c r="A29" i="8"/>
  <c r="A30" i="6"/>
  <c r="B29" i="6"/>
  <c r="C29" i="6" s="1"/>
  <c r="C27" i="4"/>
  <c r="A29" i="4"/>
  <c r="B28" i="4"/>
  <c r="A30" i="8" l="1"/>
  <c r="B29" i="8"/>
  <c r="C29" i="8" s="1"/>
  <c r="B30" i="6"/>
  <c r="C30" i="6" s="1"/>
  <c r="A31" i="6"/>
  <c r="C28" i="4"/>
  <c r="A30" i="4"/>
  <c r="B29" i="4"/>
  <c r="A31" i="8" l="1"/>
  <c r="B30" i="8"/>
  <c r="C30" i="8" s="1"/>
  <c r="B31" i="6"/>
  <c r="C31" i="6" s="1"/>
  <c r="A32" i="6"/>
  <c r="C29" i="4"/>
  <c r="A31" i="4"/>
  <c r="B30" i="4"/>
  <c r="B31" i="8" l="1"/>
  <c r="C31" i="8" s="1"/>
  <c r="A32" i="8"/>
  <c r="A33" i="6"/>
  <c r="B32" i="6"/>
  <c r="C32" i="6" s="1"/>
  <c r="C30" i="4"/>
  <c r="A32" i="4"/>
  <c r="B31" i="4"/>
  <c r="A33" i="8" l="1"/>
  <c r="B32" i="8"/>
  <c r="C32" i="8" s="1"/>
  <c r="A34" i="6"/>
  <c r="B34" i="6" s="1"/>
  <c r="B33" i="6"/>
  <c r="C33" i="6" s="1"/>
  <c r="C34" i="6" s="1"/>
  <c r="C31" i="4"/>
  <c r="A33" i="4"/>
  <c r="B32" i="4"/>
  <c r="A34" i="8" l="1"/>
  <c r="B34" i="8" s="1"/>
  <c r="B33" i="8"/>
  <c r="C33" i="8" s="1"/>
  <c r="C32" i="4"/>
  <c r="A34" i="4"/>
  <c r="B33" i="4"/>
  <c r="C34" i="8" l="1"/>
  <c r="C33" i="4"/>
  <c r="B34" i="4"/>
  <c r="C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0F85B94F-2F87-4339-AA41-6349E366D5E0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2C60858B-287A-4C9C-A5EF-31F1D76663BC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DEC4AB2F-6754-4331-AE7D-4C3F387E5C39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ED5E709A-866A-49BD-AAB1-F2877DB17EFC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sharedStrings.xml><?xml version="1.0" encoding="utf-8"?>
<sst xmlns="http://schemas.openxmlformats.org/spreadsheetml/2006/main" count="121" uniqueCount="41">
  <si>
    <t>Input Data</t>
  </si>
  <si>
    <t>Operating Characteristics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</si>
  <si>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</si>
  <si>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</si>
  <si>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</si>
  <si>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</si>
  <si>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</si>
  <si>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</si>
  <si>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</si>
  <si>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</si>
  <si>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</si>
  <si>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</si>
  <si>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</si>
  <si>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</si>
  <si>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</si>
  <si>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</si>
  <si>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</si>
  <si>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</si>
  <si>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</si>
  <si>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</si>
  <si>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</si>
  <si>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</si>
  <si>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</si>
  <si>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Cum. Prob</t>
  </si>
  <si>
    <t>Prob</t>
  </si>
  <si>
    <t>per time</t>
  </si>
  <si>
    <t>nmbr</t>
  </si>
  <si>
    <t>Cost of Service</t>
  </si>
  <si>
    <t>Cost of Waiting</t>
  </si>
  <si>
    <t>%</t>
  </si>
  <si>
    <t>in queue</t>
  </si>
  <si>
    <t>in system</t>
  </si>
  <si>
    <t>empty</t>
  </si>
  <si>
    <t>per</t>
  </si>
  <si>
    <t>Template MMs</t>
  </si>
  <si>
    <t>Number In System</t>
  </si>
  <si>
    <t>Min</t>
  </si>
  <si>
    <t>Servers, S</t>
  </si>
  <si>
    <t>Total Cost</t>
  </si>
  <si>
    <t>Cs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</si>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</sst>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"/>
    <numFmt numFmtId="166" formatCode="0.000"/>
    <numFmt numFmtId="167" formatCode="0.0%"/>
  </numFmts>
  <fonts count="18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/>
      <top/>
      <bottom style="medium">
        <color indexed="20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10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7" fillId="6" borderId="0" applyNumberFormat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165" fontId="4" fillId="2" borderId="0" xfId="0" applyNumberFormat="1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165" fontId="4" fillId="2" borderId="13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/>
    <xf numFmtId="0" fontId="11" fillId="3" borderId="2" xfId="0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5" fontId="4" fillId="2" borderId="7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0" fontId="11" fillId="3" borderId="14" xfId="0" applyNumberFormat="1" applyFont="1" applyFill="1" applyBorder="1" applyAlignment="1">
      <alignment horizontal="center"/>
    </xf>
    <xf numFmtId="0" fontId="3" fillId="5" borderId="0" xfId="0" applyFont="1" applyFill="1" applyAlignment="1"/>
    <xf numFmtId="0" fontId="4" fillId="5" borderId="0" xfId="0" applyFont="1" applyFill="1"/>
    <xf numFmtId="0" fontId="14" fillId="0" borderId="0" xfId="0" applyFont="1"/>
    <xf numFmtId="0" fontId="14" fillId="4" borderId="15" xfId="0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7" fontId="11" fillId="2" borderId="12" xfId="8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67" fontId="4" fillId="0" borderId="0" xfId="0" applyNumberFormat="1" applyFont="1"/>
    <xf numFmtId="0" fontId="4" fillId="0" borderId="0" xfId="0" applyFont="1" applyFill="1" applyBorder="1" applyAlignment="1">
      <alignment horizontal="right"/>
    </xf>
    <xf numFmtId="44" fontId="4" fillId="0" borderId="0" xfId="13" applyFont="1"/>
    <xf numFmtId="44" fontId="17" fillId="6" borderId="0" xfId="14" applyNumberFormat="1"/>
  </cellXfs>
  <cellStyles count="15">
    <cellStyle name="Comma 2" xfId="11" xr:uid="{00000000-0005-0000-0000-000000000000}"/>
    <cellStyle name="Currency" xfId="13" builtinId="4"/>
    <cellStyle name="Currency 2" xfId="12" xr:uid="{00000000-0005-0000-0000-000001000000}"/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Good" xfId="14" builtinId="26"/>
    <cellStyle name="Normal" xfId="0" builtinId="0"/>
    <cellStyle name="Normal 2" xfId="9" xr:uid="{00000000-0005-0000-0000-00000A000000}"/>
    <cellStyle name="Percent" xfId="8" builtinId="5"/>
    <cellStyle name="Percent 2" xfId="10" xr:uid="{00000000-0005-0000-0000-00000C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259773</xdr:colOff>
      <xdr:row>0</xdr:row>
      <xdr:rowOff>0</xdr:rowOff>
    </xdr:from>
    <xdr:to>
      <xdr:col>24</xdr:col>
      <xdr:colOff>138518</xdr:colOff>
      <xdr:row>53</xdr:row>
      <xdr:rowOff>162480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6535D-ABC2-46FA-A666-FFAF8A9A4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8978" y="0"/>
          <a:ext cx="7152381" cy="9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138546</xdr:colOff>
      <xdr:row>0</xdr:row>
      <xdr:rowOff>95250</xdr:rowOff>
    </xdr:from>
    <xdr:to>
      <xdr:col>25</xdr:col>
      <xdr:colOff>17291</xdr:colOff>
      <xdr:row>54</xdr:row>
      <xdr:rowOff>93207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FC8AB-1D97-4B84-83F9-A1756BA27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2546" y="95250"/>
          <a:ext cx="7193945" cy="92943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138546</xdr:colOff>
      <xdr:row>0</xdr:row>
      <xdr:rowOff>95250</xdr:rowOff>
    </xdr:from>
    <xdr:to>
      <xdr:col>25</xdr:col>
      <xdr:colOff>17291</xdr:colOff>
      <xdr:row>54</xdr:row>
      <xdr:rowOff>67230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04D4E4-D8B0-41FB-B624-61676391F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2546" y="95250"/>
          <a:ext cx="7193945" cy="9294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69"/>
  <sheetViews>
    <sheetView showGridLines="0" zoomScale="110" zoomScaleNormal="110" workbookViewId="0">
      <selection activeCell="G26" sqref="G26"/>
    </sheetView>
  </sheetViews>
  <sheetFormatPr defaultColWidth="9.140625" defaultRowHeight="12.75" x14ac:dyDescent="0.2"/>
  <cols>
    <col min="1" max="1" width="20.42578125" style="1" customWidth="1"/>
    <col min="2" max="2" width="12.7109375" style="1" bestFit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34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8</v>
      </c>
      <c r="C3" s="1" t="s">
        <v>36</v>
      </c>
      <c r="D3" s="5" t="s">
        <v>18</v>
      </c>
      <c r="E3" s="35">
        <f>B3/(B4*B5)</f>
        <v>0.8</v>
      </c>
      <c r="F3" s="23" t="s">
        <v>29</v>
      </c>
      <c r="H3" s="23"/>
      <c r="I3" s="23"/>
    </row>
    <row r="4" spans="1:9" ht="18.75" x14ac:dyDescent="0.3">
      <c r="A4" s="6" t="s">
        <v>19</v>
      </c>
      <c r="B4" s="25">
        <v>10</v>
      </c>
      <c r="C4" s="1" t="s">
        <v>36</v>
      </c>
      <c r="D4" s="7" t="s">
        <v>20</v>
      </c>
      <c r="E4" s="33">
        <f>VLOOKUP($B$5,$A$38:$G$67,7,)</f>
        <v>3.2000000000000011</v>
      </c>
      <c r="F4" s="23" t="s">
        <v>30</v>
      </c>
    </row>
    <row r="5" spans="1:9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3">
        <f>E4+B3/B4</f>
        <v>4.0000000000000009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15</v>
      </c>
      <c r="C6" s="23" t="s">
        <v>25</v>
      </c>
      <c r="D6" s="7" t="s">
        <v>21</v>
      </c>
      <c r="E6" s="33">
        <f>E4/B3</f>
        <v>0.40000000000000013</v>
      </c>
      <c r="F6" s="23" t="str">
        <f>C3</f>
        <v>Min</v>
      </c>
      <c r="G6" s="37"/>
      <c r="H6" s="37"/>
    </row>
    <row r="7" spans="1:9" ht="18" x14ac:dyDescent="0.25">
      <c r="A7" s="23" t="s">
        <v>28</v>
      </c>
      <c r="B7" s="32">
        <v>60</v>
      </c>
      <c r="C7" s="23" t="s">
        <v>25</v>
      </c>
      <c r="D7" s="7" t="s">
        <v>4</v>
      </c>
      <c r="E7" s="33">
        <f>E6+1/B4</f>
        <v>0.50000000000000011</v>
      </c>
      <c r="F7" s="23" t="str">
        <f>C3</f>
        <v>Min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0.19999999999999996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</row>
    <row r="13" spans="1:9" x14ac:dyDescent="0.2">
      <c r="A13" s="13" t="s">
        <v>35</v>
      </c>
      <c r="B13" s="14" t="s">
        <v>24</v>
      </c>
      <c r="C13" s="15" t="s">
        <v>23</v>
      </c>
    </row>
    <row r="14" spans="1:9" x14ac:dyDescent="0.2">
      <c r="A14" s="16">
        <v>0</v>
      </c>
      <c r="B14" s="17">
        <f>VLOOKUP(B5,A37:E67,5)</f>
        <v>0.19999999999999996</v>
      </c>
      <c r="C14" s="26">
        <f>B14</f>
        <v>0.19999999999999996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0.15999999999999998</v>
      </c>
      <c r="C15" s="26">
        <f t="shared" ref="C15:C34" si="2">C14+B15</f>
        <v>0.35999999999999993</v>
      </c>
    </row>
    <row r="16" spans="1:9" x14ac:dyDescent="0.2">
      <c r="A16" s="16">
        <f t="shared" si="0"/>
        <v>2</v>
      </c>
      <c r="B16" s="17">
        <f t="shared" si="1"/>
        <v>0.128</v>
      </c>
      <c r="C16" s="26">
        <f t="shared" si="2"/>
        <v>0.48799999999999993</v>
      </c>
      <c r="D16" s="38">
        <f>1-C16</f>
        <v>0.51200000000000001</v>
      </c>
    </row>
    <row r="17" spans="1:3" x14ac:dyDescent="0.2">
      <c r="A17" s="16">
        <f t="shared" si="0"/>
        <v>3</v>
      </c>
      <c r="B17" s="17">
        <f t="shared" si="1"/>
        <v>0.1024</v>
      </c>
      <c r="C17" s="26">
        <f t="shared" si="2"/>
        <v>0.59039999999999992</v>
      </c>
    </row>
    <row r="18" spans="1:3" x14ac:dyDescent="0.2">
      <c r="A18" s="16">
        <f t="shared" si="0"/>
        <v>4</v>
      </c>
      <c r="B18" s="17">
        <f t="shared" si="1"/>
        <v>8.1920000000000021E-2</v>
      </c>
      <c r="C18" s="26">
        <f t="shared" si="2"/>
        <v>0.67231999999999992</v>
      </c>
    </row>
    <row r="19" spans="1:3" x14ac:dyDescent="0.2">
      <c r="A19" s="16">
        <f t="shared" si="0"/>
        <v>5</v>
      </c>
      <c r="B19" s="17">
        <f t="shared" si="1"/>
        <v>6.5536000000000025E-2</v>
      </c>
      <c r="C19" s="26">
        <f t="shared" si="2"/>
        <v>0.73785599999999996</v>
      </c>
    </row>
    <row r="20" spans="1:3" x14ac:dyDescent="0.2">
      <c r="A20" s="16">
        <f t="shared" si="0"/>
        <v>6</v>
      </c>
      <c r="B20" s="17">
        <f t="shared" si="1"/>
        <v>5.2428800000000018E-2</v>
      </c>
      <c r="C20" s="26">
        <f t="shared" si="2"/>
        <v>0.79028480000000001</v>
      </c>
    </row>
    <row r="21" spans="1:3" x14ac:dyDescent="0.2">
      <c r="A21" s="16">
        <f t="shared" si="0"/>
        <v>7</v>
      </c>
      <c r="B21" s="17">
        <f t="shared" si="1"/>
        <v>4.1943040000000022E-2</v>
      </c>
      <c r="C21" s="26">
        <f t="shared" si="2"/>
        <v>0.83222784000000005</v>
      </c>
    </row>
    <row r="22" spans="1:3" x14ac:dyDescent="0.2">
      <c r="A22" s="16">
        <f t="shared" si="0"/>
        <v>8</v>
      </c>
      <c r="B22" s="17">
        <f t="shared" si="1"/>
        <v>3.3554432000000023E-2</v>
      </c>
      <c r="C22" s="26">
        <f t="shared" si="2"/>
        <v>0.86578227200000013</v>
      </c>
    </row>
    <row r="23" spans="1:3" x14ac:dyDescent="0.2">
      <c r="A23" s="16">
        <f t="shared" si="0"/>
        <v>9</v>
      </c>
      <c r="B23" s="17">
        <f t="shared" si="1"/>
        <v>2.6843545600000018E-2</v>
      </c>
      <c r="C23" s="26">
        <f t="shared" si="2"/>
        <v>0.89262581760000015</v>
      </c>
    </row>
    <row r="24" spans="1:3" x14ac:dyDescent="0.2">
      <c r="A24" s="16">
        <f t="shared" si="0"/>
        <v>10</v>
      </c>
      <c r="B24" s="17">
        <f t="shared" si="1"/>
        <v>2.147483648000002E-2</v>
      </c>
      <c r="C24" s="26">
        <f t="shared" si="2"/>
        <v>0.91410065408000019</v>
      </c>
    </row>
    <row r="25" spans="1:3" x14ac:dyDescent="0.2">
      <c r="A25" s="16">
        <f t="shared" si="0"/>
        <v>11</v>
      </c>
      <c r="B25" s="17">
        <f t="shared" si="1"/>
        <v>1.7179869184000014E-2</v>
      </c>
      <c r="C25" s="26">
        <f t="shared" si="2"/>
        <v>0.93128052326400024</v>
      </c>
    </row>
    <row r="26" spans="1:3" x14ac:dyDescent="0.2">
      <c r="A26" s="16">
        <f t="shared" si="0"/>
        <v>12</v>
      </c>
      <c r="B26" s="17">
        <f t="shared" si="1"/>
        <v>1.3743895347200016E-2</v>
      </c>
      <c r="C26" s="26">
        <f t="shared" si="2"/>
        <v>0.94502441861120023</v>
      </c>
    </row>
    <row r="27" spans="1:3" x14ac:dyDescent="0.2">
      <c r="A27" s="16">
        <f t="shared" si="0"/>
        <v>13</v>
      </c>
      <c r="B27" s="17">
        <f t="shared" si="1"/>
        <v>1.0995116277760014E-2</v>
      </c>
      <c r="C27" s="26">
        <f t="shared" si="2"/>
        <v>0.9560195348889603</v>
      </c>
    </row>
    <row r="28" spans="1:3" x14ac:dyDescent="0.2">
      <c r="A28" s="16">
        <f t="shared" si="0"/>
        <v>14</v>
      </c>
      <c r="B28" s="17">
        <f t="shared" si="1"/>
        <v>8.7960930222080111E-3</v>
      </c>
      <c r="C28" s="26">
        <f t="shared" si="2"/>
        <v>0.96481562791116826</v>
      </c>
    </row>
    <row r="29" spans="1:3" x14ac:dyDescent="0.2">
      <c r="A29" s="16">
        <f t="shared" si="0"/>
        <v>15</v>
      </c>
      <c r="B29" s="17">
        <f t="shared" si="1"/>
        <v>7.0368744177664103E-3</v>
      </c>
      <c r="C29" s="26">
        <f t="shared" si="2"/>
        <v>0.97185250232893472</v>
      </c>
    </row>
    <row r="30" spans="1:3" x14ac:dyDescent="0.2">
      <c r="A30" s="16">
        <f t="shared" si="0"/>
        <v>16</v>
      </c>
      <c r="B30" s="17">
        <f t="shared" si="1"/>
        <v>5.6294995342131282E-3</v>
      </c>
      <c r="C30" s="26">
        <f t="shared" si="2"/>
        <v>0.97748200186314782</v>
      </c>
    </row>
    <row r="31" spans="1:3" x14ac:dyDescent="0.2">
      <c r="A31" s="16">
        <f t="shared" si="0"/>
        <v>17</v>
      </c>
      <c r="B31" s="17">
        <f t="shared" si="1"/>
        <v>4.5035996273705033E-3</v>
      </c>
      <c r="C31" s="26">
        <f t="shared" si="2"/>
        <v>0.98198560149051828</v>
      </c>
    </row>
    <row r="32" spans="1:3" x14ac:dyDescent="0.2">
      <c r="A32" s="16">
        <f t="shared" si="0"/>
        <v>18</v>
      </c>
      <c r="B32" s="17">
        <f t="shared" si="1"/>
        <v>3.6028797018964023E-3</v>
      </c>
      <c r="C32" s="26">
        <f t="shared" si="2"/>
        <v>0.98558848119241471</v>
      </c>
    </row>
    <row r="33" spans="1:10" x14ac:dyDescent="0.2">
      <c r="A33" s="16">
        <f t="shared" si="0"/>
        <v>19</v>
      </c>
      <c r="B33" s="17">
        <f t="shared" si="1"/>
        <v>2.8823037615171225E-3</v>
      </c>
      <c r="C33" s="26">
        <f t="shared" si="2"/>
        <v>0.98847078495393181</v>
      </c>
    </row>
    <row r="34" spans="1:10" ht="13.5" thickBot="1" x14ac:dyDescent="0.25">
      <c r="A34" s="18">
        <f t="shared" si="0"/>
        <v>20</v>
      </c>
      <c r="B34" s="19">
        <f t="shared" si="1"/>
        <v>2.3058430092136985E-3</v>
      </c>
      <c r="C34" s="27">
        <f t="shared" si="2"/>
        <v>0.99077662796314547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0.8</v>
      </c>
      <c r="C38" s="21">
        <f>SUM(B37:$B$37)</f>
        <v>1</v>
      </c>
      <c r="D38" s="21">
        <f t="shared" ref="D38:D67" si="4">+B38/(1-$B$3/(A38*$B$4))</f>
        <v>4.0000000000000009</v>
      </c>
      <c r="E38" s="21">
        <f t="shared" ref="E38:E67" si="5">1/(C38+D38)</f>
        <v>0.19999999999999996</v>
      </c>
      <c r="F38" s="21">
        <f t="shared" ref="F38:F67" si="6">$B$3/($B$4*A38)</f>
        <v>0.8</v>
      </c>
      <c r="G38" s="21">
        <f t="shared" ref="G38:G67" si="7">+E38*B38*F38/(1-F38)^2</f>
        <v>3.2000000000000011</v>
      </c>
      <c r="H38" s="21">
        <f t="shared" ref="H38:H67" si="8">G38+$B$3/$B$4</f>
        <v>4.0000000000000009</v>
      </c>
      <c r="I38" s="21">
        <f t="shared" ref="I38:I67" si="9">G38/$B$3</f>
        <v>0.40000000000000013</v>
      </c>
      <c r="J38" s="21">
        <f t="shared" ref="J38:J67" si="10">I38+1/$B$4</f>
        <v>0.50000000000000011</v>
      </c>
    </row>
    <row r="39" spans="1:10" x14ac:dyDescent="0.2">
      <c r="A39" s="1">
        <v>2</v>
      </c>
      <c r="B39" s="21">
        <f t="shared" si="3"/>
        <v>0.32000000000000006</v>
      </c>
      <c r="C39" s="21">
        <f>SUM(B$37:$B38)</f>
        <v>1.8</v>
      </c>
      <c r="D39" s="21">
        <f t="shared" si="4"/>
        <v>0.53333333333333344</v>
      </c>
      <c r="E39" s="21">
        <f t="shared" si="5"/>
        <v>0.42857142857142855</v>
      </c>
      <c r="F39" s="21">
        <f t="shared" si="6"/>
        <v>0.4</v>
      </c>
      <c r="G39" s="21">
        <f t="shared" si="7"/>
        <v>0.15238095238095239</v>
      </c>
      <c r="H39" s="21">
        <f t="shared" si="8"/>
        <v>0.95238095238095244</v>
      </c>
      <c r="I39" s="21">
        <f t="shared" si="9"/>
        <v>1.9047619047619049E-2</v>
      </c>
      <c r="J39" s="21">
        <f t="shared" si="10"/>
        <v>0.11904761904761905</v>
      </c>
    </row>
    <row r="40" spans="1:10" x14ac:dyDescent="0.2">
      <c r="A40" s="1">
        <v>3</v>
      </c>
      <c r="B40" s="21">
        <f t="shared" si="3"/>
        <v>8.5333333333333358E-2</v>
      </c>
      <c r="C40" s="21">
        <f>SUM(B$37:$B39)</f>
        <v>2.12</v>
      </c>
      <c r="D40" s="21">
        <f t="shared" si="4"/>
        <v>0.11636363636363639</v>
      </c>
      <c r="E40" s="21">
        <f t="shared" si="5"/>
        <v>0.44715447154471544</v>
      </c>
      <c r="F40" s="21">
        <f t="shared" si="6"/>
        <v>0.26666666666666666</v>
      </c>
      <c r="G40" s="21">
        <f t="shared" si="7"/>
        <v>1.8920916481892088E-2</v>
      </c>
      <c r="H40" s="21">
        <f t="shared" si="8"/>
        <v>0.81892091648189214</v>
      </c>
      <c r="I40" s="21">
        <f t="shared" si="9"/>
        <v>2.365114560236511E-3</v>
      </c>
      <c r="J40" s="21">
        <f t="shared" si="10"/>
        <v>0.10236511456023652</v>
      </c>
    </row>
    <row r="41" spans="1:10" x14ac:dyDescent="0.2">
      <c r="A41" s="1">
        <v>4</v>
      </c>
      <c r="B41" s="21">
        <f t="shared" si="3"/>
        <v>1.7066666666666674E-2</v>
      </c>
      <c r="C41" s="21">
        <f>SUM(B$37:$B40)</f>
        <v>2.2053333333333334</v>
      </c>
      <c r="D41" s="21">
        <f t="shared" si="4"/>
        <v>2.1333333333333343E-2</v>
      </c>
      <c r="E41" s="21">
        <f t="shared" si="5"/>
        <v>0.44910179640718567</v>
      </c>
      <c r="F41" s="21">
        <f t="shared" si="6"/>
        <v>0.2</v>
      </c>
      <c r="G41" s="21">
        <f t="shared" si="7"/>
        <v>2.3952095808383242E-3</v>
      </c>
      <c r="H41" s="21">
        <f t="shared" si="8"/>
        <v>0.80239520958083832</v>
      </c>
      <c r="I41" s="21">
        <f t="shared" si="9"/>
        <v>2.9940119760479052E-4</v>
      </c>
      <c r="J41" s="21">
        <f t="shared" si="10"/>
        <v>0.10029940119760479</v>
      </c>
    </row>
    <row r="42" spans="1:10" x14ac:dyDescent="0.2">
      <c r="A42" s="1">
        <v>5</v>
      </c>
      <c r="B42" s="21">
        <f t="shared" si="3"/>
        <v>2.7306666666666681E-3</v>
      </c>
      <c r="C42" s="21">
        <f>SUM(B$37:$B41)</f>
        <v>2.2223999999999999</v>
      </c>
      <c r="D42" s="21">
        <f t="shared" si="4"/>
        <v>3.2507936507936526E-3</v>
      </c>
      <c r="E42" s="21">
        <f t="shared" si="5"/>
        <v>0.44930678381925032</v>
      </c>
      <c r="F42" s="21">
        <f t="shared" si="6"/>
        <v>0.16</v>
      </c>
      <c r="G42" s="21">
        <f t="shared" si="7"/>
        <v>2.7821021716154957E-4</v>
      </c>
      <c r="H42" s="21">
        <f t="shared" si="8"/>
        <v>0.80027821021716161</v>
      </c>
      <c r="I42" s="21">
        <f t="shared" si="9"/>
        <v>3.4776277145193697E-5</v>
      </c>
      <c r="J42" s="21">
        <f t="shared" si="10"/>
        <v>0.1000347762771452</v>
      </c>
    </row>
    <row r="43" spans="1:10" x14ac:dyDescent="0.2">
      <c r="A43" s="1">
        <v>6</v>
      </c>
      <c r="B43" s="21">
        <f t="shared" si="3"/>
        <v>3.6408888888888908E-4</v>
      </c>
      <c r="C43" s="21">
        <f>SUM(B$37:$B42)</f>
        <v>2.2251306666666668</v>
      </c>
      <c r="D43" s="21">
        <f t="shared" si="4"/>
        <v>4.201025641025643E-4</v>
      </c>
      <c r="E43" s="21">
        <f t="shared" si="5"/>
        <v>0.44932697731520904</v>
      </c>
      <c r="F43" s="21">
        <f t="shared" si="6"/>
        <v>0.13333333333333333</v>
      </c>
      <c r="G43" s="21">
        <f t="shared" si="7"/>
        <v>2.9040525429319086E-5</v>
      </c>
      <c r="H43" s="21">
        <f t="shared" si="8"/>
        <v>0.80002904052542934</v>
      </c>
      <c r="I43" s="21">
        <f t="shared" si="9"/>
        <v>3.6300656786648857E-6</v>
      </c>
      <c r="J43" s="21">
        <f t="shared" si="10"/>
        <v>0.10000363006567867</v>
      </c>
    </row>
    <row r="44" spans="1:10" x14ac:dyDescent="0.2">
      <c r="A44" s="1">
        <v>7</v>
      </c>
      <c r="B44" s="21">
        <f t="shared" si="3"/>
        <v>4.161015873015876E-5</v>
      </c>
      <c r="C44" s="21">
        <f>SUM(B$37:$B43)</f>
        <v>2.2254947555555558</v>
      </c>
      <c r="D44" s="21">
        <f t="shared" si="4"/>
        <v>4.6979211469534089E-5</v>
      </c>
      <c r="E44" s="21">
        <f t="shared" si="5"/>
        <v>0.44932880133325481</v>
      </c>
      <c r="F44" s="21">
        <f t="shared" si="6"/>
        <v>0.11428571428571428</v>
      </c>
      <c r="G44" s="21">
        <f t="shared" si="7"/>
        <v>2.7237564873789997E-6</v>
      </c>
      <c r="H44" s="21">
        <f t="shared" si="8"/>
        <v>0.8000027237564874</v>
      </c>
      <c r="I44" s="21">
        <f t="shared" si="9"/>
        <v>3.4046956092237496E-7</v>
      </c>
      <c r="J44" s="21">
        <f t="shared" si="10"/>
        <v>0.10000034046956092</v>
      </c>
    </row>
    <row r="45" spans="1:10" x14ac:dyDescent="0.2">
      <c r="A45" s="1">
        <v>8</v>
      </c>
      <c r="B45" s="21">
        <f t="shared" si="3"/>
        <v>4.1610158730158767E-6</v>
      </c>
      <c r="C45" s="21">
        <f>SUM(B$37:$B44)</f>
        <v>2.2255363657142859</v>
      </c>
      <c r="D45" s="21">
        <f t="shared" si="4"/>
        <v>4.6233509700176406E-6</v>
      </c>
      <c r="E45" s="21">
        <f t="shared" si="5"/>
        <v>0.44932895188778688</v>
      </c>
      <c r="F45" s="21">
        <f t="shared" si="6"/>
        <v>0.1</v>
      </c>
      <c r="G45" s="21">
        <f t="shared" si="7"/>
        <v>2.3082282728526768E-7</v>
      </c>
      <c r="H45" s="21">
        <f t="shared" si="8"/>
        <v>0.80000023082282734</v>
      </c>
      <c r="I45" s="21">
        <f t="shared" si="9"/>
        <v>2.885285341065846E-8</v>
      </c>
      <c r="J45" s="21">
        <f t="shared" si="10"/>
        <v>0.10000002885285342</v>
      </c>
    </row>
    <row r="46" spans="1:10" x14ac:dyDescent="0.2">
      <c r="A46" s="1">
        <v>9</v>
      </c>
      <c r="B46" s="21">
        <f t="shared" si="3"/>
        <v>3.6986807760141126E-7</v>
      </c>
      <c r="C46" s="21">
        <f>SUM(B$37:$B45)</f>
        <v>2.2255405267301591</v>
      </c>
      <c r="D46" s="21">
        <f t="shared" si="4"/>
        <v>4.0595276809910994E-7</v>
      </c>
      <c r="E46" s="21">
        <f t="shared" si="5"/>
        <v>0.44932896327118232</v>
      </c>
      <c r="F46" s="21">
        <f t="shared" si="6"/>
        <v>8.8888888888888892E-2</v>
      </c>
      <c r="G46" s="21">
        <f t="shared" si="7"/>
        <v>1.7795740139223393E-8</v>
      </c>
      <c r="H46" s="21">
        <f t="shared" si="8"/>
        <v>0.80000001779574015</v>
      </c>
      <c r="I46" s="21">
        <f t="shared" si="9"/>
        <v>2.2244675174029242E-9</v>
      </c>
      <c r="J46" s="21">
        <f t="shared" si="10"/>
        <v>0.10000000222446752</v>
      </c>
    </row>
    <row r="47" spans="1:10" x14ac:dyDescent="0.2">
      <c r="A47" s="1">
        <v>10</v>
      </c>
      <c r="B47" s="21">
        <f t="shared" si="3"/>
        <v>2.9589446208112906E-8</v>
      </c>
      <c r="C47" s="21">
        <f>SUM(B$37:$B46)</f>
        <v>2.2255408965982366</v>
      </c>
      <c r="D47" s="21">
        <f t="shared" si="4"/>
        <v>3.2162441530557508E-8</v>
      </c>
      <c r="E47" s="21">
        <f t="shared" si="5"/>
        <v>0.44932896406307082</v>
      </c>
      <c r="F47" s="21">
        <f t="shared" si="6"/>
        <v>0.08</v>
      </c>
      <c r="G47" s="21">
        <f t="shared" si="7"/>
        <v>1.2566536117099556E-9</v>
      </c>
      <c r="H47" s="21">
        <f t="shared" si="8"/>
        <v>0.8000000012566536</v>
      </c>
      <c r="I47" s="21">
        <f t="shared" si="9"/>
        <v>1.5708170146374445E-10</v>
      </c>
      <c r="J47" s="21">
        <f t="shared" si="10"/>
        <v>0.1000000001570817</v>
      </c>
    </row>
    <row r="48" spans="1:10" x14ac:dyDescent="0.2">
      <c r="A48" s="1">
        <v>11</v>
      </c>
      <c r="B48" s="21">
        <f t="shared" si="3"/>
        <v>2.1519597242263934E-9</v>
      </c>
      <c r="C48" s="21">
        <f>SUM(B$37:$B47)</f>
        <v>2.2255409261876826</v>
      </c>
      <c r="D48" s="21">
        <f t="shared" si="4"/>
        <v>2.3207408790676791E-9</v>
      </c>
      <c r="E48" s="21">
        <f t="shared" si="5"/>
        <v>0.44932896411400014</v>
      </c>
      <c r="F48" s="21">
        <f t="shared" si="6"/>
        <v>7.2727272727272724E-2</v>
      </c>
      <c r="G48" s="21">
        <f t="shared" si="7"/>
        <v>8.1786360405372101E-11</v>
      </c>
      <c r="H48" s="21">
        <f t="shared" si="8"/>
        <v>0.8000000000817864</v>
      </c>
      <c r="I48" s="21">
        <f t="shared" si="9"/>
        <v>1.0223295050671513E-11</v>
      </c>
      <c r="J48" s="21">
        <f t="shared" si="10"/>
        <v>0.1000000000102233</v>
      </c>
    </row>
    <row r="49" spans="1:10" x14ac:dyDescent="0.2">
      <c r="A49" s="1">
        <v>12</v>
      </c>
      <c r="B49" s="21">
        <f t="shared" si="3"/>
        <v>1.4346398161509293E-10</v>
      </c>
      <c r="C49" s="21">
        <f>SUM(B$37:$B48)</f>
        <v>2.2255409283396426</v>
      </c>
      <c r="D49" s="21">
        <f t="shared" si="4"/>
        <v>1.5371140887331386E-10</v>
      </c>
      <c r="E49" s="21">
        <f t="shared" si="5"/>
        <v>0.44932896411704265</v>
      </c>
      <c r="F49" s="21">
        <f t="shared" si="6"/>
        <v>6.6666666666666666E-2</v>
      </c>
      <c r="G49" s="21">
        <f t="shared" si="7"/>
        <v>4.9333562944298075E-12</v>
      </c>
      <c r="H49" s="21">
        <f t="shared" si="8"/>
        <v>0.80000000000493343</v>
      </c>
      <c r="I49" s="21">
        <f t="shared" si="9"/>
        <v>6.1666953680372594E-13</v>
      </c>
      <c r="J49" s="21">
        <f t="shared" si="10"/>
        <v>0.10000000000061668</v>
      </c>
    </row>
    <row r="50" spans="1:10" x14ac:dyDescent="0.2">
      <c r="A50" s="1">
        <v>13</v>
      </c>
      <c r="B50" s="21">
        <f t="shared" si="3"/>
        <v>8.8285527147749498E-12</v>
      </c>
      <c r="C50" s="21">
        <f>SUM(B$37:$B49)</f>
        <v>2.2255409284831065</v>
      </c>
      <c r="D50" s="21">
        <f t="shared" si="4"/>
        <v>9.4074742042683898E-12</v>
      </c>
      <c r="E50" s="21">
        <f t="shared" si="5"/>
        <v>0.44932896411721224</v>
      </c>
      <c r="F50" s="21">
        <f t="shared" si="6"/>
        <v>6.1538461538461542E-2</v>
      </c>
      <c r="G50" s="21">
        <f t="shared" si="7"/>
        <v>2.7718364846972533E-13</v>
      </c>
      <c r="H50" s="21">
        <f t="shared" si="8"/>
        <v>0.80000000000027727</v>
      </c>
      <c r="I50" s="21">
        <f t="shared" si="9"/>
        <v>3.4647956058715666E-14</v>
      </c>
      <c r="J50" s="21">
        <f t="shared" si="10"/>
        <v>0.10000000000003466</v>
      </c>
    </row>
    <row r="51" spans="1:10" x14ac:dyDescent="0.2">
      <c r="A51" s="1">
        <v>14</v>
      </c>
      <c r="B51" s="21">
        <f t="shared" si="3"/>
        <v>5.044887265585685E-13</v>
      </c>
      <c r="C51" s="21">
        <f>SUM(B$37:$B50)</f>
        <v>2.225540928491935</v>
      </c>
      <c r="D51" s="21">
        <f t="shared" si="4"/>
        <v>5.350638008954514E-13</v>
      </c>
      <c r="E51" s="21">
        <f t="shared" si="5"/>
        <v>0.44932896411722106</v>
      </c>
      <c r="F51" s="21">
        <f t="shared" si="6"/>
        <v>5.7142857142857141E-2</v>
      </c>
      <c r="G51" s="21">
        <f t="shared" si="7"/>
        <v>1.4570888690483405E-14</v>
      </c>
      <c r="H51" s="21">
        <f t="shared" si="8"/>
        <v>0.80000000000001459</v>
      </c>
      <c r="I51" s="21">
        <f t="shared" si="9"/>
        <v>1.8213610863104256E-15</v>
      </c>
      <c r="J51" s="21">
        <f t="shared" si="10"/>
        <v>0.10000000000000182</v>
      </c>
    </row>
    <row r="52" spans="1:10" x14ac:dyDescent="0.2">
      <c r="A52" s="1">
        <v>15</v>
      </c>
      <c r="B52" s="21">
        <f t="shared" si="3"/>
        <v>2.6906065416456996E-14</v>
      </c>
      <c r="C52" s="21">
        <f>SUM(B$37:$B51)</f>
        <v>2.2255409284924395</v>
      </c>
      <c r="D52" s="21">
        <f t="shared" si="4"/>
        <v>2.8421900087806686E-14</v>
      </c>
      <c r="E52" s="21">
        <f t="shared" si="5"/>
        <v>0.44932896411722156</v>
      </c>
      <c r="F52" s="21">
        <f t="shared" si="6"/>
        <v>5.3333333333333337E-2</v>
      </c>
      <c r="G52" s="21">
        <f t="shared" si="7"/>
        <v>7.1948072815196324E-16</v>
      </c>
      <c r="H52" s="21">
        <f t="shared" si="8"/>
        <v>0.80000000000000071</v>
      </c>
      <c r="I52" s="21">
        <f t="shared" si="9"/>
        <v>8.9935091018995405E-17</v>
      </c>
      <c r="J52" s="21">
        <f t="shared" si="10"/>
        <v>0.10000000000000009</v>
      </c>
    </row>
    <row r="53" spans="1:10" x14ac:dyDescent="0.2">
      <c r="A53" s="1">
        <v>16</v>
      </c>
      <c r="B53" s="21">
        <f t="shared" si="3"/>
        <v>1.3453032708228498E-15</v>
      </c>
      <c r="C53" s="21">
        <f>SUM(B$37:$B52)</f>
        <v>2.2255409284924665</v>
      </c>
      <c r="D53" s="21">
        <f t="shared" si="4"/>
        <v>1.4161087061293156E-15</v>
      </c>
      <c r="E53" s="21">
        <f t="shared" si="5"/>
        <v>0.44932896411722156</v>
      </c>
      <c r="F53" s="21">
        <f t="shared" si="6"/>
        <v>0.05</v>
      </c>
      <c r="G53" s="21">
        <f t="shared" si="7"/>
        <v>3.3489403052761276E-17</v>
      </c>
      <c r="H53" s="21">
        <f t="shared" si="8"/>
        <v>0.8</v>
      </c>
      <c r="I53" s="21">
        <f t="shared" si="9"/>
        <v>4.1861753815951595E-18</v>
      </c>
      <c r="J53" s="21">
        <f t="shared" si="10"/>
        <v>0.1</v>
      </c>
    </row>
    <row r="54" spans="1:10" x14ac:dyDescent="0.2">
      <c r="A54" s="1">
        <v>17</v>
      </c>
      <c r="B54" s="21">
        <f t="shared" si="3"/>
        <v>6.3308389215192934E-17</v>
      </c>
      <c r="C54" s="21">
        <f>SUM(B$37:$B53)</f>
        <v>2.2255409284924679</v>
      </c>
      <c r="D54" s="21">
        <f t="shared" si="4"/>
        <v>6.6434729423350617E-17</v>
      </c>
      <c r="E54" s="21">
        <f t="shared" si="5"/>
        <v>0.44932896411722156</v>
      </c>
      <c r="F54" s="21">
        <f t="shared" si="6"/>
        <v>4.7058823529411764E-2</v>
      </c>
      <c r="G54" s="21">
        <f t="shared" si="7"/>
        <v>1.4741258347260261E-18</v>
      </c>
      <c r="H54" s="21">
        <f t="shared" si="8"/>
        <v>0.8</v>
      </c>
      <c r="I54" s="21">
        <f t="shared" si="9"/>
        <v>1.8426572934075327E-19</v>
      </c>
      <c r="J54" s="21">
        <f t="shared" si="10"/>
        <v>0.1</v>
      </c>
    </row>
    <row r="55" spans="1:10" x14ac:dyDescent="0.2">
      <c r="A55" s="1">
        <v>18</v>
      </c>
      <c r="B55" s="21">
        <f t="shared" si="3"/>
        <v>2.8137061873419084E-18</v>
      </c>
      <c r="C55" s="21">
        <f>SUM(B$37:$B54)</f>
        <v>2.2255409284924679</v>
      </c>
      <c r="D55" s="21">
        <f t="shared" si="4"/>
        <v>2.9445762425671131E-18</v>
      </c>
      <c r="E55" s="21">
        <f t="shared" si="5"/>
        <v>0.44932896411722156</v>
      </c>
      <c r="F55" s="21">
        <f t="shared" si="6"/>
        <v>4.4444444444444446E-2</v>
      </c>
      <c r="G55" s="21">
        <f t="shared" si="7"/>
        <v>6.1538762457528446E-20</v>
      </c>
      <c r="H55" s="21">
        <f t="shared" si="8"/>
        <v>0.8</v>
      </c>
      <c r="I55" s="21">
        <f t="shared" si="9"/>
        <v>7.6923453071910557E-21</v>
      </c>
      <c r="J55" s="21">
        <f t="shared" si="10"/>
        <v>0.1</v>
      </c>
    </row>
    <row r="56" spans="1:10" x14ac:dyDescent="0.2">
      <c r="A56" s="1">
        <v>19</v>
      </c>
      <c r="B56" s="21">
        <f t="shared" si="3"/>
        <v>1.1847183946702773E-19</v>
      </c>
      <c r="C56" s="21">
        <f>SUM(B$37:$B55)</f>
        <v>2.2255409284924679</v>
      </c>
      <c r="D56" s="21">
        <f t="shared" si="4"/>
        <v>1.2367939285019378E-19</v>
      </c>
      <c r="E56" s="21">
        <f t="shared" si="5"/>
        <v>0.44932896411722156</v>
      </c>
      <c r="F56" s="21">
        <f t="shared" si="6"/>
        <v>4.2105263157894736E-2</v>
      </c>
      <c r="G56" s="21">
        <f t="shared" si="7"/>
        <v>2.4427575152538228E-21</v>
      </c>
      <c r="H56" s="21">
        <f t="shared" si="8"/>
        <v>0.8</v>
      </c>
      <c r="I56" s="21">
        <f t="shared" si="9"/>
        <v>3.0534468940672786E-22</v>
      </c>
      <c r="J56" s="21">
        <f t="shared" si="10"/>
        <v>0.1</v>
      </c>
    </row>
    <row r="57" spans="1:10" x14ac:dyDescent="0.2">
      <c r="A57" s="1">
        <v>20</v>
      </c>
      <c r="B57" s="21">
        <f t="shared" si="3"/>
        <v>4.738873578681111E-21</v>
      </c>
      <c r="C57" s="21">
        <f>SUM(B$37:$B56)</f>
        <v>2.2255409284924679</v>
      </c>
      <c r="D57" s="21">
        <f t="shared" si="4"/>
        <v>4.9363266444594908E-21</v>
      </c>
      <c r="E57" s="21">
        <f t="shared" si="5"/>
        <v>0.44932896411722156</v>
      </c>
      <c r="F57" s="21">
        <f t="shared" si="6"/>
        <v>0.04</v>
      </c>
      <c r="G57" s="21">
        <f t="shared" si="7"/>
        <v>9.2418105737467641E-23</v>
      </c>
      <c r="H57" s="21">
        <f t="shared" si="8"/>
        <v>0.8</v>
      </c>
      <c r="I57" s="21">
        <f t="shared" si="9"/>
        <v>1.1552263217183455E-23</v>
      </c>
      <c r="J57" s="21">
        <f t="shared" si="10"/>
        <v>0.1</v>
      </c>
    </row>
    <row r="58" spans="1:10" x14ac:dyDescent="0.2">
      <c r="A58" s="1">
        <v>21</v>
      </c>
      <c r="B58" s="21">
        <f t="shared" si="3"/>
        <v>1.8052851728308996E-22</v>
      </c>
      <c r="C58" s="21">
        <f>SUM(B$37:$B57)</f>
        <v>2.2255409284924679</v>
      </c>
      <c r="D58" s="21">
        <f t="shared" si="4"/>
        <v>1.876781615319252E-22</v>
      </c>
      <c r="E58" s="21">
        <f t="shared" si="5"/>
        <v>0.44932896411722156</v>
      </c>
      <c r="F58" s="21">
        <f t="shared" si="6"/>
        <v>3.8095238095238099E-2</v>
      </c>
      <c r="G58" s="21">
        <f t="shared" si="7"/>
        <v>3.3397716399431497E-24</v>
      </c>
      <c r="H58" s="21">
        <f t="shared" si="8"/>
        <v>0.8</v>
      </c>
      <c r="I58" s="21">
        <f t="shared" si="9"/>
        <v>4.1747145499289371E-25</v>
      </c>
      <c r="J58" s="21">
        <f t="shared" si="10"/>
        <v>0.1</v>
      </c>
    </row>
    <row r="59" spans="1:10" x14ac:dyDescent="0.2">
      <c r="A59" s="1">
        <v>22</v>
      </c>
      <c r="B59" s="21">
        <f t="shared" si="3"/>
        <v>6.5646733557487256E-24</v>
      </c>
      <c r="C59" s="21">
        <f>SUM(B$37:$B58)</f>
        <v>2.2255409284924679</v>
      </c>
      <c r="D59" s="21">
        <f t="shared" si="4"/>
        <v>6.8123968786071688E-24</v>
      </c>
      <c r="E59" s="21">
        <f t="shared" si="5"/>
        <v>0.44932896411722156</v>
      </c>
      <c r="F59" s="21">
        <f t="shared" si="6"/>
        <v>3.6363636363636362E-2</v>
      </c>
      <c r="G59" s="21">
        <f t="shared" si="7"/>
        <v>1.1550970689131893E-25</v>
      </c>
      <c r="H59" s="21">
        <f t="shared" si="8"/>
        <v>0.8</v>
      </c>
      <c r="I59" s="21">
        <f t="shared" si="9"/>
        <v>1.4438713361414867E-26</v>
      </c>
      <c r="J59" s="21">
        <f t="shared" si="10"/>
        <v>0.1</v>
      </c>
    </row>
    <row r="60" spans="1:10" x14ac:dyDescent="0.2">
      <c r="A60" s="1">
        <v>23</v>
      </c>
      <c r="B60" s="21">
        <f t="shared" si="3"/>
        <v>2.2833646454778179E-25</v>
      </c>
      <c r="C60" s="21">
        <f>SUM(B$37:$B59)</f>
        <v>2.2255409284924679</v>
      </c>
      <c r="D60" s="21">
        <f t="shared" si="4"/>
        <v>2.365648056125667E-25</v>
      </c>
      <c r="E60" s="21">
        <f t="shared" si="5"/>
        <v>0.44932896411722156</v>
      </c>
      <c r="F60" s="21">
        <f t="shared" si="6"/>
        <v>3.4782608695652174E-2</v>
      </c>
      <c r="G60" s="21">
        <f t="shared" si="7"/>
        <v>3.8304655514409553E-27</v>
      </c>
      <c r="H60" s="21">
        <f t="shared" si="8"/>
        <v>0.8</v>
      </c>
      <c r="I60" s="21">
        <f t="shared" si="9"/>
        <v>4.7880819393011942E-28</v>
      </c>
      <c r="J60" s="21">
        <f t="shared" si="10"/>
        <v>0.1</v>
      </c>
    </row>
    <row r="61" spans="1:10" x14ac:dyDescent="0.2">
      <c r="A61" s="1">
        <v>24</v>
      </c>
      <c r="B61" s="21">
        <f t="shared" si="3"/>
        <v>7.611215484926061E-27</v>
      </c>
      <c r="C61" s="21">
        <f>SUM(B$37:$B60)</f>
        <v>2.2255409284924679</v>
      </c>
      <c r="D61" s="21">
        <f t="shared" si="4"/>
        <v>7.8736711913028219E-27</v>
      </c>
      <c r="E61" s="21">
        <f t="shared" si="5"/>
        <v>0.44932896411722156</v>
      </c>
      <c r="F61" s="21">
        <f t="shared" si="6"/>
        <v>3.3333333333333333E-2</v>
      </c>
      <c r="G61" s="21">
        <f t="shared" si="7"/>
        <v>1.219954662133692E-28</v>
      </c>
      <c r="H61" s="21">
        <f t="shared" si="8"/>
        <v>0.8</v>
      </c>
      <c r="I61" s="21">
        <f t="shared" si="9"/>
        <v>1.524943327667115E-29</v>
      </c>
      <c r="J61" s="21">
        <f t="shared" si="10"/>
        <v>0.1</v>
      </c>
    </row>
    <row r="62" spans="1:10" x14ac:dyDescent="0.2">
      <c r="A62" s="1">
        <v>25</v>
      </c>
      <c r="B62" s="21">
        <f t="shared" si="3"/>
        <v>2.4355889551763399E-28</v>
      </c>
      <c r="C62" s="21">
        <f>SUM(B$37:$B61)</f>
        <v>2.2255409284924679</v>
      </c>
      <c r="D62" s="21">
        <f t="shared" si="4"/>
        <v>2.5161042925375415E-28</v>
      </c>
      <c r="E62" s="21">
        <f t="shared" si="5"/>
        <v>0.44932896411722156</v>
      </c>
      <c r="F62" s="21">
        <f t="shared" si="6"/>
        <v>3.2000000000000001E-2</v>
      </c>
      <c r="G62" s="21">
        <f t="shared" si="7"/>
        <v>3.7373835880224399E-30</v>
      </c>
      <c r="H62" s="21">
        <f t="shared" si="8"/>
        <v>0.8</v>
      </c>
      <c r="I62" s="21">
        <f t="shared" si="9"/>
        <v>4.6717294850280498E-31</v>
      </c>
      <c r="J62" s="21">
        <f t="shared" si="10"/>
        <v>0.1</v>
      </c>
    </row>
    <row r="63" spans="1:10" x14ac:dyDescent="0.2">
      <c r="A63" s="1">
        <v>26</v>
      </c>
      <c r="B63" s="21">
        <f t="shared" si="3"/>
        <v>7.4941198620810438E-30</v>
      </c>
      <c r="C63" s="21">
        <f>SUM(B$37:$B62)</f>
        <v>2.2255409284924679</v>
      </c>
      <c r="D63" s="21">
        <f t="shared" si="4"/>
        <v>7.732028429131236E-30</v>
      </c>
      <c r="E63" s="21">
        <f t="shared" si="5"/>
        <v>0.44932896411722156</v>
      </c>
      <c r="F63" s="21">
        <f t="shared" si="6"/>
        <v>3.0769230769230771E-2</v>
      </c>
      <c r="G63" s="21">
        <f t="shared" si="7"/>
        <v>1.1029283570115702E-31</v>
      </c>
      <c r="H63" s="21">
        <f t="shared" si="8"/>
        <v>0.8</v>
      </c>
      <c r="I63" s="21">
        <f t="shared" si="9"/>
        <v>1.3786604462644627E-32</v>
      </c>
      <c r="J63" s="21">
        <f t="shared" si="10"/>
        <v>0.1</v>
      </c>
    </row>
    <row r="64" spans="1:10" x14ac:dyDescent="0.2">
      <c r="A64" s="1">
        <v>27</v>
      </c>
      <c r="B64" s="21">
        <f t="shared" si="3"/>
        <v>2.2204799591351246E-31</v>
      </c>
      <c r="C64" s="21">
        <f>SUM(B$37:$B63)</f>
        <v>2.2255409284924679</v>
      </c>
      <c r="D64" s="21">
        <f t="shared" si="4"/>
        <v>2.2882808739178766E-31</v>
      </c>
      <c r="E64" s="21">
        <f t="shared" si="5"/>
        <v>0.44932896411722156</v>
      </c>
      <c r="F64" s="21">
        <f t="shared" si="6"/>
        <v>2.9629629629629631E-2</v>
      </c>
      <c r="G64" s="21">
        <f t="shared" si="7"/>
        <v>3.1395141211809772E-33</v>
      </c>
      <c r="H64" s="21">
        <f t="shared" si="8"/>
        <v>0.8</v>
      </c>
      <c r="I64" s="21">
        <f t="shared" si="9"/>
        <v>3.9243926514762216E-34</v>
      </c>
      <c r="J64" s="21">
        <f t="shared" si="10"/>
        <v>0.1</v>
      </c>
    </row>
    <row r="65" spans="1:10" x14ac:dyDescent="0.2">
      <c r="A65" s="1">
        <v>28</v>
      </c>
      <c r="B65" s="21">
        <f t="shared" si="3"/>
        <v>6.3442284546717879E-33</v>
      </c>
      <c r="C65" s="21">
        <f>SUM(B$37:$B64)</f>
        <v>2.2255409284924679</v>
      </c>
      <c r="D65" s="21">
        <f t="shared" si="4"/>
        <v>6.5308234092209583E-33</v>
      </c>
      <c r="E65" s="21">
        <f t="shared" si="5"/>
        <v>0.44932896411722156</v>
      </c>
      <c r="F65" s="21">
        <f t="shared" si="6"/>
        <v>2.8571428571428571E-2</v>
      </c>
      <c r="G65" s="21">
        <f t="shared" si="7"/>
        <v>8.6308474038169256E-35</v>
      </c>
      <c r="H65" s="21">
        <f t="shared" si="8"/>
        <v>0.8</v>
      </c>
      <c r="I65" s="21">
        <f t="shared" si="9"/>
        <v>1.0788559254771157E-35</v>
      </c>
      <c r="J65" s="21">
        <f t="shared" si="10"/>
        <v>0.1</v>
      </c>
    </row>
    <row r="66" spans="1:10" x14ac:dyDescent="0.2">
      <c r="A66" s="1">
        <v>29</v>
      </c>
      <c r="B66" s="21">
        <f t="shared" si="3"/>
        <v>1.7501319874956658E-34</v>
      </c>
      <c r="C66" s="21">
        <f>SUM(B$37:$B65)</f>
        <v>2.2255409284924679</v>
      </c>
      <c r="D66" s="21">
        <f t="shared" si="4"/>
        <v>1.7997811218927059E-34</v>
      </c>
      <c r="E66" s="21">
        <f t="shared" si="5"/>
        <v>0.44932896411722156</v>
      </c>
      <c r="F66" s="21">
        <f t="shared" si="6"/>
        <v>2.7586206896551724E-2</v>
      </c>
      <c r="G66" s="21">
        <f t="shared" si="7"/>
        <v>2.2941667720220724E-36</v>
      </c>
      <c r="H66" s="21">
        <f t="shared" si="8"/>
        <v>0.8</v>
      </c>
      <c r="I66" s="21">
        <f t="shared" si="9"/>
        <v>2.8677084650275905E-37</v>
      </c>
      <c r="J66" s="21">
        <f t="shared" si="10"/>
        <v>0.1</v>
      </c>
    </row>
    <row r="67" spans="1:10" x14ac:dyDescent="0.2">
      <c r="A67" s="1">
        <v>30</v>
      </c>
      <c r="B67" s="21">
        <f t="shared" si="3"/>
        <v>4.6670186333217733E-36</v>
      </c>
      <c r="C67" s="21">
        <f>SUM(B$37:$B66)</f>
        <v>2.2255409284924679</v>
      </c>
      <c r="D67" s="21">
        <f t="shared" si="4"/>
        <v>4.7948821575223698E-36</v>
      </c>
      <c r="E67" s="21">
        <f t="shared" si="5"/>
        <v>0.44932896411722156</v>
      </c>
      <c r="F67" s="21">
        <f t="shared" si="6"/>
        <v>2.6666666666666668E-2</v>
      </c>
      <c r="G67" s="21">
        <f t="shared" si="7"/>
        <v>5.9026833778182873E-38</v>
      </c>
      <c r="H67" s="21">
        <f t="shared" si="8"/>
        <v>0.8</v>
      </c>
      <c r="I67" s="21">
        <f t="shared" si="9"/>
        <v>7.3783542222728591E-39</v>
      </c>
      <c r="J67" s="21">
        <f t="shared" si="10"/>
        <v>0.1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honeticPr fontId="0" type="noConversion"/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47B6-0CA8-44B4-8FE2-104EF9CBB998}">
  <dimension ref="A1:J69"/>
  <sheetViews>
    <sheetView showGridLines="0" zoomScale="110" zoomScaleNormal="110" workbookViewId="0">
      <selection activeCell="E19" sqref="E19"/>
    </sheetView>
  </sheetViews>
  <sheetFormatPr defaultColWidth="9.140625" defaultRowHeight="12.75" x14ac:dyDescent="0.2"/>
  <cols>
    <col min="1" max="1" width="20.42578125" style="1" customWidth="1"/>
    <col min="2" max="2" width="12.7109375" style="1" bestFit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34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8</v>
      </c>
      <c r="C3" s="1" t="s">
        <v>36</v>
      </c>
      <c r="D3" s="5" t="s">
        <v>18</v>
      </c>
      <c r="E3" s="35">
        <f>B3/(B4*B5)</f>
        <v>0.33333333333333331</v>
      </c>
      <c r="F3" s="23" t="s">
        <v>29</v>
      </c>
      <c r="H3" s="23"/>
      <c r="I3" s="23"/>
    </row>
    <row r="4" spans="1:9" ht="18.75" x14ac:dyDescent="0.3">
      <c r="A4" s="6" t="s">
        <v>19</v>
      </c>
      <c r="B4" s="25">
        <v>12</v>
      </c>
      <c r="C4" s="1" t="s">
        <v>36</v>
      </c>
      <c r="D4" s="7" t="s">
        <v>20</v>
      </c>
      <c r="E4" s="33">
        <f>VLOOKUP($B$5,$A$38:$G$67,7,)</f>
        <v>8.3333333333333315E-2</v>
      </c>
      <c r="F4" s="23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0.75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15</v>
      </c>
      <c r="C6" s="23" t="s">
        <v>25</v>
      </c>
      <c r="D6" s="7" t="s">
        <v>21</v>
      </c>
      <c r="E6" s="33">
        <f>E4/B3</f>
        <v>1.0416666666666664E-2</v>
      </c>
      <c r="F6" s="23" t="str">
        <f>C3</f>
        <v>Min</v>
      </c>
      <c r="G6" s="37"/>
      <c r="H6" s="37"/>
    </row>
    <row r="7" spans="1:9" ht="18" x14ac:dyDescent="0.25">
      <c r="A7" s="23" t="s">
        <v>28</v>
      </c>
      <c r="B7" s="32">
        <v>60</v>
      </c>
      <c r="C7" s="23" t="s">
        <v>25</v>
      </c>
      <c r="D7" s="7" t="s">
        <v>4</v>
      </c>
      <c r="E7" s="33">
        <f>E6+1/B4</f>
        <v>9.375E-2</v>
      </c>
      <c r="F7" s="23" t="str">
        <f>C3</f>
        <v>Min</v>
      </c>
      <c r="G7" s="37"/>
      <c r="H7" s="37"/>
    </row>
    <row r="8" spans="1:9" ht="19.5" thickBot="1" x14ac:dyDescent="0.35">
      <c r="D8" s="9" t="s">
        <v>22</v>
      </c>
      <c r="E8" s="34">
        <f>VLOOKUP($B$5,$A$38:$G$67,5)</f>
        <v>0.5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</row>
    <row r="13" spans="1:9" x14ac:dyDescent="0.2">
      <c r="A13" s="13" t="s">
        <v>35</v>
      </c>
      <c r="B13" s="14" t="s">
        <v>24</v>
      </c>
      <c r="C13" s="15" t="s">
        <v>23</v>
      </c>
    </row>
    <row r="14" spans="1:9" x14ac:dyDescent="0.2">
      <c r="A14" s="16">
        <v>0</v>
      </c>
      <c r="B14" s="17">
        <f>VLOOKUP(B5,A37:E67,5)</f>
        <v>0.5</v>
      </c>
      <c r="C14" s="26">
        <f>B14</f>
        <v>0.5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0.33333333333333331</v>
      </c>
      <c r="C15" s="26">
        <f t="shared" ref="C15:C34" si="2">C14+B15</f>
        <v>0.83333333333333326</v>
      </c>
    </row>
    <row r="16" spans="1:9" x14ac:dyDescent="0.2">
      <c r="A16" s="16">
        <f t="shared" si="0"/>
        <v>2</v>
      </c>
      <c r="B16" s="17">
        <f t="shared" si="1"/>
        <v>0.1111111111111111</v>
      </c>
      <c r="C16" s="26">
        <f t="shared" si="2"/>
        <v>0.94444444444444442</v>
      </c>
    </row>
    <row r="17" spans="1:4" x14ac:dyDescent="0.2">
      <c r="A17" s="16">
        <f t="shared" si="0"/>
        <v>3</v>
      </c>
      <c r="B17" s="17">
        <f t="shared" si="1"/>
        <v>3.7037037037037035E-2</v>
      </c>
      <c r="C17" s="26">
        <f t="shared" si="2"/>
        <v>0.9814814814814814</v>
      </c>
      <c r="D17" s="38">
        <f>1-C17</f>
        <v>1.8518518518518601E-2</v>
      </c>
    </row>
    <row r="18" spans="1:4" x14ac:dyDescent="0.2">
      <c r="A18" s="16">
        <f t="shared" si="0"/>
        <v>4</v>
      </c>
      <c r="B18" s="17">
        <f t="shared" si="1"/>
        <v>1.2345679012345678E-2</v>
      </c>
      <c r="C18" s="26">
        <f t="shared" si="2"/>
        <v>0.99382716049382713</v>
      </c>
    </row>
    <row r="19" spans="1:4" x14ac:dyDescent="0.2">
      <c r="A19" s="16">
        <f t="shared" si="0"/>
        <v>5</v>
      </c>
      <c r="B19" s="17">
        <f t="shared" si="1"/>
        <v>4.1152263374485592E-3</v>
      </c>
      <c r="C19" s="26">
        <f t="shared" si="2"/>
        <v>0.99794238683127567</v>
      </c>
    </row>
    <row r="20" spans="1:4" x14ac:dyDescent="0.2">
      <c r="A20" s="16">
        <f t="shared" si="0"/>
        <v>6</v>
      </c>
      <c r="B20" s="17">
        <f t="shared" si="1"/>
        <v>1.3717421124828531E-3</v>
      </c>
      <c r="C20" s="26">
        <f t="shared" si="2"/>
        <v>0.99931412894375848</v>
      </c>
    </row>
    <row r="21" spans="1:4" x14ac:dyDescent="0.2">
      <c r="A21" s="16">
        <f t="shared" si="0"/>
        <v>7</v>
      </c>
      <c r="B21" s="17">
        <f t="shared" si="1"/>
        <v>4.5724737082761767E-4</v>
      </c>
      <c r="C21" s="26">
        <f t="shared" si="2"/>
        <v>0.99977137631458612</v>
      </c>
    </row>
    <row r="22" spans="1:4" x14ac:dyDescent="0.2">
      <c r="A22" s="16">
        <f t="shared" si="0"/>
        <v>8</v>
      </c>
      <c r="B22" s="17">
        <f t="shared" si="1"/>
        <v>1.5241579027587256E-4</v>
      </c>
      <c r="C22" s="26">
        <f t="shared" si="2"/>
        <v>0.99992379210486204</v>
      </c>
    </row>
    <row r="23" spans="1:4" x14ac:dyDescent="0.2">
      <c r="A23" s="16">
        <f t="shared" si="0"/>
        <v>9</v>
      </c>
      <c r="B23" s="17">
        <f t="shared" si="1"/>
        <v>5.080526342529085E-5</v>
      </c>
      <c r="C23" s="26">
        <f t="shared" si="2"/>
        <v>0.99997459736828731</v>
      </c>
    </row>
    <row r="24" spans="1:4" x14ac:dyDescent="0.2">
      <c r="A24" s="16">
        <f t="shared" si="0"/>
        <v>10</v>
      </c>
      <c r="B24" s="17">
        <f t="shared" si="1"/>
        <v>1.6935087808430282E-5</v>
      </c>
      <c r="C24" s="26">
        <f t="shared" si="2"/>
        <v>0.99999153245609573</v>
      </c>
    </row>
    <row r="25" spans="1:4" x14ac:dyDescent="0.2">
      <c r="A25" s="16">
        <f t="shared" si="0"/>
        <v>11</v>
      </c>
      <c r="B25" s="17">
        <f t="shared" si="1"/>
        <v>5.6450292694767613E-6</v>
      </c>
      <c r="C25" s="26">
        <f t="shared" si="2"/>
        <v>0.99999717748536521</v>
      </c>
    </row>
    <row r="26" spans="1:4" x14ac:dyDescent="0.2">
      <c r="A26" s="16">
        <f t="shared" si="0"/>
        <v>12</v>
      </c>
      <c r="B26" s="17">
        <f t="shared" si="1"/>
        <v>1.8816764231589204E-6</v>
      </c>
      <c r="C26" s="26">
        <f t="shared" si="2"/>
        <v>0.99999905916178833</v>
      </c>
    </row>
    <row r="27" spans="1:4" x14ac:dyDescent="0.2">
      <c r="A27" s="16">
        <f t="shared" si="0"/>
        <v>13</v>
      </c>
      <c r="B27" s="17">
        <f t="shared" si="1"/>
        <v>6.2722547438630672E-7</v>
      </c>
      <c r="C27" s="26">
        <f t="shared" si="2"/>
        <v>0.99999968638726267</v>
      </c>
    </row>
    <row r="28" spans="1:4" x14ac:dyDescent="0.2">
      <c r="A28" s="16">
        <f t="shared" si="0"/>
        <v>14</v>
      </c>
      <c r="B28" s="17">
        <f t="shared" si="1"/>
        <v>2.0907515812876892E-7</v>
      </c>
      <c r="C28" s="26">
        <f t="shared" si="2"/>
        <v>0.99999989546242074</v>
      </c>
    </row>
    <row r="29" spans="1:4" x14ac:dyDescent="0.2">
      <c r="A29" s="16">
        <f t="shared" si="0"/>
        <v>15</v>
      </c>
      <c r="B29" s="17">
        <f t="shared" si="1"/>
        <v>6.9691719376256296E-8</v>
      </c>
      <c r="C29" s="26">
        <f t="shared" si="2"/>
        <v>0.99999996515414014</v>
      </c>
    </row>
    <row r="30" spans="1:4" x14ac:dyDescent="0.2">
      <c r="A30" s="16">
        <f t="shared" si="0"/>
        <v>16</v>
      </c>
      <c r="B30" s="17">
        <f t="shared" si="1"/>
        <v>2.3230573125418767E-8</v>
      </c>
      <c r="C30" s="26">
        <f t="shared" si="2"/>
        <v>0.99999998838471327</v>
      </c>
    </row>
    <row r="31" spans="1:4" x14ac:dyDescent="0.2">
      <c r="A31" s="16">
        <f t="shared" si="0"/>
        <v>17</v>
      </c>
      <c r="B31" s="17">
        <f t="shared" si="1"/>
        <v>7.7435243751395883E-9</v>
      </c>
      <c r="C31" s="26">
        <f t="shared" si="2"/>
        <v>0.99999999612823764</v>
      </c>
    </row>
    <row r="32" spans="1:4" x14ac:dyDescent="0.2">
      <c r="A32" s="16">
        <f t="shared" si="0"/>
        <v>18</v>
      </c>
      <c r="B32" s="17">
        <f t="shared" si="1"/>
        <v>2.5811747917131962E-9</v>
      </c>
      <c r="C32" s="26">
        <f t="shared" si="2"/>
        <v>0.99999999870941247</v>
      </c>
    </row>
    <row r="33" spans="1:10" x14ac:dyDescent="0.2">
      <c r="A33" s="16">
        <f t="shared" si="0"/>
        <v>19</v>
      </c>
      <c r="B33" s="17">
        <f t="shared" si="1"/>
        <v>8.6039159723773204E-10</v>
      </c>
      <c r="C33" s="26">
        <f t="shared" si="2"/>
        <v>0.99999999956980412</v>
      </c>
    </row>
    <row r="34" spans="1:10" ht="13.5" thickBot="1" x14ac:dyDescent="0.25">
      <c r="A34" s="18">
        <f t="shared" si="0"/>
        <v>20</v>
      </c>
      <c r="B34" s="19">
        <f t="shared" si="1"/>
        <v>2.8679719907924403E-10</v>
      </c>
      <c r="C34" s="27">
        <f t="shared" si="2"/>
        <v>0.99999999985660137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0.66666666666666663</v>
      </c>
      <c r="C38" s="21">
        <f>SUM(B37:$B$37)</f>
        <v>1</v>
      </c>
      <c r="D38" s="21">
        <f t="shared" ref="D38:D67" si="4">+B38/(1-$B$3/(A38*$B$4))</f>
        <v>1.9999999999999996</v>
      </c>
      <c r="E38" s="21">
        <f t="shared" ref="E38:E67" si="5">1/(C38+D38)</f>
        <v>0.33333333333333337</v>
      </c>
      <c r="F38" s="21">
        <f t="shared" ref="F38:F67" si="6">$B$3/($B$4*A38)</f>
        <v>0.66666666666666663</v>
      </c>
      <c r="G38" s="21">
        <f t="shared" ref="G38:G67" si="7">+E38*B38*F38/(1-F38)^2</f>
        <v>1.333333333333333</v>
      </c>
      <c r="H38" s="21">
        <f t="shared" ref="H38:H67" si="8">G38+$B$3/$B$4</f>
        <v>1.9999999999999996</v>
      </c>
      <c r="I38" s="21">
        <f t="shared" ref="I38:I67" si="9">G38/$B$3</f>
        <v>0.16666666666666663</v>
      </c>
      <c r="J38" s="21">
        <f t="shared" ref="J38:J67" si="10">I38+1/$B$4</f>
        <v>0.24999999999999994</v>
      </c>
    </row>
    <row r="39" spans="1:10" x14ac:dyDescent="0.2">
      <c r="A39" s="1">
        <v>2</v>
      </c>
      <c r="B39" s="21">
        <f t="shared" si="3"/>
        <v>0.22222222222222221</v>
      </c>
      <c r="C39" s="21">
        <f>SUM(B$37:$B38)</f>
        <v>1.6666666666666665</v>
      </c>
      <c r="D39" s="21">
        <f t="shared" si="4"/>
        <v>0.33333333333333326</v>
      </c>
      <c r="E39" s="21">
        <f t="shared" si="5"/>
        <v>0.5</v>
      </c>
      <c r="F39" s="21">
        <f t="shared" si="6"/>
        <v>0.33333333333333331</v>
      </c>
      <c r="G39" s="21">
        <f t="shared" si="7"/>
        <v>8.3333333333333315E-2</v>
      </c>
      <c r="H39" s="21">
        <f t="shared" si="8"/>
        <v>0.75</v>
      </c>
      <c r="I39" s="21">
        <f t="shared" si="9"/>
        <v>1.0416666666666664E-2</v>
      </c>
      <c r="J39" s="21">
        <f t="shared" si="10"/>
        <v>9.375E-2</v>
      </c>
    </row>
    <row r="40" spans="1:10" x14ac:dyDescent="0.2">
      <c r="A40" s="1">
        <v>3</v>
      </c>
      <c r="B40" s="21">
        <f t="shared" si="3"/>
        <v>4.9382716049382713E-2</v>
      </c>
      <c r="C40" s="21">
        <f>SUM(B$37:$B39)</f>
        <v>1.8888888888888888</v>
      </c>
      <c r="D40" s="21">
        <f t="shared" si="4"/>
        <v>6.3492063492063489E-2</v>
      </c>
      <c r="E40" s="21">
        <f t="shared" si="5"/>
        <v>0.51219512195121952</v>
      </c>
      <c r="F40" s="21">
        <f t="shared" si="6"/>
        <v>0.22222222222222221</v>
      </c>
      <c r="G40" s="21">
        <f t="shared" si="7"/>
        <v>9.2915214866434361E-3</v>
      </c>
      <c r="H40" s="21">
        <f t="shared" si="8"/>
        <v>0.6759581881533101</v>
      </c>
      <c r="I40" s="21">
        <f t="shared" si="9"/>
        <v>1.1614401858304295E-3</v>
      </c>
      <c r="J40" s="21">
        <f t="shared" si="10"/>
        <v>8.4494773519163763E-2</v>
      </c>
    </row>
    <row r="41" spans="1:10" x14ac:dyDescent="0.2">
      <c r="A41" s="1">
        <v>4</v>
      </c>
      <c r="B41" s="21">
        <f t="shared" si="3"/>
        <v>8.2304526748971183E-3</v>
      </c>
      <c r="C41" s="21">
        <f>SUM(B$37:$B40)</f>
        <v>1.9382716049382716</v>
      </c>
      <c r="D41" s="21">
        <f t="shared" si="4"/>
        <v>9.8765432098765413E-3</v>
      </c>
      <c r="E41" s="21">
        <f t="shared" si="5"/>
        <v>0.51330798479087447</v>
      </c>
      <c r="F41" s="21">
        <f t="shared" si="6"/>
        <v>0.16666666666666666</v>
      </c>
      <c r="G41" s="21">
        <f t="shared" si="7"/>
        <v>1.0139416983523442E-3</v>
      </c>
      <c r="H41" s="21">
        <f t="shared" si="8"/>
        <v>0.66768060836501897</v>
      </c>
      <c r="I41" s="21">
        <f t="shared" si="9"/>
        <v>1.2674271229404303E-4</v>
      </c>
      <c r="J41" s="21">
        <f t="shared" si="10"/>
        <v>8.3460076045627371E-2</v>
      </c>
    </row>
    <row r="42" spans="1:10" x14ac:dyDescent="0.2">
      <c r="A42" s="1">
        <v>5</v>
      </c>
      <c r="B42" s="21">
        <f t="shared" si="3"/>
        <v>1.0973936899862824E-3</v>
      </c>
      <c r="C42" s="21">
        <f>SUM(B$37:$B41)</f>
        <v>1.9465020576131686</v>
      </c>
      <c r="D42" s="21">
        <f t="shared" si="4"/>
        <v>1.2662234884457104E-3</v>
      </c>
      <c r="E42" s="21">
        <f t="shared" si="5"/>
        <v>0.51340809361287176</v>
      </c>
      <c r="F42" s="21">
        <f t="shared" si="6"/>
        <v>0.13333333333333333</v>
      </c>
      <c r="G42" s="21">
        <f t="shared" si="7"/>
        <v>1.0001375189088497E-4</v>
      </c>
      <c r="H42" s="21">
        <f t="shared" si="8"/>
        <v>0.66676668041855747</v>
      </c>
      <c r="I42" s="21">
        <f t="shared" si="9"/>
        <v>1.2501718986360621E-5</v>
      </c>
      <c r="J42" s="21">
        <f t="shared" si="10"/>
        <v>8.3345835052319683E-2</v>
      </c>
    </row>
    <row r="43" spans="1:10" x14ac:dyDescent="0.2">
      <c r="A43" s="1">
        <v>6</v>
      </c>
      <c r="B43" s="21">
        <f t="shared" si="3"/>
        <v>1.2193263222069806E-4</v>
      </c>
      <c r="C43" s="21">
        <f>SUM(B$37:$B42)</f>
        <v>1.9475994513031549</v>
      </c>
      <c r="D43" s="21">
        <f t="shared" si="4"/>
        <v>1.3717421124828533E-4</v>
      </c>
      <c r="E43" s="21">
        <f t="shared" si="5"/>
        <v>0.51341643777730828</v>
      </c>
      <c r="F43" s="21">
        <f t="shared" si="6"/>
        <v>0.1111111111111111</v>
      </c>
      <c r="G43" s="21">
        <f t="shared" si="7"/>
        <v>8.803436861750827E-6</v>
      </c>
      <c r="H43" s="21">
        <f t="shared" si="8"/>
        <v>0.66667547010352834</v>
      </c>
      <c r="I43" s="21">
        <f t="shared" si="9"/>
        <v>1.1004296077188534E-6</v>
      </c>
      <c r="J43" s="21">
        <f t="shared" si="10"/>
        <v>8.3334433762941043E-2</v>
      </c>
    </row>
    <row r="44" spans="1:10" x14ac:dyDescent="0.2">
      <c r="A44" s="1">
        <v>7</v>
      </c>
      <c r="B44" s="21">
        <f t="shared" si="3"/>
        <v>1.161263164006648E-5</v>
      </c>
      <c r="C44" s="21">
        <f>SUM(B$37:$B43)</f>
        <v>1.9477213839353755</v>
      </c>
      <c r="D44" s="21">
        <f t="shared" si="4"/>
        <v>1.2835013917968215E-5</v>
      </c>
      <c r="E44" s="21">
        <f t="shared" si="5"/>
        <v>0.51341707214008425</v>
      </c>
      <c r="F44" s="21">
        <f t="shared" si="6"/>
        <v>9.5238095238095233E-2</v>
      </c>
      <c r="G44" s="21">
        <f t="shared" si="7"/>
        <v>6.9365423859373393E-7</v>
      </c>
      <c r="H44" s="21">
        <f t="shared" si="8"/>
        <v>0.66666736032090523</v>
      </c>
      <c r="I44" s="21">
        <f t="shared" si="9"/>
        <v>8.6706779824216741E-8</v>
      </c>
      <c r="J44" s="21">
        <f t="shared" si="10"/>
        <v>8.3333420040113154E-2</v>
      </c>
    </row>
    <row r="45" spans="1:10" x14ac:dyDescent="0.2">
      <c r="A45" s="1">
        <v>8</v>
      </c>
      <c r="B45" s="21">
        <f t="shared" si="3"/>
        <v>9.6771930333887342E-7</v>
      </c>
      <c r="C45" s="21">
        <f>SUM(B$37:$B44)</f>
        <v>1.9477329965670156</v>
      </c>
      <c r="D45" s="21">
        <f t="shared" si="4"/>
        <v>1.0556937854605893E-6</v>
      </c>
      <c r="E45" s="21">
        <f t="shared" si="5"/>
        <v>0.51341711607868945</v>
      </c>
      <c r="F45" s="21">
        <f t="shared" si="6"/>
        <v>8.3333333333333329E-2</v>
      </c>
      <c r="G45" s="21">
        <f t="shared" si="7"/>
        <v>4.9273750799397311E-8</v>
      </c>
      <c r="H45" s="21">
        <f t="shared" si="8"/>
        <v>0.66666671594041738</v>
      </c>
      <c r="I45" s="21">
        <f t="shared" si="9"/>
        <v>6.1592188499246639E-9</v>
      </c>
      <c r="J45" s="21">
        <f t="shared" si="10"/>
        <v>8.3333339492552172E-2</v>
      </c>
    </row>
    <row r="46" spans="1:10" x14ac:dyDescent="0.2">
      <c r="A46" s="1">
        <v>9</v>
      </c>
      <c r="B46" s="21">
        <f t="shared" si="3"/>
        <v>7.1682911358435057E-8</v>
      </c>
      <c r="C46" s="21">
        <f>SUM(B$37:$B45)</f>
        <v>1.947733964286319</v>
      </c>
      <c r="D46" s="21">
        <f t="shared" si="4"/>
        <v>7.7417544267109867E-8</v>
      </c>
      <c r="E46" s="21">
        <f t="shared" si="5"/>
        <v>0.51341711886146801</v>
      </c>
      <c r="F46" s="21">
        <f t="shared" si="6"/>
        <v>7.407407407407407E-2</v>
      </c>
      <c r="G46" s="21">
        <f t="shared" si="7"/>
        <v>3.1797994021559763E-9</v>
      </c>
      <c r="H46" s="21">
        <f t="shared" si="8"/>
        <v>0.66666666984646605</v>
      </c>
      <c r="I46" s="21">
        <f t="shared" si="9"/>
        <v>3.9747492526949704E-10</v>
      </c>
      <c r="J46" s="21">
        <f t="shared" si="10"/>
        <v>8.3333333730808257E-2</v>
      </c>
    </row>
    <row r="47" spans="1:10" x14ac:dyDescent="0.2">
      <c r="A47" s="1">
        <v>10</v>
      </c>
      <c r="B47" s="21">
        <f t="shared" si="3"/>
        <v>4.7788607572290039E-9</v>
      </c>
      <c r="C47" s="21">
        <f>SUM(B$37:$B46)</f>
        <v>1.9477340359692303</v>
      </c>
      <c r="D47" s="21">
        <f t="shared" si="4"/>
        <v>5.1202079541739325E-9</v>
      </c>
      <c r="E47" s="21">
        <f t="shared" si="5"/>
        <v>0.51341711902342868</v>
      </c>
      <c r="F47" s="21">
        <f t="shared" si="6"/>
        <v>6.6666666666666666E-2</v>
      </c>
      <c r="G47" s="21">
        <f t="shared" si="7"/>
        <v>1.8777160118805887E-10</v>
      </c>
      <c r="H47" s="21">
        <f t="shared" si="8"/>
        <v>0.66666666685443821</v>
      </c>
      <c r="I47" s="21">
        <f t="shared" si="9"/>
        <v>2.3471450148507358E-11</v>
      </c>
      <c r="J47" s="21">
        <f t="shared" si="10"/>
        <v>8.3333333356804776E-2</v>
      </c>
    </row>
    <row r="48" spans="1:10" x14ac:dyDescent="0.2">
      <c r="A48" s="1">
        <v>11</v>
      </c>
      <c r="B48" s="21">
        <f t="shared" si="3"/>
        <v>2.8962792468054571E-10</v>
      </c>
      <c r="C48" s="21">
        <f>SUM(B$37:$B47)</f>
        <v>1.9477340407480912</v>
      </c>
      <c r="D48" s="21">
        <f t="shared" si="4"/>
        <v>3.083135972405809E-10</v>
      </c>
      <c r="E48" s="21">
        <f t="shared" si="5"/>
        <v>0.51341711903213627</v>
      </c>
      <c r="F48" s="21">
        <f t="shared" si="6"/>
        <v>6.0606060606060608E-2</v>
      </c>
      <c r="G48" s="21">
        <f t="shared" si="7"/>
        <v>1.02124825066899E-11</v>
      </c>
      <c r="H48" s="21">
        <f t="shared" si="8"/>
        <v>0.66666666667687913</v>
      </c>
      <c r="I48" s="21">
        <f t="shared" si="9"/>
        <v>1.2765603133362375E-12</v>
      </c>
      <c r="J48" s="21">
        <f t="shared" si="10"/>
        <v>8.3333333334609891E-2</v>
      </c>
    </row>
    <row r="49" spans="1:10" x14ac:dyDescent="0.2">
      <c r="A49" s="1">
        <v>12</v>
      </c>
      <c r="B49" s="21">
        <f t="shared" si="3"/>
        <v>1.6090440260030318E-11</v>
      </c>
      <c r="C49" s="21">
        <f>SUM(B$37:$B48)</f>
        <v>1.9477340410377191</v>
      </c>
      <c r="D49" s="21">
        <f t="shared" si="4"/>
        <v>1.7036936745914456E-11</v>
      </c>
      <c r="E49" s="21">
        <f t="shared" si="5"/>
        <v>0.51341711903257092</v>
      </c>
      <c r="F49" s="21">
        <f t="shared" si="6"/>
        <v>5.5555555555555552E-2</v>
      </c>
      <c r="G49" s="21">
        <f t="shared" si="7"/>
        <v>5.1453264595456128E-13</v>
      </c>
      <c r="H49" s="21">
        <f t="shared" si="8"/>
        <v>0.66666666666718111</v>
      </c>
      <c r="I49" s="21">
        <f t="shared" si="9"/>
        <v>6.431658074432016E-14</v>
      </c>
      <c r="J49" s="21">
        <f t="shared" si="10"/>
        <v>8.3333333333397638E-2</v>
      </c>
    </row>
    <row r="50" spans="1:10" x14ac:dyDescent="0.2">
      <c r="A50" s="1">
        <v>13</v>
      </c>
      <c r="B50" s="21">
        <f t="shared" si="3"/>
        <v>8.2515078256565714E-13</v>
      </c>
      <c r="C50" s="21">
        <f>SUM(B$37:$B49)</f>
        <v>1.9477340410538095</v>
      </c>
      <c r="D50" s="21">
        <f t="shared" si="4"/>
        <v>8.6975352756920624E-13</v>
      </c>
      <c r="E50" s="21">
        <f t="shared" si="5"/>
        <v>0.51341711903259113</v>
      </c>
      <c r="F50" s="21">
        <f t="shared" si="6"/>
        <v>5.128205128205128E-2</v>
      </c>
      <c r="G50" s="21">
        <f t="shared" si="7"/>
        <v>2.4137640561784606E-14</v>
      </c>
      <c r="H50" s="21">
        <f t="shared" si="8"/>
        <v>0.66666666666669072</v>
      </c>
      <c r="I50" s="21">
        <f t="shared" si="9"/>
        <v>3.0172050702230757E-15</v>
      </c>
      <c r="J50" s="21">
        <f t="shared" si="10"/>
        <v>8.333333333333634E-2</v>
      </c>
    </row>
    <row r="51" spans="1:10" x14ac:dyDescent="0.2">
      <c r="A51" s="1">
        <v>14</v>
      </c>
      <c r="B51" s="21">
        <f t="shared" si="3"/>
        <v>3.9292894407888437E-14</v>
      </c>
      <c r="C51" s="21">
        <f>SUM(B$37:$B50)</f>
        <v>1.9477340410546347</v>
      </c>
      <c r="D51" s="21">
        <f t="shared" si="4"/>
        <v>4.1257539128282863E-14</v>
      </c>
      <c r="E51" s="21">
        <f t="shared" si="5"/>
        <v>0.51341711903259202</v>
      </c>
      <c r="F51" s="21">
        <f t="shared" si="6"/>
        <v>4.7619047619047616E-2</v>
      </c>
      <c r="G51" s="21">
        <f t="shared" si="7"/>
        <v>1.059116343880871E-15</v>
      </c>
      <c r="H51" s="21">
        <f t="shared" si="8"/>
        <v>0.66666666666666774</v>
      </c>
      <c r="I51" s="21">
        <f t="shared" si="9"/>
        <v>1.3238954298510888E-16</v>
      </c>
      <c r="J51" s="21">
        <f t="shared" si="10"/>
        <v>8.3333333333333467E-2</v>
      </c>
    </row>
    <row r="52" spans="1:10" x14ac:dyDescent="0.2">
      <c r="A52" s="1">
        <v>15</v>
      </c>
      <c r="B52" s="21">
        <f t="shared" si="3"/>
        <v>1.7463508625728193E-15</v>
      </c>
      <c r="C52" s="21">
        <f>SUM(B$37:$B51)</f>
        <v>1.947734041054674</v>
      </c>
      <c r="D52" s="21">
        <f t="shared" si="4"/>
        <v>1.8275764840878341E-15</v>
      </c>
      <c r="E52" s="21">
        <f t="shared" si="5"/>
        <v>0.51341711903259202</v>
      </c>
      <c r="F52" s="21">
        <f t="shared" si="6"/>
        <v>4.4444444444444446E-2</v>
      </c>
      <c r="G52" s="21">
        <f t="shared" si="7"/>
        <v>4.3642281547539051E-17</v>
      </c>
      <c r="H52" s="21">
        <f t="shared" si="8"/>
        <v>0.66666666666666663</v>
      </c>
      <c r="I52" s="21">
        <f t="shared" si="9"/>
        <v>5.4552851934423813E-18</v>
      </c>
      <c r="J52" s="21">
        <f t="shared" si="10"/>
        <v>8.3333333333333329E-2</v>
      </c>
    </row>
    <row r="53" spans="1:10" x14ac:dyDescent="0.2">
      <c r="A53" s="1">
        <v>16</v>
      </c>
      <c r="B53" s="21">
        <f t="shared" si="3"/>
        <v>7.2764619273867469E-17</v>
      </c>
      <c r="C53" s="21">
        <f>SUM(B$37:$B52)</f>
        <v>1.9477340410546757</v>
      </c>
      <c r="D53" s="21">
        <f t="shared" si="4"/>
        <v>7.5928298372731272E-17</v>
      </c>
      <c r="E53" s="21">
        <f t="shared" si="5"/>
        <v>0.51341711903259202</v>
      </c>
      <c r="F53" s="21">
        <f t="shared" si="6"/>
        <v>4.1666666666666664E-2</v>
      </c>
      <c r="G53" s="21">
        <f t="shared" si="7"/>
        <v>1.6949081827641187E-18</v>
      </c>
      <c r="H53" s="21">
        <f t="shared" si="8"/>
        <v>0.66666666666666663</v>
      </c>
      <c r="I53" s="21">
        <f t="shared" si="9"/>
        <v>2.1186352284551484E-19</v>
      </c>
      <c r="J53" s="21">
        <f t="shared" si="10"/>
        <v>8.3333333333333329E-2</v>
      </c>
    </row>
    <row r="54" spans="1:10" x14ac:dyDescent="0.2">
      <c r="A54" s="1">
        <v>17</v>
      </c>
      <c r="B54" s="21">
        <f t="shared" si="3"/>
        <v>2.8535144813281359E-18</v>
      </c>
      <c r="C54" s="21">
        <f>SUM(B$37:$B53)</f>
        <v>1.9477340410546757</v>
      </c>
      <c r="D54" s="21">
        <f t="shared" si="4"/>
        <v>2.9699844601578557E-18</v>
      </c>
      <c r="E54" s="21">
        <f t="shared" si="5"/>
        <v>0.51341711903259202</v>
      </c>
      <c r="F54" s="21">
        <f t="shared" si="6"/>
        <v>3.9215686274509803E-2</v>
      </c>
      <c r="G54" s="21">
        <f t="shared" si="7"/>
        <v>6.2238402657380175E-20</v>
      </c>
      <c r="H54" s="21">
        <f t="shared" si="8"/>
        <v>0.66666666666666663</v>
      </c>
      <c r="I54" s="21">
        <f t="shared" si="9"/>
        <v>7.7798003321725219E-21</v>
      </c>
      <c r="J54" s="21">
        <f t="shared" si="10"/>
        <v>8.3333333333333329E-2</v>
      </c>
    </row>
    <row r="55" spans="1:10" x14ac:dyDescent="0.2">
      <c r="A55" s="1">
        <v>18</v>
      </c>
      <c r="B55" s="21">
        <f t="shared" si="3"/>
        <v>1.0568572153067171E-19</v>
      </c>
      <c r="C55" s="21">
        <f>SUM(B$37:$B54)</f>
        <v>1.9477340410546757</v>
      </c>
      <c r="D55" s="21">
        <f t="shared" si="4"/>
        <v>1.0975055697415907E-19</v>
      </c>
      <c r="E55" s="21">
        <f t="shared" si="5"/>
        <v>0.51341711903259202</v>
      </c>
      <c r="F55" s="21">
        <f t="shared" si="6"/>
        <v>3.7037037037037035E-2</v>
      </c>
      <c r="G55" s="21">
        <f t="shared" si="7"/>
        <v>2.1672236451498118E-21</v>
      </c>
      <c r="H55" s="21">
        <f t="shared" si="8"/>
        <v>0.66666666666666663</v>
      </c>
      <c r="I55" s="21">
        <f t="shared" si="9"/>
        <v>2.7090295564372647E-22</v>
      </c>
      <c r="J55" s="21">
        <f t="shared" si="10"/>
        <v>8.3333333333333329E-2</v>
      </c>
    </row>
    <row r="56" spans="1:10" x14ac:dyDescent="0.2">
      <c r="A56" s="1">
        <v>19</v>
      </c>
      <c r="B56" s="21">
        <f t="shared" si="3"/>
        <v>3.7082709309007619E-21</v>
      </c>
      <c r="C56" s="21">
        <f>SUM(B$37:$B55)</f>
        <v>1.9477340410546757</v>
      </c>
      <c r="D56" s="21">
        <f t="shared" si="4"/>
        <v>3.8431171465698805E-21</v>
      </c>
      <c r="E56" s="21">
        <f t="shared" si="5"/>
        <v>0.51341711903259202</v>
      </c>
      <c r="F56" s="21">
        <f t="shared" si="6"/>
        <v>3.5087719298245612E-2</v>
      </c>
      <c r="G56" s="21">
        <f t="shared" si="7"/>
        <v>7.1749895763515037E-23</v>
      </c>
      <c r="H56" s="21">
        <f t="shared" si="8"/>
        <v>0.66666666666666663</v>
      </c>
      <c r="I56" s="21">
        <f t="shared" si="9"/>
        <v>8.9687369704393796E-24</v>
      </c>
      <c r="J56" s="21">
        <f t="shared" si="10"/>
        <v>8.3333333333333329E-2</v>
      </c>
    </row>
    <row r="57" spans="1:10" x14ac:dyDescent="0.2">
      <c r="A57" s="1">
        <v>20</v>
      </c>
      <c r="B57" s="21">
        <f t="shared" si="3"/>
        <v>1.2360903103002539E-22</v>
      </c>
      <c r="C57" s="21">
        <f>SUM(B$37:$B56)</f>
        <v>1.9477340410546757</v>
      </c>
      <c r="D57" s="21">
        <f t="shared" si="4"/>
        <v>1.278714114103711E-22</v>
      </c>
      <c r="E57" s="21">
        <f t="shared" si="5"/>
        <v>0.51341711903259202</v>
      </c>
      <c r="F57" s="21">
        <f t="shared" si="6"/>
        <v>3.3333333333333333E-2</v>
      </c>
      <c r="G57" s="21">
        <f t="shared" si="7"/>
        <v>2.2638404018256567E-24</v>
      </c>
      <c r="H57" s="21">
        <f t="shared" si="8"/>
        <v>0.66666666666666663</v>
      </c>
      <c r="I57" s="21">
        <f t="shared" si="9"/>
        <v>2.8298005022820708E-25</v>
      </c>
      <c r="J57" s="21">
        <f t="shared" si="10"/>
        <v>8.3333333333333329E-2</v>
      </c>
    </row>
    <row r="58" spans="1:10" x14ac:dyDescent="0.2">
      <c r="A58" s="1">
        <v>21</v>
      </c>
      <c r="B58" s="21">
        <f t="shared" si="3"/>
        <v>3.9240962231754087E-24</v>
      </c>
      <c r="C58" s="21">
        <f>SUM(B$37:$B57)</f>
        <v>1.9477340410546757</v>
      </c>
      <c r="D58" s="21">
        <f t="shared" si="4"/>
        <v>4.0527551157385369E-24</v>
      </c>
      <c r="E58" s="21">
        <f t="shared" si="5"/>
        <v>0.51341711903259202</v>
      </c>
      <c r="F58" s="21">
        <f t="shared" si="6"/>
        <v>3.1746031746031744E-2</v>
      </c>
      <c r="G58" s="21">
        <f t="shared" si="7"/>
        <v>6.8221437890723888E-26</v>
      </c>
      <c r="H58" s="21">
        <f t="shared" si="8"/>
        <v>0.66666666666666663</v>
      </c>
      <c r="I58" s="21">
        <f t="shared" si="9"/>
        <v>8.527679736340486E-27</v>
      </c>
      <c r="J58" s="21">
        <f t="shared" si="10"/>
        <v>8.3333333333333329E-2</v>
      </c>
    </row>
    <row r="59" spans="1:10" x14ac:dyDescent="0.2">
      <c r="A59" s="1">
        <v>22</v>
      </c>
      <c r="B59" s="21">
        <f t="shared" si="3"/>
        <v>1.189120067628912E-25</v>
      </c>
      <c r="C59" s="21">
        <f>SUM(B$37:$B58)</f>
        <v>1.9477340410546757</v>
      </c>
      <c r="D59" s="21">
        <f t="shared" si="4"/>
        <v>1.2262800697423154E-25</v>
      </c>
      <c r="E59" s="21">
        <f t="shared" si="5"/>
        <v>0.51341711903259202</v>
      </c>
      <c r="F59" s="21">
        <f t="shared" si="6"/>
        <v>3.0303030303030304E-2</v>
      </c>
      <c r="G59" s="21">
        <f t="shared" si="7"/>
        <v>1.9674786891693298E-27</v>
      </c>
      <c r="H59" s="21">
        <f t="shared" si="8"/>
        <v>0.66666666666666663</v>
      </c>
      <c r="I59" s="21">
        <f t="shared" si="9"/>
        <v>2.4593483614616623E-28</v>
      </c>
      <c r="J59" s="21">
        <f t="shared" si="10"/>
        <v>8.3333333333333329E-2</v>
      </c>
    </row>
    <row r="60" spans="1:10" x14ac:dyDescent="0.2">
      <c r="A60" s="1">
        <v>23</v>
      </c>
      <c r="B60" s="21">
        <f t="shared" si="3"/>
        <v>3.4467248337069903E-27</v>
      </c>
      <c r="C60" s="21">
        <f>SUM(B$37:$B59)</f>
        <v>1.9477340410546757</v>
      </c>
      <c r="D60" s="21">
        <f t="shared" si="4"/>
        <v>3.5496121421758554E-27</v>
      </c>
      <c r="E60" s="21">
        <f t="shared" si="5"/>
        <v>0.51341711903259202</v>
      </c>
      <c r="F60" s="21">
        <f t="shared" si="6"/>
        <v>2.8985507246376812E-2</v>
      </c>
      <c r="G60" s="21">
        <f t="shared" si="7"/>
        <v>5.4400944469224934E-29</v>
      </c>
      <c r="H60" s="21">
        <f t="shared" si="8"/>
        <v>0.66666666666666663</v>
      </c>
      <c r="I60" s="21">
        <f t="shared" si="9"/>
        <v>6.8001180586531167E-30</v>
      </c>
      <c r="J60" s="21">
        <f t="shared" si="10"/>
        <v>8.3333333333333329E-2</v>
      </c>
    </row>
    <row r="61" spans="1:10" x14ac:dyDescent="0.2">
      <c r="A61" s="1">
        <v>24</v>
      </c>
      <c r="B61" s="21">
        <f t="shared" si="3"/>
        <v>9.5742356491860857E-29</v>
      </c>
      <c r="C61" s="21">
        <f>SUM(B$37:$B60)</f>
        <v>1.9477340410546757</v>
      </c>
      <c r="D61" s="21">
        <f t="shared" si="4"/>
        <v>9.8477852391628311E-29</v>
      </c>
      <c r="E61" s="21">
        <f t="shared" si="5"/>
        <v>0.51341711903259202</v>
      </c>
      <c r="F61" s="21">
        <f t="shared" si="6"/>
        <v>2.7777777777777776E-2</v>
      </c>
      <c r="G61" s="21">
        <f t="shared" si="7"/>
        <v>1.4445775789550474E-30</v>
      </c>
      <c r="H61" s="21">
        <f t="shared" si="8"/>
        <v>0.66666666666666663</v>
      </c>
      <c r="I61" s="21">
        <f t="shared" si="9"/>
        <v>1.8057219736938093E-31</v>
      </c>
      <c r="J61" s="21">
        <f t="shared" si="10"/>
        <v>8.3333333333333329E-2</v>
      </c>
    </row>
    <row r="62" spans="1:10" x14ac:dyDescent="0.2">
      <c r="A62" s="1">
        <v>25</v>
      </c>
      <c r="B62" s="21">
        <f t="shared" si="3"/>
        <v>2.553129506449623E-30</v>
      </c>
      <c r="C62" s="21">
        <f>SUM(B$37:$B61)</f>
        <v>1.9477340410546757</v>
      </c>
      <c r="D62" s="21">
        <f t="shared" si="4"/>
        <v>2.6230782600509824E-30</v>
      </c>
      <c r="E62" s="21">
        <f t="shared" si="5"/>
        <v>0.51341711903259202</v>
      </c>
      <c r="F62" s="21">
        <f t="shared" si="6"/>
        <v>2.6666666666666668E-2</v>
      </c>
      <c r="G62" s="21">
        <f t="shared" si="7"/>
        <v>3.6896802281435603E-32</v>
      </c>
      <c r="H62" s="21">
        <f t="shared" si="8"/>
        <v>0.66666666666666663</v>
      </c>
      <c r="I62" s="21">
        <f t="shared" si="9"/>
        <v>4.6121002851794504E-33</v>
      </c>
      <c r="J62" s="21">
        <f t="shared" si="10"/>
        <v>8.3333333333333329E-2</v>
      </c>
    </row>
    <row r="63" spans="1:10" x14ac:dyDescent="0.2">
      <c r="A63" s="1">
        <v>26</v>
      </c>
      <c r="B63" s="21">
        <f t="shared" si="3"/>
        <v>6.5464859139733887E-32</v>
      </c>
      <c r="C63" s="21">
        <f>SUM(B$37:$B62)</f>
        <v>1.9477340410546757</v>
      </c>
      <c r="D63" s="21">
        <f t="shared" si="4"/>
        <v>6.718761859077952E-32</v>
      </c>
      <c r="E63" s="21">
        <f t="shared" si="5"/>
        <v>0.51341711903259202</v>
      </c>
      <c r="F63" s="21">
        <f t="shared" si="6"/>
        <v>2.564102564102564E-2</v>
      </c>
      <c r="G63" s="21">
        <f t="shared" si="7"/>
        <v>9.0777035714575367E-34</v>
      </c>
      <c r="H63" s="21">
        <f t="shared" si="8"/>
        <v>0.66666666666666663</v>
      </c>
      <c r="I63" s="21">
        <f t="shared" si="9"/>
        <v>1.1347129464321921E-34</v>
      </c>
      <c r="J63" s="21">
        <f t="shared" si="10"/>
        <v>8.3333333333333329E-2</v>
      </c>
    </row>
    <row r="64" spans="1:10" x14ac:dyDescent="0.2">
      <c r="A64" s="1">
        <v>27</v>
      </c>
      <c r="B64" s="21">
        <f t="shared" si="3"/>
        <v>1.6164162750551583E-33</v>
      </c>
      <c r="C64" s="21">
        <f>SUM(B$37:$B63)</f>
        <v>1.9477340410546757</v>
      </c>
      <c r="D64" s="21">
        <f t="shared" si="4"/>
        <v>1.6573382060692129E-33</v>
      </c>
      <c r="E64" s="21">
        <f t="shared" si="5"/>
        <v>0.51341711903259202</v>
      </c>
      <c r="F64" s="21">
        <f t="shared" si="6"/>
        <v>2.4691358024691357E-2</v>
      </c>
      <c r="G64" s="21">
        <f t="shared" si="7"/>
        <v>2.1541919165131636E-35</v>
      </c>
      <c r="H64" s="21">
        <f t="shared" si="8"/>
        <v>0.66666666666666663</v>
      </c>
      <c r="I64" s="21">
        <f t="shared" si="9"/>
        <v>2.6927398956414545E-36</v>
      </c>
      <c r="J64" s="21">
        <f t="shared" si="10"/>
        <v>8.3333333333333329E-2</v>
      </c>
    </row>
    <row r="65" spans="1:10" x14ac:dyDescent="0.2">
      <c r="A65" s="1">
        <v>28</v>
      </c>
      <c r="B65" s="21">
        <f t="shared" si="3"/>
        <v>3.8486101787027589E-35</v>
      </c>
      <c r="C65" s="21">
        <f>SUM(B$37:$B64)</f>
        <v>1.9477340410546757</v>
      </c>
      <c r="D65" s="21">
        <f t="shared" si="4"/>
        <v>3.9424787196467288E-35</v>
      </c>
      <c r="E65" s="21">
        <f t="shared" si="5"/>
        <v>0.51341711903259202</v>
      </c>
      <c r="F65" s="21">
        <f t="shared" si="6"/>
        <v>2.3809523809523808E-2</v>
      </c>
      <c r="G65" s="21">
        <f t="shared" si="7"/>
        <v>4.93691723436177E-37</v>
      </c>
      <c r="H65" s="21">
        <f t="shared" si="8"/>
        <v>0.66666666666666663</v>
      </c>
      <c r="I65" s="21">
        <f t="shared" si="9"/>
        <v>6.1711465429522125E-38</v>
      </c>
      <c r="J65" s="21">
        <f t="shared" si="10"/>
        <v>8.3333333333333329E-2</v>
      </c>
    </row>
    <row r="66" spans="1:10" x14ac:dyDescent="0.2">
      <c r="A66" s="1">
        <v>29</v>
      </c>
      <c r="B66" s="21">
        <f t="shared" si="3"/>
        <v>8.8473797211557651E-37</v>
      </c>
      <c r="C66" s="21">
        <f>SUM(B$37:$B65)</f>
        <v>1.9477340410546757</v>
      </c>
      <c r="D66" s="21">
        <f t="shared" si="4"/>
        <v>9.055553361653547E-37</v>
      </c>
      <c r="E66" s="21">
        <f t="shared" si="5"/>
        <v>0.51341711903259202</v>
      </c>
      <c r="F66" s="21">
        <f t="shared" si="6"/>
        <v>2.2988505747126436E-2</v>
      </c>
      <c r="G66" s="21">
        <f t="shared" si="7"/>
        <v>1.0939473219261336E-38</v>
      </c>
      <c r="H66" s="21">
        <f t="shared" si="8"/>
        <v>0.66666666666666663</v>
      </c>
      <c r="I66" s="21">
        <f t="shared" si="9"/>
        <v>1.367434152407667E-39</v>
      </c>
      <c r="J66" s="21">
        <f t="shared" si="10"/>
        <v>8.3333333333333329E-2</v>
      </c>
    </row>
    <row r="67" spans="1:10" x14ac:dyDescent="0.2">
      <c r="A67" s="1">
        <v>30</v>
      </c>
      <c r="B67" s="21">
        <f t="shared" si="3"/>
        <v>1.9660843824790586E-38</v>
      </c>
      <c r="C67" s="21">
        <f>SUM(B$37:$B66)</f>
        <v>1.9477340410546757</v>
      </c>
      <c r="D67" s="21">
        <f t="shared" si="4"/>
        <v>2.0107681184444918E-38</v>
      </c>
      <c r="E67" s="21">
        <f t="shared" si="5"/>
        <v>0.51341711903259202</v>
      </c>
      <c r="F67" s="21">
        <f t="shared" si="6"/>
        <v>2.2222222222222223E-2</v>
      </c>
      <c r="G67" s="21">
        <f t="shared" si="7"/>
        <v>2.346279032759902E-40</v>
      </c>
      <c r="H67" s="21">
        <f t="shared" si="8"/>
        <v>0.66666666666666663</v>
      </c>
      <c r="I67" s="21">
        <f t="shared" si="9"/>
        <v>2.9328487909498775E-41</v>
      </c>
      <c r="J67" s="21">
        <f t="shared" si="10"/>
        <v>8.3333333333333329E-2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5B0F-6088-404A-BACE-41C9C33DA1CE}">
  <dimension ref="A1:J69"/>
  <sheetViews>
    <sheetView showGridLines="0" tabSelected="1" zoomScale="110" zoomScaleNormal="110" workbookViewId="0">
      <selection activeCell="J7" sqref="J7"/>
    </sheetView>
  </sheetViews>
  <sheetFormatPr defaultColWidth="9.140625" defaultRowHeight="12.75" x14ac:dyDescent="0.2"/>
  <cols>
    <col min="1" max="1" width="20.42578125" style="1" customWidth="1"/>
    <col min="2" max="2" width="12.7109375" style="1" bestFit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34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16</v>
      </c>
      <c r="C3" s="1" t="s">
        <v>36</v>
      </c>
      <c r="D3" s="5" t="s">
        <v>18</v>
      </c>
      <c r="E3" s="35">
        <f>B3/(B4*B5)</f>
        <v>0.72727252751147664</v>
      </c>
      <c r="F3" s="23" t="s">
        <v>29</v>
      </c>
      <c r="H3" s="23"/>
      <c r="I3" s="23"/>
    </row>
    <row r="4" spans="1:9" ht="18.75" x14ac:dyDescent="0.3">
      <c r="A4" s="6" t="s">
        <v>19</v>
      </c>
      <c r="B4" s="25">
        <v>22.000006042779493</v>
      </c>
      <c r="C4" s="1" t="s">
        <v>36</v>
      </c>
      <c r="D4" s="7" t="s">
        <v>20</v>
      </c>
      <c r="E4" s="33">
        <f>VLOOKUP($B$5,$A$38:$G$67,7,)</f>
        <v>1.9393914534781209</v>
      </c>
      <c r="F4" s="23" t="s">
        <v>30</v>
      </c>
    </row>
    <row r="5" spans="1:9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3">
        <f>E4+B3/B4</f>
        <v>2.6666639809895978</v>
      </c>
      <c r="F5" s="23" t="s">
        <v>31</v>
      </c>
      <c r="G5" s="36"/>
      <c r="H5" s="36"/>
    </row>
    <row r="6" spans="1:9" ht="19.5" thickBot="1" x14ac:dyDescent="0.35">
      <c r="A6" s="23" t="s">
        <v>27</v>
      </c>
      <c r="B6" s="32">
        <v>76</v>
      </c>
      <c r="C6" s="23" t="s">
        <v>25</v>
      </c>
      <c r="D6" s="7" t="s">
        <v>21</v>
      </c>
      <c r="E6" s="33">
        <f>E4/B3</f>
        <v>0.12121196584238256</v>
      </c>
      <c r="F6" s="23" t="str">
        <f>C3</f>
        <v>Min</v>
      </c>
      <c r="G6" s="37"/>
      <c r="H6" s="37"/>
    </row>
    <row r="7" spans="1:9" ht="18" x14ac:dyDescent="0.25">
      <c r="A7" s="23" t="s">
        <v>28</v>
      </c>
      <c r="B7" s="32">
        <v>2008</v>
      </c>
      <c r="C7" s="23" t="s">
        <v>25</v>
      </c>
      <c r="D7" s="7" t="s">
        <v>4</v>
      </c>
      <c r="E7" s="33">
        <f>E6+1/B4</f>
        <v>0.16666649881184986</v>
      </c>
      <c r="F7" s="23" t="str">
        <f>C3</f>
        <v>Min</v>
      </c>
      <c r="G7" s="37">
        <f>E7*60</f>
        <v>9.9999899287109919</v>
      </c>
      <c r="H7" s="37"/>
    </row>
    <row r="8" spans="1:9" ht="19.5" thickBot="1" x14ac:dyDescent="0.35">
      <c r="D8" s="9" t="s">
        <v>22</v>
      </c>
      <c r="E8" s="34">
        <f>VLOOKUP($B$5,$A$38:$G$67,5)</f>
        <v>0.27272747248852336</v>
      </c>
      <c r="F8" s="23" t="s">
        <v>32</v>
      </c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9" x14ac:dyDescent="0.2">
      <c r="A11" s="10"/>
    </row>
    <row r="12" spans="1:9" s="12" customFormat="1" ht="13.5" thickBot="1" x14ac:dyDescent="0.25">
      <c r="A12" s="11" t="s">
        <v>5</v>
      </c>
      <c r="C12" s="22"/>
      <c r="D12" s="39" t="s">
        <v>37</v>
      </c>
      <c r="E12" s="1" t="s">
        <v>38</v>
      </c>
      <c r="F12" s="1" t="s">
        <v>39</v>
      </c>
      <c r="G12" s="1" t="s">
        <v>40</v>
      </c>
    </row>
    <row r="13" spans="1:9" x14ac:dyDescent="0.2">
      <c r="A13" s="13" t="s">
        <v>35</v>
      </c>
      <c r="B13" s="14" t="s">
        <v>24</v>
      </c>
      <c r="C13" s="15" t="s">
        <v>23</v>
      </c>
      <c r="D13" s="1">
        <v>1</v>
      </c>
      <c r="E13" s="40">
        <f>F13+G13</f>
        <v>5430.6612738271124</v>
      </c>
      <c r="F13" s="40">
        <f>B6*B5</f>
        <v>76</v>
      </c>
      <c r="G13" s="40">
        <f>B7*E5</f>
        <v>5354.6612738271124</v>
      </c>
    </row>
    <row r="14" spans="1:9" x14ac:dyDescent="0.2">
      <c r="A14" s="16">
        <v>0</v>
      </c>
      <c r="B14" s="17">
        <f>VLOOKUP(B5,A37:E67,5)</f>
        <v>0.27272747248852336</v>
      </c>
      <c r="C14" s="26">
        <f>B14</f>
        <v>0.27272747248852336</v>
      </c>
      <c r="D14" s="1">
        <f>D13+1</f>
        <v>2</v>
      </c>
      <c r="E14" s="40">
        <f t="dataTable" ref="E14:G22" dt2D="0" dtr="0" r1="B5"/>
        <v>1834.8946349772998</v>
      </c>
      <c r="F14" s="40">
        <v>152</v>
      </c>
      <c r="G14" s="40">
        <v>1682.8946349772998</v>
      </c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0.1983471982385451</v>
      </c>
      <c r="C15" s="26">
        <f t="shared" ref="C15:C34" si="2">C14+B15</f>
        <v>0.47107467072706843</v>
      </c>
      <c r="D15" s="1">
        <f t="shared" ref="D15:D26" si="3">D14+1</f>
        <v>3</v>
      </c>
      <c r="E15" s="40">
        <v>1714.5525655731903</v>
      </c>
      <c r="F15" s="40">
        <v>228</v>
      </c>
      <c r="G15" s="40">
        <v>1486.5525655731903</v>
      </c>
    </row>
    <row r="16" spans="1:9" ht="15" x14ac:dyDescent="0.25">
      <c r="A16" s="16">
        <f t="shared" si="0"/>
        <v>2</v>
      </c>
      <c r="B16" s="17">
        <f t="shared" si="1"/>
        <v>0.1442524681877666</v>
      </c>
      <c r="C16" s="26">
        <f t="shared" si="2"/>
        <v>0.61532713891483504</v>
      </c>
      <c r="D16" s="1">
        <f t="shared" si="3"/>
        <v>4</v>
      </c>
      <c r="E16" s="41">
        <v>1767.4342967926104</v>
      </c>
      <c r="F16" s="41">
        <v>304</v>
      </c>
      <c r="G16" s="41">
        <v>1463.4342967926104</v>
      </c>
    </row>
    <row r="17" spans="1:7" x14ac:dyDescent="0.2">
      <c r="A17" s="16">
        <f t="shared" si="0"/>
        <v>3</v>
      </c>
      <c r="B17" s="17">
        <f t="shared" si="1"/>
        <v>0.10491085713868589</v>
      </c>
      <c r="C17" s="26">
        <f t="shared" si="2"/>
        <v>0.7202379960535209</v>
      </c>
      <c r="D17" s="1">
        <f t="shared" si="3"/>
        <v>5</v>
      </c>
      <c r="E17" s="40">
        <v>1840.6909245114123</v>
      </c>
      <c r="F17" s="40">
        <v>380</v>
      </c>
      <c r="G17" s="40">
        <v>1460.6909245114123</v>
      </c>
    </row>
    <row r="18" spans="1:7" x14ac:dyDescent="0.2">
      <c r="A18" s="16">
        <f t="shared" si="0"/>
        <v>4</v>
      </c>
      <c r="B18" s="17">
        <f t="shared" si="1"/>
        <v>7.6298784234647546E-2</v>
      </c>
      <c r="C18" s="26">
        <f t="shared" si="2"/>
        <v>0.79653678028816843</v>
      </c>
      <c r="D18" s="1">
        <f t="shared" si="3"/>
        <v>6</v>
      </c>
      <c r="E18" s="40">
        <v>1916.3945349751118</v>
      </c>
      <c r="F18" s="40">
        <v>456</v>
      </c>
      <c r="G18" s="40">
        <v>1460.3945349751118</v>
      </c>
    </row>
    <row r="19" spans="1:7" x14ac:dyDescent="0.2">
      <c r="A19" s="16">
        <f t="shared" si="0"/>
        <v>5</v>
      </c>
      <c r="B19" s="17">
        <f t="shared" si="1"/>
        <v>5.5490009656384925E-2</v>
      </c>
      <c r="C19" s="26">
        <f t="shared" si="2"/>
        <v>0.85202678994455339</v>
      </c>
      <c r="D19" s="1">
        <f t="shared" si="3"/>
        <v>7</v>
      </c>
      <c r="E19" s="40">
        <v>1992.3659159251263</v>
      </c>
      <c r="F19" s="40">
        <v>532</v>
      </c>
      <c r="G19" s="40">
        <v>1460.3659159251263</v>
      </c>
    </row>
    <row r="20" spans="1:7" x14ac:dyDescent="0.2">
      <c r="A20" s="16">
        <f t="shared" si="0"/>
        <v>6</v>
      </c>
      <c r="B20" s="17">
        <f t="shared" si="1"/>
        <v>4.0356359574435313E-2</v>
      </c>
      <c r="C20" s="26">
        <f t="shared" si="2"/>
        <v>0.89238314951898867</v>
      </c>
      <c r="D20" s="1">
        <f t="shared" si="3"/>
        <v>8</v>
      </c>
      <c r="E20" s="40">
        <v>2068.3634424301572</v>
      </c>
      <c r="F20" s="40">
        <v>608</v>
      </c>
      <c r="G20" s="40">
        <v>1460.363442430157</v>
      </c>
    </row>
    <row r="21" spans="1:7" x14ac:dyDescent="0.2">
      <c r="A21" s="16">
        <f t="shared" si="0"/>
        <v>7</v>
      </c>
      <c r="B21" s="17">
        <f t="shared" si="1"/>
        <v>2.9350071628861548E-2</v>
      </c>
      <c r="C21" s="26">
        <f t="shared" si="2"/>
        <v>0.92173322114785017</v>
      </c>
      <c r="D21" s="1">
        <f t="shared" si="3"/>
        <v>9</v>
      </c>
      <c r="E21" s="40">
        <v>2144.363249799886</v>
      </c>
      <c r="F21" s="40">
        <v>684</v>
      </c>
      <c r="G21" s="40">
        <v>1460.3632497998858</v>
      </c>
    </row>
    <row r="22" spans="1:7" x14ac:dyDescent="0.2">
      <c r="A22" s="16">
        <f t="shared" si="0"/>
        <v>8</v>
      </c>
      <c r="B22" s="17">
        <f t="shared" si="1"/>
        <v>2.1345500776165025E-2</v>
      </c>
      <c r="C22" s="26">
        <f t="shared" si="2"/>
        <v>0.94307872192401521</v>
      </c>
      <c r="D22" s="1">
        <f t="shared" si="3"/>
        <v>10</v>
      </c>
      <c r="E22" s="40">
        <v>2220.3632361793216</v>
      </c>
      <c r="F22" s="40">
        <v>760</v>
      </c>
      <c r="G22" s="40">
        <v>1460.3632361793218</v>
      </c>
    </row>
    <row r="23" spans="1:7" x14ac:dyDescent="0.2">
      <c r="A23" s="16">
        <f t="shared" si="0"/>
        <v>9</v>
      </c>
      <c r="B23" s="17">
        <f t="shared" si="1"/>
        <v>1.5523996300479723E-2</v>
      </c>
      <c r="C23" s="26">
        <f t="shared" si="2"/>
        <v>0.95860271822449494</v>
      </c>
    </row>
    <row r="24" spans="1:7" x14ac:dyDescent="0.2">
      <c r="A24" s="16">
        <f t="shared" si="0"/>
        <v>10</v>
      </c>
      <c r="B24" s="17">
        <f t="shared" si="1"/>
        <v>1.1290176026528702E-2</v>
      </c>
      <c r="C24" s="26">
        <f t="shared" si="2"/>
        <v>0.96989289425102365</v>
      </c>
    </row>
    <row r="25" spans="1:7" x14ac:dyDescent="0.2">
      <c r="A25" s="16">
        <f t="shared" si="0"/>
        <v>11</v>
      </c>
      <c r="B25" s="17">
        <f t="shared" si="1"/>
        <v>8.2110348548630092E-3</v>
      </c>
      <c r="C25" s="26">
        <f t="shared" si="2"/>
        <v>0.97810392910588662</v>
      </c>
    </row>
    <row r="26" spans="1:7" x14ac:dyDescent="0.2">
      <c r="A26" s="16">
        <f t="shared" si="0"/>
        <v>12</v>
      </c>
      <c r="B26" s="17">
        <f t="shared" si="1"/>
        <v>5.9716600723810518E-3</v>
      </c>
      <c r="C26" s="26">
        <f t="shared" si="2"/>
        <v>0.98407558917826765</v>
      </c>
    </row>
    <row r="27" spans="1:7" x14ac:dyDescent="0.2">
      <c r="A27" s="16">
        <f t="shared" si="0"/>
        <v>13</v>
      </c>
      <c r="B27" s="17">
        <f t="shared" si="1"/>
        <v>4.3430243142799354E-3</v>
      </c>
      <c r="C27" s="26">
        <f t="shared" si="2"/>
        <v>0.98841861349254756</v>
      </c>
    </row>
    <row r="28" spans="1:7" x14ac:dyDescent="0.2">
      <c r="A28" s="16">
        <f t="shared" si="0"/>
        <v>14</v>
      </c>
      <c r="B28" s="17">
        <f t="shared" si="1"/>
        <v>3.1585622700901666E-3</v>
      </c>
      <c r="C28" s="26">
        <f t="shared" si="2"/>
        <v>0.99157717576263771</v>
      </c>
    </row>
    <row r="29" spans="1:7" x14ac:dyDescent="0.2">
      <c r="A29" s="16">
        <f t="shared" si="0"/>
        <v>15</v>
      </c>
      <c r="B29" s="17">
        <f t="shared" si="1"/>
        <v>2.2971355654708625E-3</v>
      </c>
      <c r="C29" s="26">
        <f t="shared" si="2"/>
        <v>0.99387431132810855</v>
      </c>
    </row>
    <row r="30" spans="1:7" x14ac:dyDescent="0.2">
      <c r="A30" s="16">
        <f t="shared" si="0"/>
        <v>16</v>
      </c>
      <c r="B30" s="17">
        <f t="shared" si="1"/>
        <v>1.6706435887364997E-3</v>
      </c>
      <c r="C30" s="26">
        <f t="shared" si="2"/>
        <v>0.99554495491684503</v>
      </c>
    </row>
    <row r="31" spans="1:7" x14ac:dyDescent="0.2">
      <c r="A31" s="16">
        <f t="shared" si="0"/>
        <v>17</v>
      </c>
      <c r="B31" s="17">
        <f t="shared" si="1"/>
        <v>1.2150131853512379E-3</v>
      </c>
      <c r="C31" s="26">
        <f t="shared" si="2"/>
        <v>0.99675996810219625</v>
      </c>
    </row>
    <row r="32" spans="1:7" x14ac:dyDescent="0.2">
      <c r="A32" s="16">
        <f t="shared" si="0"/>
        <v>18</v>
      </c>
      <c r="B32" s="17">
        <f t="shared" si="1"/>
        <v>8.8364571027016513E-4</v>
      </c>
      <c r="C32" s="26">
        <f t="shared" si="2"/>
        <v>0.99764361381246647</v>
      </c>
    </row>
    <row r="33" spans="1:10" x14ac:dyDescent="0.2">
      <c r="A33" s="16">
        <f t="shared" si="0"/>
        <v>19</v>
      </c>
      <c r="B33" s="17">
        <f t="shared" si="1"/>
        <v>6.4265124913285697E-4</v>
      </c>
      <c r="C33" s="26">
        <f t="shared" si="2"/>
        <v>0.99828626506159934</v>
      </c>
    </row>
    <row r="34" spans="1:10" ht="13.5" thickBot="1" x14ac:dyDescent="0.25">
      <c r="A34" s="18">
        <f t="shared" si="0"/>
        <v>20</v>
      </c>
      <c r="B34" s="19">
        <f t="shared" si="1"/>
        <v>4.6738259826526065E-4</v>
      </c>
      <c r="C34" s="27">
        <f t="shared" si="2"/>
        <v>0.99875364765986463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4">($B$3/$B$4)^A38/FACT(A38)</f>
        <v>0.72727252751147664</v>
      </c>
      <c r="C38" s="21">
        <f>SUM(B37:$B$37)</f>
        <v>1</v>
      </c>
      <c r="D38" s="21">
        <f t="shared" ref="D38:D67" si="5">+B38/(1-$B$3/(A38*$B$4))</f>
        <v>2.6666639809895973</v>
      </c>
      <c r="E38" s="21">
        <f t="shared" ref="E38:E67" si="6">1/(C38+D38)</f>
        <v>0.27272747248852336</v>
      </c>
      <c r="F38" s="21">
        <f t="shared" ref="F38:F67" si="7">$B$3/($B$4*A38)</f>
        <v>0.72727252751147664</v>
      </c>
      <c r="G38" s="21">
        <f t="shared" ref="G38:G67" si="8">+E38*B38*F38/(1-F38)^2</f>
        <v>1.9393914534781209</v>
      </c>
      <c r="H38" s="21">
        <f t="shared" ref="H38:H67" si="9">G38+$B$3/$B$4</f>
        <v>2.6666639809895978</v>
      </c>
      <c r="I38" s="21">
        <f t="shared" ref="I38:I67" si="10">G38/$B$3</f>
        <v>0.12121196584238256</v>
      </c>
      <c r="J38" s="21">
        <f t="shared" ref="J38:J67" si="11">I38+1/$B$4</f>
        <v>0.16666649881184986</v>
      </c>
    </row>
    <row r="39" spans="1:10" x14ac:dyDescent="0.2">
      <c r="A39" s="1">
        <v>2</v>
      </c>
      <c r="B39" s="21">
        <f t="shared" si="4"/>
        <v>0.26446266463646578</v>
      </c>
      <c r="C39" s="21">
        <f>SUM(B$37:$B38)</f>
        <v>1.7272725275114766</v>
      </c>
      <c r="D39" s="21">
        <f t="shared" si="5"/>
        <v>0.41558412205775741</v>
      </c>
      <c r="E39" s="21">
        <f t="shared" si="6"/>
        <v>0.466666774093836</v>
      </c>
      <c r="F39" s="21">
        <f t="shared" si="7"/>
        <v>0.36363626375573832</v>
      </c>
      <c r="G39" s="21">
        <f t="shared" si="8"/>
        <v>0.11082241022622238</v>
      </c>
      <c r="H39" s="21">
        <f t="shared" si="9"/>
        <v>0.83809493773769905</v>
      </c>
      <c r="I39" s="21">
        <f t="shared" si="10"/>
        <v>6.926400639138899E-3</v>
      </c>
      <c r="J39" s="21">
        <f t="shared" si="11"/>
        <v>5.2380933608606191E-2</v>
      </c>
    </row>
    <row r="40" spans="1:10" x14ac:dyDescent="0.2">
      <c r="A40" s="1">
        <v>3</v>
      </c>
      <c r="B40" s="21">
        <f t="shared" si="4"/>
        <v>6.4112143514194156E-2</v>
      </c>
      <c r="C40" s="21">
        <f>SUM(B$37:$B39)</f>
        <v>1.9917351921479425</v>
      </c>
      <c r="D40" s="21">
        <f t="shared" si="5"/>
        <v>8.4628022000360487E-2</v>
      </c>
      <c r="E40" s="21">
        <f t="shared" si="6"/>
        <v>0.48161130633889937</v>
      </c>
      <c r="F40" s="21">
        <f t="shared" si="7"/>
        <v>0.24242417583715886</v>
      </c>
      <c r="G40" s="21">
        <f t="shared" si="8"/>
        <v>1.304249518433529E-2</v>
      </c>
      <c r="H40" s="21">
        <f t="shared" si="9"/>
        <v>0.74031502269581195</v>
      </c>
      <c r="I40" s="21">
        <f t="shared" si="10"/>
        <v>8.151559490209556E-4</v>
      </c>
      <c r="J40" s="21">
        <f t="shared" si="11"/>
        <v>4.6269688918488247E-2</v>
      </c>
    </row>
    <row r="41" spans="1:10" x14ac:dyDescent="0.2">
      <c r="A41" s="1">
        <v>4</v>
      </c>
      <c r="B41" s="21">
        <f t="shared" si="4"/>
        <v>1.165675016443663E-2</v>
      </c>
      <c r="C41" s="21">
        <f>SUM(B$37:$B40)</f>
        <v>2.0558473356621367</v>
      </c>
      <c r="D41" s="21">
        <f t="shared" si="5"/>
        <v>1.4247138220247891E-2</v>
      </c>
      <c r="E41" s="21">
        <f t="shared" si="6"/>
        <v>0.48306974035080508</v>
      </c>
      <c r="F41" s="21">
        <f t="shared" si="7"/>
        <v>0.18181813187786916</v>
      </c>
      <c r="G41" s="21">
        <f t="shared" si="8"/>
        <v>1.5294131222934704E-3</v>
      </c>
      <c r="H41" s="21">
        <f t="shared" si="9"/>
        <v>0.72880194063377013</v>
      </c>
      <c r="I41" s="21">
        <f t="shared" si="10"/>
        <v>9.5588320143341897E-5</v>
      </c>
      <c r="J41" s="21">
        <f t="shared" si="11"/>
        <v>4.5550121289610633E-2</v>
      </c>
    </row>
    <row r="42" spans="1:10" x14ac:dyDescent="0.2">
      <c r="A42" s="1">
        <v>5</v>
      </c>
      <c r="B42" s="21">
        <f t="shared" si="4"/>
        <v>1.6955268309319298E-3</v>
      </c>
      <c r="C42" s="21">
        <f>SUM(B$37:$B41)</f>
        <v>2.0675040858265734</v>
      </c>
      <c r="D42" s="21">
        <f t="shared" si="5"/>
        <v>1.9841270498167536E-3</v>
      </c>
      <c r="E42" s="21">
        <f t="shared" si="6"/>
        <v>0.4832112566662537</v>
      </c>
      <c r="F42" s="21">
        <f t="shared" si="7"/>
        <v>0.14545450550229533</v>
      </c>
      <c r="G42" s="21">
        <f t="shared" si="8"/>
        <v>1.6319186671677696E-4</v>
      </c>
      <c r="H42" s="21">
        <f t="shared" si="9"/>
        <v>0.7274357193781934</v>
      </c>
      <c r="I42" s="21">
        <f t="shared" si="10"/>
        <v>1.019949166979856E-5</v>
      </c>
      <c r="J42" s="21">
        <f t="shared" si="11"/>
        <v>4.5464732461137088E-2</v>
      </c>
    </row>
    <row r="43" spans="1:10" x14ac:dyDescent="0.2">
      <c r="A43" s="1">
        <v>6</v>
      </c>
      <c r="B43" s="21">
        <f t="shared" si="4"/>
        <v>2.0551834729923144E-4</v>
      </c>
      <c r="C43" s="21">
        <f>SUM(B$37:$B42)</f>
        <v>2.0691996126575054</v>
      </c>
      <c r="D43" s="21">
        <f t="shared" si="5"/>
        <v>2.3386569668722292E-4</v>
      </c>
      <c r="E43" s="21">
        <f t="shared" si="6"/>
        <v>0.48322403713855716</v>
      </c>
      <c r="F43" s="21">
        <f t="shared" si="7"/>
        <v>0.12121208791857943</v>
      </c>
      <c r="G43" s="21">
        <f t="shared" si="8"/>
        <v>1.5587515969579374E-5</v>
      </c>
      <c r="H43" s="21">
        <f t="shared" si="9"/>
        <v>0.72728811502744617</v>
      </c>
      <c r="I43" s="21">
        <f t="shared" si="10"/>
        <v>9.7421974809871087E-7</v>
      </c>
      <c r="J43" s="21">
        <f t="shared" si="11"/>
        <v>4.5455507189215386E-2</v>
      </c>
    </row>
    <row r="44" spans="1:10" x14ac:dyDescent="0.2">
      <c r="A44" s="1">
        <v>7</v>
      </c>
      <c r="B44" s="21">
        <f t="shared" si="4"/>
        <v>2.1352549698613358E-5</v>
      </c>
      <c r="C44" s="21">
        <f>SUM(B$37:$B43)</f>
        <v>2.0694051310048045</v>
      </c>
      <c r="D44" s="21">
        <f t="shared" si="5"/>
        <v>2.3828206875851478E-5</v>
      </c>
      <c r="E44" s="21">
        <f t="shared" si="6"/>
        <v>0.48322509238535832</v>
      </c>
      <c r="F44" s="21">
        <f t="shared" si="7"/>
        <v>0.10389607535878237</v>
      </c>
      <c r="G44" s="21">
        <f t="shared" si="8"/>
        <v>1.3350010364750289E-6</v>
      </c>
      <c r="H44" s="21">
        <f t="shared" si="9"/>
        <v>0.72727386251251314</v>
      </c>
      <c r="I44" s="21">
        <f t="shared" si="10"/>
        <v>8.3437564779689304E-8</v>
      </c>
      <c r="J44" s="21">
        <f t="shared" si="11"/>
        <v>4.5454616407032071E-2</v>
      </c>
    </row>
    <row r="45" spans="1:10" x14ac:dyDescent="0.2">
      <c r="A45" s="1">
        <v>8</v>
      </c>
      <c r="B45" s="21">
        <f t="shared" si="4"/>
        <v>1.9411403485156196E-6</v>
      </c>
      <c r="C45" s="21">
        <f>SUM(B$37:$B44)</f>
        <v>2.0694264835545031</v>
      </c>
      <c r="D45" s="21">
        <f t="shared" si="5"/>
        <v>2.1352543247177838E-6</v>
      </c>
      <c r="E45" s="21">
        <f t="shared" si="6"/>
        <v>0.48322517187164654</v>
      </c>
      <c r="F45" s="21">
        <f t="shared" si="7"/>
        <v>9.090906593893458E-2</v>
      </c>
      <c r="G45" s="21">
        <f t="shared" si="8"/>
        <v>1.031808326301918E-7</v>
      </c>
      <c r="H45" s="21">
        <f t="shared" si="9"/>
        <v>0.7272726306923093</v>
      </c>
      <c r="I45" s="21">
        <f t="shared" si="10"/>
        <v>6.4488020393869875E-9</v>
      </c>
      <c r="J45" s="21">
        <f t="shared" si="11"/>
        <v>4.5454539418269331E-2</v>
      </c>
    </row>
    <row r="46" spans="1:10" x14ac:dyDescent="0.2">
      <c r="A46" s="1">
        <v>9</v>
      </c>
      <c r="B46" s="21">
        <f t="shared" si="4"/>
        <v>1.5685978305771817E-7</v>
      </c>
      <c r="C46" s="21">
        <f>SUM(B$37:$B45)</f>
        <v>2.0694284246948516</v>
      </c>
      <c r="D46" s="21">
        <f t="shared" si="5"/>
        <v>1.7064964997508832E-7</v>
      </c>
      <c r="E46" s="21">
        <f t="shared" si="6"/>
        <v>0.4832251773507209</v>
      </c>
      <c r="F46" s="21">
        <f t="shared" si="7"/>
        <v>8.0808058612386297E-2</v>
      </c>
      <c r="G46" s="21">
        <f t="shared" si="8"/>
        <v>7.249422657828817E-9</v>
      </c>
      <c r="H46" s="21">
        <f t="shared" si="9"/>
        <v>0.72727253476089926</v>
      </c>
      <c r="I46" s="21">
        <f t="shared" si="10"/>
        <v>4.5308891611430106E-10</v>
      </c>
      <c r="J46" s="21">
        <f t="shared" si="11"/>
        <v>4.5454533422556204E-2</v>
      </c>
    </row>
    <row r="47" spans="1:10" x14ac:dyDescent="0.2">
      <c r="A47" s="1">
        <v>10</v>
      </c>
      <c r="B47" s="21">
        <f t="shared" si="4"/>
        <v>1.1407981088928858E-8</v>
      </c>
      <c r="C47" s="21">
        <f>SUM(B$37:$B46)</f>
        <v>2.0694285815546345</v>
      </c>
      <c r="D47" s="21">
        <f t="shared" si="5"/>
        <v>1.2302724438710692E-8</v>
      </c>
      <c r="E47" s="21">
        <f t="shared" si="6"/>
        <v>0.48322517769797846</v>
      </c>
      <c r="F47" s="21">
        <f t="shared" si="7"/>
        <v>7.2727252751147664E-2</v>
      </c>
      <c r="G47" s="21">
        <f t="shared" si="8"/>
        <v>4.6627328957439733E-10</v>
      </c>
      <c r="H47" s="21">
        <f t="shared" si="9"/>
        <v>0.72727252797774988</v>
      </c>
      <c r="I47" s="21">
        <f t="shared" si="10"/>
        <v>2.9142080598399833E-11</v>
      </c>
      <c r="J47" s="21">
        <f t="shared" si="11"/>
        <v>4.5454532998609368E-2</v>
      </c>
    </row>
    <row r="48" spans="1:10" x14ac:dyDescent="0.2">
      <c r="A48" s="1">
        <v>11</v>
      </c>
      <c r="B48" s="21">
        <f t="shared" si="4"/>
        <v>7.5424647639531087E-10</v>
      </c>
      <c r="C48" s="21">
        <f>SUM(B$37:$B47)</f>
        <v>2.0694285929626157</v>
      </c>
      <c r="D48" s="21">
        <f t="shared" si="5"/>
        <v>8.0764444131978687E-10</v>
      </c>
      <c r="E48" s="21">
        <f t="shared" si="6"/>
        <v>0.48322517771831658</v>
      </c>
      <c r="F48" s="21">
        <f t="shared" si="7"/>
        <v>6.6115684319225154E-2</v>
      </c>
      <c r="G48" s="21">
        <f t="shared" si="8"/>
        <v>2.7630018683434603E-11</v>
      </c>
      <c r="H48" s="21">
        <f t="shared" si="9"/>
        <v>0.72727252753910665</v>
      </c>
      <c r="I48" s="21">
        <f t="shared" si="10"/>
        <v>1.7268761677146627E-12</v>
      </c>
      <c r="J48" s="21">
        <f t="shared" si="11"/>
        <v>4.5454532971194166E-2</v>
      </c>
    </row>
    <row r="49" spans="1:10" x14ac:dyDescent="0.2">
      <c r="A49" s="1">
        <v>12</v>
      </c>
      <c r="B49" s="21">
        <f t="shared" si="4"/>
        <v>4.5711895104553586E-11</v>
      </c>
      <c r="C49" s="21">
        <f>SUM(B$37:$B48)</f>
        <v>2.0694285937168622</v>
      </c>
      <c r="D49" s="21">
        <f t="shared" si="5"/>
        <v>4.8661048765117433E-11</v>
      </c>
      <c r="E49" s="21">
        <f t="shared" si="6"/>
        <v>0.48322517771942269</v>
      </c>
      <c r="F49" s="21">
        <f t="shared" si="7"/>
        <v>6.0606043959289715E-2</v>
      </c>
      <c r="G49" s="21">
        <f t="shared" si="8"/>
        <v>1.517047552396741E-12</v>
      </c>
      <c r="H49" s="21">
        <f t="shared" si="9"/>
        <v>0.72727252751299365</v>
      </c>
      <c r="I49" s="21">
        <f t="shared" si="10"/>
        <v>9.481547202479631E-14</v>
      </c>
      <c r="J49" s="21">
        <f t="shared" si="11"/>
        <v>4.5454532969562103E-2</v>
      </c>
    </row>
    <row r="50" spans="1:10" x14ac:dyDescent="0.2">
      <c r="A50" s="1">
        <v>13</v>
      </c>
      <c r="B50" s="21">
        <f t="shared" si="4"/>
        <v>2.5573081146175531E-12</v>
      </c>
      <c r="C50" s="21">
        <f>SUM(B$37:$B49)</f>
        <v>2.069428593762574</v>
      </c>
      <c r="D50" s="21">
        <f t="shared" si="5"/>
        <v>2.7088522550959203E-12</v>
      </c>
      <c r="E50" s="21">
        <f t="shared" si="6"/>
        <v>0.48322517771947882</v>
      </c>
      <c r="F50" s="21">
        <f t="shared" si="7"/>
        <v>5.5944040577805887E-2</v>
      </c>
      <c r="G50" s="21">
        <f t="shared" si="8"/>
        <v>7.7569495202196221E-14</v>
      </c>
      <c r="H50" s="21">
        <f t="shared" si="9"/>
        <v>0.72727252751155425</v>
      </c>
      <c r="I50" s="21">
        <f t="shared" si="10"/>
        <v>4.8480934501372638E-15</v>
      </c>
      <c r="J50" s="21">
        <f t="shared" si="11"/>
        <v>4.545453296947214E-2</v>
      </c>
    </row>
    <row r="51" spans="1:10" x14ac:dyDescent="0.2">
      <c r="A51" s="1">
        <v>14</v>
      </c>
      <c r="B51" s="21">
        <f t="shared" si="4"/>
        <v>1.3284713829596547E-13</v>
      </c>
      <c r="C51" s="21">
        <f>SUM(B$37:$B50)</f>
        <v>2.0694285937651316</v>
      </c>
      <c r="D51" s="21">
        <f t="shared" si="5"/>
        <v>1.4012643143608589E-13</v>
      </c>
      <c r="E51" s="21">
        <f t="shared" si="6"/>
        <v>0.48322517771948142</v>
      </c>
      <c r="F51" s="21">
        <f t="shared" si="7"/>
        <v>5.1948037679391185E-2</v>
      </c>
      <c r="G51" s="21">
        <f t="shared" si="8"/>
        <v>3.7102794584136316E-15</v>
      </c>
      <c r="H51" s="21">
        <f t="shared" si="9"/>
        <v>0.7272725275114803</v>
      </c>
      <c r="I51" s="21">
        <f t="shared" si="10"/>
        <v>2.3189246615085197E-16</v>
      </c>
      <c r="J51" s="21">
        <f t="shared" si="11"/>
        <v>4.5454532969467519E-2</v>
      </c>
    </row>
    <row r="52" spans="1:10" x14ac:dyDescent="0.2">
      <c r="A52" s="1">
        <v>15</v>
      </c>
      <c r="B52" s="21">
        <f t="shared" si="4"/>
        <v>6.4410716027448992E-15</v>
      </c>
      <c r="C52" s="21">
        <f>SUM(B$37:$B51)</f>
        <v>2.0694285937652643</v>
      </c>
      <c r="D52" s="21">
        <f t="shared" si="5"/>
        <v>6.7692789782055564E-15</v>
      </c>
      <c r="E52" s="21">
        <f t="shared" si="6"/>
        <v>0.48322517771948159</v>
      </c>
      <c r="F52" s="21">
        <f t="shared" si="7"/>
        <v>4.8484835167431774E-2</v>
      </c>
      <c r="G52" s="21">
        <f t="shared" si="8"/>
        <v>1.6667949518568967E-16</v>
      </c>
      <c r="H52" s="21">
        <f t="shared" si="9"/>
        <v>0.72727252751147686</v>
      </c>
      <c r="I52" s="21">
        <f t="shared" si="10"/>
        <v>1.0417468449105604E-17</v>
      </c>
      <c r="J52" s="21">
        <f t="shared" si="11"/>
        <v>4.5454532969467304E-2</v>
      </c>
    </row>
    <row r="53" spans="1:10" x14ac:dyDescent="0.2">
      <c r="A53" s="1">
        <v>16</v>
      </c>
      <c r="B53" s="21">
        <f t="shared" si="4"/>
        <v>2.9277590152566759E-16</v>
      </c>
      <c r="C53" s="21">
        <f>SUM(B$37:$B52)</f>
        <v>2.069428593765271</v>
      </c>
      <c r="D53" s="21">
        <f t="shared" si="5"/>
        <v>3.067176071103826E-16</v>
      </c>
      <c r="E53" s="21">
        <f t="shared" si="6"/>
        <v>0.48322517771948154</v>
      </c>
      <c r="F53" s="21">
        <f t="shared" si="7"/>
        <v>4.545453296946729E-2</v>
      </c>
      <c r="G53" s="21">
        <f t="shared" si="8"/>
        <v>7.0577917884252037E-18</v>
      </c>
      <c r="H53" s="21">
        <f t="shared" si="9"/>
        <v>0.72727252751147664</v>
      </c>
      <c r="I53" s="21">
        <f t="shared" si="10"/>
        <v>4.4111198677657523E-19</v>
      </c>
      <c r="J53" s="21">
        <f t="shared" si="11"/>
        <v>4.545453296946729E-2</v>
      </c>
    </row>
    <row r="54" spans="1:10" x14ac:dyDescent="0.2">
      <c r="A54" s="1">
        <v>17</v>
      </c>
      <c r="B54" s="21">
        <f t="shared" si="4"/>
        <v>1.2525168817471968E-17</v>
      </c>
      <c r="C54" s="21">
        <f>SUM(B$37:$B53)</f>
        <v>2.0694285937652714</v>
      </c>
      <c r="D54" s="21">
        <f t="shared" si="5"/>
        <v>1.3084952738071095E-17</v>
      </c>
      <c r="E54" s="21">
        <f t="shared" si="6"/>
        <v>0.48322517771948154</v>
      </c>
      <c r="F54" s="21">
        <f t="shared" si="7"/>
        <v>4.2780736912439797E-2</v>
      </c>
      <c r="G54" s="21">
        <f t="shared" si="8"/>
        <v>2.8259114180747342E-19</v>
      </c>
      <c r="H54" s="21">
        <f t="shared" si="9"/>
        <v>0.72727252751147664</v>
      </c>
      <c r="I54" s="21">
        <f t="shared" si="10"/>
        <v>1.7661946362967089E-20</v>
      </c>
      <c r="J54" s="21">
        <f t="shared" si="11"/>
        <v>4.545453296946729E-2</v>
      </c>
    </row>
    <row r="55" spans="1:10" x14ac:dyDescent="0.2">
      <c r="A55" s="1">
        <v>18</v>
      </c>
      <c r="B55" s="21">
        <f t="shared" si="4"/>
        <v>5.0606728796615392E-19</v>
      </c>
      <c r="C55" s="21">
        <f>SUM(B$37:$B54)</f>
        <v>2.0694285937652714</v>
      </c>
      <c r="D55" s="21">
        <f t="shared" si="5"/>
        <v>5.2737537820240874E-19</v>
      </c>
      <c r="E55" s="21">
        <f t="shared" si="6"/>
        <v>0.48322517771948154</v>
      </c>
      <c r="F55" s="21">
        <f t="shared" si="7"/>
        <v>4.0404029306193148E-2</v>
      </c>
      <c r="G55" s="21">
        <f t="shared" si="8"/>
        <v>1.0730146859445788E-20</v>
      </c>
      <c r="H55" s="21">
        <f t="shared" si="9"/>
        <v>0.72727252751147664</v>
      </c>
      <c r="I55" s="21">
        <f t="shared" si="10"/>
        <v>6.7063417871536174E-22</v>
      </c>
      <c r="J55" s="21">
        <f t="shared" si="11"/>
        <v>4.545453296946729E-2</v>
      </c>
    </row>
    <row r="56" spans="1:10" x14ac:dyDescent="0.2">
      <c r="A56" s="1">
        <v>19</v>
      </c>
      <c r="B56" s="21">
        <f t="shared" si="4"/>
        <v>1.9370991347895953E-20</v>
      </c>
      <c r="C56" s="21">
        <f>SUM(B$37:$B55)</f>
        <v>2.0694285937652714</v>
      </c>
      <c r="D56" s="21">
        <f t="shared" si="5"/>
        <v>2.0141975857964204E-20</v>
      </c>
      <c r="E56" s="21">
        <f t="shared" si="6"/>
        <v>0.48322517771948154</v>
      </c>
      <c r="F56" s="21">
        <f t="shared" si="7"/>
        <v>3.8277501447972456E-2</v>
      </c>
      <c r="G56" s="21">
        <f t="shared" si="8"/>
        <v>3.8738734661778661E-22</v>
      </c>
      <c r="H56" s="21">
        <f t="shared" si="9"/>
        <v>0.72727252751147664</v>
      </c>
      <c r="I56" s="21">
        <f t="shared" si="10"/>
        <v>2.4211709163611663E-23</v>
      </c>
      <c r="J56" s="21">
        <f t="shared" si="11"/>
        <v>4.545453296946729E-2</v>
      </c>
    </row>
    <row r="57" spans="1:10" x14ac:dyDescent="0.2">
      <c r="A57" s="1">
        <v>20</v>
      </c>
      <c r="B57" s="21">
        <f t="shared" si="4"/>
        <v>7.0439949189936188E-22</v>
      </c>
      <c r="C57" s="21">
        <f>SUM(B$37:$B56)</f>
        <v>2.0694285937652714</v>
      </c>
      <c r="D57" s="21">
        <f t="shared" si="5"/>
        <v>7.3098059722463215E-22</v>
      </c>
      <c r="E57" s="21">
        <f t="shared" si="6"/>
        <v>0.48322517771948154</v>
      </c>
      <c r="F57" s="21">
        <f t="shared" si="7"/>
        <v>3.6363626375573832E-2</v>
      </c>
      <c r="G57" s="21">
        <f t="shared" si="8"/>
        <v>1.3329363332843826E-23</v>
      </c>
      <c r="H57" s="21">
        <f t="shared" si="9"/>
        <v>0.72727252751147664</v>
      </c>
      <c r="I57" s="21">
        <f t="shared" si="10"/>
        <v>8.3308520830273912E-25</v>
      </c>
      <c r="J57" s="21">
        <f t="shared" si="11"/>
        <v>4.545453296946729E-2</v>
      </c>
    </row>
    <row r="58" spans="1:10" x14ac:dyDescent="0.2">
      <c r="A58" s="1">
        <v>21</v>
      </c>
      <c r="B58" s="21">
        <f t="shared" si="4"/>
        <v>2.4394780897688039E-23</v>
      </c>
      <c r="C58" s="21">
        <f>SUM(B$37:$B57)</f>
        <v>2.0694285937652714</v>
      </c>
      <c r="D58" s="21">
        <f t="shared" si="5"/>
        <v>2.5269929739185905E-23</v>
      </c>
      <c r="E58" s="21">
        <f t="shared" si="6"/>
        <v>0.48322517771948154</v>
      </c>
      <c r="F58" s="21">
        <f t="shared" si="7"/>
        <v>3.4632025119594123E-2</v>
      </c>
      <c r="G58" s="21">
        <f t="shared" si="8"/>
        <v>4.3806503371545357E-25</v>
      </c>
      <c r="H58" s="21">
        <f t="shared" si="9"/>
        <v>0.72727252751147664</v>
      </c>
      <c r="I58" s="21">
        <f t="shared" si="10"/>
        <v>2.7379064607215848E-26</v>
      </c>
      <c r="J58" s="21">
        <f t="shared" si="11"/>
        <v>4.545453296946729E-2</v>
      </c>
    </row>
    <row r="59" spans="1:10" x14ac:dyDescent="0.2">
      <c r="A59" s="1">
        <v>22</v>
      </c>
      <c r="B59" s="21">
        <f t="shared" si="4"/>
        <v>8.064388164341032E-25</v>
      </c>
      <c r="C59" s="21">
        <f>SUM(B$37:$B58)</f>
        <v>2.0694285937652714</v>
      </c>
      <c r="D59" s="21">
        <f t="shared" si="5"/>
        <v>8.3400936642915679E-25</v>
      </c>
      <c r="E59" s="21">
        <f t="shared" si="6"/>
        <v>0.48322517771948154</v>
      </c>
      <c r="F59" s="21">
        <f t="shared" si="7"/>
        <v>3.3057842159612577E-2</v>
      </c>
      <c r="G59" s="21">
        <f t="shared" si="8"/>
        <v>1.3778263583976229E-26</v>
      </c>
      <c r="H59" s="21">
        <f t="shared" si="9"/>
        <v>0.72727252751147664</v>
      </c>
      <c r="I59" s="21">
        <f t="shared" si="10"/>
        <v>8.6114147399851433E-28</v>
      </c>
      <c r="J59" s="21">
        <f t="shared" si="11"/>
        <v>4.545453296946729E-2</v>
      </c>
    </row>
    <row r="60" spans="1:10" x14ac:dyDescent="0.2">
      <c r="A60" s="1">
        <v>23</v>
      </c>
      <c r="B60" s="21">
        <f t="shared" si="4"/>
        <v>2.5500034622234518E-26</v>
      </c>
      <c r="C60" s="21">
        <f>SUM(B$37:$B59)</f>
        <v>2.0694285937652714</v>
      </c>
      <c r="D60" s="21">
        <f t="shared" si="5"/>
        <v>2.6332688577806426E-26</v>
      </c>
      <c r="E60" s="21">
        <f t="shared" si="6"/>
        <v>0.48322517771948154</v>
      </c>
      <c r="F60" s="21">
        <f t="shared" si="7"/>
        <v>3.1620544674412027E-2</v>
      </c>
      <c r="G60" s="21">
        <f t="shared" si="8"/>
        <v>4.1549761660813337E-28</v>
      </c>
      <c r="H60" s="21">
        <f t="shared" si="9"/>
        <v>0.72727252751147664</v>
      </c>
      <c r="I60" s="21">
        <f t="shared" si="10"/>
        <v>2.5968601038008336E-29</v>
      </c>
      <c r="J60" s="21">
        <f t="shared" si="11"/>
        <v>4.545453296946729E-2</v>
      </c>
    </row>
    <row r="61" spans="1:10" x14ac:dyDescent="0.2">
      <c r="A61" s="1">
        <v>24</v>
      </c>
      <c r="B61" s="21">
        <f t="shared" si="4"/>
        <v>7.7272810963927774E-28</v>
      </c>
      <c r="C61" s="21">
        <f>SUM(B$37:$B60)</f>
        <v>2.0694285937652714</v>
      </c>
      <c r="D61" s="21">
        <f t="shared" si="5"/>
        <v>7.9687585622552824E-28</v>
      </c>
      <c r="E61" s="21">
        <f t="shared" si="6"/>
        <v>0.48322517771948154</v>
      </c>
      <c r="F61" s="21">
        <f t="shared" si="7"/>
        <v>3.0303021979644858E-2</v>
      </c>
      <c r="G61" s="21">
        <f t="shared" si="8"/>
        <v>1.2033449005366456E-29</v>
      </c>
      <c r="H61" s="21">
        <f t="shared" si="9"/>
        <v>0.72727252751147664</v>
      </c>
      <c r="I61" s="21">
        <f t="shared" si="10"/>
        <v>7.5209056283540349E-31</v>
      </c>
      <c r="J61" s="21">
        <f t="shared" si="11"/>
        <v>4.545453296946729E-2</v>
      </c>
    </row>
    <row r="62" spans="1:10" x14ac:dyDescent="0.2">
      <c r="A62" s="1">
        <v>25</v>
      </c>
      <c r="B62" s="21">
        <f t="shared" si="4"/>
        <v>2.247935701506092E-29</v>
      </c>
      <c r="C62" s="21">
        <f>SUM(B$37:$B61)</f>
        <v>2.0694285937652714</v>
      </c>
      <c r="D62" s="21">
        <f t="shared" si="5"/>
        <v>2.3152895611483849E-29</v>
      </c>
      <c r="E62" s="21">
        <f t="shared" si="6"/>
        <v>0.48322517771948154</v>
      </c>
      <c r="F62" s="21">
        <f t="shared" si="7"/>
        <v>2.9090901100459067E-2</v>
      </c>
      <c r="G62" s="21">
        <f t="shared" si="8"/>
        <v>3.3522273951938356E-31</v>
      </c>
      <c r="H62" s="21">
        <f t="shared" si="9"/>
        <v>0.72727252751147664</v>
      </c>
      <c r="I62" s="21">
        <f t="shared" si="10"/>
        <v>2.0951421219961473E-32</v>
      </c>
      <c r="J62" s="21">
        <f t="shared" si="11"/>
        <v>4.545453296946729E-2</v>
      </c>
    </row>
    <row r="63" spans="1:10" x14ac:dyDescent="0.2">
      <c r="A63" s="1">
        <v>26</v>
      </c>
      <c r="B63" s="21">
        <f t="shared" si="4"/>
        <v>6.2879303050677659E-31</v>
      </c>
      <c r="C63" s="21">
        <f>SUM(B$37:$B62)</f>
        <v>2.0694285937652714</v>
      </c>
      <c r="D63" s="21">
        <f t="shared" si="5"/>
        <v>6.468877888614527E-31</v>
      </c>
      <c r="E63" s="21">
        <f t="shared" si="6"/>
        <v>0.48322517771948154</v>
      </c>
      <c r="F63" s="21">
        <f t="shared" si="7"/>
        <v>2.7972020288902943E-2</v>
      </c>
      <c r="G63" s="21">
        <f t="shared" si="8"/>
        <v>8.9954641267921677E-33</v>
      </c>
      <c r="H63" s="21">
        <f t="shared" si="9"/>
        <v>0.72727252751147664</v>
      </c>
      <c r="I63" s="21">
        <f t="shared" si="10"/>
        <v>5.6221650792451048E-34</v>
      </c>
      <c r="J63" s="21">
        <f t="shared" si="11"/>
        <v>4.545453296946729E-2</v>
      </c>
    </row>
    <row r="64" spans="1:10" x14ac:dyDescent="0.2">
      <c r="A64" s="1">
        <v>27</v>
      </c>
      <c r="B64" s="21">
        <f t="shared" si="4"/>
        <v>1.6937181354750541E-32</v>
      </c>
      <c r="C64" s="21">
        <f>SUM(B$37:$B63)</f>
        <v>2.0694285937652714</v>
      </c>
      <c r="D64" s="21">
        <f t="shared" si="5"/>
        <v>1.7406030533264207E-32</v>
      </c>
      <c r="E64" s="21">
        <f t="shared" si="6"/>
        <v>0.48322517771948154</v>
      </c>
      <c r="F64" s="21">
        <f t="shared" si="7"/>
        <v>2.6936019537462098E-2</v>
      </c>
      <c r="G64" s="21">
        <f t="shared" si="8"/>
        <v>2.3283127539384011E-34</v>
      </c>
      <c r="H64" s="21">
        <f t="shared" si="9"/>
        <v>0.72727252751147664</v>
      </c>
      <c r="I64" s="21">
        <f t="shared" si="10"/>
        <v>1.4551954712115007E-35</v>
      </c>
      <c r="J64" s="21">
        <f t="shared" si="11"/>
        <v>4.545453296946729E-2</v>
      </c>
    </row>
    <row r="65" spans="1:10" x14ac:dyDescent="0.2">
      <c r="A65" s="1">
        <v>28</v>
      </c>
      <c r="B65" s="21">
        <f t="shared" si="4"/>
        <v>4.3992666759963154E-34</v>
      </c>
      <c r="C65" s="21">
        <f>SUM(B$37:$B64)</f>
        <v>2.0694285937652714</v>
      </c>
      <c r="D65" s="21">
        <f t="shared" si="5"/>
        <v>4.5165804209408331E-34</v>
      </c>
      <c r="E65" s="21">
        <f t="shared" si="6"/>
        <v>0.48322517771948154</v>
      </c>
      <c r="F65" s="21">
        <f t="shared" si="7"/>
        <v>2.5974018839695592E-2</v>
      </c>
      <c r="G65" s="21">
        <f t="shared" si="8"/>
        <v>5.8200660296783754E-36</v>
      </c>
      <c r="H65" s="21">
        <f t="shared" si="9"/>
        <v>0.72727252751147664</v>
      </c>
      <c r="I65" s="21">
        <f t="shared" si="10"/>
        <v>3.6375412685489846E-37</v>
      </c>
      <c r="J65" s="21">
        <f t="shared" si="11"/>
        <v>4.545453296946729E-2</v>
      </c>
    </row>
    <row r="66" spans="1:10" x14ac:dyDescent="0.2">
      <c r="A66" s="1">
        <v>29</v>
      </c>
      <c r="B66" s="21">
        <f t="shared" si="4"/>
        <v>1.1032640671202942E-35</v>
      </c>
      <c r="C66" s="21">
        <f>SUM(B$37:$B65)</f>
        <v>2.0694285937652714</v>
      </c>
      <c r="D66" s="21">
        <f t="shared" si="5"/>
        <v>1.1316438422017021E-35</v>
      </c>
      <c r="E66" s="21">
        <f t="shared" si="6"/>
        <v>0.48322517771948154</v>
      </c>
      <c r="F66" s="21">
        <f t="shared" si="7"/>
        <v>2.5078363017637127E-2</v>
      </c>
      <c r="G66" s="21">
        <f t="shared" si="8"/>
        <v>1.4066588879697173E-37</v>
      </c>
      <c r="H66" s="21">
        <f t="shared" si="9"/>
        <v>0.72727252751147664</v>
      </c>
      <c r="I66" s="21">
        <f t="shared" si="10"/>
        <v>8.7916180498107328E-39</v>
      </c>
      <c r="J66" s="21">
        <f t="shared" si="11"/>
        <v>4.545453296946729E-2</v>
      </c>
    </row>
    <row r="67" spans="1:10" x14ac:dyDescent="0.2">
      <c r="A67" s="1">
        <v>30</v>
      </c>
      <c r="B67" s="21">
        <f t="shared" si="4"/>
        <v>2.6745788220238917E-37</v>
      </c>
      <c r="C67" s="21">
        <f>SUM(B$37:$B66)</f>
        <v>2.0694285937652714</v>
      </c>
      <c r="D67" s="21">
        <f t="shared" si="5"/>
        <v>2.7410279665988242E-37</v>
      </c>
      <c r="E67" s="21">
        <f t="shared" si="6"/>
        <v>0.48322517771948154</v>
      </c>
      <c r="F67" s="21">
        <f t="shared" si="7"/>
        <v>2.4242417583715887E-2</v>
      </c>
      <c r="G67" s="21">
        <f t="shared" si="8"/>
        <v>3.2907660955106227E-39</v>
      </c>
      <c r="H67" s="21">
        <f t="shared" si="9"/>
        <v>0.72727252751147664</v>
      </c>
      <c r="I67" s="21">
        <f t="shared" si="10"/>
        <v>2.0567288096941392E-40</v>
      </c>
      <c r="J67" s="21">
        <f t="shared" si="11"/>
        <v>4.545453296946729E-2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conditionalFormatting sqref="D13:G22">
    <cfRule type="cellIs" dxfId="0" priority="1" operator="equal">
      <formula>MIN($E$13:$E$22)</formula>
    </cfRule>
  </conditionalFormatting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1BAB753299645ACE6947A89687C84" ma:contentTypeVersion="0" ma:contentTypeDescription="Create a new document." ma:contentTypeScope="" ma:versionID="9e4b10a0cdb72c5a2397b5698da1fc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137BCBE-AE1D-41B0-85D3-6748DDE4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86F9E-B525-4DDD-BC9C-6BBCA83DF09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MMs</vt:lpstr>
      <vt:lpstr>MMs (2)</vt:lpstr>
      <vt:lpstr>MMs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Brandon Moretz</cp:lastModifiedBy>
  <cp:lastPrinted>2005-08-26T16:42:30Z</cp:lastPrinted>
  <dcterms:created xsi:type="dcterms:W3CDTF">2005-08-03T14:50:51Z</dcterms:created>
  <dcterms:modified xsi:type="dcterms:W3CDTF">2019-07-24T20:12:00Z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0x0101009921BAB753299645ACE6947A89687C84</vt:lpwstr>
  </property>
  <property fmtid="{D5CDD505-2E9C-101B-9397-08002B2CF9AE}" pid="3" name="Order">
    <vt:r8>4700</vt:r8>
  </property>
  <property fmtid="{D5CDD505-2E9C-101B-9397-08002B2CF9AE}" pid="4" name="TemplateUrl">
    <vt:lpwstr/>
  </property>
  <property fmtid="{D5CDD505-2E9C-101B-9397-08002B2CF9AE}" pid="5" name="_CopySource">
    <vt:lpwstr>http://eis.usafa.edu/academics/management/or310fall2014/Course Material/Basic Queue Template OR310.xlsx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ItemGuid">
    <vt:lpwstr>7bed241e-2699-4b58-8456-6831ed1158e5</vt:lpwstr>
  </property>
</Properties>
</file>