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xr2:uid="{00000000-000D-0000-FFFF-FFFF00000000}"/>
  </bookViews>
  <sheets>
    <sheet name="Correlation" sheetId="1" r:id="rId1"/>
  </sheets>
  <definedNames>
    <definedName name="BSE_Close">Correlation!$F$2:$F$31</definedName>
    <definedName name="N">Correlation!$I$4</definedName>
    <definedName name="SPX_Close">Correlation!$F$34:$F$63</definedName>
    <definedName name="X">Correlation!$A$2:$A$11</definedName>
    <definedName name="XSquared">Correlation!$B$2:$B$11</definedName>
    <definedName name="XY">Correlation!$E$2:$E$11</definedName>
    <definedName name="Y">Correlation!$C$2:$C$11</definedName>
    <definedName name="YSquared">Correlation!$D$2:$D$11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M17" i="1"/>
  <c r="L18" i="1"/>
  <c r="O17" i="1"/>
  <c r="N18" i="1"/>
  <c r="M18" i="1"/>
  <c r="N17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B3" i="1"/>
  <c r="B4" i="1"/>
  <c r="B5" i="1"/>
  <c r="B6" i="1"/>
  <c r="B7" i="1"/>
  <c r="B8" i="1"/>
  <c r="B9" i="1"/>
  <c r="B10" i="1"/>
  <c r="B11" i="1"/>
  <c r="B2" i="1"/>
  <c r="I9" i="1"/>
  <c r="I8" i="1"/>
  <c r="L20" i="1" l="1"/>
  <c r="I6" i="1" l="1"/>
  <c r="I2" i="1"/>
  <c r="I4" i="1"/>
  <c r="I5" i="1"/>
</calcChain>
</file>

<file path=xl/sharedStrings.xml><?xml version="1.0" encoding="utf-8"?>
<sst xmlns="http://schemas.openxmlformats.org/spreadsheetml/2006/main" count="11" uniqueCount="11">
  <si>
    <t>X</t>
  </si>
  <si>
    <t>Y</t>
  </si>
  <si>
    <t>Correlation (Excel)</t>
  </si>
  <si>
    <t>N</t>
  </si>
  <si>
    <t>xBar</t>
  </si>
  <si>
    <t>yBar</t>
  </si>
  <si>
    <t>xSigma</t>
  </si>
  <si>
    <t>ySigma</t>
  </si>
  <si>
    <t>x^2</t>
  </si>
  <si>
    <t>Y^2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</si>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</sst>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8" formatCode="#,##0.0000"/>
  </numFmts>
  <fonts count="6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3" applyNumberFormat="0" applyAlignment="0" applyProtection="0"/>
    <xf numFmtId="0" fontId="3" fillId="2" borderId="2" applyNumberFormat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5" fillId="0" borderId="1" xfId="1" applyFont="1" applyAlignment="1">
      <alignment horizontal="center"/>
    </xf>
    <xf numFmtId="0" fontId="3" fillId="2" borderId="2" xfId="3"/>
    <xf numFmtId="164" fontId="2" fillId="2" borderId="3" xfId="2" applyNumberFormat="1"/>
    <xf numFmtId="0" fontId="2" fillId="2" borderId="3" xfId="2"/>
    <xf numFmtId="4" fontId="2" fillId="2" borderId="3" xfId="2" applyNumberFormat="1"/>
    <xf numFmtId="0" fontId="5" fillId="0" borderId="0" xfId="1" applyFont="1" applyFill="1" applyBorder="1" applyAlignment="1">
      <alignment horizontal="center"/>
    </xf>
    <xf numFmtId="0" fontId="4" fillId="0" borderId="0" xfId="4" applyAlignment="1">
      <alignment horizontal="right"/>
    </xf>
    <xf numFmtId="0" fontId="4" fillId="0" borderId="0" xfId="4"/>
    <xf numFmtId="168" fontId="0" fillId="0" borderId="0" xfId="0" applyNumberFormat="1"/>
  </cellXfs>
  <cellStyles count="5">
    <cellStyle name="Calculation" xfId="3" builtinId="22"/>
    <cellStyle name="Explanatory Text" xfId="4" builtinId="53"/>
    <cellStyle name="Heading 2" xfId="1" builtinId="17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18</xdr:col>
      <xdr:colOff>197540</xdr:colOff>
      <xdr:row>12</xdr:row>
      <xdr:rowOff>180007</xdr:rowOff>
    </xdr:to>
    <xdr:pic>
      <xdr:nvPicPr>
        <xdr:cNvPr id="2" name="Picture 1" descr="Image result">
          <a:extLst>
            <a:ext uri="{FF2B5EF4-FFF2-40B4-BE49-F238E27FC236}">
              <a16:creationId xmlns:a16="http://schemas.microsoft.com/office/drawing/2014/main" id="{11FC59EE-1A58-473E-8D19-AD1CCA829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9283" y="198783"/>
          <a:ext cx="4371975" cy="2283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showGridLines="0" tabSelected="1" zoomScale="115" zoomScaleNormal="115" workbookViewId="0">
      <selection activeCell="L18" sqref="L18"/>
    </sheetView>
  </sheetViews>
  <sheetFormatPr defaultRowHeight="15" x14ac:dyDescent="0.25"/>
  <cols>
    <col min="1" max="2" width="9.140625" style="1"/>
    <col min="3" max="3" width="10.42578125" style="1" customWidth="1"/>
    <col min="8" max="8" width="17.7109375" bestFit="1" customWidth="1"/>
    <col min="12" max="14" width="12.28515625" bestFit="1" customWidth="1"/>
    <col min="15" max="15" width="10.42578125" customWidth="1"/>
  </cols>
  <sheetData>
    <row r="1" spans="1:9" ht="15.75" thickBot="1" x14ac:dyDescent="0.3">
      <c r="A1" s="2" t="s">
        <v>0</v>
      </c>
      <c r="B1" s="2" t="s">
        <v>8</v>
      </c>
      <c r="C1" s="2" t="s">
        <v>1</v>
      </c>
      <c r="D1" s="7" t="s">
        <v>9</v>
      </c>
      <c r="E1" s="7" t="s">
        <v>10</v>
      </c>
    </row>
    <row r="2" spans="1:9" ht="15.75" thickTop="1" x14ac:dyDescent="0.25">
      <c r="A2" s="1">
        <v>90</v>
      </c>
      <c r="B2" s="8">
        <f>A2*A2</f>
        <v>8100</v>
      </c>
      <c r="C2" s="1">
        <v>85</v>
      </c>
      <c r="D2" s="9">
        <f>C2*C2</f>
        <v>7225</v>
      </c>
      <c r="E2">
        <f>A2*C2</f>
        <v>7650</v>
      </c>
      <c r="H2" s="3" t="s">
        <v>2</v>
      </c>
      <c r="I2" s="4">
        <f>CORREL(X,Y)</f>
        <v>0.31837857756837518</v>
      </c>
    </row>
    <row r="3" spans="1:9" x14ac:dyDescent="0.25">
      <c r="A3" s="1">
        <v>92</v>
      </c>
      <c r="B3" s="8">
        <f t="shared" ref="B3:B11" si="0">A3*A3</f>
        <v>8464</v>
      </c>
      <c r="C3" s="1">
        <v>87</v>
      </c>
      <c r="D3" s="9">
        <f t="shared" ref="D3:D11" si="1">C3*C3</f>
        <v>7569</v>
      </c>
      <c r="E3">
        <f t="shared" ref="E3:E11" si="2">A3*C3</f>
        <v>8004</v>
      </c>
      <c r="H3" s="3"/>
      <c r="I3" s="4"/>
    </row>
    <row r="4" spans="1:9" x14ac:dyDescent="0.25">
      <c r="A4" s="1">
        <v>95</v>
      </c>
      <c r="B4" s="8">
        <f t="shared" si="0"/>
        <v>9025</v>
      </c>
      <c r="C4" s="1">
        <v>86</v>
      </c>
      <c r="D4" s="9">
        <f t="shared" si="1"/>
        <v>7396</v>
      </c>
      <c r="E4">
        <f t="shared" si="2"/>
        <v>8170</v>
      </c>
      <c r="H4" s="3" t="s">
        <v>3</v>
      </c>
      <c r="I4" s="5">
        <f>IF(COUNT(X)=COUNT(Y), COUNT(X), NA)</f>
        <v>10</v>
      </c>
    </row>
    <row r="5" spans="1:9" x14ac:dyDescent="0.25">
      <c r="A5" s="1">
        <v>96</v>
      </c>
      <c r="B5" s="8">
        <f t="shared" si="0"/>
        <v>9216</v>
      </c>
      <c r="C5" s="1">
        <v>97</v>
      </c>
      <c r="D5" s="9">
        <f t="shared" si="1"/>
        <v>9409</v>
      </c>
      <c r="E5">
        <f t="shared" si="2"/>
        <v>9312</v>
      </c>
      <c r="H5" s="3" t="s">
        <v>4</v>
      </c>
      <c r="I5" s="6">
        <f>AVERAGE(A2:A11)</f>
        <v>92.6</v>
      </c>
    </row>
    <row r="6" spans="1:9" x14ac:dyDescent="0.25">
      <c r="A6" s="1">
        <v>87</v>
      </c>
      <c r="B6" s="8">
        <f t="shared" si="0"/>
        <v>7569</v>
      </c>
      <c r="C6" s="1">
        <v>96</v>
      </c>
      <c r="D6" s="9">
        <f t="shared" si="1"/>
        <v>9216</v>
      </c>
      <c r="E6">
        <f t="shared" si="2"/>
        <v>8352</v>
      </c>
      <c r="H6" s="3" t="s">
        <v>5</v>
      </c>
      <c r="I6" s="6">
        <f>AVERAGE(Y)</f>
        <v>91.1</v>
      </c>
    </row>
    <row r="7" spans="1:9" x14ac:dyDescent="0.25">
      <c r="A7" s="1">
        <v>87</v>
      </c>
      <c r="B7" s="8">
        <f t="shared" si="0"/>
        <v>7569</v>
      </c>
      <c r="C7" s="1">
        <v>88</v>
      </c>
      <c r="D7" s="9">
        <f t="shared" si="1"/>
        <v>7744</v>
      </c>
      <c r="E7">
        <f t="shared" si="2"/>
        <v>7656</v>
      </c>
    </row>
    <row r="8" spans="1:9" x14ac:dyDescent="0.25">
      <c r="A8" s="1">
        <v>90</v>
      </c>
      <c r="B8" s="8">
        <f t="shared" si="0"/>
        <v>8100</v>
      </c>
      <c r="C8" s="1">
        <v>89</v>
      </c>
      <c r="D8" s="9">
        <f t="shared" si="1"/>
        <v>7921</v>
      </c>
      <c r="E8">
        <f t="shared" si="2"/>
        <v>8010</v>
      </c>
      <c r="H8" s="3" t="s">
        <v>6</v>
      </c>
      <c r="I8" s="6">
        <f>STDEV(X)</f>
        <v>3.9496835316263001</v>
      </c>
    </row>
    <row r="9" spans="1:9" x14ac:dyDescent="0.25">
      <c r="A9" s="1">
        <v>95</v>
      </c>
      <c r="B9" s="8">
        <f t="shared" si="0"/>
        <v>9025</v>
      </c>
      <c r="C9" s="1">
        <v>98</v>
      </c>
      <c r="D9" s="9">
        <f t="shared" si="1"/>
        <v>9604</v>
      </c>
      <c r="E9">
        <f t="shared" si="2"/>
        <v>9310</v>
      </c>
      <c r="H9" s="3" t="s">
        <v>7</v>
      </c>
      <c r="I9" s="6">
        <f>STDEV(Y)</f>
        <v>5.425249610233001</v>
      </c>
    </row>
    <row r="10" spans="1:9" x14ac:dyDescent="0.25">
      <c r="A10" s="1">
        <v>98</v>
      </c>
      <c r="B10" s="8">
        <f t="shared" si="0"/>
        <v>9604</v>
      </c>
      <c r="C10" s="1">
        <v>98</v>
      </c>
      <c r="D10" s="9">
        <f t="shared" si="1"/>
        <v>9604</v>
      </c>
      <c r="E10">
        <f t="shared" si="2"/>
        <v>9604</v>
      </c>
    </row>
    <row r="11" spans="1:9" x14ac:dyDescent="0.25">
      <c r="A11" s="1">
        <v>96</v>
      </c>
      <c r="B11" s="8">
        <f t="shared" si="0"/>
        <v>9216</v>
      </c>
      <c r="C11" s="1">
        <v>87</v>
      </c>
      <c r="D11" s="9">
        <f t="shared" si="1"/>
        <v>7569</v>
      </c>
      <c r="E11">
        <f t="shared" si="2"/>
        <v>8352</v>
      </c>
    </row>
    <row r="17" spans="12:15" x14ac:dyDescent="0.25">
      <c r="L17">
        <f>M17-N17*O17</f>
        <v>614</v>
      </c>
      <c r="M17">
        <f>N*SUM(XY)</f>
        <v>844200</v>
      </c>
      <c r="N17">
        <f>SUM(X)</f>
        <v>926</v>
      </c>
      <c r="O17">
        <f>SUM(Y)</f>
        <v>911</v>
      </c>
    </row>
    <row r="18" spans="12:15" x14ac:dyDescent="0.25">
      <c r="L18">
        <f>SQRT(M18*N18)</f>
        <v>1928.521713644936</v>
      </c>
      <c r="M18">
        <f>N*SUM(XSquared)-POWER(SUM(X),2)</f>
        <v>1404</v>
      </c>
      <c r="N18">
        <f>N*SUM(YSquared)-POWER(SUM(Y),2)</f>
        <v>2649</v>
      </c>
    </row>
    <row r="20" spans="12:15" x14ac:dyDescent="0.25">
      <c r="L20" s="10">
        <f>L17/L18</f>
        <v>0.31837857756837512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Correlation</vt:lpstr>
      <vt:lpstr>BSE_Close</vt:lpstr>
      <vt:lpstr>N</vt:lpstr>
      <vt:lpstr>SPX_Close</vt:lpstr>
      <vt:lpstr>X</vt:lpstr>
      <vt:lpstr>XSquared</vt:lpstr>
      <vt:lpstr>XY</vt:lpstr>
      <vt:lpstr>Y</vt:lpstr>
      <vt:lpstr>YSquared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2018-02-19T00:08:01Z</dcterms:modified>
</cp:coreProperties>
</file>