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gz173f\Desktop\Git\dailyworkspace\Personal\EMBA\MiraVos\"/>
    </mc:Choice>
  </mc:AlternateContent>
  <xr:revisionPtr revIDLastSave="0" documentId="13_ncr:1_{14C4250F-3E88-4DAD-946B-8466305024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 Cost rev1 Stick Form" sheetId="1" r:id="rId1"/>
    <sheet name="Product Cost rev1 Bulk Pack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7" i="1" l="1"/>
  <c r="X26" i="1"/>
  <c r="X21" i="1"/>
  <c r="X20" i="1"/>
  <c r="X19" i="1"/>
  <c r="W21" i="1"/>
  <c r="W20" i="1"/>
  <c r="W19" i="1"/>
  <c r="X13" i="1"/>
  <c r="X12" i="1"/>
  <c r="X10" i="1"/>
  <c r="X9" i="1"/>
  <c r="X8" i="1"/>
  <c r="X7" i="1"/>
  <c r="X6" i="1"/>
  <c r="X5" i="1"/>
  <c r="X4" i="1"/>
  <c r="X3" i="1"/>
  <c r="W7" i="1"/>
  <c r="W6" i="1"/>
  <c r="W5" i="1"/>
  <c r="M5" i="1"/>
  <c r="M3" i="1"/>
  <c r="N3" i="1" s="1"/>
  <c r="N26" i="1"/>
  <c r="N27" i="1" s="1"/>
  <c r="N10" i="1"/>
  <c r="N9" i="1"/>
  <c r="N8" i="1"/>
  <c r="N4" i="1"/>
  <c r="N24" i="1"/>
  <c r="N23" i="1"/>
  <c r="N22" i="1"/>
  <c r="N21" i="1"/>
  <c r="N20" i="1"/>
  <c r="N19" i="1"/>
  <c r="N18" i="1"/>
  <c r="N17" i="1"/>
  <c r="M21" i="1"/>
  <c r="M20" i="1"/>
  <c r="M19" i="1"/>
  <c r="M17" i="1"/>
  <c r="M7" i="1"/>
  <c r="N7" i="1" s="1"/>
  <c r="M6" i="1"/>
  <c r="N6" i="1" s="1"/>
  <c r="N5" i="1"/>
  <c r="V26" i="3"/>
  <c r="L26" i="3"/>
  <c r="B26" i="3"/>
  <c r="Z21" i="3"/>
  <c r="W21" i="3"/>
  <c r="Q21" i="3"/>
  <c r="M21" i="3"/>
  <c r="G21" i="3"/>
  <c r="C21" i="3"/>
  <c r="Z20" i="3"/>
  <c r="W20" i="3"/>
  <c r="Q20" i="3"/>
  <c r="M20" i="3"/>
  <c r="G20" i="3"/>
  <c r="C20" i="3"/>
  <c r="Z19" i="3"/>
  <c r="W19" i="3"/>
  <c r="Q19" i="3"/>
  <c r="M19" i="3"/>
  <c r="G19" i="3"/>
  <c r="C19" i="3"/>
  <c r="G18" i="3"/>
  <c r="C18" i="3"/>
  <c r="Q17" i="3"/>
  <c r="M17" i="3"/>
  <c r="G17" i="3"/>
  <c r="C17" i="3"/>
  <c r="V12" i="3"/>
  <c r="L12" i="3"/>
  <c r="B12" i="3"/>
  <c r="Z7" i="3"/>
  <c r="W7" i="3"/>
  <c r="Q7" i="3"/>
  <c r="M7" i="3"/>
  <c r="G7" i="3"/>
  <c r="C7" i="3"/>
  <c r="Z6" i="3"/>
  <c r="W6" i="3"/>
  <c r="Q6" i="3"/>
  <c r="M6" i="3"/>
  <c r="G6" i="3"/>
  <c r="C6" i="3"/>
  <c r="Z5" i="3"/>
  <c r="W5" i="3"/>
  <c r="Q5" i="3"/>
  <c r="M5" i="3"/>
  <c r="G5" i="3"/>
  <c r="C5" i="3"/>
  <c r="G4" i="3"/>
  <c r="C4" i="3"/>
  <c r="Q3" i="3"/>
  <c r="M3" i="3"/>
  <c r="G3" i="3"/>
  <c r="C3" i="3"/>
  <c r="V26" i="1"/>
  <c r="AA21" i="1"/>
  <c r="AA20" i="1"/>
  <c r="AA19" i="1"/>
  <c r="V12" i="1"/>
  <c r="AA7" i="1"/>
  <c r="AA6" i="1"/>
  <c r="AA5" i="1"/>
  <c r="W12" i="1"/>
  <c r="L26" i="1"/>
  <c r="Q21" i="1"/>
  <c r="Q20" i="1"/>
  <c r="Q19" i="1"/>
  <c r="Q17" i="1"/>
  <c r="L12" i="1"/>
  <c r="Q7" i="1"/>
  <c r="Q6" i="1"/>
  <c r="Q5" i="1"/>
  <c r="Q3" i="1"/>
  <c r="Q11" i="1" s="1"/>
  <c r="C21" i="1"/>
  <c r="C20" i="1"/>
  <c r="C19" i="1"/>
  <c r="C18" i="1"/>
  <c r="C17" i="1"/>
  <c r="C7" i="1"/>
  <c r="C6" i="1"/>
  <c r="C5" i="1"/>
  <c r="C4" i="1"/>
  <c r="C3" i="1"/>
  <c r="B26" i="1"/>
  <c r="G21" i="1"/>
  <c r="G20" i="1"/>
  <c r="G19" i="1"/>
  <c r="G18" i="1"/>
  <c r="G17" i="1"/>
  <c r="G6" i="1"/>
  <c r="G7" i="1"/>
  <c r="G5" i="1"/>
  <c r="G4" i="1"/>
  <c r="G3" i="1"/>
  <c r="B12" i="1"/>
  <c r="N12" i="1" l="1"/>
  <c r="N13" i="1" s="1"/>
  <c r="G25" i="1"/>
  <c r="G26" i="1" s="1"/>
  <c r="W26" i="1"/>
  <c r="M12" i="1"/>
  <c r="G11" i="1"/>
  <c r="AA25" i="1"/>
  <c r="AA26" i="1" s="1"/>
  <c r="W26" i="3"/>
  <c r="M12" i="3"/>
  <c r="P12" i="3" s="1"/>
  <c r="P13" i="3" s="1"/>
  <c r="C12" i="3"/>
  <c r="W12" i="3"/>
  <c r="Y12" i="3" s="1"/>
  <c r="Y13" i="3" s="1"/>
  <c r="M26" i="3"/>
  <c r="P26" i="3" s="1"/>
  <c r="P27" i="3" s="1"/>
  <c r="C26" i="3"/>
  <c r="F26" i="3"/>
  <c r="F27" i="3" s="1"/>
  <c r="F12" i="3"/>
  <c r="F13" i="3" s="1"/>
  <c r="Y26" i="3"/>
  <c r="Y27" i="3" s="1"/>
  <c r="Q23" i="1"/>
  <c r="Q26" i="1" s="1"/>
  <c r="M26" i="1"/>
  <c r="AA11" i="1"/>
  <c r="Z26" i="1"/>
  <c r="Z27" i="1" s="1"/>
  <c r="C26" i="1"/>
  <c r="F26" i="1" s="1"/>
  <c r="F27" i="1" s="1"/>
  <c r="C12" i="1"/>
  <c r="F12" i="1" s="1"/>
  <c r="F13" i="1" s="1"/>
</calcChain>
</file>

<file path=xl/sharedStrings.xml><?xml version="1.0" encoding="utf-8"?>
<sst xmlns="http://schemas.openxmlformats.org/spreadsheetml/2006/main" count="307" uniqueCount="36">
  <si>
    <t>L Theanine</t>
  </si>
  <si>
    <t>Creatine</t>
  </si>
  <si>
    <t>Yerba Mate</t>
  </si>
  <si>
    <t>Part</t>
  </si>
  <si>
    <t>Quantity (mg)</t>
  </si>
  <si>
    <t>L-citruline mallate</t>
  </si>
  <si>
    <t xml:space="preserve">Beta-allenine </t>
  </si>
  <si>
    <t>Weight (g)</t>
  </si>
  <si>
    <t>Sticks per SKU</t>
  </si>
  <si>
    <t>Cost per gram</t>
  </si>
  <si>
    <t>Source</t>
  </si>
  <si>
    <t>Yerba Montana @ 4 lbs</t>
  </si>
  <si>
    <t>Per Stick Cost</t>
  </si>
  <si>
    <t>Per SKU Cost</t>
  </si>
  <si>
    <t>Order Weight (g)</t>
  </si>
  <si>
    <t>Avl Doeses</t>
  </si>
  <si>
    <t xml:space="preserve">Doses per order </t>
  </si>
  <si>
    <t>Recipe 1</t>
  </si>
  <si>
    <t>Recipe 2 - Increase Order Volume</t>
  </si>
  <si>
    <t>Order Cost</t>
  </si>
  <si>
    <t>Bulk Supplements</t>
  </si>
  <si>
    <t>SKU Per order</t>
  </si>
  <si>
    <t>Recipe 1 - Remove Creatine</t>
  </si>
  <si>
    <t>Recipe 2 - Increase Order Volume - Remove Creatine</t>
  </si>
  <si>
    <t>Recipe 1 - Remove Creatine - Remove L-Theanine</t>
  </si>
  <si>
    <t>Recipe 2 - Increase Order Volume - Remove Creatine - Remove L-Theanine</t>
  </si>
  <si>
    <t>Flavor Additive</t>
  </si>
  <si>
    <t>Packaging</t>
  </si>
  <si>
    <t>Assembly LOP</t>
  </si>
  <si>
    <t>Servings per SKU</t>
  </si>
  <si>
    <t>Per Scoop Cost</t>
  </si>
  <si>
    <t xml:space="preserve">Assembly LOP </t>
  </si>
  <si>
    <t>^Assumed LOP %</t>
  </si>
  <si>
    <t>Dose Cost</t>
  </si>
  <si>
    <t>Cost per mg</t>
  </si>
  <si>
    <t>Assumed LOP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</si>
</sst>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0" xfId="0" applyFont="1"/>
    <xf numFmtId="0" fontId="0" fillId="0" borderId="8" xfId="0" applyFont="1" applyBorder="1"/>
    <xf numFmtId="0" fontId="0" fillId="0" borderId="0" xfId="0" applyFont="1" applyBorder="1"/>
    <xf numFmtId="0" fontId="0" fillId="0" borderId="9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0" fillId="0" borderId="10" xfId="0" applyFont="1" applyBorder="1"/>
    <xf numFmtId="0" fontId="0" fillId="0" borderId="1" xfId="0" applyFont="1" applyBorder="1"/>
    <xf numFmtId="0" fontId="0" fillId="0" borderId="11" xfId="0" applyFont="1" applyBorder="1"/>
    <xf numFmtId="10" fontId="0" fillId="0" borderId="0" xfId="0" applyNumberFormat="1" applyFont="1" applyBorder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236220</xdr:colOff>
      <xdr:row>28</xdr:row>
      <xdr:rowOff>144780</xdr:rowOff>
    </xdr:from>
    <xdr:to>
      <xdr:col>13</xdr:col>
      <xdr:colOff>557292</xdr:colOff>
      <xdr:row>60</xdr:row>
      <xdr:rowOff>30977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4F590F-9B25-9A9D-CE5B-BEAFD0923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0" y="5265420"/>
          <a:ext cx="11903472" cy="57383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27</xdr:row>
      <xdr:rowOff>83820</xdr:rowOff>
    </xdr:from>
    <xdr:to>
      <xdr:col>13</xdr:col>
      <xdr:colOff>122934</xdr:colOff>
      <xdr:row>61</xdr:row>
      <xdr:rowOff>76738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02699E-CE6C-3C0A-E636-CA3B2556E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021580"/>
          <a:ext cx="11705334" cy="62108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7"/>
  <sheetViews>
    <sheetView tabSelected="1" topLeftCell="A2" workbookViewId="0">
      <selection activeCell="V25" sqref="V25"/>
    </sheetView>
  </sheetViews>
  <sheetFormatPr defaultRowHeight="14.4" x14ac:dyDescent="0.3"/>
  <cols>
    <col min="1" max="1" width="15.77734375" style="4" bestFit="1" customWidth="1"/>
    <col min="2" max="2" width="12" style="4" bestFit="1" customWidth="1"/>
    <col min="3" max="3" width="12.33203125" style="4" bestFit="1" customWidth="1"/>
    <col min="4" max="4" width="12.33203125" style="4" customWidth="1"/>
    <col min="5" max="5" width="12" style="4" bestFit="1" customWidth="1"/>
    <col min="6" max="6" width="14.44140625" style="4" bestFit="1" customWidth="1"/>
    <col min="7" max="7" width="12" style="4" bestFit="1" customWidth="1"/>
    <col min="8" max="8" width="20.109375" style="4" bestFit="1" customWidth="1"/>
    <col min="9" max="10" width="8.88671875" style="4"/>
    <col min="11" max="11" width="15.77734375" style="4" bestFit="1" customWidth="1"/>
    <col min="12" max="12" width="12" style="4" bestFit="1" customWidth="1"/>
    <col min="13" max="14" width="12.33203125" style="4" customWidth="1"/>
    <col min="15" max="15" width="12" style="4" bestFit="1" customWidth="1"/>
    <col min="16" max="16" width="14.44140625" style="4" bestFit="1" customWidth="1"/>
    <col min="17" max="17" width="12" style="4" bestFit="1" customWidth="1"/>
    <col min="18" max="18" width="20.109375" style="4" bestFit="1" customWidth="1"/>
    <col min="19" max="20" width="8.88671875" style="4"/>
    <col min="21" max="21" width="15.77734375" style="4" bestFit="1" customWidth="1"/>
    <col min="22" max="22" width="12" style="4" bestFit="1" customWidth="1"/>
    <col min="23" max="23" width="12.33203125" style="4" bestFit="1" customWidth="1"/>
    <col min="24" max="24" width="12.33203125" style="4" customWidth="1"/>
    <col min="25" max="25" width="12" style="4" bestFit="1" customWidth="1"/>
    <col min="26" max="26" width="14.44140625" style="4" bestFit="1" customWidth="1"/>
    <col min="27" max="27" width="12" style="4" bestFit="1" customWidth="1"/>
    <col min="28" max="28" width="20.109375" style="4" bestFit="1" customWidth="1"/>
    <col min="29" max="16384" width="8.88671875" style="4"/>
  </cols>
  <sheetData>
    <row r="1" spans="1:29" x14ac:dyDescent="0.3">
      <c r="A1" s="1" t="s">
        <v>17</v>
      </c>
      <c r="B1" s="2"/>
      <c r="C1" s="2"/>
      <c r="D1" s="2"/>
      <c r="E1" s="2"/>
      <c r="F1" s="2"/>
      <c r="G1" s="2"/>
      <c r="H1" s="2"/>
      <c r="I1" s="3"/>
      <c r="K1" s="1" t="s">
        <v>22</v>
      </c>
      <c r="L1" s="2"/>
      <c r="M1" s="2"/>
      <c r="N1" s="2"/>
      <c r="O1" s="2"/>
      <c r="P1" s="2"/>
      <c r="Q1" s="2"/>
      <c r="R1" s="2"/>
      <c r="S1" s="3"/>
      <c r="U1" s="1" t="s">
        <v>24</v>
      </c>
      <c r="V1" s="2"/>
      <c r="W1" s="2"/>
      <c r="X1" s="2"/>
      <c r="Y1" s="2"/>
      <c r="Z1" s="2"/>
      <c r="AA1" s="2"/>
      <c r="AB1" s="2"/>
      <c r="AC1" s="3"/>
    </row>
    <row r="2" spans="1:29" x14ac:dyDescent="0.3">
      <c r="A2" s="5" t="s">
        <v>3</v>
      </c>
      <c r="B2" s="6" t="s">
        <v>4</v>
      </c>
      <c r="C2" s="6" t="s">
        <v>9</v>
      </c>
      <c r="D2" s="15" t="s">
        <v>33</v>
      </c>
      <c r="E2" s="6" t="s">
        <v>19</v>
      </c>
      <c r="F2" s="6" t="s">
        <v>14</v>
      </c>
      <c r="G2" s="6" t="s">
        <v>15</v>
      </c>
      <c r="H2" s="6" t="s">
        <v>10</v>
      </c>
      <c r="I2" s="7"/>
      <c r="K2" s="5" t="s">
        <v>3</v>
      </c>
      <c r="L2" s="6" t="s">
        <v>4</v>
      </c>
      <c r="M2" s="6" t="s">
        <v>34</v>
      </c>
      <c r="N2" s="15" t="s">
        <v>33</v>
      </c>
      <c r="O2" s="6" t="s">
        <v>19</v>
      </c>
      <c r="P2" s="6" t="s">
        <v>14</v>
      </c>
      <c r="Q2" s="6" t="s">
        <v>15</v>
      </c>
      <c r="R2" s="6" t="s">
        <v>10</v>
      </c>
      <c r="S2" s="7"/>
      <c r="U2" s="5" t="s">
        <v>3</v>
      </c>
      <c r="V2" s="6" t="s">
        <v>4</v>
      </c>
      <c r="W2" s="6" t="s">
        <v>9</v>
      </c>
      <c r="X2" s="15" t="s">
        <v>33</v>
      </c>
      <c r="Y2" s="6" t="s">
        <v>19</v>
      </c>
      <c r="Z2" s="6" t="s">
        <v>14</v>
      </c>
      <c r="AA2" s="6" t="s">
        <v>15</v>
      </c>
      <c r="AB2" s="6" t="s">
        <v>10</v>
      </c>
      <c r="AC2" s="7"/>
    </row>
    <row r="3" spans="1:29" x14ac:dyDescent="0.3">
      <c r="A3" s="5" t="s">
        <v>0</v>
      </c>
      <c r="B3" s="6">
        <v>250</v>
      </c>
      <c r="C3" s="6">
        <f>E3/F3</f>
        <v>4.7969999999999999E-2</v>
      </c>
      <c r="D3" s="6"/>
      <c r="E3" s="6">
        <v>47.97</v>
      </c>
      <c r="F3" s="6">
        <v>1000</v>
      </c>
      <c r="G3" s="6">
        <f>(F3*1000)/B3</f>
        <v>4000</v>
      </c>
      <c r="H3" s="6" t="s">
        <v>20</v>
      </c>
      <c r="I3" s="7"/>
      <c r="K3" s="5" t="s">
        <v>0</v>
      </c>
      <c r="L3" s="6">
        <v>250</v>
      </c>
      <c r="M3" s="6">
        <f>(O3/P3)/1000</f>
        <v>4.7969999999999996E-5</v>
      </c>
      <c r="N3" s="6">
        <f>L3*M3</f>
        <v>1.19925E-2</v>
      </c>
      <c r="O3" s="6">
        <v>47.97</v>
      </c>
      <c r="P3" s="6">
        <v>1000</v>
      </c>
      <c r="Q3" s="6">
        <f>(P3*1000)/L3</f>
        <v>4000</v>
      </c>
      <c r="R3" s="6" t="s">
        <v>20</v>
      </c>
      <c r="S3" s="7"/>
      <c r="U3" s="5"/>
      <c r="V3" s="6"/>
      <c r="W3" s="6"/>
      <c r="X3" s="6">
        <f>V3*W3</f>
        <v>0</v>
      </c>
      <c r="Y3" s="6"/>
      <c r="Z3" s="6"/>
      <c r="AA3" s="6"/>
      <c r="AB3" s="6"/>
      <c r="AC3" s="7"/>
    </row>
    <row r="4" spans="1:29" x14ac:dyDescent="0.3">
      <c r="A4" s="5" t="s">
        <v>1</v>
      </c>
      <c r="B4" s="6">
        <v>5000</v>
      </c>
      <c r="C4" s="6">
        <f>E4/F4</f>
        <v>2.8969999999999999E-2</v>
      </c>
      <c r="D4" s="6"/>
      <c r="E4" s="6">
        <v>28.97</v>
      </c>
      <c r="F4" s="6">
        <v>1000</v>
      </c>
      <c r="G4" s="6">
        <f>(F4*1000)/B4</f>
        <v>200</v>
      </c>
      <c r="H4" s="6" t="s">
        <v>20</v>
      </c>
      <c r="I4" s="7"/>
      <c r="K4" s="5"/>
      <c r="L4" s="6"/>
      <c r="M4" s="6"/>
      <c r="N4" s="6">
        <f>L4*M4</f>
        <v>0</v>
      </c>
      <c r="O4" s="6"/>
      <c r="P4" s="6"/>
      <c r="Q4" s="6"/>
      <c r="R4" s="6"/>
      <c r="S4" s="7"/>
      <c r="U4" s="5"/>
      <c r="V4" s="6"/>
      <c r="W4" s="6"/>
      <c r="X4" s="6">
        <f t="shared" ref="X4:X10" si="0">V4*W4</f>
        <v>0</v>
      </c>
      <c r="Y4" s="6"/>
      <c r="Z4" s="6"/>
      <c r="AA4" s="6"/>
      <c r="AB4" s="6"/>
      <c r="AC4" s="7"/>
    </row>
    <row r="5" spans="1:29" x14ac:dyDescent="0.3">
      <c r="A5" s="5" t="s">
        <v>2</v>
      </c>
      <c r="B5" s="6">
        <v>500</v>
      </c>
      <c r="C5" s="6">
        <f>E5/F5</f>
        <v>8.5997794928335175E-2</v>
      </c>
      <c r="D5" s="6"/>
      <c r="E5" s="6">
        <v>156</v>
      </c>
      <c r="F5" s="6">
        <v>1814</v>
      </c>
      <c r="G5" s="6">
        <f>(F5*1000)/B5</f>
        <v>3628</v>
      </c>
      <c r="H5" s="6" t="s">
        <v>11</v>
      </c>
      <c r="I5" s="7"/>
      <c r="K5" s="5" t="s">
        <v>2</v>
      </c>
      <c r="L5" s="6">
        <v>500</v>
      </c>
      <c r="M5" s="6">
        <f>(O5/P5)/1000</f>
        <v>8.5997794928335176E-5</v>
      </c>
      <c r="N5" s="6">
        <f>M5*L5</f>
        <v>4.2998897464167588E-2</v>
      </c>
      <c r="O5" s="6">
        <v>156</v>
      </c>
      <c r="P5" s="6">
        <v>1814</v>
      </c>
      <c r="Q5" s="6">
        <f>(P5*1000)/L5</f>
        <v>3628</v>
      </c>
      <c r="R5" s="6" t="s">
        <v>11</v>
      </c>
      <c r="S5" s="7"/>
      <c r="U5" s="5" t="s">
        <v>2</v>
      </c>
      <c r="V5" s="6">
        <v>500</v>
      </c>
      <c r="W5" s="6">
        <f>Y5/Z5/1000</f>
        <v>8.5997794928335176E-5</v>
      </c>
      <c r="X5" s="6">
        <f t="shared" si="0"/>
        <v>4.2998897464167588E-2</v>
      </c>
      <c r="Y5" s="6">
        <v>156</v>
      </c>
      <c r="Z5" s="6">
        <v>1814</v>
      </c>
      <c r="AA5" s="6">
        <f>(Z5*1000)/V5</f>
        <v>3628</v>
      </c>
      <c r="AB5" s="6" t="s">
        <v>11</v>
      </c>
      <c r="AC5" s="7"/>
    </row>
    <row r="6" spans="1:29" x14ac:dyDescent="0.3">
      <c r="A6" s="5" t="s">
        <v>5</v>
      </c>
      <c r="B6" s="6">
        <v>6000</v>
      </c>
      <c r="C6" s="6">
        <f>E6/F6</f>
        <v>3.1969999999999998E-2</v>
      </c>
      <c r="D6" s="6"/>
      <c r="E6" s="6">
        <v>31.97</v>
      </c>
      <c r="F6" s="6">
        <v>1000</v>
      </c>
      <c r="G6" s="6">
        <f>(F6*1000)/B6</f>
        <v>166.66666666666666</v>
      </c>
      <c r="H6" s="6" t="s">
        <v>20</v>
      </c>
      <c r="I6" s="7"/>
      <c r="K6" s="5" t="s">
        <v>5</v>
      </c>
      <c r="L6" s="6">
        <v>6000</v>
      </c>
      <c r="M6" s="6">
        <f>O6/P6/1000</f>
        <v>3.1970000000000001E-5</v>
      </c>
      <c r="N6" s="6">
        <f>M6*L6</f>
        <v>0.19181999999999999</v>
      </c>
      <c r="O6" s="6">
        <v>31.97</v>
      </c>
      <c r="P6" s="6">
        <v>1000</v>
      </c>
      <c r="Q6" s="6">
        <f>(P6*1000)/L6</f>
        <v>166.66666666666666</v>
      </c>
      <c r="R6" s="6" t="s">
        <v>20</v>
      </c>
      <c r="S6" s="7"/>
      <c r="U6" s="5" t="s">
        <v>5</v>
      </c>
      <c r="V6" s="6">
        <v>6000</v>
      </c>
      <c r="W6" s="6">
        <f>Y6/Z6/1000</f>
        <v>3.1970000000000001E-5</v>
      </c>
      <c r="X6" s="6">
        <f t="shared" si="0"/>
        <v>0.19181999999999999</v>
      </c>
      <c r="Y6" s="6">
        <v>31.97</v>
      </c>
      <c r="Z6" s="6">
        <v>1000</v>
      </c>
      <c r="AA6" s="6">
        <f>(Z6*1000)/V6</f>
        <v>166.66666666666666</v>
      </c>
      <c r="AB6" s="6" t="s">
        <v>20</v>
      </c>
      <c r="AC6" s="7"/>
    </row>
    <row r="7" spans="1:29" x14ac:dyDescent="0.3">
      <c r="A7" s="5" t="s">
        <v>6</v>
      </c>
      <c r="B7" s="6">
        <v>1800</v>
      </c>
      <c r="C7" s="6">
        <f>E7/F7</f>
        <v>2.6969999999999997E-2</v>
      </c>
      <c r="D7" s="6"/>
      <c r="E7" s="6">
        <v>26.97</v>
      </c>
      <c r="F7" s="6">
        <v>1000</v>
      </c>
      <c r="G7" s="6">
        <f>(F7*1000)/B7</f>
        <v>555.55555555555554</v>
      </c>
      <c r="H7" s="6" t="s">
        <v>20</v>
      </c>
      <c r="I7" s="7"/>
      <c r="K7" s="5" t="s">
        <v>6</v>
      </c>
      <c r="L7" s="6">
        <v>1800</v>
      </c>
      <c r="M7" s="6">
        <f>O7/P7/1000</f>
        <v>2.6969999999999998E-5</v>
      </c>
      <c r="N7" s="6">
        <f>M7*L7</f>
        <v>4.8545999999999999E-2</v>
      </c>
      <c r="O7" s="6">
        <v>26.97</v>
      </c>
      <c r="P7" s="6">
        <v>1000</v>
      </c>
      <c r="Q7" s="6">
        <f>(P7*1000)/L7</f>
        <v>555.55555555555554</v>
      </c>
      <c r="R7" s="6" t="s">
        <v>20</v>
      </c>
      <c r="S7" s="7"/>
      <c r="U7" s="5" t="s">
        <v>6</v>
      </c>
      <c r="V7" s="6">
        <v>1800</v>
      </c>
      <c r="W7" s="6">
        <f>Y7/Z7/1000</f>
        <v>2.6969999999999998E-5</v>
      </c>
      <c r="X7" s="6">
        <f t="shared" si="0"/>
        <v>4.8545999999999999E-2</v>
      </c>
      <c r="Y7" s="6">
        <v>26.97</v>
      </c>
      <c r="Z7" s="6">
        <v>1000</v>
      </c>
      <c r="AA7" s="6">
        <f>(Z7*1000)/V7</f>
        <v>555.55555555555554</v>
      </c>
      <c r="AB7" s="6" t="s">
        <v>20</v>
      </c>
      <c r="AC7" s="7"/>
    </row>
    <row r="8" spans="1:29" x14ac:dyDescent="0.3">
      <c r="A8" s="5" t="s">
        <v>26</v>
      </c>
      <c r="B8" s="6"/>
      <c r="C8" s="6"/>
      <c r="D8" s="6"/>
      <c r="E8" s="6"/>
      <c r="F8" s="6"/>
      <c r="G8" s="6"/>
      <c r="H8" s="6"/>
      <c r="I8" s="7"/>
      <c r="K8" s="5" t="s">
        <v>26</v>
      </c>
      <c r="L8" s="6"/>
      <c r="M8" s="6"/>
      <c r="N8" s="6">
        <f t="shared" ref="N8:N10" si="1">L8*M8</f>
        <v>0</v>
      </c>
      <c r="O8" s="6"/>
      <c r="P8" s="6"/>
      <c r="Q8" s="6"/>
      <c r="R8" s="6"/>
      <c r="S8" s="7"/>
      <c r="U8" s="5" t="s">
        <v>26</v>
      </c>
      <c r="V8" s="6"/>
      <c r="W8" s="6"/>
      <c r="X8" s="6">
        <f t="shared" si="0"/>
        <v>0</v>
      </c>
      <c r="Y8" s="6"/>
      <c r="Z8" s="6"/>
      <c r="AA8" s="6"/>
      <c r="AB8" s="6"/>
      <c r="AC8" s="7"/>
    </row>
    <row r="9" spans="1:29" x14ac:dyDescent="0.3">
      <c r="A9" s="5" t="s">
        <v>27</v>
      </c>
      <c r="B9" s="6"/>
      <c r="C9" s="6"/>
      <c r="D9" s="6"/>
      <c r="E9" s="6"/>
      <c r="F9" s="6"/>
      <c r="G9" s="6"/>
      <c r="H9" s="6"/>
      <c r="I9" s="7"/>
      <c r="K9" s="5" t="s">
        <v>27</v>
      </c>
      <c r="L9" s="6"/>
      <c r="M9" s="6"/>
      <c r="N9" s="6">
        <f t="shared" si="1"/>
        <v>0</v>
      </c>
      <c r="O9" s="6"/>
      <c r="P9" s="6"/>
      <c r="Q9" s="6"/>
      <c r="R9" s="6"/>
      <c r="S9" s="7"/>
      <c r="U9" s="5" t="s">
        <v>27</v>
      </c>
      <c r="V9" s="6"/>
      <c r="W9" s="6"/>
      <c r="X9" s="6">
        <f t="shared" si="0"/>
        <v>0</v>
      </c>
      <c r="Y9" s="6"/>
      <c r="Z9" s="6"/>
      <c r="AA9" s="6"/>
      <c r="AB9" s="6"/>
      <c r="AC9" s="7"/>
    </row>
    <row r="10" spans="1:29" x14ac:dyDescent="0.3">
      <c r="A10" s="5" t="s">
        <v>28</v>
      </c>
      <c r="B10" s="6"/>
      <c r="C10" s="6"/>
      <c r="D10" s="6"/>
      <c r="E10" s="6"/>
      <c r="F10" s="6"/>
      <c r="G10" s="6"/>
      <c r="H10" s="6"/>
      <c r="I10" s="7"/>
      <c r="K10" s="5" t="s">
        <v>28</v>
      </c>
      <c r="L10" s="6"/>
      <c r="M10" s="6"/>
      <c r="N10" s="6">
        <f t="shared" si="1"/>
        <v>0</v>
      </c>
      <c r="O10" s="6"/>
      <c r="P10" s="6"/>
      <c r="Q10" s="6"/>
      <c r="R10" s="6"/>
      <c r="S10" s="7"/>
      <c r="U10" s="5" t="s">
        <v>28</v>
      </c>
      <c r="V10" s="6"/>
      <c r="W10" s="6"/>
      <c r="X10" s="6">
        <f t="shared" si="0"/>
        <v>0</v>
      </c>
      <c r="Y10" s="6"/>
      <c r="Z10" s="6"/>
      <c r="AA10" s="6"/>
      <c r="AB10" s="6"/>
      <c r="AC10" s="7"/>
    </row>
    <row r="11" spans="1:29" x14ac:dyDescent="0.3">
      <c r="A11" s="5" t="s">
        <v>35</v>
      </c>
      <c r="B11" s="14">
        <v>0.18</v>
      </c>
      <c r="C11" s="6"/>
      <c r="D11" s="6"/>
      <c r="E11" s="6"/>
      <c r="G11" s="6">
        <f>MIN(G3:G7)</f>
        <v>166.66666666666666</v>
      </c>
      <c r="H11" s="6" t="s">
        <v>16</v>
      </c>
      <c r="I11" s="7"/>
      <c r="K11" s="5" t="s">
        <v>35</v>
      </c>
      <c r="L11" s="14">
        <v>0.18</v>
      </c>
      <c r="M11" s="6"/>
      <c r="N11" s="6"/>
      <c r="O11" s="6"/>
      <c r="Q11" s="6">
        <f>MIN(Q3:Q7)</f>
        <v>166.66666666666666</v>
      </c>
      <c r="R11" s="6" t="s">
        <v>16</v>
      </c>
      <c r="S11" s="7"/>
      <c r="U11" s="5" t="s">
        <v>35</v>
      </c>
      <c r="V11" s="14">
        <v>0.18</v>
      </c>
      <c r="W11" s="6"/>
      <c r="X11" s="6"/>
      <c r="Y11" s="6"/>
      <c r="Z11" s="6" t="s">
        <v>16</v>
      </c>
      <c r="AA11" s="6">
        <f>MIN(AA3:AA7)</f>
        <v>166.66666666666666</v>
      </c>
      <c r="AB11" s="6"/>
      <c r="AC11" s="7"/>
    </row>
    <row r="12" spans="1:29" x14ac:dyDescent="0.3">
      <c r="A12" s="8" t="s">
        <v>7</v>
      </c>
      <c r="B12" s="9">
        <f>SUM(B3:B7)/1000</f>
        <v>13.55</v>
      </c>
      <c r="C12" s="9">
        <f>SUM(C3:C7)</f>
        <v>0.22187779492833515</v>
      </c>
      <c r="D12" s="9"/>
      <c r="E12" s="9"/>
      <c r="F12" s="10">
        <f>B12*C12</f>
        <v>3.0064441212789412</v>
      </c>
      <c r="G12" s="6" t="s">
        <v>12</v>
      </c>
      <c r="H12" s="6"/>
      <c r="I12" s="7"/>
      <c r="K12" s="8" t="s">
        <v>7</v>
      </c>
      <c r="L12" s="9">
        <f>SUM(L3:L7)/1000</f>
        <v>8.5500000000000007</v>
      </c>
      <c r="M12" s="9">
        <f>SUM(M3:M7)</f>
        <v>1.9290779492833518E-4</v>
      </c>
      <c r="N12" s="9">
        <f>SUM(N3:N10)</f>
        <v>0.29535739746416756</v>
      </c>
      <c r="O12" s="6" t="s">
        <v>12</v>
      </c>
      <c r="Q12" s="6"/>
      <c r="R12" s="6"/>
      <c r="S12" s="7"/>
      <c r="U12" s="8" t="s">
        <v>7</v>
      </c>
      <c r="V12" s="9">
        <f>SUM(V3:V7)/1000</f>
        <v>8.3000000000000007</v>
      </c>
      <c r="W12" s="9">
        <f>SUM(W3:W7)</f>
        <v>1.4493779492833516E-4</v>
      </c>
      <c r="X12" s="9">
        <f>SUM(X3:X10)</f>
        <v>0.28336489746416754</v>
      </c>
      <c r="Y12" s="6" t="s">
        <v>12</v>
      </c>
      <c r="Z12" s="10"/>
      <c r="AB12" s="6"/>
      <c r="AC12" s="7"/>
    </row>
    <row r="13" spans="1:29" x14ac:dyDescent="0.3">
      <c r="A13" s="11" t="s">
        <v>8</v>
      </c>
      <c r="B13" s="12">
        <v>10</v>
      </c>
      <c r="C13" s="12"/>
      <c r="D13" s="12"/>
      <c r="E13" s="12"/>
      <c r="F13" s="12">
        <f>B13*F12</f>
        <v>30.064441212789411</v>
      </c>
      <c r="G13" s="12" t="s">
        <v>13</v>
      </c>
      <c r="H13" s="12"/>
      <c r="I13" s="13"/>
      <c r="K13" s="11" t="s">
        <v>8</v>
      </c>
      <c r="L13" s="12">
        <v>10</v>
      </c>
      <c r="M13" s="12"/>
      <c r="N13" s="12">
        <f>N12*L13</f>
        <v>2.9535739746416754</v>
      </c>
      <c r="O13" s="12" t="s">
        <v>13</v>
      </c>
      <c r="P13" s="12"/>
      <c r="Q13" s="12"/>
      <c r="R13" s="12"/>
      <c r="S13" s="13"/>
      <c r="U13" s="11" t="s">
        <v>8</v>
      </c>
      <c r="V13" s="12">
        <v>10</v>
      </c>
      <c r="W13" s="12"/>
      <c r="X13" s="12">
        <f>X12*V13</f>
        <v>2.8336489746416755</v>
      </c>
      <c r="Y13" s="12" t="s">
        <v>13</v>
      </c>
      <c r="Z13" s="12"/>
      <c r="AB13" s="12"/>
      <c r="AC13" s="13"/>
    </row>
    <row r="15" spans="1:29" x14ac:dyDescent="0.3">
      <c r="A15" s="1" t="s">
        <v>18</v>
      </c>
      <c r="B15" s="2"/>
      <c r="C15" s="2"/>
      <c r="D15" s="2"/>
      <c r="E15" s="2"/>
      <c r="F15" s="2"/>
      <c r="G15" s="2"/>
      <c r="H15" s="2"/>
      <c r="I15" s="3"/>
      <c r="K15" s="1" t="s">
        <v>23</v>
      </c>
      <c r="L15" s="2"/>
      <c r="M15" s="2"/>
      <c r="N15" s="2"/>
      <c r="O15" s="2"/>
      <c r="P15" s="2"/>
      <c r="Q15" s="2"/>
      <c r="R15" s="2"/>
      <c r="S15" s="3"/>
      <c r="U15" s="1" t="s">
        <v>25</v>
      </c>
      <c r="V15" s="2"/>
      <c r="W15" s="2"/>
      <c r="X15" s="2"/>
      <c r="Y15" s="2"/>
      <c r="Z15" s="2"/>
      <c r="AA15" s="2"/>
      <c r="AB15" s="2"/>
      <c r="AC15" s="3"/>
    </row>
    <row r="16" spans="1:29" x14ac:dyDescent="0.3">
      <c r="A16" s="5" t="s">
        <v>3</v>
      </c>
      <c r="B16" s="6" t="s">
        <v>4</v>
      </c>
      <c r="C16" s="6" t="s">
        <v>9</v>
      </c>
      <c r="D16" s="15" t="s">
        <v>33</v>
      </c>
      <c r="E16" s="6" t="s">
        <v>19</v>
      </c>
      <c r="F16" s="6" t="s">
        <v>14</v>
      </c>
      <c r="G16" s="6" t="s">
        <v>15</v>
      </c>
      <c r="H16" s="6" t="s">
        <v>10</v>
      </c>
      <c r="I16" s="7"/>
      <c r="K16" s="5" t="s">
        <v>3</v>
      </c>
      <c r="L16" s="6" t="s">
        <v>4</v>
      </c>
      <c r="M16" s="6" t="s">
        <v>9</v>
      </c>
      <c r="N16" s="15" t="s">
        <v>33</v>
      </c>
      <c r="O16" s="6" t="s">
        <v>19</v>
      </c>
      <c r="P16" s="6" t="s">
        <v>14</v>
      </c>
      <c r="Q16" s="6" t="s">
        <v>15</v>
      </c>
      <c r="R16" s="6" t="s">
        <v>10</v>
      </c>
      <c r="S16" s="7"/>
      <c r="U16" s="5" t="s">
        <v>3</v>
      </c>
      <c r="V16" s="6" t="s">
        <v>4</v>
      </c>
      <c r="W16" s="6" t="s">
        <v>9</v>
      </c>
      <c r="X16" s="15" t="s">
        <v>33</v>
      </c>
      <c r="Y16" s="6" t="s">
        <v>19</v>
      </c>
      <c r="Z16" s="6" t="s">
        <v>14</v>
      </c>
      <c r="AA16" s="6" t="s">
        <v>15</v>
      </c>
      <c r="AB16" s="6" t="s">
        <v>10</v>
      </c>
      <c r="AC16" s="7"/>
    </row>
    <row r="17" spans="1:29" x14ac:dyDescent="0.3">
      <c r="A17" s="5" t="s">
        <v>0</v>
      </c>
      <c r="B17" s="6">
        <v>250</v>
      </c>
      <c r="C17" s="6">
        <f>E17/F17</f>
        <v>4.4700799999999999E-2</v>
      </c>
      <c r="D17" s="6"/>
      <c r="E17" s="6">
        <v>1117.52</v>
      </c>
      <c r="F17" s="6">
        <v>25000</v>
      </c>
      <c r="G17" s="6">
        <f>(F17*1000)/B17</f>
        <v>100000</v>
      </c>
      <c r="H17" s="6" t="s">
        <v>20</v>
      </c>
      <c r="I17" s="7"/>
      <c r="K17" s="5" t="s">
        <v>0</v>
      </c>
      <c r="L17" s="6">
        <v>250</v>
      </c>
      <c r="M17" s="6">
        <f>O17/P17/1000</f>
        <v>4.4700799999999997E-5</v>
      </c>
      <c r="N17" s="6">
        <f t="shared" ref="N17:N24" si="2">L17*M17</f>
        <v>1.11752E-2</v>
      </c>
      <c r="O17" s="6">
        <v>1117.52</v>
      </c>
      <c r="P17" s="6">
        <v>25000</v>
      </c>
      <c r="Q17" s="6">
        <f>(P17*1000)/L17</f>
        <v>100000</v>
      </c>
      <c r="R17" s="6" t="s">
        <v>20</v>
      </c>
      <c r="S17" s="7"/>
      <c r="U17" s="5"/>
      <c r="V17" s="6"/>
      <c r="W17" s="6"/>
      <c r="X17" s="6"/>
      <c r="Y17" s="6"/>
      <c r="Z17" s="6"/>
      <c r="AA17" s="6"/>
      <c r="AB17" s="6"/>
      <c r="AC17" s="7"/>
    </row>
    <row r="18" spans="1:29" x14ac:dyDescent="0.3">
      <c r="A18" s="5" t="s">
        <v>1</v>
      </c>
      <c r="B18" s="6">
        <v>5000</v>
      </c>
      <c r="C18" s="6">
        <f>E18/F18</f>
        <v>1.41444E-2</v>
      </c>
      <c r="D18" s="6"/>
      <c r="E18" s="6">
        <v>353.61</v>
      </c>
      <c r="F18" s="6">
        <v>25000</v>
      </c>
      <c r="G18" s="6">
        <f>(F18*1000)/B18</f>
        <v>5000</v>
      </c>
      <c r="H18" s="6" t="s">
        <v>20</v>
      </c>
      <c r="I18" s="7"/>
      <c r="K18" s="5"/>
      <c r="L18" s="6"/>
      <c r="M18" s="6"/>
      <c r="N18" s="6">
        <f t="shared" si="2"/>
        <v>0</v>
      </c>
      <c r="O18" s="6"/>
      <c r="P18" s="6"/>
      <c r="Q18" s="6"/>
      <c r="R18" s="6"/>
      <c r="S18" s="7"/>
      <c r="U18" s="5"/>
      <c r="V18" s="6"/>
      <c r="W18" s="6"/>
      <c r="X18" s="6"/>
      <c r="Y18" s="6"/>
      <c r="Z18" s="6"/>
      <c r="AA18" s="6"/>
      <c r="AB18" s="6"/>
      <c r="AC18" s="7"/>
    </row>
    <row r="19" spans="1:29" x14ac:dyDescent="0.3">
      <c r="A19" s="5" t="s">
        <v>2</v>
      </c>
      <c r="B19" s="6">
        <v>500</v>
      </c>
      <c r="C19" s="6">
        <f>E19/F19</f>
        <v>7.7161653664426982E-2</v>
      </c>
      <c r="D19" s="6"/>
      <c r="E19" s="6">
        <v>1540</v>
      </c>
      <c r="F19" s="6">
        <v>19958.099999999999</v>
      </c>
      <c r="G19" s="6">
        <f>(F19*1000)/B19</f>
        <v>39916.199999999997</v>
      </c>
      <c r="H19" s="6" t="s">
        <v>11</v>
      </c>
      <c r="I19" s="7"/>
      <c r="K19" s="5" t="s">
        <v>2</v>
      </c>
      <c r="L19" s="6">
        <v>500</v>
      </c>
      <c r="M19" s="6">
        <f>O19/P19/1000</f>
        <v>7.7161653664426977E-5</v>
      </c>
      <c r="N19" s="6">
        <f t="shared" si="2"/>
        <v>3.8580826832213491E-2</v>
      </c>
      <c r="O19" s="6">
        <v>1540</v>
      </c>
      <c r="P19" s="6">
        <v>19958.099999999999</v>
      </c>
      <c r="Q19" s="6">
        <f>(P19*1000)/L19</f>
        <v>39916.199999999997</v>
      </c>
      <c r="R19" s="6" t="s">
        <v>11</v>
      </c>
      <c r="S19" s="7"/>
      <c r="U19" s="5" t="s">
        <v>2</v>
      </c>
      <c r="V19" s="6">
        <v>500</v>
      </c>
      <c r="W19" s="6">
        <f>Y19/Z19/1000</f>
        <v>7.7161653664426977E-5</v>
      </c>
      <c r="X19" s="6">
        <f>V19*W19</f>
        <v>3.8580826832213491E-2</v>
      </c>
      <c r="Y19" s="6">
        <v>1540</v>
      </c>
      <c r="Z19" s="6">
        <v>19958.099999999999</v>
      </c>
      <c r="AA19" s="6">
        <f>(Z19*1000)/V19</f>
        <v>39916.199999999997</v>
      </c>
      <c r="AB19" s="6" t="s">
        <v>11</v>
      </c>
      <c r="AC19" s="7"/>
    </row>
    <row r="20" spans="1:29" x14ac:dyDescent="0.3">
      <c r="A20" s="5" t="s">
        <v>5</v>
      </c>
      <c r="B20" s="6">
        <v>6000</v>
      </c>
      <c r="C20" s="6">
        <f>E20/F20</f>
        <v>2.1200400000000001E-2</v>
      </c>
      <c r="D20" s="6"/>
      <c r="E20" s="6">
        <v>530.01</v>
      </c>
      <c r="F20" s="6">
        <v>25000</v>
      </c>
      <c r="G20" s="6">
        <f>(F20*1000)/B20</f>
        <v>4166.666666666667</v>
      </c>
      <c r="H20" s="6" t="s">
        <v>20</v>
      </c>
      <c r="I20" s="7"/>
      <c r="K20" s="5" t="s">
        <v>5</v>
      </c>
      <c r="L20" s="6">
        <v>6000</v>
      </c>
      <c r="M20" s="6">
        <f>O20/P20/1000</f>
        <v>2.1200400000000001E-5</v>
      </c>
      <c r="N20" s="6">
        <f t="shared" si="2"/>
        <v>0.12720239999999999</v>
      </c>
      <c r="O20" s="6">
        <v>530.01</v>
      </c>
      <c r="P20" s="6">
        <v>25000</v>
      </c>
      <c r="Q20" s="6">
        <f>(P20*1000)/L20</f>
        <v>4166.666666666667</v>
      </c>
      <c r="R20" s="6" t="s">
        <v>20</v>
      </c>
      <c r="S20" s="7"/>
      <c r="U20" s="5" t="s">
        <v>5</v>
      </c>
      <c r="V20" s="6">
        <v>6000</v>
      </c>
      <c r="W20" s="6">
        <f>Y20/Z20/1000</f>
        <v>2.1200400000000001E-5</v>
      </c>
      <c r="X20" s="6">
        <f>V20*W20</f>
        <v>0.12720239999999999</v>
      </c>
      <c r="Y20" s="6">
        <v>530.01</v>
      </c>
      <c r="Z20" s="6">
        <v>25000</v>
      </c>
      <c r="AA20" s="6">
        <f>(Z20*1000)/V20</f>
        <v>4166.666666666667</v>
      </c>
      <c r="AB20" s="6" t="s">
        <v>20</v>
      </c>
      <c r="AC20" s="7"/>
    </row>
    <row r="21" spans="1:29" x14ac:dyDescent="0.3">
      <c r="A21" s="5" t="s">
        <v>6</v>
      </c>
      <c r="B21" s="6">
        <v>1800</v>
      </c>
      <c r="C21" s="6">
        <f>E21/F21</f>
        <v>1.3432400000000001E-2</v>
      </c>
      <c r="D21" s="6"/>
      <c r="E21" s="6">
        <v>335.81</v>
      </c>
      <c r="F21" s="6">
        <v>25000</v>
      </c>
      <c r="G21" s="6">
        <f>(F21*1000)/B21</f>
        <v>13888.888888888889</v>
      </c>
      <c r="H21" s="6" t="s">
        <v>20</v>
      </c>
      <c r="I21" s="7"/>
      <c r="K21" s="5" t="s">
        <v>6</v>
      </c>
      <c r="L21" s="6">
        <v>1800</v>
      </c>
      <c r="M21" s="6">
        <f>O21/P21/1000</f>
        <v>1.34324E-5</v>
      </c>
      <c r="N21" s="6">
        <f t="shared" si="2"/>
        <v>2.417832E-2</v>
      </c>
      <c r="O21" s="6">
        <v>335.81</v>
      </c>
      <c r="P21" s="6">
        <v>25000</v>
      </c>
      <c r="Q21" s="6">
        <f>(P21*1000)/L21</f>
        <v>13888.888888888889</v>
      </c>
      <c r="R21" s="6" t="s">
        <v>20</v>
      </c>
      <c r="S21" s="7"/>
      <c r="U21" s="5" t="s">
        <v>6</v>
      </c>
      <c r="V21" s="6">
        <v>1800</v>
      </c>
      <c r="W21" s="6">
        <f>Y21/Z21/1000</f>
        <v>1.34324E-5</v>
      </c>
      <c r="X21" s="6">
        <f>V21*W21</f>
        <v>2.417832E-2</v>
      </c>
      <c r="Y21" s="6">
        <v>335.81</v>
      </c>
      <c r="Z21" s="6">
        <v>25000</v>
      </c>
      <c r="AA21" s="6">
        <f>(Z21*1000)/V21</f>
        <v>13888.888888888889</v>
      </c>
      <c r="AB21" s="6" t="s">
        <v>20</v>
      </c>
      <c r="AC21" s="7"/>
    </row>
    <row r="22" spans="1:29" x14ac:dyDescent="0.3">
      <c r="A22" s="5" t="s">
        <v>26</v>
      </c>
      <c r="B22" s="6"/>
      <c r="C22" s="6"/>
      <c r="D22" s="6"/>
      <c r="E22" s="6"/>
      <c r="F22" s="6"/>
      <c r="G22" s="6"/>
      <c r="H22" s="6"/>
      <c r="I22" s="7"/>
      <c r="K22" s="5" t="s">
        <v>26</v>
      </c>
      <c r="L22" s="6"/>
      <c r="M22" s="6"/>
      <c r="N22" s="6">
        <f t="shared" si="2"/>
        <v>0</v>
      </c>
      <c r="O22" s="6"/>
      <c r="P22" s="6"/>
      <c r="Q22" s="6"/>
      <c r="R22" s="6"/>
      <c r="S22" s="7"/>
      <c r="U22" s="5" t="s">
        <v>26</v>
      </c>
      <c r="V22" s="6"/>
      <c r="W22" s="6"/>
      <c r="X22" s="6"/>
      <c r="Y22" s="6"/>
      <c r="Z22" s="6"/>
      <c r="AA22" s="6"/>
      <c r="AB22" s="6"/>
      <c r="AC22" s="7"/>
    </row>
    <row r="23" spans="1:29" x14ac:dyDescent="0.3">
      <c r="A23" s="5" t="s">
        <v>27</v>
      </c>
      <c r="B23" s="6"/>
      <c r="C23" s="6"/>
      <c r="D23" s="6"/>
      <c r="E23" s="6"/>
      <c r="F23" s="6"/>
      <c r="I23" s="7"/>
      <c r="K23" s="5" t="s">
        <v>27</v>
      </c>
      <c r="L23" s="6"/>
      <c r="M23" s="6"/>
      <c r="N23" s="6">
        <f t="shared" si="2"/>
        <v>0</v>
      </c>
      <c r="O23" s="6"/>
      <c r="P23" s="6"/>
      <c r="Q23" s="6">
        <f>MIN(Q17:Q21)</f>
        <v>4166.666666666667</v>
      </c>
      <c r="R23" s="6" t="s">
        <v>16</v>
      </c>
      <c r="S23" s="7"/>
      <c r="U23" s="5" t="s">
        <v>27</v>
      </c>
      <c r="V23" s="6"/>
      <c r="W23" s="6"/>
      <c r="X23" s="6"/>
      <c r="Y23" s="6"/>
      <c r="Z23" s="6"/>
      <c r="AC23" s="7"/>
    </row>
    <row r="24" spans="1:29" x14ac:dyDescent="0.3">
      <c r="A24" s="5" t="s">
        <v>28</v>
      </c>
      <c r="B24" s="6"/>
      <c r="C24" s="6"/>
      <c r="D24" s="6"/>
      <c r="E24" s="6"/>
      <c r="F24" s="6"/>
      <c r="I24" s="7"/>
      <c r="K24" s="5" t="s">
        <v>28</v>
      </c>
      <c r="L24" s="6"/>
      <c r="M24" s="6"/>
      <c r="N24" s="6">
        <f t="shared" si="2"/>
        <v>0</v>
      </c>
      <c r="O24" s="6"/>
      <c r="P24" s="6"/>
      <c r="Q24" s="6"/>
      <c r="R24" s="6"/>
      <c r="S24" s="7"/>
      <c r="U24" s="5" t="s">
        <v>28</v>
      </c>
      <c r="V24" s="6"/>
      <c r="W24" s="6"/>
      <c r="X24" s="6"/>
      <c r="Y24" s="6"/>
      <c r="Z24" s="6"/>
      <c r="AC24" s="7"/>
    </row>
    <row r="25" spans="1:29" x14ac:dyDescent="0.3">
      <c r="A25" s="5" t="s">
        <v>35</v>
      </c>
      <c r="B25" s="14">
        <v>0.18</v>
      </c>
      <c r="C25" s="6"/>
      <c r="D25" s="6"/>
      <c r="E25" s="6"/>
      <c r="F25" s="6"/>
      <c r="G25" s="6">
        <f>MIN(G17:G21)</f>
        <v>4166.666666666667</v>
      </c>
      <c r="H25" s="6" t="s">
        <v>16</v>
      </c>
      <c r="I25" s="7"/>
      <c r="K25" s="5" t="s">
        <v>35</v>
      </c>
      <c r="L25" s="14">
        <v>0.18</v>
      </c>
      <c r="M25" s="6"/>
      <c r="N25" s="6"/>
      <c r="O25" s="6"/>
      <c r="P25" s="6"/>
      <c r="Q25" s="6"/>
      <c r="R25" s="6"/>
      <c r="S25" s="7"/>
      <c r="U25" s="5" t="s">
        <v>35</v>
      </c>
      <c r="V25" s="14">
        <v>0.18</v>
      </c>
      <c r="W25" s="6"/>
      <c r="X25" s="6"/>
      <c r="Y25" s="6"/>
      <c r="Z25" s="6"/>
      <c r="AA25" s="6">
        <f>MIN(AA17:AA21)</f>
        <v>4166.666666666667</v>
      </c>
      <c r="AB25" s="6" t="s">
        <v>16</v>
      </c>
      <c r="AC25" s="7"/>
    </row>
    <row r="26" spans="1:29" x14ac:dyDescent="0.3">
      <c r="A26" s="8" t="s">
        <v>7</v>
      </c>
      <c r="B26" s="9">
        <f>SUM(B17:B21)/1000</f>
        <v>13.55</v>
      </c>
      <c r="C26" s="9">
        <f>SUM(C17:C21)</f>
        <v>0.17063965366442702</v>
      </c>
      <c r="D26" s="6"/>
      <c r="E26" s="6" t="s">
        <v>12</v>
      </c>
      <c r="F26" s="10">
        <f>B26*C26</f>
        <v>2.3121673071529862</v>
      </c>
      <c r="G26" s="6">
        <f>G23/B27</f>
        <v>0</v>
      </c>
      <c r="H26" s="6" t="s">
        <v>21</v>
      </c>
      <c r="I26" s="7"/>
      <c r="K26" s="8" t="s">
        <v>7</v>
      </c>
      <c r="L26" s="9">
        <f>SUM(L17:L21)/1000</f>
        <v>8.5500000000000007</v>
      </c>
      <c r="M26" s="9">
        <f>SUM(M17:M21)</f>
        <v>1.5649525366442696E-4</v>
      </c>
      <c r="N26" s="9">
        <f>SUM(N17:N24)</f>
        <v>0.20113674683221347</v>
      </c>
      <c r="O26" s="6" t="s">
        <v>12</v>
      </c>
      <c r="P26" s="10"/>
      <c r="Q26" s="6">
        <f>Q23/L27</f>
        <v>416.66666666666669</v>
      </c>
      <c r="R26" s="6" t="s">
        <v>21</v>
      </c>
      <c r="S26" s="7"/>
      <c r="U26" s="8" t="s">
        <v>7</v>
      </c>
      <c r="V26" s="9">
        <f>SUM(V17:V21)/1000</f>
        <v>8.3000000000000007</v>
      </c>
      <c r="W26" s="9">
        <f>SUM(W17:W21)</f>
        <v>1.1179445366442698E-4</v>
      </c>
      <c r="X26" s="6">
        <f>SUM(X17:X24)</f>
        <v>0.18996154683221347</v>
      </c>
      <c r="Y26" s="6" t="s">
        <v>12</v>
      </c>
      <c r="Z26" s="10">
        <f>V26*W26</f>
        <v>9.2789396541474408E-4</v>
      </c>
      <c r="AA26" s="6">
        <f>AA25/V27</f>
        <v>416.66666666666669</v>
      </c>
      <c r="AB26" s="6" t="s">
        <v>21</v>
      </c>
      <c r="AC26" s="7"/>
    </row>
    <row r="27" spans="1:29" x14ac:dyDescent="0.3">
      <c r="A27" s="11" t="s">
        <v>8</v>
      </c>
      <c r="B27" s="12">
        <v>10</v>
      </c>
      <c r="C27" s="12"/>
      <c r="D27" s="12"/>
      <c r="E27" s="12" t="s">
        <v>13</v>
      </c>
      <c r="F27" s="12">
        <f>B27*F26</f>
        <v>23.121673071529862</v>
      </c>
      <c r="G27" s="12"/>
      <c r="H27" s="12"/>
      <c r="I27" s="13"/>
      <c r="K27" s="11" t="s">
        <v>8</v>
      </c>
      <c r="L27" s="12">
        <v>10</v>
      </c>
      <c r="M27" s="12"/>
      <c r="N27" s="12">
        <f>N26*L27</f>
        <v>2.0113674683221348</v>
      </c>
      <c r="O27" s="12" t="s">
        <v>13</v>
      </c>
      <c r="P27" s="12"/>
      <c r="Q27" s="12"/>
      <c r="R27" s="12"/>
      <c r="S27" s="13"/>
      <c r="U27" s="11" t="s">
        <v>8</v>
      </c>
      <c r="V27" s="12">
        <v>10</v>
      </c>
      <c r="W27" s="12"/>
      <c r="X27" s="12">
        <f>X26*V27</f>
        <v>1.8996154683221347</v>
      </c>
      <c r="Y27" s="12" t="s">
        <v>13</v>
      </c>
      <c r="Z27" s="12">
        <f>V27*Z26</f>
        <v>9.278939654147441E-3</v>
      </c>
      <c r="AA27" s="12"/>
      <c r="AB27" s="12"/>
      <c r="AC27" s="13"/>
    </row>
  </sheetData>
  <mergeCells count="6">
    <mergeCell ref="A1:I1"/>
    <mergeCell ref="A15:I15"/>
    <mergeCell ref="K15:S15"/>
    <mergeCell ref="K1:S1"/>
    <mergeCell ref="U1:AC1"/>
    <mergeCell ref="U15:AC1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8DB23-B05B-498B-8441-848FD27A833C}">
  <dimension ref="A1:AB27"/>
  <sheetViews>
    <sheetView workbookViewId="0">
      <selection activeCell="N17" sqref="N17"/>
    </sheetView>
  </sheetViews>
  <sheetFormatPr defaultRowHeight="14.4" x14ac:dyDescent="0.3"/>
  <cols>
    <col min="1" max="1" width="15.77734375" style="4" bestFit="1" customWidth="1"/>
    <col min="2" max="2" width="12" style="4" bestFit="1" customWidth="1"/>
    <col min="3" max="3" width="12.33203125" style="4" bestFit="1" customWidth="1"/>
    <col min="4" max="4" width="12.33203125" style="4" customWidth="1"/>
    <col min="5" max="5" width="12" style="4" bestFit="1" customWidth="1"/>
    <col min="6" max="6" width="14.44140625" style="4" bestFit="1" customWidth="1"/>
    <col min="7" max="7" width="12" style="4" bestFit="1" customWidth="1"/>
    <col min="8" max="8" width="20.109375" style="4" bestFit="1" customWidth="1"/>
    <col min="9" max="10" width="8.88671875" style="4"/>
    <col min="11" max="11" width="15.77734375" style="4" bestFit="1" customWidth="1"/>
    <col min="12" max="12" width="12" style="4" bestFit="1" customWidth="1"/>
    <col min="13" max="13" width="12.33203125" style="4" bestFit="1" customWidth="1"/>
    <col min="14" max="14" width="12.33203125" style="4" customWidth="1"/>
    <col min="15" max="15" width="12" style="4" bestFit="1" customWidth="1"/>
    <col min="16" max="16" width="14.44140625" style="4" bestFit="1" customWidth="1"/>
    <col min="17" max="17" width="12" style="4" bestFit="1" customWidth="1"/>
    <col min="18" max="18" width="20.109375" style="4" bestFit="1" customWidth="1"/>
    <col min="19" max="20" width="8.88671875" style="4"/>
    <col min="21" max="21" width="15.77734375" style="4" bestFit="1" customWidth="1"/>
    <col min="22" max="22" width="12" style="4" bestFit="1" customWidth="1"/>
    <col min="23" max="23" width="12.33203125" style="4" bestFit="1" customWidth="1"/>
    <col min="24" max="24" width="12" style="4" bestFit="1" customWidth="1"/>
    <col min="25" max="25" width="14.44140625" style="4" bestFit="1" customWidth="1"/>
    <col min="26" max="26" width="12" style="4" bestFit="1" customWidth="1"/>
    <col min="27" max="27" width="20.109375" style="4" bestFit="1" customWidth="1"/>
    <col min="28" max="16384" width="8.88671875" style="4"/>
  </cols>
  <sheetData>
    <row r="1" spans="1:28" x14ac:dyDescent="0.3">
      <c r="A1" s="1" t="s">
        <v>17</v>
      </c>
      <c r="B1" s="2"/>
      <c r="C1" s="2"/>
      <c r="D1" s="2"/>
      <c r="E1" s="2"/>
      <c r="F1" s="2"/>
      <c r="G1" s="2"/>
      <c r="H1" s="2"/>
      <c r="I1" s="3"/>
      <c r="K1" s="1" t="s">
        <v>22</v>
      </c>
      <c r="L1" s="2"/>
      <c r="M1" s="2"/>
      <c r="N1" s="2"/>
      <c r="O1" s="2"/>
      <c r="P1" s="2"/>
      <c r="Q1" s="2"/>
      <c r="R1" s="2"/>
      <c r="S1" s="3"/>
      <c r="U1" s="1" t="s">
        <v>24</v>
      </c>
      <c r="V1" s="2"/>
      <c r="W1" s="2"/>
      <c r="X1" s="2"/>
      <c r="Y1" s="2"/>
      <c r="Z1" s="2"/>
      <c r="AA1" s="2"/>
      <c r="AB1" s="3"/>
    </row>
    <row r="2" spans="1:28" x14ac:dyDescent="0.3">
      <c r="A2" s="5" t="s">
        <v>3</v>
      </c>
      <c r="B2" s="6" t="s">
        <v>4</v>
      </c>
      <c r="C2" s="6" t="s">
        <v>9</v>
      </c>
      <c r="D2" s="15" t="s">
        <v>33</v>
      </c>
      <c r="E2" s="6" t="s">
        <v>19</v>
      </c>
      <c r="F2" s="6" t="s">
        <v>14</v>
      </c>
      <c r="G2" s="6" t="s">
        <v>15</v>
      </c>
      <c r="H2" s="6" t="s">
        <v>10</v>
      </c>
      <c r="I2" s="7"/>
      <c r="K2" s="5" t="s">
        <v>3</v>
      </c>
      <c r="L2" s="6" t="s">
        <v>4</v>
      </c>
      <c r="M2" s="6" t="s">
        <v>9</v>
      </c>
      <c r="N2" s="15" t="s">
        <v>33</v>
      </c>
      <c r="O2" s="6" t="s">
        <v>19</v>
      </c>
      <c r="P2" s="6" t="s">
        <v>14</v>
      </c>
      <c r="Q2" s="6" t="s">
        <v>15</v>
      </c>
      <c r="R2" s="6" t="s">
        <v>10</v>
      </c>
      <c r="S2" s="7"/>
      <c r="U2" s="5" t="s">
        <v>3</v>
      </c>
      <c r="V2" s="6" t="s">
        <v>4</v>
      </c>
      <c r="W2" s="6" t="s">
        <v>9</v>
      </c>
      <c r="X2" s="6" t="s">
        <v>19</v>
      </c>
      <c r="Y2" s="6" t="s">
        <v>14</v>
      </c>
      <c r="Z2" s="6" t="s">
        <v>15</v>
      </c>
      <c r="AA2" s="6" t="s">
        <v>10</v>
      </c>
      <c r="AB2" s="7"/>
    </row>
    <row r="3" spans="1:28" x14ac:dyDescent="0.3">
      <c r="A3" s="5" t="s">
        <v>0</v>
      </c>
      <c r="B3" s="6">
        <v>250</v>
      </c>
      <c r="C3" s="6">
        <f>E3/F3</f>
        <v>4.7969999999999999E-2</v>
      </c>
      <c r="D3" s="6"/>
      <c r="E3" s="6">
        <v>47.97</v>
      </c>
      <c r="F3" s="6">
        <v>1000</v>
      </c>
      <c r="G3" s="6">
        <f>(F3*1000)/B3</f>
        <v>4000</v>
      </c>
      <c r="H3" s="6" t="s">
        <v>20</v>
      </c>
      <c r="I3" s="7"/>
      <c r="K3" s="5" t="s">
        <v>0</v>
      </c>
      <c r="L3" s="6">
        <v>250</v>
      </c>
      <c r="M3" s="6">
        <f>O3/P3</f>
        <v>4.7969999999999999E-2</v>
      </c>
      <c r="N3" s="6"/>
      <c r="O3" s="6">
        <v>47.97</v>
      </c>
      <c r="P3" s="6">
        <v>1000</v>
      </c>
      <c r="Q3" s="6">
        <f>(P3*1000)/L3</f>
        <v>4000</v>
      </c>
      <c r="R3" s="6" t="s">
        <v>20</v>
      </c>
      <c r="S3" s="7"/>
      <c r="U3" s="5"/>
      <c r="V3" s="6"/>
      <c r="W3" s="6"/>
      <c r="X3" s="6"/>
      <c r="Y3" s="6"/>
      <c r="Z3" s="6"/>
      <c r="AA3" s="6"/>
      <c r="AB3" s="7"/>
    </row>
    <row r="4" spans="1:28" x14ac:dyDescent="0.3">
      <c r="A4" s="5" t="s">
        <v>1</v>
      </c>
      <c r="B4" s="6">
        <v>5000</v>
      </c>
      <c r="C4" s="6">
        <f>E4/F4</f>
        <v>2.8969999999999999E-2</v>
      </c>
      <c r="D4" s="6"/>
      <c r="E4" s="6">
        <v>28.97</v>
      </c>
      <c r="F4" s="6">
        <v>1000</v>
      </c>
      <c r="G4" s="6">
        <f>(F4*1000)/B4</f>
        <v>200</v>
      </c>
      <c r="H4" s="6" t="s">
        <v>20</v>
      </c>
      <c r="I4" s="7"/>
      <c r="K4" s="5"/>
      <c r="L4" s="6"/>
      <c r="M4" s="6"/>
      <c r="N4" s="6"/>
      <c r="O4" s="6"/>
      <c r="P4" s="6"/>
      <c r="Q4" s="6"/>
      <c r="R4" s="6"/>
      <c r="S4" s="7"/>
      <c r="U4" s="5"/>
      <c r="V4" s="6"/>
      <c r="W4" s="6"/>
      <c r="X4" s="6"/>
      <c r="Y4" s="6"/>
      <c r="Z4" s="6"/>
      <c r="AA4" s="6"/>
      <c r="AB4" s="7"/>
    </row>
    <row r="5" spans="1:28" x14ac:dyDescent="0.3">
      <c r="A5" s="5" t="s">
        <v>2</v>
      </c>
      <c r="B5" s="6">
        <v>500</v>
      </c>
      <c r="C5" s="6">
        <f>E5/F5</f>
        <v>8.5997794928335175E-2</v>
      </c>
      <c r="D5" s="6"/>
      <c r="E5" s="6">
        <v>156</v>
      </c>
      <c r="F5" s="6">
        <v>1814</v>
      </c>
      <c r="G5" s="6">
        <f>(F5*1000)/B5</f>
        <v>3628</v>
      </c>
      <c r="H5" s="6" t="s">
        <v>11</v>
      </c>
      <c r="I5" s="7"/>
      <c r="K5" s="5" t="s">
        <v>2</v>
      </c>
      <c r="L5" s="6">
        <v>500</v>
      </c>
      <c r="M5" s="6">
        <f>O5/P5</f>
        <v>8.5997794928335175E-2</v>
      </c>
      <c r="N5" s="6"/>
      <c r="O5" s="6">
        <v>156</v>
      </c>
      <c r="P5" s="6">
        <v>1814</v>
      </c>
      <c r="Q5" s="6">
        <f>(P5*1000)/L5</f>
        <v>3628</v>
      </c>
      <c r="R5" s="6" t="s">
        <v>11</v>
      </c>
      <c r="S5" s="7"/>
      <c r="U5" s="5" t="s">
        <v>2</v>
      </c>
      <c r="V5" s="6">
        <v>500</v>
      </c>
      <c r="W5" s="6">
        <f>X5/Y5</f>
        <v>8.5997794928335175E-2</v>
      </c>
      <c r="X5" s="6">
        <v>156</v>
      </c>
      <c r="Y5" s="6">
        <v>1814</v>
      </c>
      <c r="Z5" s="6">
        <f>(Y5*1000)/V5</f>
        <v>3628</v>
      </c>
      <c r="AA5" s="6" t="s">
        <v>11</v>
      </c>
      <c r="AB5" s="7"/>
    </row>
    <row r="6" spans="1:28" x14ac:dyDescent="0.3">
      <c r="A6" s="5" t="s">
        <v>5</v>
      </c>
      <c r="B6" s="6">
        <v>6000</v>
      </c>
      <c r="C6" s="6">
        <f>E6/F6</f>
        <v>3.1969999999999998E-2</v>
      </c>
      <c r="D6" s="6"/>
      <c r="E6" s="6">
        <v>31.97</v>
      </c>
      <c r="F6" s="6">
        <v>1000</v>
      </c>
      <c r="G6" s="6">
        <f>(F6*1000)/B6</f>
        <v>166.66666666666666</v>
      </c>
      <c r="H6" s="6" t="s">
        <v>20</v>
      </c>
      <c r="I6" s="7"/>
      <c r="K6" s="5" t="s">
        <v>5</v>
      </c>
      <c r="L6" s="6">
        <v>6000</v>
      </c>
      <c r="M6" s="6">
        <f>O6/P6</f>
        <v>3.1969999999999998E-2</v>
      </c>
      <c r="N6" s="6"/>
      <c r="O6" s="6">
        <v>31.97</v>
      </c>
      <c r="P6" s="6">
        <v>1000</v>
      </c>
      <c r="Q6" s="6">
        <f>(P6*1000)/L6</f>
        <v>166.66666666666666</v>
      </c>
      <c r="R6" s="6" t="s">
        <v>20</v>
      </c>
      <c r="S6" s="7"/>
      <c r="U6" s="5" t="s">
        <v>5</v>
      </c>
      <c r="V6" s="6">
        <v>6000</v>
      </c>
      <c r="W6" s="6">
        <f>X6/Y6</f>
        <v>3.1969999999999998E-2</v>
      </c>
      <c r="X6" s="6">
        <v>31.97</v>
      </c>
      <c r="Y6" s="6">
        <v>1000</v>
      </c>
      <c r="Z6" s="6">
        <f>(Y6*1000)/V6</f>
        <v>166.66666666666666</v>
      </c>
      <c r="AA6" s="6" t="s">
        <v>20</v>
      </c>
      <c r="AB6" s="7"/>
    </row>
    <row r="7" spans="1:28" x14ac:dyDescent="0.3">
      <c r="A7" s="5" t="s">
        <v>6</v>
      </c>
      <c r="B7" s="6">
        <v>1800</v>
      </c>
      <c r="C7" s="6">
        <f>E7/F7</f>
        <v>2.6969999999999997E-2</v>
      </c>
      <c r="D7" s="6"/>
      <c r="E7" s="6">
        <v>26.97</v>
      </c>
      <c r="F7" s="6">
        <v>1000</v>
      </c>
      <c r="G7" s="6">
        <f>(F7*1000)/B7</f>
        <v>555.55555555555554</v>
      </c>
      <c r="H7" s="6" t="s">
        <v>20</v>
      </c>
      <c r="I7" s="7"/>
      <c r="K7" s="5" t="s">
        <v>6</v>
      </c>
      <c r="L7" s="6">
        <v>1800</v>
      </c>
      <c r="M7" s="6">
        <f>O7/P7</f>
        <v>2.6969999999999997E-2</v>
      </c>
      <c r="N7" s="6"/>
      <c r="O7" s="6">
        <v>26.97</v>
      </c>
      <c r="P7" s="6">
        <v>1000</v>
      </c>
      <c r="Q7" s="6">
        <f>(P7*1000)/L7</f>
        <v>555.55555555555554</v>
      </c>
      <c r="R7" s="6" t="s">
        <v>20</v>
      </c>
      <c r="S7" s="7"/>
      <c r="U7" s="5" t="s">
        <v>6</v>
      </c>
      <c r="V7" s="6">
        <v>1800</v>
      </c>
      <c r="W7" s="6">
        <f>X7/Y7</f>
        <v>2.6969999999999997E-2</v>
      </c>
      <c r="X7" s="6">
        <v>26.97</v>
      </c>
      <c r="Y7" s="6">
        <v>1000</v>
      </c>
      <c r="Z7" s="6">
        <f>(Y7*1000)/V7</f>
        <v>555.55555555555554</v>
      </c>
      <c r="AA7" s="6" t="s">
        <v>20</v>
      </c>
      <c r="AB7" s="7"/>
    </row>
    <row r="8" spans="1:28" x14ac:dyDescent="0.3">
      <c r="A8" s="5" t="s">
        <v>26</v>
      </c>
      <c r="B8" s="6"/>
      <c r="C8" s="6"/>
      <c r="D8" s="6"/>
      <c r="E8" s="6"/>
      <c r="F8" s="6"/>
      <c r="G8" s="6"/>
      <c r="H8" s="6"/>
      <c r="I8" s="7"/>
      <c r="K8" s="5" t="s">
        <v>26</v>
      </c>
      <c r="L8" s="6"/>
      <c r="M8" s="6"/>
      <c r="N8" s="6"/>
      <c r="O8" s="6"/>
      <c r="P8" s="6"/>
      <c r="Q8" s="6"/>
      <c r="R8" s="6"/>
      <c r="S8" s="7"/>
      <c r="U8" s="5" t="s">
        <v>26</v>
      </c>
      <c r="V8" s="6"/>
      <c r="W8" s="6"/>
      <c r="X8" s="6"/>
      <c r="Y8" s="6"/>
      <c r="Z8" s="6"/>
      <c r="AA8" s="6"/>
      <c r="AB8" s="7"/>
    </row>
    <row r="9" spans="1:28" x14ac:dyDescent="0.3">
      <c r="A9" s="5" t="s">
        <v>27</v>
      </c>
      <c r="B9" s="6"/>
      <c r="C9" s="6"/>
      <c r="D9" s="6"/>
      <c r="E9" s="6"/>
      <c r="F9" s="6"/>
      <c r="G9" s="6"/>
      <c r="H9" s="6"/>
      <c r="I9" s="7"/>
      <c r="K9" s="5" t="s">
        <v>27</v>
      </c>
      <c r="L9" s="6"/>
      <c r="M9" s="6"/>
      <c r="N9" s="6"/>
      <c r="O9" s="6"/>
      <c r="P9" s="6"/>
      <c r="Q9" s="6"/>
      <c r="R9" s="6"/>
      <c r="S9" s="7"/>
      <c r="U9" s="5" t="s">
        <v>27</v>
      </c>
      <c r="V9" s="6"/>
      <c r="W9" s="6"/>
      <c r="X9" s="6"/>
      <c r="Y9" s="6"/>
      <c r="Z9" s="6"/>
      <c r="AA9" s="6"/>
      <c r="AB9" s="7"/>
    </row>
    <row r="10" spans="1:28" x14ac:dyDescent="0.3">
      <c r="A10" s="5" t="s">
        <v>31</v>
      </c>
      <c r="B10" s="6"/>
      <c r="C10" s="6"/>
      <c r="D10" s="6"/>
      <c r="E10" s="6"/>
      <c r="F10" s="6"/>
      <c r="G10" s="6"/>
      <c r="H10" s="6"/>
      <c r="I10" s="7"/>
      <c r="K10" s="5" t="s">
        <v>28</v>
      </c>
      <c r="L10" s="6"/>
      <c r="M10" s="6"/>
      <c r="N10" s="6"/>
      <c r="O10" s="6"/>
      <c r="Q10" s="6"/>
      <c r="R10" s="6"/>
      <c r="S10" s="7"/>
      <c r="U10" s="5" t="s">
        <v>28</v>
      </c>
      <c r="V10" s="6"/>
      <c r="W10" s="6"/>
      <c r="X10" s="6"/>
      <c r="Z10" s="6"/>
      <c r="AA10" s="6"/>
      <c r="AB10" s="7"/>
    </row>
    <row r="11" spans="1:28" x14ac:dyDescent="0.3">
      <c r="A11" s="5" t="s">
        <v>32</v>
      </c>
      <c r="B11" s="14">
        <v>0.18</v>
      </c>
      <c r="C11" s="6"/>
      <c r="D11" s="6"/>
      <c r="E11" s="6"/>
      <c r="G11" s="6"/>
      <c r="H11" s="6"/>
      <c r="I11" s="7"/>
      <c r="K11" s="5" t="s">
        <v>32</v>
      </c>
      <c r="L11" s="14">
        <v>0.18</v>
      </c>
      <c r="M11" s="6"/>
      <c r="N11" s="6"/>
      <c r="O11" s="6"/>
      <c r="Q11" s="6"/>
      <c r="R11" s="6"/>
      <c r="S11" s="7"/>
      <c r="U11" s="5" t="s">
        <v>32</v>
      </c>
      <c r="V11" s="14">
        <v>0.18</v>
      </c>
      <c r="W11" s="6"/>
      <c r="X11" s="6"/>
      <c r="Y11" s="6"/>
      <c r="Z11" s="6"/>
      <c r="AA11" s="6"/>
      <c r="AB11" s="7"/>
    </row>
    <row r="12" spans="1:28" x14ac:dyDescent="0.3">
      <c r="A12" s="8" t="s">
        <v>7</v>
      </c>
      <c r="B12" s="9">
        <f>SUM(B3:B7)/1000</f>
        <v>13.55</v>
      </c>
      <c r="C12" s="9">
        <f>SUM(C3:C7)</f>
        <v>0.22187779492833515</v>
      </c>
      <c r="D12" s="9"/>
      <c r="E12" s="9"/>
      <c r="F12" s="10">
        <f>B12*C12</f>
        <v>3.0064441212789412</v>
      </c>
      <c r="G12" s="6" t="s">
        <v>30</v>
      </c>
      <c r="H12" s="6"/>
      <c r="I12" s="7"/>
      <c r="K12" s="8" t="s">
        <v>7</v>
      </c>
      <c r="L12" s="9">
        <f>SUM(L3:L7)/1000</f>
        <v>8.5500000000000007</v>
      </c>
      <c r="M12" s="9">
        <f>SUM(M3:M7)</f>
        <v>0.19290779492833515</v>
      </c>
      <c r="N12" s="9"/>
      <c r="O12" s="9"/>
      <c r="P12" s="10">
        <f>L12*M12</f>
        <v>1.6493616466372656</v>
      </c>
      <c r="Q12" s="6" t="s">
        <v>30</v>
      </c>
      <c r="R12" s="6"/>
      <c r="S12" s="7"/>
      <c r="U12" s="8" t="s">
        <v>7</v>
      </c>
      <c r="V12" s="9">
        <f>SUM(V3:V7)/1000</f>
        <v>8.3000000000000007</v>
      </c>
      <c r="W12" s="9">
        <f>SUM(W3:W7)</f>
        <v>0.14493779492833517</v>
      </c>
      <c r="X12" s="9"/>
      <c r="Y12" s="10">
        <f>V12*W12</f>
        <v>1.202983697905182</v>
      </c>
      <c r="Z12" s="6" t="s">
        <v>30</v>
      </c>
      <c r="AA12" s="6"/>
      <c r="AB12" s="7"/>
    </row>
    <row r="13" spans="1:28" x14ac:dyDescent="0.3">
      <c r="A13" s="11" t="s">
        <v>29</v>
      </c>
      <c r="B13" s="12">
        <v>30</v>
      </c>
      <c r="C13" s="12"/>
      <c r="D13" s="12"/>
      <c r="E13" s="12"/>
      <c r="F13" s="12">
        <f>B13*F12</f>
        <v>90.193323638368241</v>
      </c>
      <c r="G13" s="12" t="s">
        <v>13</v>
      </c>
      <c r="H13" s="12"/>
      <c r="I13" s="13"/>
      <c r="K13" s="11" t="s">
        <v>29</v>
      </c>
      <c r="L13" s="12">
        <v>30</v>
      </c>
      <c r="M13" s="12"/>
      <c r="N13" s="12"/>
      <c r="O13" s="12"/>
      <c r="P13" s="12">
        <f>L13*P12</f>
        <v>49.480849399117965</v>
      </c>
      <c r="Q13" s="12" t="s">
        <v>13</v>
      </c>
      <c r="R13" s="12"/>
      <c r="S13" s="13"/>
      <c r="U13" s="11" t="s">
        <v>29</v>
      </c>
      <c r="V13" s="12">
        <v>30</v>
      </c>
      <c r="W13" s="12"/>
      <c r="X13" s="12"/>
      <c r="Y13" s="12">
        <f>V13*Y12</f>
        <v>36.08951093715546</v>
      </c>
      <c r="Z13" s="12" t="s">
        <v>13</v>
      </c>
      <c r="AA13" s="12"/>
      <c r="AB13" s="13"/>
    </row>
    <row r="15" spans="1:28" x14ac:dyDescent="0.3">
      <c r="A15" s="1" t="s">
        <v>18</v>
      </c>
      <c r="B15" s="2"/>
      <c r="C15" s="2"/>
      <c r="D15" s="2"/>
      <c r="E15" s="2"/>
      <c r="F15" s="2"/>
      <c r="G15" s="2"/>
      <c r="H15" s="2"/>
      <c r="I15" s="3"/>
      <c r="K15" s="1" t="s">
        <v>23</v>
      </c>
      <c r="L15" s="2"/>
      <c r="M15" s="2"/>
      <c r="N15" s="2"/>
      <c r="O15" s="2"/>
      <c r="P15" s="2"/>
      <c r="Q15" s="2"/>
      <c r="R15" s="2"/>
      <c r="S15" s="3"/>
      <c r="U15" s="1" t="s">
        <v>25</v>
      </c>
      <c r="V15" s="2"/>
      <c r="W15" s="2"/>
      <c r="X15" s="2"/>
      <c r="Y15" s="2"/>
      <c r="Z15" s="2"/>
      <c r="AA15" s="2"/>
      <c r="AB15" s="3"/>
    </row>
    <row r="16" spans="1:28" x14ac:dyDescent="0.3">
      <c r="A16" s="5" t="s">
        <v>3</v>
      </c>
      <c r="B16" s="6" t="s">
        <v>4</v>
      </c>
      <c r="C16" s="6" t="s">
        <v>9</v>
      </c>
      <c r="D16" s="15" t="s">
        <v>33</v>
      </c>
      <c r="E16" s="6" t="s">
        <v>19</v>
      </c>
      <c r="F16" s="6" t="s">
        <v>14</v>
      </c>
      <c r="G16" s="6" t="s">
        <v>15</v>
      </c>
      <c r="H16" s="6" t="s">
        <v>10</v>
      </c>
      <c r="I16" s="7"/>
      <c r="K16" s="5" t="s">
        <v>3</v>
      </c>
      <c r="L16" s="6" t="s">
        <v>4</v>
      </c>
      <c r="M16" s="6" t="s">
        <v>9</v>
      </c>
      <c r="N16" s="15" t="s">
        <v>33</v>
      </c>
      <c r="O16" s="6" t="s">
        <v>19</v>
      </c>
      <c r="P16" s="6" t="s">
        <v>14</v>
      </c>
      <c r="Q16" s="6" t="s">
        <v>15</v>
      </c>
      <c r="R16" s="6" t="s">
        <v>10</v>
      </c>
      <c r="S16" s="7"/>
      <c r="U16" s="5" t="s">
        <v>3</v>
      </c>
      <c r="V16" s="6" t="s">
        <v>4</v>
      </c>
      <c r="W16" s="6" t="s">
        <v>9</v>
      </c>
      <c r="X16" s="6" t="s">
        <v>19</v>
      </c>
      <c r="Y16" s="6" t="s">
        <v>14</v>
      </c>
      <c r="Z16" s="6" t="s">
        <v>15</v>
      </c>
      <c r="AA16" s="6" t="s">
        <v>10</v>
      </c>
      <c r="AB16" s="7"/>
    </row>
    <row r="17" spans="1:28" x14ac:dyDescent="0.3">
      <c r="A17" s="5" t="s">
        <v>0</v>
      </c>
      <c r="B17" s="6">
        <v>250</v>
      </c>
      <c r="C17" s="6">
        <f>E17/F17</f>
        <v>4.4700799999999999E-2</v>
      </c>
      <c r="D17" s="6"/>
      <c r="E17" s="6">
        <v>1117.52</v>
      </c>
      <c r="F17" s="6">
        <v>25000</v>
      </c>
      <c r="G17" s="6">
        <f>(F17*1000)/B17</f>
        <v>100000</v>
      </c>
      <c r="H17" s="6" t="s">
        <v>20</v>
      </c>
      <c r="I17" s="7"/>
      <c r="K17" s="5" t="s">
        <v>0</v>
      </c>
      <c r="L17" s="6">
        <v>250</v>
      </c>
      <c r="M17" s="6">
        <f>O17/P17</f>
        <v>4.4700799999999999E-2</v>
      </c>
      <c r="N17" s="6"/>
      <c r="O17" s="6">
        <v>1117.52</v>
      </c>
      <c r="P17" s="6">
        <v>25000</v>
      </c>
      <c r="Q17" s="6">
        <f>(P17*1000)/L17</f>
        <v>100000</v>
      </c>
      <c r="R17" s="6" t="s">
        <v>20</v>
      </c>
      <c r="S17" s="7"/>
      <c r="U17" s="5"/>
      <c r="V17" s="6"/>
      <c r="W17" s="6"/>
      <c r="X17" s="6"/>
      <c r="Y17" s="6"/>
      <c r="Z17" s="6"/>
      <c r="AA17" s="6"/>
      <c r="AB17" s="7"/>
    </row>
    <row r="18" spans="1:28" x14ac:dyDescent="0.3">
      <c r="A18" s="5" t="s">
        <v>1</v>
      </c>
      <c r="B18" s="6">
        <v>5000</v>
      </c>
      <c r="C18" s="6">
        <f>E18/F18</f>
        <v>1.41444E-2</v>
      </c>
      <c r="D18" s="6"/>
      <c r="E18" s="6">
        <v>353.61</v>
      </c>
      <c r="F18" s="6">
        <v>25000</v>
      </c>
      <c r="G18" s="6">
        <f>(F18*1000)/B18</f>
        <v>5000</v>
      </c>
      <c r="H18" s="6" t="s">
        <v>20</v>
      </c>
      <c r="I18" s="7"/>
      <c r="K18" s="5"/>
      <c r="L18" s="6"/>
      <c r="M18" s="6"/>
      <c r="N18" s="6"/>
      <c r="O18" s="6"/>
      <c r="P18" s="6"/>
      <c r="Q18" s="6"/>
      <c r="R18" s="6"/>
      <c r="S18" s="7"/>
      <c r="U18" s="5"/>
      <c r="V18" s="6"/>
      <c r="W18" s="6"/>
      <c r="X18" s="6"/>
      <c r="Y18" s="6"/>
      <c r="Z18" s="6"/>
      <c r="AA18" s="6"/>
      <c r="AB18" s="7"/>
    </row>
    <row r="19" spans="1:28" x14ac:dyDescent="0.3">
      <c r="A19" s="5" t="s">
        <v>2</v>
      </c>
      <c r="B19" s="6">
        <v>500</v>
      </c>
      <c r="C19" s="6">
        <f>E19/F19</f>
        <v>7.7161653664426982E-2</v>
      </c>
      <c r="D19" s="6"/>
      <c r="E19" s="6">
        <v>1540</v>
      </c>
      <c r="F19" s="6">
        <v>19958.099999999999</v>
      </c>
      <c r="G19" s="6">
        <f>(F19*1000)/B19</f>
        <v>39916.199999999997</v>
      </c>
      <c r="H19" s="6" t="s">
        <v>11</v>
      </c>
      <c r="I19" s="7"/>
      <c r="K19" s="5" t="s">
        <v>2</v>
      </c>
      <c r="L19" s="6">
        <v>500</v>
      </c>
      <c r="M19" s="6">
        <f>O19/P19</f>
        <v>7.7161653664426982E-2</v>
      </c>
      <c r="N19" s="6"/>
      <c r="O19" s="6">
        <v>1540</v>
      </c>
      <c r="P19" s="6">
        <v>19958.099999999999</v>
      </c>
      <c r="Q19" s="6">
        <f>(P19*1000)/L19</f>
        <v>39916.199999999997</v>
      </c>
      <c r="R19" s="6" t="s">
        <v>11</v>
      </c>
      <c r="S19" s="7"/>
      <c r="U19" s="5" t="s">
        <v>2</v>
      </c>
      <c r="V19" s="6">
        <v>500</v>
      </c>
      <c r="W19" s="6">
        <f>X19/Y19</f>
        <v>7.7161653664426982E-2</v>
      </c>
      <c r="X19" s="6">
        <v>1540</v>
      </c>
      <c r="Y19" s="6">
        <v>19958.099999999999</v>
      </c>
      <c r="Z19" s="6">
        <f>(Y19*1000)/V19</f>
        <v>39916.199999999997</v>
      </c>
      <c r="AA19" s="6" t="s">
        <v>11</v>
      </c>
      <c r="AB19" s="7"/>
    </row>
    <row r="20" spans="1:28" x14ac:dyDescent="0.3">
      <c r="A20" s="5" t="s">
        <v>5</v>
      </c>
      <c r="B20" s="6">
        <v>6000</v>
      </c>
      <c r="C20" s="6">
        <f>E20/F20</f>
        <v>2.1200400000000001E-2</v>
      </c>
      <c r="D20" s="6"/>
      <c r="E20" s="6">
        <v>530.01</v>
      </c>
      <c r="F20" s="6">
        <v>25000</v>
      </c>
      <c r="G20" s="6">
        <f>(F20*1000)/B20</f>
        <v>4166.666666666667</v>
      </c>
      <c r="H20" s="6" t="s">
        <v>20</v>
      </c>
      <c r="I20" s="7"/>
      <c r="K20" s="5" t="s">
        <v>5</v>
      </c>
      <c r="L20" s="6">
        <v>6000</v>
      </c>
      <c r="M20" s="6">
        <f>O20/P20</f>
        <v>2.1200400000000001E-2</v>
      </c>
      <c r="N20" s="6"/>
      <c r="O20" s="6">
        <v>530.01</v>
      </c>
      <c r="P20" s="6">
        <v>25000</v>
      </c>
      <c r="Q20" s="6">
        <f>(P20*1000)/L20</f>
        <v>4166.666666666667</v>
      </c>
      <c r="R20" s="6" t="s">
        <v>20</v>
      </c>
      <c r="S20" s="7"/>
      <c r="U20" s="5" t="s">
        <v>5</v>
      </c>
      <c r="V20" s="6">
        <v>6000</v>
      </c>
      <c r="W20" s="6">
        <f>X20/Y20</f>
        <v>2.1200400000000001E-2</v>
      </c>
      <c r="X20" s="6">
        <v>530.01</v>
      </c>
      <c r="Y20" s="6">
        <v>25000</v>
      </c>
      <c r="Z20" s="6">
        <f>(Y20*1000)/V20</f>
        <v>4166.666666666667</v>
      </c>
      <c r="AA20" s="6" t="s">
        <v>20</v>
      </c>
      <c r="AB20" s="7"/>
    </row>
    <row r="21" spans="1:28" x14ac:dyDescent="0.3">
      <c r="A21" s="5" t="s">
        <v>6</v>
      </c>
      <c r="B21" s="6">
        <v>1800</v>
      </c>
      <c r="C21" s="6">
        <f>E21/F21</f>
        <v>1.3432400000000001E-2</v>
      </c>
      <c r="D21" s="6"/>
      <c r="E21" s="6">
        <v>335.81</v>
      </c>
      <c r="F21" s="6">
        <v>25000</v>
      </c>
      <c r="G21" s="6">
        <f>(F21*1000)/B21</f>
        <v>13888.888888888889</v>
      </c>
      <c r="H21" s="6" t="s">
        <v>20</v>
      </c>
      <c r="I21" s="7"/>
      <c r="K21" s="5" t="s">
        <v>6</v>
      </c>
      <c r="L21" s="6">
        <v>1800</v>
      </c>
      <c r="M21" s="6">
        <f>O21/P21</f>
        <v>1.3432400000000001E-2</v>
      </c>
      <c r="N21" s="6"/>
      <c r="O21" s="6">
        <v>335.81</v>
      </c>
      <c r="P21" s="6">
        <v>25000</v>
      </c>
      <c r="Q21" s="6">
        <f>(P21*1000)/L21</f>
        <v>13888.888888888889</v>
      </c>
      <c r="R21" s="6" t="s">
        <v>20</v>
      </c>
      <c r="S21" s="7"/>
      <c r="U21" s="5" t="s">
        <v>6</v>
      </c>
      <c r="V21" s="6">
        <v>1800</v>
      </c>
      <c r="W21" s="6">
        <f>X21/Y21</f>
        <v>1.3432400000000001E-2</v>
      </c>
      <c r="X21" s="6">
        <v>335.81</v>
      </c>
      <c r="Y21" s="6">
        <v>25000</v>
      </c>
      <c r="Z21" s="6">
        <f>(Y21*1000)/V21</f>
        <v>13888.888888888889</v>
      </c>
      <c r="AA21" s="6" t="s">
        <v>20</v>
      </c>
      <c r="AB21" s="7"/>
    </row>
    <row r="22" spans="1:28" x14ac:dyDescent="0.3">
      <c r="A22" s="5" t="s">
        <v>26</v>
      </c>
      <c r="B22" s="6"/>
      <c r="C22" s="6"/>
      <c r="D22" s="6"/>
      <c r="E22" s="6"/>
      <c r="F22" s="6"/>
      <c r="G22" s="6"/>
      <c r="H22" s="6"/>
      <c r="I22" s="7"/>
      <c r="K22" s="5" t="s">
        <v>26</v>
      </c>
      <c r="L22" s="6"/>
      <c r="M22" s="6"/>
      <c r="N22" s="6"/>
      <c r="O22" s="6"/>
      <c r="P22" s="6"/>
      <c r="Q22" s="6"/>
      <c r="R22" s="6"/>
      <c r="S22" s="7"/>
      <c r="U22" s="5" t="s">
        <v>26</v>
      </c>
      <c r="V22" s="6"/>
      <c r="W22" s="6"/>
      <c r="X22" s="6"/>
      <c r="Y22" s="6"/>
      <c r="Z22" s="6"/>
      <c r="AA22" s="6"/>
      <c r="AB22" s="7"/>
    </row>
    <row r="23" spans="1:28" x14ac:dyDescent="0.3">
      <c r="A23" s="5" t="s">
        <v>27</v>
      </c>
      <c r="B23" s="6"/>
      <c r="C23" s="6"/>
      <c r="D23" s="6"/>
      <c r="E23" s="6"/>
      <c r="F23" s="6"/>
      <c r="I23" s="7"/>
      <c r="K23" s="5" t="s">
        <v>27</v>
      </c>
      <c r="L23" s="6"/>
      <c r="M23" s="6"/>
      <c r="N23" s="6"/>
      <c r="O23" s="6"/>
      <c r="P23" s="6"/>
      <c r="Q23" s="6"/>
      <c r="R23" s="6"/>
      <c r="S23" s="7"/>
      <c r="U23" s="5" t="s">
        <v>27</v>
      </c>
      <c r="V23" s="6"/>
      <c r="W23" s="6"/>
      <c r="X23" s="6"/>
      <c r="Y23" s="6"/>
      <c r="AB23" s="7"/>
    </row>
    <row r="24" spans="1:28" x14ac:dyDescent="0.3">
      <c r="A24" s="5" t="s">
        <v>28</v>
      </c>
      <c r="B24" s="6"/>
      <c r="C24" s="6"/>
      <c r="D24" s="6"/>
      <c r="E24" s="6"/>
      <c r="F24" s="6"/>
      <c r="I24" s="7"/>
      <c r="K24" s="5" t="s">
        <v>28</v>
      </c>
      <c r="L24" s="6"/>
      <c r="M24" s="6"/>
      <c r="N24" s="6"/>
      <c r="O24" s="6"/>
      <c r="Q24" s="6"/>
      <c r="R24" s="6"/>
      <c r="S24" s="7"/>
      <c r="U24" s="5" t="s">
        <v>28</v>
      </c>
      <c r="V24" s="6"/>
      <c r="W24" s="6"/>
      <c r="X24" s="6"/>
      <c r="AB24" s="7"/>
    </row>
    <row r="25" spans="1:28" x14ac:dyDescent="0.3">
      <c r="A25" s="5" t="s">
        <v>32</v>
      </c>
      <c r="B25" s="14">
        <v>0.18</v>
      </c>
      <c r="C25" s="6"/>
      <c r="D25" s="6"/>
      <c r="E25" s="6"/>
      <c r="F25" s="6"/>
      <c r="G25" s="6"/>
      <c r="H25" s="6"/>
      <c r="I25" s="7"/>
      <c r="K25" s="5" t="s">
        <v>32</v>
      </c>
      <c r="L25" s="14">
        <v>0.18</v>
      </c>
      <c r="M25" s="6"/>
      <c r="N25" s="6"/>
      <c r="O25" s="6"/>
      <c r="P25" s="6"/>
      <c r="Q25" s="6"/>
      <c r="R25" s="6"/>
      <c r="S25" s="7"/>
      <c r="U25" s="5" t="s">
        <v>32</v>
      </c>
      <c r="V25" s="14">
        <v>0.18</v>
      </c>
      <c r="W25" s="6"/>
      <c r="X25" s="6"/>
      <c r="Y25" s="6"/>
      <c r="Z25" s="6"/>
      <c r="AA25" s="6"/>
      <c r="AB25" s="7"/>
    </row>
    <row r="26" spans="1:28" x14ac:dyDescent="0.3">
      <c r="A26" s="8" t="s">
        <v>7</v>
      </c>
      <c r="B26" s="9">
        <f>SUM(B17:B21)/1000</f>
        <v>13.55</v>
      </c>
      <c r="C26" s="9">
        <f>SUM(C17:C21)</f>
        <v>0.17063965366442702</v>
      </c>
      <c r="D26" s="6"/>
      <c r="E26" s="6" t="s">
        <v>30</v>
      </c>
      <c r="F26" s="10">
        <f>B26*C26</f>
        <v>2.3121673071529862</v>
      </c>
      <c r="G26" s="6"/>
      <c r="H26" s="6"/>
      <c r="I26" s="7"/>
      <c r="K26" s="8" t="s">
        <v>7</v>
      </c>
      <c r="L26" s="9">
        <f>SUM(L17:L21)/1000</f>
        <v>8.5500000000000007</v>
      </c>
      <c r="M26" s="9">
        <f>SUM(M17:M21)</f>
        <v>0.15649525366442699</v>
      </c>
      <c r="N26" s="6"/>
      <c r="O26" s="6" t="s">
        <v>30</v>
      </c>
      <c r="P26" s="10">
        <f>L26*M26</f>
        <v>1.3380344188308508</v>
      </c>
      <c r="Q26" s="6"/>
      <c r="R26" s="6"/>
      <c r="S26" s="7"/>
      <c r="U26" s="8" t="s">
        <v>7</v>
      </c>
      <c r="V26" s="9">
        <f>SUM(V17:V21)/1000</f>
        <v>8.3000000000000007</v>
      </c>
      <c r="W26" s="9">
        <f>SUM(W17:W21)</f>
        <v>0.11179445366442699</v>
      </c>
      <c r="X26" s="6" t="s">
        <v>30</v>
      </c>
      <c r="Y26" s="10">
        <f>V26*W26</f>
        <v>0.92789396541474412</v>
      </c>
      <c r="Z26" s="6"/>
      <c r="AA26" s="6"/>
      <c r="AB26" s="7"/>
    </row>
    <row r="27" spans="1:28" x14ac:dyDescent="0.3">
      <c r="A27" s="11" t="s">
        <v>29</v>
      </c>
      <c r="B27" s="12">
        <v>30</v>
      </c>
      <c r="C27" s="12"/>
      <c r="D27" s="12"/>
      <c r="E27" s="12" t="s">
        <v>13</v>
      </c>
      <c r="F27" s="12">
        <f>B27*F26</f>
        <v>69.36501921458958</v>
      </c>
      <c r="G27" s="12"/>
      <c r="H27" s="12"/>
      <c r="I27" s="13"/>
      <c r="K27" s="11" t="s">
        <v>29</v>
      </c>
      <c r="L27" s="12">
        <v>30</v>
      </c>
      <c r="M27" s="12"/>
      <c r="N27" s="12"/>
      <c r="O27" s="12" t="s">
        <v>13</v>
      </c>
      <c r="P27" s="12">
        <f>L27*P26</f>
        <v>40.141032564925524</v>
      </c>
      <c r="Q27" s="12"/>
      <c r="R27" s="12"/>
      <c r="S27" s="13"/>
      <c r="U27" s="11" t="s">
        <v>29</v>
      </c>
      <c r="V27" s="12">
        <v>30</v>
      </c>
      <c r="W27" s="12"/>
      <c r="X27" s="12" t="s">
        <v>13</v>
      </c>
      <c r="Y27" s="12">
        <f>V27*Y26</f>
        <v>27.836818962442322</v>
      </c>
      <c r="Z27" s="12"/>
      <c r="AA27" s="12"/>
      <c r="AB27" s="13"/>
    </row>
  </sheetData>
  <mergeCells count="6">
    <mergeCell ref="A1:I1"/>
    <mergeCell ref="K1:S1"/>
    <mergeCell ref="U1:AB1"/>
    <mergeCell ref="A15:I15"/>
    <mergeCell ref="K15:S15"/>
    <mergeCell ref="U15:AB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 Cost rev1 Stick Form</vt:lpstr>
      <vt:lpstr>Product Cost rev1 Bulk Pack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Morman (US), Brian J</dc:creator>
  <cp:lastModifiedBy>Morman (US), Brian J</cp:lastModifiedBy>
  <dcterms:created xsi:type="dcterms:W3CDTF">2015-06-05T18:17:20Z</dcterms:created>
  <dcterms:modified xsi:type="dcterms:W3CDTF">2025-11-15T17:42:22Z</dcterms:modified>
</cp:coreProperties>
</file>