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o5.sharepoint.com/sites/UG-NAD-BusinessIntelligence/Shared Documents/General/Z - Projects/07 Reinforcement Learning AI/"/>
    </mc:Choice>
  </mc:AlternateContent>
  <bookViews>
    <workbookView xWindow="0" yWindow="0" windowWidth="20865" windowHeight="736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4" i="1" l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K25" i="1"/>
  <c r="M25" i="1" s="1"/>
  <c r="K24" i="1"/>
  <c r="M24" i="1" s="1"/>
  <c r="K23" i="1"/>
  <c r="M23" i="1" s="1"/>
  <c r="K22" i="1"/>
  <c r="M22" i="1" s="1"/>
  <c r="K21" i="1"/>
  <c r="M21" i="1" s="1"/>
  <c r="K20" i="1"/>
  <c r="M20" i="1" s="1"/>
  <c r="K19" i="1"/>
  <c r="M19" i="1" s="1"/>
  <c r="K18" i="1"/>
  <c r="M18" i="1" s="1"/>
  <c r="K17" i="1"/>
  <c r="M17" i="1" s="1"/>
  <c r="K34" i="1" l="1"/>
  <c r="M34" i="1" s="1"/>
  <c r="F34" i="1"/>
  <c r="G34" i="1" s="1"/>
  <c r="K33" i="1"/>
  <c r="M33" i="1" s="1"/>
  <c r="F33" i="1"/>
  <c r="G33" i="1" s="1"/>
  <c r="K32" i="1"/>
  <c r="M32" i="1" s="1"/>
  <c r="F32" i="1"/>
  <c r="K14" i="1"/>
  <c r="M14" i="1" s="1"/>
  <c r="F14" i="1"/>
  <c r="G14" i="1" s="1"/>
  <c r="K13" i="1"/>
  <c r="M13" i="1" s="1"/>
  <c r="F13" i="1"/>
  <c r="G13" i="1" s="1"/>
  <c r="K12" i="1"/>
  <c r="M12" i="1" s="1"/>
  <c r="F12" i="1"/>
  <c r="K11" i="1"/>
  <c r="M11" i="1" s="1"/>
  <c r="F11" i="1"/>
  <c r="K31" i="1"/>
  <c r="M31" i="1" s="1"/>
  <c r="K30" i="1"/>
  <c r="M30" i="1" s="1"/>
  <c r="K29" i="1"/>
  <c r="M29" i="1" s="1"/>
  <c r="K28" i="1"/>
  <c r="M28" i="1" s="1"/>
  <c r="K27" i="1"/>
  <c r="M27" i="1" s="1"/>
  <c r="K26" i="1"/>
  <c r="M26" i="1" s="1"/>
  <c r="K16" i="1"/>
  <c r="M16" i="1" s="1"/>
  <c r="K15" i="1"/>
  <c r="M15" i="1" s="1"/>
  <c r="F31" i="1"/>
  <c r="F30" i="1"/>
  <c r="F29" i="1"/>
  <c r="F28" i="1"/>
  <c r="F15" i="1"/>
  <c r="F16" i="1"/>
  <c r="F17" i="1"/>
  <c r="F18" i="1"/>
  <c r="F27" i="1"/>
  <c r="F26" i="1"/>
  <c r="F25" i="1"/>
  <c r="F24" i="1"/>
  <c r="F23" i="1"/>
  <c r="F22" i="1"/>
  <c r="G22" i="1" s="1"/>
  <c r="F21" i="1"/>
  <c r="F20" i="1"/>
  <c r="F19" i="1"/>
  <c r="G18" i="1" l="1"/>
  <c r="G16" i="1"/>
  <c r="I16" i="1" s="1"/>
  <c r="J16" i="1" s="1"/>
  <c r="G11" i="1"/>
  <c r="I11" i="1" s="1"/>
  <c r="J11" i="1" s="1"/>
  <c r="G12" i="1"/>
  <c r="G32" i="1"/>
  <c r="I32" i="1" s="1"/>
  <c r="J32" i="1" s="1"/>
  <c r="G28" i="1"/>
  <c r="I28" i="1" s="1"/>
  <c r="J28" i="1" s="1"/>
  <c r="I14" i="1"/>
  <c r="J14" i="1" s="1"/>
  <c r="I12" i="1"/>
  <c r="J12" i="1" s="1"/>
  <c r="N32" i="1"/>
  <c r="N12" i="1"/>
  <c r="N14" i="1"/>
  <c r="N11" i="1"/>
  <c r="N13" i="1"/>
  <c r="N33" i="1"/>
  <c r="N34" i="1"/>
  <c r="I33" i="1"/>
  <c r="J33" i="1" s="1"/>
  <c r="I34" i="1"/>
  <c r="J34" i="1" s="1"/>
  <c r="I13" i="1"/>
  <c r="J13" i="1" s="1"/>
  <c r="G17" i="1"/>
  <c r="N31" i="1"/>
  <c r="N26" i="1"/>
  <c r="N19" i="1"/>
  <c r="N20" i="1"/>
  <c r="N28" i="1"/>
  <c r="N15" i="1"/>
  <c r="N21" i="1"/>
  <c r="N29" i="1"/>
  <c r="N16" i="1"/>
  <c r="N22" i="1"/>
  <c r="N30" i="1"/>
  <c r="N17" i="1"/>
  <c r="N27" i="1"/>
  <c r="N23" i="1"/>
  <c r="N18" i="1"/>
  <c r="N24" i="1"/>
  <c r="N25" i="1"/>
  <c r="G15" i="1"/>
  <c r="I15" i="1" s="1"/>
  <c r="J15" i="1" s="1"/>
  <c r="G29" i="1"/>
  <c r="I29" i="1" s="1"/>
  <c r="J29" i="1" s="1"/>
  <c r="G30" i="1"/>
  <c r="I30" i="1" s="1"/>
  <c r="J30" i="1" s="1"/>
  <c r="I18" i="1"/>
  <c r="J18" i="1" s="1"/>
  <c r="G31" i="1"/>
  <c r="I31" i="1" s="1"/>
  <c r="J31" i="1" s="1"/>
  <c r="G24" i="1"/>
  <c r="I24" i="1" s="1"/>
  <c r="J24" i="1" s="1"/>
  <c r="G25" i="1"/>
  <c r="I25" i="1" s="1"/>
  <c r="J25" i="1" s="1"/>
  <c r="G26" i="1"/>
  <c r="I26" i="1" s="1"/>
  <c r="J26" i="1" s="1"/>
  <c r="G27" i="1"/>
  <c r="I27" i="1" s="1"/>
  <c r="J27" i="1" s="1"/>
  <c r="G21" i="1"/>
  <c r="G19" i="1"/>
  <c r="I19" i="1" s="1"/>
  <c r="J19" i="1" s="1"/>
  <c r="I22" i="1"/>
  <c r="J22" i="1" s="1"/>
  <c r="G20" i="1"/>
  <c r="I20" i="1" s="1"/>
  <c r="J20" i="1" s="1"/>
  <c r="G23" i="1"/>
  <c r="I23" i="1" s="1"/>
  <c r="J23" i="1" s="1"/>
  <c r="I17" i="1" l="1"/>
  <c r="I21" i="1"/>
  <c r="J21" i="1" s="1"/>
  <c r="O32" i="1"/>
  <c r="P32" i="1" s="1"/>
  <c r="O14" i="1"/>
  <c r="P14" i="1" s="1"/>
  <c r="O11" i="1"/>
  <c r="P11" i="1" s="1"/>
  <c r="O33" i="1"/>
  <c r="P33" i="1" s="1"/>
  <c r="O13" i="1"/>
  <c r="P13" i="1" s="1"/>
  <c r="O12" i="1"/>
  <c r="P12" i="1" s="1"/>
  <c r="O34" i="1"/>
  <c r="P34" i="1" s="1"/>
  <c r="O30" i="1"/>
  <c r="P30" i="1" s="1"/>
  <c r="O22" i="1"/>
  <c r="P22" i="1" s="1"/>
  <c r="O26" i="1"/>
  <c r="P26" i="1" s="1"/>
  <c r="O20" i="1"/>
  <c r="P20" i="1" s="1"/>
  <c r="O31" i="1"/>
  <c r="P31" i="1" s="1"/>
  <c r="O23" i="1"/>
  <c r="P23" i="1" s="1"/>
  <c r="O18" i="1"/>
  <c r="P18" i="1" s="1"/>
  <c r="O19" i="1"/>
  <c r="P19" i="1" s="1"/>
  <c r="O28" i="1"/>
  <c r="P28" i="1" s="1"/>
  <c r="O27" i="1"/>
  <c r="P27" i="1" s="1"/>
  <c r="O24" i="1"/>
  <c r="P24" i="1" s="1"/>
  <c r="O25" i="1"/>
  <c r="P25" i="1" s="1"/>
  <c r="O16" i="1"/>
  <c r="P16" i="1" s="1"/>
  <c r="O29" i="1"/>
  <c r="P29" i="1" s="1"/>
  <c r="O15" i="1"/>
  <c r="P15" i="1" s="1"/>
  <c r="J17" i="1" l="1"/>
  <c r="O17" i="1" s="1"/>
  <c r="P17" i="1" s="1"/>
  <c r="O21" i="1"/>
  <c r="P21" i="1" s="1"/>
</calcChain>
</file>

<file path=xl/sharedStrings.xml><?xml version="1.0" encoding="utf-8"?>
<sst xmlns="http://schemas.openxmlformats.org/spreadsheetml/2006/main" count="36" uniqueCount="31">
  <si>
    <t>Solar Irradiance</t>
  </si>
  <si>
    <t>kJ/m2</t>
  </si>
  <si>
    <t>% of area</t>
  </si>
  <si>
    <t>kWh</t>
  </si>
  <si>
    <t>Cloud Coverage</t>
  </si>
  <si>
    <t>Time</t>
  </si>
  <si>
    <t>kWh/m2</t>
  </si>
  <si>
    <t>m2</t>
  </si>
  <si>
    <t>Prop. Solar Irradiance</t>
  </si>
  <si>
    <t>kW</t>
  </si>
  <si>
    <t>Up-Time</t>
  </si>
  <si>
    <t>NG</t>
  </si>
  <si>
    <t>Solar</t>
  </si>
  <si>
    <t>emissions (kg)</t>
  </si>
  <si>
    <t>[NG] Up-Time</t>
  </si>
  <si>
    <t>[NG] Power</t>
  </si>
  <si>
    <t>[Solar] Area</t>
  </si>
  <si>
    <t>[Solar] Irradiance</t>
  </si>
  <si>
    <t>Energy</t>
  </si>
  <si>
    <t>Goal</t>
  </si>
  <si>
    <t>Reward</t>
  </si>
  <si>
    <t>[Solar] St.D Cloud Coverage</t>
  </si>
  <si>
    <t>[Solar] Cloud Coverage</t>
  </si>
  <si>
    <t>On/Off</t>
  </si>
  <si>
    <t>Rules</t>
  </si>
  <si>
    <t>hrs</t>
  </si>
  <si>
    <t>Startup Time</t>
  </si>
  <si>
    <t>Shutdown Time</t>
  </si>
  <si>
    <t>Environment</t>
  </si>
  <si>
    <t>% runtime</t>
  </si>
  <si>
    <t>Reward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</si>
</sst>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5" formatCode="0.0"/>
    <numFmt numFmtId="166" formatCode="_(* #,##0_);_(* \(#,##0\);_(* &quot;-&quot;??_);_(@_)"/>
    <numFmt numFmtId="167" formatCode="h:mm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</cellStyleXfs>
  <cellXfs count="18">
    <xf numFmtId="0" fontId="0" fillId="0" borderId="0" xfId="0"/>
    <xf numFmtId="20" fontId="0" fillId="0" borderId="0" xfId="0" applyNumberFormat="1"/>
    <xf numFmtId="2" fontId="0" fillId="0" borderId="0" xfId="0" applyNumberFormat="1"/>
    <xf numFmtId="165" fontId="0" fillId="0" borderId="0" xfId="0" applyNumberFormat="1"/>
    <xf numFmtId="166" fontId="0" fillId="0" borderId="0" xfId="1" applyNumberFormat="1" applyFont="1"/>
    <xf numFmtId="0" fontId="0" fillId="0" borderId="0" xfId="0" applyAlignment="1">
      <alignment horizontal="center"/>
    </xf>
    <xf numFmtId="167" fontId="0" fillId="0" borderId="0" xfId="0" applyNumberFormat="1"/>
    <xf numFmtId="166" fontId="0" fillId="0" borderId="0" xfId="0" applyNumberFormat="1"/>
    <xf numFmtId="0" fontId="0" fillId="0" borderId="0" xfId="0" applyAlignment="1">
      <alignment horizontal="center"/>
    </xf>
    <xf numFmtId="166" fontId="5" fillId="0" borderId="0" xfId="1" applyNumberFormat="1" applyFont="1" applyFill="1"/>
    <xf numFmtId="166" fontId="5" fillId="0" borderId="0" xfId="3" applyNumberFormat="1" applyFont="1" applyFill="1"/>
    <xf numFmtId="166" fontId="5" fillId="0" borderId="0" xfId="2" applyNumberFormat="1" applyFont="1" applyFill="1"/>
    <xf numFmtId="1" fontId="0" fillId="0" borderId="0" xfId="0" applyNumberFormat="1"/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4" fillId="0" borderId="0" xfId="0" applyFont="1" applyAlignment="1"/>
    <xf numFmtId="0" fontId="4" fillId="0" borderId="0" xfId="0" applyFont="1"/>
  </cellXfs>
  <cellStyles count="4">
    <cellStyle name="Comma" xfId="1" builtinId="3"/>
    <cellStyle name="Good" xfId="2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P34"/>
  <sheetViews>
    <sheetView tabSelected="1" workbookViewId="0">
      <selection activeCell="J6" sqref="J6"/>
    </sheetView>
  </sheetViews>
  <sheetFormatPr defaultRowHeight="15" x14ac:dyDescent="0.25"/>
  <cols>
    <col min="4" max="4" width="3" bestFit="1" customWidth="1"/>
    <col min="5" max="5" width="5.5703125" bestFit="1" customWidth="1"/>
    <col min="6" max="6" width="25.7109375" bestFit="1" customWidth="1"/>
    <col min="7" max="7" width="14.85546875" bestFit="1" customWidth="1"/>
    <col min="8" max="8" width="15" bestFit="1" customWidth="1"/>
    <col min="9" max="9" width="12" bestFit="1" customWidth="1"/>
    <col min="10" max="10" width="16" bestFit="1" customWidth="1"/>
    <col min="11" max="11" width="8.5703125" bestFit="1" customWidth="1"/>
    <col min="12" max="12" width="7.28515625" bestFit="1" customWidth="1"/>
    <col min="13" max="13" width="5.140625" bestFit="1" customWidth="1"/>
    <col min="14" max="14" width="13.85546875" bestFit="1" customWidth="1"/>
    <col min="15" max="15" width="7" bestFit="1" customWidth="1"/>
    <col min="16" max="16" width="7.7109375" bestFit="1" customWidth="1"/>
  </cols>
  <sheetData>
    <row r="1" spans="4:16" x14ac:dyDescent="0.25">
      <c r="F1" s="16" t="s">
        <v>28</v>
      </c>
      <c r="G1" s="16"/>
      <c r="H1" s="16"/>
      <c r="J1" s="17" t="s">
        <v>24</v>
      </c>
    </row>
    <row r="2" spans="4:16" x14ac:dyDescent="0.25">
      <c r="F2" t="s">
        <v>22</v>
      </c>
      <c r="G2" s="5">
        <v>0.3</v>
      </c>
      <c r="H2" t="s">
        <v>2</v>
      </c>
      <c r="J2" s="15" t="s">
        <v>19</v>
      </c>
      <c r="K2">
        <v>50</v>
      </c>
      <c r="L2" t="s">
        <v>3</v>
      </c>
    </row>
    <row r="3" spans="4:16" x14ac:dyDescent="0.25">
      <c r="F3" t="s">
        <v>21</v>
      </c>
      <c r="G3" s="5">
        <v>0.1</v>
      </c>
      <c r="H3" t="s">
        <v>2</v>
      </c>
      <c r="J3" s="15" t="s">
        <v>30</v>
      </c>
      <c r="K3" s="13">
        <v>0</v>
      </c>
      <c r="L3" s="13">
        <v>50</v>
      </c>
      <c r="M3" s="13">
        <v>100</v>
      </c>
    </row>
    <row r="4" spans="4:16" x14ac:dyDescent="0.25">
      <c r="F4" t="s">
        <v>17</v>
      </c>
      <c r="G4" s="5">
        <v>7</v>
      </c>
      <c r="H4" t="s">
        <v>1</v>
      </c>
      <c r="J4" s="15" t="s">
        <v>26</v>
      </c>
      <c r="K4" s="12">
        <v>4</v>
      </c>
      <c r="L4" s="6" t="s">
        <v>25</v>
      </c>
    </row>
    <row r="5" spans="4:16" x14ac:dyDescent="0.25">
      <c r="F5" t="s">
        <v>16</v>
      </c>
      <c r="G5" s="5">
        <v>100</v>
      </c>
      <c r="H5" t="s">
        <v>7</v>
      </c>
      <c r="J5" s="15" t="s">
        <v>27</v>
      </c>
      <c r="K5" s="12">
        <v>2</v>
      </c>
      <c r="L5" s="6" t="s">
        <v>25</v>
      </c>
    </row>
    <row r="6" spans="4:16" x14ac:dyDescent="0.25">
      <c r="F6" t="s">
        <v>15</v>
      </c>
      <c r="G6" s="5">
        <v>70</v>
      </c>
      <c r="H6" t="s">
        <v>9</v>
      </c>
    </row>
    <row r="7" spans="4:16" x14ac:dyDescent="0.25">
      <c r="F7" t="s">
        <v>14</v>
      </c>
      <c r="G7" s="5">
        <v>0.95</v>
      </c>
      <c r="H7" t="s">
        <v>29</v>
      </c>
    </row>
    <row r="9" spans="4:16" x14ac:dyDescent="0.25">
      <c r="D9" s="5"/>
      <c r="E9" s="5"/>
      <c r="F9" s="8" t="s">
        <v>12</v>
      </c>
      <c r="G9" s="8"/>
      <c r="H9" s="8"/>
      <c r="I9" s="8"/>
      <c r="J9" s="8"/>
      <c r="K9" s="8" t="s">
        <v>11</v>
      </c>
      <c r="L9" s="8"/>
      <c r="M9" s="8"/>
      <c r="N9" s="8"/>
      <c r="O9" s="5" t="s">
        <v>18</v>
      </c>
      <c r="P9" s="5"/>
    </row>
    <row r="10" spans="4:16" x14ac:dyDescent="0.25">
      <c r="D10" s="5"/>
      <c r="E10" s="5" t="s">
        <v>5</v>
      </c>
      <c r="F10" s="5" t="s">
        <v>8</v>
      </c>
      <c r="G10" s="5" t="s">
        <v>0</v>
      </c>
      <c r="H10" s="5" t="s">
        <v>4</v>
      </c>
      <c r="I10" s="5" t="s">
        <v>6</v>
      </c>
      <c r="J10" s="5" t="s">
        <v>3</v>
      </c>
      <c r="K10" s="14" t="s">
        <v>10</v>
      </c>
      <c r="L10" s="14" t="s">
        <v>23</v>
      </c>
      <c r="M10" s="5" t="s">
        <v>3</v>
      </c>
      <c r="N10" s="5" t="s">
        <v>13</v>
      </c>
      <c r="O10" s="5" t="s">
        <v>3</v>
      </c>
      <c r="P10" s="5" t="s">
        <v>20</v>
      </c>
    </row>
    <row r="11" spans="4:16" x14ac:dyDescent="0.25">
      <c r="D11">
        <v>0</v>
      </c>
      <c r="E11" s="1">
        <v>0</v>
      </c>
      <c r="F11" s="2">
        <f t="shared" ref="F11:F14" si="0">_xlfn.NORM.DIST((VALUE(E11)-0.5)/0.114109,0,1,FALSE)</f>
        <v>2.70204651359672E-5</v>
      </c>
      <c r="G11" s="3">
        <f>F11*$G$4/$F$23</f>
        <v>4.7411183332447593E-4</v>
      </c>
      <c r="H11">
        <f ca="1">1-_xlfn.NORM.INV(RAND(),$G$2,$G$2*$G$3)</f>
        <v>0.72535593412912247</v>
      </c>
      <c r="I11">
        <f t="shared" ref="I11:I14" ca="1" si="1">G11*H11</f>
        <v>3.4389983174274607E-4</v>
      </c>
      <c r="J11" s="4">
        <f t="shared" ref="J11" ca="1" si="2">I11*$G$5</f>
        <v>3.4389983174274608E-2</v>
      </c>
      <c r="K11" s="2">
        <f t="shared" ref="K11:K14" ca="1" si="3">RANDBETWEEN($G$7*1000,1000)/1000</f>
        <v>0.99099999999999999</v>
      </c>
      <c r="L11" s="13">
        <v>1</v>
      </c>
      <c r="M11" s="4">
        <f ca="1">$G$6*K11*L11</f>
        <v>69.37</v>
      </c>
      <c r="N11" s="4">
        <f t="shared" ref="N11:N14" ca="1" si="4">M11*0.4127691</f>
        <v>28.633792467000003</v>
      </c>
      <c r="O11" s="7">
        <f t="shared" ref="O11:O14" ca="1" si="5">J11+M11</f>
        <v>69.404389983174283</v>
      </c>
      <c r="P11">
        <f ca="1">IF(AND(O11&gt;=$K$2,N11&lt;1),$M$3,IF(O11&gt;=$K$2,$L$3,$K$3))</f>
        <v>50</v>
      </c>
    </row>
    <row r="12" spans="4:16" x14ac:dyDescent="0.25">
      <c r="D12">
        <v>1</v>
      </c>
      <c r="E12" s="1">
        <v>4.1666666666666699E-2</v>
      </c>
      <c r="F12" s="2">
        <f t="shared" si="0"/>
        <v>1.252014804077309E-4</v>
      </c>
      <c r="G12" s="3">
        <f>F12*$G$4/$F$23</f>
        <v>2.1968349957097425E-3</v>
      </c>
      <c r="H12">
        <f t="shared" ref="H12:H34" ca="1" si="6">1-_xlfn.NORM.INV(RAND(),$G$2,$G$2*$G$3)</f>
        <v>0.67277501565503384</v>
      </c>
      <c r="I12">
        <f t="shared" ca="1" si="1"/>
        <v>1.4779756986301482E-3</v>
      </c>
      <c r="J12" s="4">
        <f ca="1">I12*$G$5</f>
        <v>0.14779756986301482</v>
      </c>
      <c r="K12" s="2">
        <f t="shared" ca="1" si="3"/>
        <v>1</v>
      </c>
      <c r="L12" s="13">
        <v>1</v>
      </c>
      <c r="M12" s="4">
        <f t="shared" ref="M12:M34" ca="1" si="7">$G$6*K12*L12</f>
        <v>70</v>
      </c>
      <c r="N12" s="4">
        <f t="shared" ca="1" si="4"/>
        <v>28.893837000000001</v>
      </c>
      <c r="O12" s="7">
        <f t="shared" ca="1" si="5"/>
        <v>70.147797569863016</v>
      </c>
      <c r="P12">
        <f ca="1">IF(AND(O12&gt;=$K$2,N12&lt;1),$M$3,IF(O12&gt;=$K$2,$L$3,$K$3))</f>
        <v>50</v>
      </c>
    </row>
    <row r="13" spans="4:16" x14ac:dyDescent="0.25">
      <c r="D13">
        <v>2</v>
      </c>
      <c r="E13" s="1">
        <v>8.3333333333333301E-2</v>
      </c>
      <c r="F13" s="2">
        <f t="shared" si="0"/>
        <v>5.0771537161592418E-4</v>
      </c>
      <c r="G13" s="3">
        <f>F13*$G$4/$F$23</f>
        <v>8.9085759417008286E-3</v>
      </c>
      <c r="H13">
        <f t="shared" ca="1" si="6"/>
        <v>0.73128064530515158</v>
      </c>
      <c r="I13">
        <f t="shared" ca="1" si="1"/>
        <v>6.5146691633969304E-3</v>
      </c>
      <c r="J13" s="4">
        <f ca="1">I13*$G$5</f>
        <v>0.651466916339693</v>
      </c>
      <c r="K13" s="2">
        <f t="shared" ca="1" si="3"/>
        <v>0.96199999999999997</v>
      </c>
      <c r="L13" s="13">
        <v>1</v>
      </c>
      <c r="M13" s="4">
        <f t="shared" ca="1" si="7"/>
        <v>67.34</v>
      </c>
      <c r="N13" s="4">
        <f t="shared" ca="1" si="4"/>
        <v>27.795871194</v>
      </c>
      <c r="O13" s="7">
        <f t="shared" ca="1" si="5"/>
        <v>67.991466916339689</v>
      </c>
      <c r="P13">
        <f ca="1">IF(AND(O13&gt;=$K$2,N13&lt;1),$M$3,IF(O13&gt;=$K$2,$L$3,$K$3))</f>
        <v>50</v>
      </c>
    </row>
    <row r="14" spans="4:16" x14ac:dyDescent="0.25">
      <c r="D14">
        <v>3</v>
      </c>
      <c r="E14" s="1">
        <v>0.125</v>
      </c>
      <c r="F14" s="2">
        <f t="shared" si="0"/>
        <v>1.8018779281673367E-3</v>
      </c>
      <c r="G14" s="3">
        <f>F14*$G$4/$F$23</f>
        <v>3.1616467135244408E-2</v>
      </c>
      <c r="H14">
        <f t="shared" ca="1" si="6"/>
        <v>0.63879564620263918</v>
      </c>
      <c r="I14">
        <f t="shared" ca="1" si="1"/>
        <v>2.0196461554302957E-2</v>
      </c>
      <c r="J14" s="4">
        <f ca="1">I14*$G$5</f>
        <v>2.0196461554302956</v>
      </c>
      <c r="K14" s="2">
        <f t="shared" ca="1" si="3"/>
        <v>0.98899999999999999</v>
      </c>
      <c r="L14" s="13">
        <v>1</v>
      </c>
      <c r="M14" s="4">
        <f t="shared" ca="1" si="7"/>
        <v>69.23</v>
      </c>
      <c r="N14" s="4">
        <f t="shared" ca="1" si="4"/>
        <v>28.576004793000003</v>
      </c>
      <c r="O14" s="7">
        <f t="shared" ca="1" si="5"/>
        <v>71.249646155430298</v>
      </c>
      <c r="P14">
        <f ca="1">IF(AND(O14&gt;=$K$2,N14&lt;1),$M$3,IF(O14&gt;=$K$2,$L$3,$K$3))</f>
        <v>50</v>
      </c>
    </row>
    <row r="15" spans="4:16" x14ac:dyDescent="0.25">
      <c r="D15">
        <v>4</v>
      </c>
      <c r="E15" s="1">
        <v>0.16666666666666666</v>
      </c>
      <c r="F15" s="2">
        <f>_xlfn.NORM.DIST((VALUE(E15)-0.5)/0.114109,0,1,FALSE)</f>
        <v>5.5966045805314535E-3</v>
      </c>
      <c r="G15" s="3">
        <f>F15*$G$4/$F$23</f>
        <v>9.8200250984426571E-2</v>
      </c>
      <c r="H15">
        <f t="shared" ca="1" si="6"/>
        <v>0.68801182760339996</v>
      </c>
      <c r="I15">
        <f t="shared" ref="I15:I18" ca="1" si="8">G15*H15</f>
        <v>6.7562934150907902E-2</v>
      </c>
      <c r="J15" s="4">
        <f ca="1">I15*$G$5</f>
        <v>6.7562934150907905</v>
      </c>
      <c r="K15" s="2">
        <f t="shared" ref="K15:K16" ca="1" si="9">RANDBETWEEN($G$7*1000,1000)/1000</f>
        <v>0.97599999999999998</v>
      </c>
      <c r="L15" s="13">
        <v>1</v>
      </c>
      <c r="M15" s="4">
        <f t="shared" ca="1" si="7"/>
        <v>68.319999999999993</v>
      </c>
      <c r="N15" s="4">
        <f ca="1">M15*0.4127691</f>
        <v>28.200384911999997</v>
      </c>
      <c r="O15" s="7">
        <f ca="1">J15+M15</f>
        <v>75.076293415090788</v>
      </c>
      <c r="P15">
        <f ca="1">IF(AND(O15&gt;=$K$2,N15&lt;1),$M$3,IF(O15&gt;=$K$2,$L$3,$K$3))</f>
        <v>50</v>
      </c>
    </row>
    <row r="16" spans="4:16" x14ac:dyDescent="0.25">
      <c r="D16">
        <v>5</v>
      </c>
      <c r="E16" s="1">
        <v>0.20833333333333334</v>
      </c>
      <c r="F16" s="2">
        <f>_xlfn.NORM.DIST((VALUE(E16)-0.5)/0.114109,0,1,FALSE)</f>
        <v>1.5213112841483523E-2</v>
      </c>
      <c r="G16" s="3">
        <f>F16*$G$4/$F$23</f>
        <v>0.26693533155530191</v>
      </c>
      <c r="H16">
        <f t="shared" ca="1" si="6"/>
        <v>0.68614914455276987</v>
      </c>
      <c r="I16">
        <f t="shared" ca="1" si="8"/>
        <v>0.18315744939758041</v>
      </c>
      <c r="J16" s="9">
        <f t="shared" ref="J16" ca="1" si="10">I16*$G$5</f>
        <v>18.315744939758041</v>
      </c>
      <c r="K16" s="2">
        <f t="shared" ca="1" si="9"/>
        <v>0.95499999999999996</v>
      </c>
      <c r="L16" s="13">
        <v>1</v>
      </c>
      <c r="M16" s="4">
        <f t="shared" ca="1" si="7"/>
        <v>66.849999999999994</v>
      </c>
      <c r="N16" s="4">
        <f t="shared" ref="N16:N34" ca="1" si="11">M16*0.4127691</f>
        <v>27.593614334999998</v>
      </c>
      <c r="O16" s="7">
        <f t="shared" ref="O16:O31" ca="1" si="12">J16+M16</f>
        <v>85.165744939758042</v>
      </c>
      <c r="P16">
        <f ca="1">IF(AND(O16&gt;=$K$2,N16&lt;1),$M$3,IF(O16&gt;=$K$2,$L$3,$K$3))</f>
        <v>50</v>
      </c>
    </row>
    <row r="17" spans="4:16" x14ac:dyDescent="0.25">
      <c r="D17">
        <v>6</v>
      </c>
      <c r="E17" s="1">
        <v>0.25</v>
      </c>
      <c r="F17" s="2">
        <f>_xlfn.NORM.DIST((VALUE(E17)-0.5)/0.114109,0,1,FALSE)</f>
        <v>3.6191430935090904E-2</v>
      </c>
      <c r="G17" s="3">
        <f>F17*$G$4/$F$23</f>
        <v>0.6350292485687774</v>
      </c>
      <c r="H17">
        <f t="shared" ca="1" si="6"/>
        <v>0.69154761707178702</v>
      </c>
      <c r="I17">
        <f t="shared" ca="1" si="8"/>
        <v>0.43915296361862555</v>
      </c>
      <c r="J17" s="9">
        <f ca="1">I17*$G$5</f>
        <v>43.915296361862552</v>
      </c>
      <c r="K17" s="2">
        <f ca="1">RANDBETWEEN($G$7*1000,1000)/1000</f>
        <v>0.995</v>
      </c>
      <c r="L17" s="13">
        <v>1</v>
      </c>
      <c r="M17" s="4">
        <f t="shared" ca="1" si="7"/>
        <v>69.650000000000006</v>
      </c>
      <c r="N17" s="4">
        <f t="shared" ca="1" si="11"/>
        <v>28.749367815000003</v>
      </c>
      <c r="O17" s="7">
        <f t="shared" ca="1" si="12"/>
        <v>113.56529636186255</v>
      </c>
      <c r="P17">
        <f ca="1">IF(AND(O17&gt;=$K$2,N17&lt;1),$M$3,IF(O17&gt;=$K$2,$L$3,$K$3))</f>
        <v>50</v>
      </c>
    </row>
    <row r="18" spans="4:16" x14ac:dyDescent="0.25">
      <c r="D18">
        <v>7</v>
      </c>
      <c r="E18" s="1">
        <v>0.29166666666666702</v>
      </c>
      <c r="F18" s="2">
        <f>_xlfn.NORM.DIST((VALUE(E18)-0.5)/0.114109,0,1,FALSE)</f>
        <v>7.535075833604607E-2</v>
      </c>
      <c r="G18" s="3">
        <f>F18*$G$4/$F$23</f>
        <v>1.3221343895201443</v>
      </c>
      <c r="H18">
        <f t="shared" ca="1" si="6"/>
        <v>0.71188291987575947</v>
      </c>
      <c r="I18">
        <f t="shared" ca="1" si="8"/>
        <v>0.94120488967975502</v>
      </c>
      <c r="J18" s="10">
        <f ca="1">I18*$G$5</f>
        <v>94.120488967975504</v>
      </c>
      <c r="K18" s="2">
        <f ca="1">RANDBETWEEN($G$7*1000,1000)/1000</f>
        <v>0.95599999999999996</v>
      </c>
      <c r="L18" s="13">
        <v>0</v>
      </c>
      <c r="M18" s="4">
        <f t="shared" ca="1" si="7"/>
        <v>0</v>
      </c>
      <c r="N18" s="4">
        <f t="shared" ca="1" si="11"/>
        <v>0</v>
      </c>
      <c r="O18" s="7">
        <f t="shared" ca="1" si="12"/>
        <v>94.120488967975504</v>
      </c>
      <c r="P18">
        <f ca="1">IF(AND(O18&gt;=$K$2,N18&lt;1),$M$3,IF(O18&gt;=$K$2,$L$3,$K$3))</f>
        <v>100</v>
      </c>
    </row>
    <row r="19" spans="4:16" x14ac:dyDescent="0.25">
      <c r="D19">
        <v>8</v>
      </c>
      <c r="E19" s="1">
        <v>0.33333333333333331</v>
      </c>
      <c r="F19" s="2">
        <f>_xlfn.NORM.DIST((VALUE(E19)-0.5)/0.114109,0,1,FALSE)</f>
        <v>0.13729784012265958</v>
      </c>
      <c r="G19" s="3">
        <f>F19*$G$4/$F$23</f>
        <v>2.4090825366805757</v>
      </c>
      <c r="H19">
        <f t="shared" ca="1" si="6"/>
        <v>0.70491319254510432</v>
      </c>
      <c r="I19">
        <f ca="1">G19*H19</f>
        <v>1.6981940620361631</v>
      </c>
      <c r="J19" s="11">
        <f ca="1">I19*$G$5</f>
        <v>169.8194062036163</v>
      </c>
      <c r="K19" s="2">
        <f ca="1">RANDBETWEEN($G$7*1000,1000)/1000</f>
        <v>0.98699999999999999</v>
      </c>
      <c r="L19" s="13">
        <v>0</v>
      </c>
      <c r="M19" s="4">
        <f t="shared" ca="1" si="7"/>
        <v>0</v>
      </c>
      <c r="N19" s="4">
        <f t="shared" ca="1" si="11"/>
        <v>0</v>
      </c>
      <c r="O19" s="7">
        <f t="shared" ca="1" si="12"/>
        <v>169.8194062036163</v>
      </c>
      <c r="P19">
        <f ca="1">IF(AND(O19&gt;=$K$2,N19&lt;1),$M$3,IF(O19&gt;=$K$2,$L$3,$K$3))</f>
        <v>100</v>
      </c>
    </row>
    <row r="20" spans="4:16" x14ac:dyDescent="0.25">
      <c r="D20">
        <v>9</v>
      </c>
      <c r="E20" s="1">
        <v>0.375</v>
      </c>
      <c r="F20" s="2">
        <f t="shared" ref="F20:F34" si="13">_xlfn.NORM.DIST((VALUE(E20)-0.5)/0.114109,0,1,FALSE)</f>
        <v>0.21894447380748058</v>
      </c>
      <c r="G20" s="3">
        <f>F20*$G$4/$F$23</f>
        <v>3.841686860340261</v>
      </c>
      <c r="H20">
        <f t="shared" ca="1" si="6"/>
        <v>0.68682314921509424</v>
      </c>
      <c r="I20">
        <f t="shared" ref="I20:I27" ca="1" si="14">G20*H20</f>
        <v>2.6385594677171458</v>
      </c>
      <c r="J20" s="11">
        <f ca="1">I20*$G$5</f>
        <v>263.85594677171457</v>
      </c>
      <c r="K20" s="2">
        <f ca="1">RANDBETWEEN($G$7*1000,1000)/1000</f>
        <v>0.96099999999999997</v>
      </c>
      <c r="L20" s="13">
        <v>0</v>
      </c>
      <c r="M20" s="4">
        <f t="shared" ca="1" si="7"/>
        <v>0</v>
      </c>
      <c r="N20" s="4">
        <f t="shared" ca="1" si="11"/>
        <v>0</v>
      </c>
      <c r="O20" s="7">
        <f t="shared" ca="1" si="12"/>
        <v>263.85594677171457</v>
      </c>
      <c r="P20">
        <f ca="1">IF(AND(O20&gt;=$K$2,N20&lt;1),$M$3,IF(O20&gt;=$K$2,$L$3,$K$3))</f>
        <v>100</v>
      </c>
    </row>
    <row r="21" spans="4:16" x14ac:dyDescent="0.25">
      <c r="D21">
        <v>10</v>
      </c>
      <c r="E21" s="1">
        <v>0.41666666666666702</v>
      </c>
      <c r="F21" s="2">
        <f t="shared" si="13"/>
        <v>0.30556138909492475</v>
      </c>
      <c r="G21" s="3">
        <f>F21*$G$4/$F$23</f>
        <v>5.3615017227860413</v>
      </c>
      <c r="H21">
        <f t="shared" ca="1" si="6"/>
        <v>0.68944286245514652</v>
      </c>
      <c r="I21">
        <f t="shared" ca="1" si="14"/>
        <v>3.696449094815808</v>
      </c>
      <c r="J21" s="11">
        <f ca="1">I21*$G$5</f>
        <v>369.64490948158078</v>
      </c>
      <c r="K21" s="2">
        <f ca="1">RANDBETWEEN($G$7*1000,1000)/1000</f>
        <v>0.95299999999999996</v>
      </c>
      <c r="L21" s="13">
        <v>0</v>
      </c>
      <c r="M21" s="4">
        <f t="shared" ca="1" si="7"/>
        <v>0</v>
      </c>
      <c r="N21" s="4">
        <f t="shared" ca="1" si="11"/>
        <v>0</v>
      </c>
      <c r="O21" s="7">
        <f t="shared" ca="1" si="12"/>
        <v>369.64490948158078</v>
      </c>
      <c r="P21">
        <f ca="1">IF(AND(O21&gt;=$K$2,N21&lt;1),$M$3,IF(O21&gt;=$K$2,$L$3,$K$3))</f>
        <v>100</v>
      </c>
    </row>
    <row r="22" spans="4:16" x14ac:dyDescent="0.25">
      <c r="D22">
        <v>11</v>
      </c>
      <c r="E22" s="1">
        <v>0.45833333333333298</v>
      </c>
      <c r="F22" s="2">
        <f t="shared" si="13"/>
        <v>0.37321334831192104</v>
      </c>
      <c r="G22" s="3">
        <f>F22*$G$4/$F$23</f>
        <v>6.5485499194385852</v>
      </c>
      <c r="H22">
        <f t="shared" ca="1" si="6"/>
        <v>0.67910614978262962</v>
      </c>
      <c r="I22">
        <f t="shared" ca="1" si="14"/>
        <v>4.4471605224492867</v>
      </c>
      <c r="J22" s="11">
        <f ca="1">I22*$G$5</f>
        <v>444.71605224492868</v>
      </c>
      <c r="K22" s="2">
        <f ca="1">RANDBETWEEN($G$7*1000,1000)/1000</f>
        <v>0.96599999999999997</v>
      </c>
      <c r="L22" s="13">
        <v>0</v>
      </c>
      <c r="M22" s="4">
        <f t="shared" ca="1" si="7"/>
        <v>0</v>
      </c>
      <c r="N22" s="4">
        <f t="shared" ca="1" si="11"/>
        <v>0</v>
      </c>
      <c r="O22" s="7">
        <f t="shared" ca="1" si="12"/>
        <v>444.71605224492868</v>
      </c>
      <c r="P22">
        <f ca="1">IF(AND(O22&gt;=$K$2,N22&lt;1),$M$3,IF(O22&gt;=$K$2,$L$3,$K$3))</f>
        <v>100</v>
      </c>
    </row>
    <row r="23" spans="4:16" x14ac:dyDescent="0.25">
      <c r="D23">
        <v>12</v>
      </c>
      <c r="E23" s="1">
        <v>0.5</v>
      </c>
      <c r="F23" s="2">
        <f t="shared" si="13"/>
        <v>0.3989422804014327</v>
      </c>
      <c r="G23" s="3">
        <f>F23*$G$4/$F$23</f>
        <v>7</v>
      </c>
      <c r="H23">
        <f t="shared" ca="1" si="6"/>
        <v>0.67170481086443612</v>
      </c>
      <c r="I23">
        <f t="shared" ca="1" si="14"/>
        <v>4.7019336760510528</v>
      </c>
      <c r="J23" s="11">
        <f ca="1">I23*$G$5</f>
        <v>470.19336760510527</v>
      </c>
      <c r="K23" s="2">
        <f ca="1">RANDBETWEEN($G$7*1000,1000)/1000</f>
        <v>0.96799999999999997</v>
      </c>
      <c r="L23" s="13">
        <v>0</v>
      </c>
      <c r="M23" s="4">
        <f t="shared" ca="1" si="7"/>
        <v>0</v>
      </c>
      <c r="N23" s="4">
        <f t="shared" ca="1" si="11"/>
        <v>0</v>
      </c>
      <c r="O23" s="7">
        <f t="shared" ca="1" si="12"/>
        <v>470.19336760510527</v>
      </c>
      <c r="P23">
        <f ca="1">IF(AND(O23&gt;=$K$2,N23&lt;1),$M$3,IF(O23&gt;=$K$2,$L$3,$K$3))</f>
        <v>100</v>
      </c>
    </row>
    <row r="24" spans="4:16" x14ac:dyDescent="0.25">
      <c r="D24">
        <v>13</v>
      </c>
      <c r="E24" s="1">
        <v>0.54166666666666596</v>
      </c>
      <c r="F24" s="2">
        <f t="shared" si="13"/>
        <v>0.37321334831192232</v>
      </c>
      <c r="G24" s="3">
        <f>F24*$G$4/$F$23</f>
        <v>6.5485499194386074</v>
      </c>
      <c r="H24">
        <f t="shared" ca="1" si="6"/>
        <v>0.77761609756751748</v>
      </c>
      <c r="I24">
        <f t="shared" ca="1" si="14"/>
        <v>5.0922578330799313</v>
      </c>
      <c r="J24" s="11">
        <f ca="1">I24*$G$5</f>
        <v>509.22578330799314</v>
      </c>
      <c r="K24" s="2">
        <f ca="1">RANDBETWEEN($G$7*1000,1000)/1000</f>
        <v>0.97599999999999998</v>
      </c>
      <c r="L24" s="13">
        <v>0</v>
      </c>
      <c r="M24" s="4">
        <f t="shared" ca="1" si="7"/>
        <v>0</v>
      </c>
      <c r="N24" s="4">
        <f t="shared" ca="1" si="11"/>
        <v>0</v>
      </c>
      <c r="O24" s="7">
        <f t="shared" ca="1" si="12"/>
        <v>509.22578330799314</v>
      </c>
      <c r="P24">
        <f ca="1">IF(AND(O24&gt;=$K$2,N24&lt;1),$M$3,IF(O24&gt;=$K$2,$L$3,$K$3))</f>
        <v>100</v>
      </c>
    </row>
    <row r="25" spans="4:16" x14ac:dyDescent="0.25">
      <c r="D25">
        <v>14</v>
      </c>
      <c r="E25" s="1">
        <v>0.58333333333333304</v>
      </c>
      <c r="F25" s="2">
        <f t="shared" si="13"/>
        <v>0.30556138909492453</v>
      </c>
      <c r="G25" s="3">
        <f>F25*$G$4/$F$23</f>
        <v>5.3615017227860369</v>
      </c>
      <c r="H25">
        <f t="shared" ca="1" si="6"/>
        <v>0.65370237895442296</v>
      </c>
      <c r="I25">
        <f t="shared" ca="1" si="14"/>
        <v>3.5048264309534694</v>
      </c>
      <c r="J25" s="11">
        <f ca="1">I25*$G$5</f>
        <v>350.48264309534693</v>
      </c>
      <c r="K25" s="2">
        <f ca="1">RANDBETWEEN($G$7*1000,1000)/1000</f>
        <v>0.97699999999999998</v>
      </c>
      <c r="L25" s="13">
        <v>0</v>
      </c>
      <c r="M25" s="4">
        <f t="shared" ca="1" si="7"/>
        <v>0</v>
      </c>
      <c r="N25" s="4">
        <f t="shared" ca="1" si="11"/>
        <v>0</v>
      </c>
      <c r="O25" s="7">
        <f t="shared" ca="1" si="12"/>
        <v>350.48264309534693</v>
      </c>
      <c r="P25">
        <f ca="1">IF(AND(O25&gt;=$K$2,N25&lt;1),$M$3,IF(O25&gt;=$K$2,$L$3,$K$3))</f>
        <v>100</v>
      </c>
    </row>
    <row r="26" spans="4:16" x14ac:dyDescent="0.25">
      <c r="D26">
        <v>15</v>
      </c>
      <c r="E26" s="1">
        <v>0.625</v>
      </c>
      <c r="F26" s="2">
        <f t="shared" si="13"/>
        <v>0.21894447380748058</v>
      </c>
      <c r="G26" s="3">
        <f>F26*$G$4/$F$23</f>
        <v>3.841686860340261</v>
      </c>
      <c r="H26">
        <f t="shared" ca="1" si="6"/>
        <v>0.67356461377354027</v>
      </c>
      <c r="I26">
        <f t="shared" ca="1" si="14"/>
        <v>2.5876243263239722</v>
      </c>
      <c r="J26" s="11">
        <f ca="1">I26*$G$5</f>
        <v>258.76243263239724</v>
      </c>
      <c r="K26" s="2">
        <f t="shared" ref="K26:K34" ca="1" si="15">RANDBETWEEN($G$7*1000,1000)/1000</f>
        <v>0.99099999999999999</v>
      </c>
      <c r="L26" s="13">
        <v>0</v>
      </c>
      <c r="M26" s="4">
        <f t="shared" ca="1" si="7"/>
        <v>0</v>
      </c>
      <c r="N26" s="4">
        <f t="shared" ca="1" si="11"/>
        <v>0</v>
      </c>
      <c r="O26" s="7">
        <f t="shared" ca="1" si="12"/>
        <v>258.76243263239724</v>
      </c>
      <c r="P26">
        <f ca="1">IF(AND(O26&gt;=$K$2,N26&lt;1),$M$3,IF(O26&gt;=$K$2,$L$3,$K$3))</f>
        <v>100</v>
      </c>
    </row>
    <row r="27" spans="4:16" x14ac:dyDescent="0.25">
      <c r="D27">
        <v>16</v>
      </c>
      <c r="E27" s="1">
        <v>0.66666666666666596</v>
      </c>
      <c r="F27" s="2">
        <f t="shared" si="13"/>
        <v>0.13729784012266089</v>
      </c>
      <c r="G27" s="3">
        <f>F27*$G$4/$F$23</f>
        <v>2.4090825366805988</v>
      </c>
      <c r="H27">
        <f t="shared" ca="1" si="6"/>
        <v>0.73577686983454993</v>
      </c>
      <c r="I27">
        <f t="shared" ca="1" si="14"/>
        <v>1.7725472080119282</v>
      </c>
      <c r="J27" s="11">
        <f ca="1">I27*$G$5</f>
        <v>177.25472080119283</v>
      </c>
      <c r="K27" s="2">
        <f t="shared" ca="1" si="15"/>
        <v>0.95499999999999996</v>
      </c>
      <c r="L27" s="13">
        <v>0</v>
      </c>
      <c r="M27" s="4">
        <f t="shared" ca="1" si="7"/>
        <v>0</v>
      </c>
      <c r="N27" s="4">
        <f t="shared" ca="1" si="11"/>
        <v>0</v>
      </c>
      <c r="O27" s="7">
        <f t="shared" ca="1" si="12"/>
        <v>177.25472080119283</v>
      </c>
      <c r="P27">
        <f ca="1">IF(AND(O27&gt;=$K$2,N27&lt;1),$M$3,IF(O27&gt;=$K$2,$L$3,$K$3))</f>
        <v>100</v>
      </c>
    </row>
    <row r="28" spans="4:16" x14ac:dyDescent="0.25">
      <c r="D28">
        <v>17</v>
      </c>
      <c r="E28" s="1">
        <v>0.70833333333333204</v>
      </c>
      <c r="F28" s="2">
        <f t="shared" si="13"/>
        <v>7.5350758336047208E-2</v>
      </c>
      <c r="G28" s="3">
        <f>F28*$G$4/$F$23</f>
        <v>1.3221343895201643</v>
      </c>
      <c r="H28">
        <f t="shared" ca="1" si="6"/>
        <v>0.74640729577489084</v>
      </c>
      <c r="I28">
        <f t="shared" ref="I28:I31" ca="1" si="16">G28*H28</f>
        <v>0.98685075433273195</v>
      </c>
      <c r="J28" s="10">
        <f ca="1">I28*$G$5</f>
        <v>98.685075433273198</v>
      </c>
      <c r="K28" s="2">
        <f t="shared" ca="1" si="15"/>
        <v>0.96199999999999997</v>
      </c>
      <c r="L28" s="13">
        <v>0</v>
      </c>
      <c r="M28" s="4">
        <f t="shared" ca="1" si="7"/>
        <v>0</v>
      </c>
      <c r="N28" s="4">
        <f t="shared" ca="1" si="11"/>
        <v>0</v>
      </c>
      <c r="O28" s="7">
        <f t="shared" ca="1" si="12"/>
        <v>98.685075433273198</v>
      </c>
      <c r="P28">
        <f ca="1">IF(AND(O28&gt;=$K$2,N28&lt;1),$M$3,IF(O28&gt;=$K$2,$L$3,$K$3))</f>
        <v>100</v>
      </c>
    </row>
    <row r="29" spans="4:16" x14ac:dyDescent="0.25">
      <c r="D29">
        <v>18</v>
      </c>
      <c r="E29" s="1">
        <v>0.749999999999998</v>
      </c>
      <c r="F29" s="2">
        <f t="shared" si="13"/>
        <v>3.6191430935092306E-2</v>
      </c>
      <c r="G29" s="3">
        <f>F29*$G$4/$F$23</f>
        <v>0.63502924856880205</v>
      </c>
      <c r="H29">
        <f t="shared" ca="1" si="6"/>
        <v>0.69546409943183063</v>
      </c>
      <c r="I29">
        <f t="shared" ca="1" si="16"/>
        <v>0.44164004446877403</v>
      </c>
      <c r="J29" s="9">
        <f ca="1">I29*$G$5</f>
        <v>44.164004446877399</v>
      </c>
      <c r="K29" s="2">
        <f t="shared" ca="1" si="15"/>
        <v>0.95499999999999996</v>
      </c>
      <c r="L29" s="13">
        <v>1</v>
      </c>
      <c r="M29" s="4">
        <f t="shared" ca="1" si="7"/>
        <v>66.849999999999994</v>
      </c>
      <c r="N29" s="4">
        <f t="shared" ca="1" si="11"/>
        <v>27.593614334999998</v>
      </c>
      <c r="O29" s="7">
        <f t="shared" ca="1" si="12"/>
        <v>111.01400444687739</v>
      </c>
      <c r="P29">
        <f ca="1">IF(AND(O29&gt;=$K$2,N29&lt;1),$M$3,IF(O29&gt;=$K$2,$L$3,$K$3))</f>
        <v>50</v>
      </c>
    </row>
    <row r="30" spans="4:16" x14ac:dyDescent="0.25">
      <c r="D30">
        <v>19</v>
      </c>
      <c r="E30" s="1">
        <v>0.79166666666666397</v>
      </c>
      <c r="F30" s="2">
        <f t="shared" si="13"/>
        <v>1.5213112841484433E-2</v>
      </c>
      <c r="G30" s="3">
        <f>F30*$G$4/$F$23</f>
        <v>0.26693533155531785</v>
      </c>
      <c r="H30">
        <f t="shared" ca="1" si="6"/>
        <v>0.71528566573466557</v>
      </c>
      <c r="I30">
        <f t="shared" ca="1" si="16"/>
        <v>0.19093501633964921</v>
      </c>
      <c r="J30" s="9">
        <f ca="1">I30*$G$5</f>
        <v>19.09350163396492</v>
      </c>
      <c r="K30" s="2">
        <f t="shared" ca="1" si="15"/>
        <v>0.97899999999999998</v>
      </c>
      <c r="L30" s="13">
        <v>1</v>
      </c>
      <c r="M30" s="4">
        <f t="shared" ca="1" si="7"/>
        <v>68.53</v>
      </c>
      <c r="N30" s="4">
        <f t="shared" ca="1" si="11"/>
        <v>28.287066422999999</v>
      </c>
      <c r="O30" s="7">
        <f t="shared" ca="1" si="12"/>
        <v>87.623501633964921</v>
      </c>
      <c r="P30">
        <f ca="1">IF(AND(O30&gt;=$K$2,N30&lt;1),$M$3,IF(O30&gt;=$K$2,$L$3,$K$3))</f>
        <v>50</v>
      </c>
    </row>
    <row r="31" spans="4:16" x14ac:dyDescent="0.25">
      <c r="D31">
        <v>20</v>
      </c>
      <c r="E31" s="1">
        <v>0.83333333333333004</v>
      </c>
      <c r="F31" s="2">
        <f t="shared" si="13"/>
        <v>5.5966045805319366E-3</v>
      </c>
      <c r="G31" s="3">
        <f>F31*$G$4/$F$23</f>
        <v>9.8200250984435064E-2</v>
      </c>
      <c r="H31">
        <f t="shared" ca="1" si="6"/>
        <v>0.71493923245147517</v>
      </c>
      <c r="I31">
        <f t="shared" ca="1" si="16"/>
        <v>7.0207212065354227E-2</v>
      </c>
      <c r="J31" s="4">
        <f ca="1">I31*$G$5</f>
        <v>7.0207212065354225</v>
      </c>
      <c r="K31" s="2">
        <f t="shared" ca="1" si="15"/>
        <v>1</v>
      </c>
      <c r="L31" s="13">
        <v>1</v>
      </c>
      <c r="M31" s="4">
        <f t="shared" ca="1" si="7"/>
        <v>70</v>
      </c>
      <c r="N31" s="4">
        <f t="shared" ca="1" si="11"/>
        <v>28.893837000000001</v>
      </c>
      <c r="O31" s="7">
        <f t="shared" ca="1" si="12"/>
        <v>77.020721206535427</v>
      </c>
      <c r="P31">
        <f ca="1">IF(AND(O31&gt;=$K$2,N31&lt;1),$M$3,IF(O31&gt;=$K$2,$L$3,$K$3))</f>
        <v>50</v>
      </c>
    </row>
    <row r="32" spans="4:16" x14ac:dyDescent="0.25">
      <c r="D32">
        <v>21</v>
      </c>
      <c r="E32" s="1">
        <v>0.874999999999996</v>
      </c>
      <c r="F32" s="2">
        <f t="shared" si="13"/>
        <v>1.8018779281675447E-3</v>
      </c>
      <c r="G32" s="3">
        <f>F32*$G$4/$F$23</f>
        <v>3.1616467135248058E-2</v>
      </c>
      <c r="H32">
        <f t="shared" ca="1" si="6"/>
        <v>0.69696226794699223</v>
      </c>
      <c r="I32">
        <f t="shared" ref="I32:I34" ca="1" si="17">G32*H32</f>
        <v>2.2035484639054029E-2</v>
      </c>
      <c r="J32" s="4">
        <f ca="1">I32*$G$5</f>
        <v>2.203548463905403</v>
      </c>
      <c r="K32" s="2">
        <f t="shared" ca="1" si="15"/>
        <v>0.98399999999999999</v>
      </c>
      <c r="L32" s="13">
        <v>1</v>
      </c>
      <c r="M32" s="4">
        <f t="shared" ca="1" si="7"/>
        <v>68.88</v>
      </c>
      <c r="N32" s="4">
        <f t="shared" ca="1" si="11"/>
        <v>28.431535607999997</v>
      </c>
      <c r="O32" s="7">
        <f t="shared" ref="O32:O34" ca="1" si="18">J32+M32</f>
        <v>71.083548463905402</v>
      </c>
      <c r="P32">
        <f ca="1">IF(AND(O32&gt;=$K$2,N32&lt;1),$M$3,IF(O32&gt;=$K$2,$L$3,$K$3))</f>
        <v>50</v>
      </c>
    </row>
    <row r="33" spans="4:16" x14ac:dyDescent="0.25">
      <c r="D33">
        <v>22</v>
      </c>
      <c r="E33" s="1">
        <v>0.91666666666666197</v>
      </c>
      <c r="F33" s="2">
        <f t="shared" si="13"/>
        <v>5.077153716160017E-4</v>
      </c>
      <c r="G33" s="3">
        <f>F33*$G$4/$F$23</f>
        <v>8.9085759417021886E-3</v>
      </c>
      <c r="H33">
        <f t="shared" ca="1" si="6"/>
        <v>0.66581085777539484</v>
      </c>
      <c r="I33">
        <f t="shared" ca="1" si="17"/>
        <v>5.9314265893019797E-3</v>
      </c>
      <c r="J33" s="4">
        <f ca="1">I33*$G$5</f>
        <v>0.59314265893019802</v>
      </c>
      <c r="K33" s="2">
        <f t="shared" ca="1" si="15"/>
        <v>0.95799999999999996</v>
      </c>
      <c r="L33" s="13">
        <v>1</v>
      </c>
      <c r="M33" s="4">
        <f t="shared" ca="1" si="7"/>
        <v>67.06</v>
      </c>
      <c r="N33" s="4">
        <f t="shared" ca="1" si="11"/>
        <v>27.680295846</v>
      </c>
      <c r="O33" s="7">
        <f t="shared" ca="1" si="18"/>
        <v>67.653142658930207</v>
      </c>
      <c r="P33">
        <f ca="1">IF(AND(O33&gt;=$K$2,N33&lt;1),$M$3,IF(O33&gt;=$K$2,$L$3,$K$3))</f>
        <v>50</v>
      </c>
    </row>
    <row r="34" spans="4:16" x14ac:dyDescent="0.25">
      <c r="D34">
        <v>23</v>
      </c>
      <c r="E34" s="1">
        <v>0.95833333333332804</v>
      </c>
      <c r="F34" s="2">
        <f t="shared" si="13"/>
        <v>1.2520148040775402E-4</v>
      </c>
      <c r="G34" s="3">
        <f>F34*$G$4/$F$23</f>
        <v>2.196834995710148E-3</v>
      </c>
      <c r="H34">
        <f t="shared" ca="1" si="6"/>
        <v>0.75072150291214301</v>
      </c>
      <c r="I34">
        <f t="shared" ca="1" si="17"/>
        <v>1.6492112696295134E-3</v>
      </c>
      <c r="J34" s="4">
        <f ca="1">I34*$G$5</f>
        <v>0.16492112696295133</v>
      </c>
      <c r="K34" s="2">
        <f t="shared" ca="1" si="15"/>
        <v>0.997</v>
      </c>
      <c r="L34" s="13">
        <v>1</v>
      </c>
      <c r="M34" s="4">
        <f t="shared" ca="1" si="7"/>
        <v>69.790000000000006</v>
      </c>
      <c r="N34" s="4">
        <f t="shared" ca="1" si="11"/>
        <v>28.807155489000003</v>
      </c>
      <c r="O34" s="7">
        <f t="shared" ca="1" si="18"/>
        <v>69.954921126962958</v>
      </c>
      <c r="P34">
        <f ca="1">IF(AND(O34&gt;=$K$2,N34&lt;1),$M$3,IF(O34&gt;=$K$2,$L$3,$K$3))</f>
        <v>50</v>
      </c>
    </row>
  </sheetData>
  <mergeCells count="2">
    <mergeCell ref="K9:N9"/>
    <mergeCell ref="F9:J9"/>
  </mergeCells>
  <pageMargins left="0.7" right="0.7" top="0.75" bottom="0.75" header="0.3" footer="0.3"/>
  <pageSetup orientation="portrait" horizontalDpi="30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FCF6A771B715547B09038D767B6F335" ma:contentTypeVersion="10" ma:contentTypeDescription="Create a new document." ma:contentTypeScope="" ma:versionID="9435581a48146780f583556e28570963">
  <xsd:schema xmlns:xsd="http://www.w3.org/2001/XMLSchema" xmlns:xs="http://www.w3.org/2001/XMLSchema" xmlns:p="http://schemas.microsoft.com/office/2006/metadata/properties" xmlns:ns2="2b213495-2cfd-4fa6-8a7b-57bd665adf0f" targetNamespace="http://schemas.microsoft.com/office/2006/metadata/properties" ma:root="true" ma:fieldsID="a256d48f2a18ad959d464306e983a17b" ns2:_="">
    <xsd:import namespace="2b213495-2cfd-4fa6-8a7b-57bd665adf0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213495-2cfd-4fa6-8a7b-57bd665adf0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Length (seconds)" ma:internalName="MediaLengthInSeconds" ma:readOnly="true">
      <xsd:simpleType>
        <xsd:restriction base="dms:Unknown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EFA756E-E848-4FAE-A2DD-A1E4B74E6791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2b213495-2cfd-4fa6-8a7b-57bd665adf0f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5FC1D387-EF08-4E6E-B9E1-D24556CEC6D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3844EA5-1211-467B-832C-4D6FD733AD6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b213495-2cfd-4fa6-8a7b-57bd665adf0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Bilfinger SE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Brent Ripperger</dc:creator>
  <cp:lastModifiedBy>Brent Ripperger</cp:lastModifiedBy>
  <dcterms:created xsi:type="dcterms:W3CDTF">2022-05-11T19:17:40Z</dcterms:created>
  <dcterms:modified xsi:type="dcterms:W3CDTF">2022-05-13T20:25:47Z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0x0101004FCF6A771B715547B09038D767B6F335</vt:lpwstr>
  </property>
</Properties>
</file>