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OneDrive\Documentos\MEGAsync\- PERIODOS\- 2023-1\Simulação de analise e desempenho\SAD\"/>
    </mc:Choice>
  </mc:AlternateContent>
  <xr:revisionPtr revIDLastSave="0" documentId="13_ncr:1_{458180E5-CE64-4C66-9F86-A03BAEAE100A}" xr6:coauthVersionLast="47" xr6:coauthVersionMax="47" xr10:uidLastSave="{00000000-0000-0000-0000-000000000000}"/>
  <bookViews>
    <workbookView xWindow="-105" yWindow="0" windowWidth="14610" windowHeight="15585" activeTab="2" xr2:uid="{F698F159-67E2-49EA-8EDF-D226D21D764A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E16" i="3"/>
  <c r="D16" i="3"/>
  <c r="C16" i="3"/>
  <c r="B16" i="3"/>
  <c r="K15" i="3"/>
  <c r="J15" i="3"/>
  <c r="I15" i="3"/>
  <c r="H15" i="3"/>
  <c r="E15" i="3"/>
  <c r="D15" i="3"/>
  <c r="C15" i="3"/>
  <c r="B15" i="3"/>
  <c r="I17" i="2"/>
  <c r="K17" i="2"/>
  <c r="J17" i="2"/>
  <c r="H17" i="2"/>
  <c r="K16" i="2"/>
  <c r="J16" i="2"/>
  <c r="I16" i="2"/>
  <c r="H16" i="2"/>
  <c r="C16" i="2"/>
  <c r="E17" i="2"/>
  <c r="D17" i="2"/>
  <c r="C17" i="2"/>
  <c r="B17" i="2"/>
  <c r="E16" i="2"/>
  <c r="D16" i="2"/>
  <c r="B16" i="2"/>
  <c r="B17" i="1"/>
  <c r="C17" i="1"/>
  <c r="D17" i="1"/>
  <c r="E17" i="1"/>
  <c r="B16" i="1"/>
  <c r="E16" i="1"/>
  <c r="D16" i="1"/>
  <c r="C16" i="1"/>
</calcChain>
</file>

<file path=xl/sharedStrings.xml><?xml version="1.0" encoding="utf-8"?>
<sst xmlns="http://schemas.openxmlformats.org/spreadsheetml/2006/main" count="222" uniqueCount="111">
  <si>
    <t>E</t>
  </si>
  <si>
    <t>100 mil</t>
  </si>
  <si>
    <t>1 milhão</t>
  </si>
  <si>
    <t>10 milhões</t>
  </si>
  <si>
    <t>100 milhões</t>
  </si>
  <si>
    <t>MLCG</t>
  </si>
  <si>
    <t>RAND</t>
  </si>
  <si>
    <t>0,237166(s)</t>
  </si>
  <si>
    <t>0,224848(s)</t>
  </si>
  <si>
    <t>0,216516(s)</t>
  </si>
  <si>
    <t>0,24498(s)</t>
  </si>
  <si>
    <t>Rand</t>
  </si>
  <si>
    <t>ki quadrado MLCG</t>
  </si>
  <si>
    <t>media</t>
  </si>
  <si>
    <t>ki quadrado RAND</t>
  </si>
  <si>
    <t>3,92 x 10^-6</t>
  </si>
  <si>
    <t>5,88 x 10^-7</t>
  </si>
  <si>
    <t>1,30 x 10^-5</t>
  </si>
  <si>
    <t>5,43 x 10^-6</t>
  </si>
  <si>
    <t>1,31 x 10^-5</t>
  </si>
  <si>
    <t>2,81 x 10^-7</t>
  </si>
  <si>
    <t>1,28 x 10^-5</t>
  </si>
  <si>
    <t>4,31 x 10^-6</t>
  </si>
  <si>
    <t>2,70 x 10^-8</t>
  </si>
  <si>
    <t>25,10 x 10^-6</t>
  </si>
  <si>
    <t>12,10 x 10^-6</t>
  </si>
  <si>
    <t>2,87 x 10^-6</t>
  </si>
  <si>
    <t>420,78 x 10^-6</t>
  </si>
  <si>
    <t>204,30 x 10^-6</t>
  </si>
  <si>
    <t>4,71 x 10^-6</t>
  </si>
  <si>
    <t>31,80 x 10^-6</t>
  </si>
  <si>
    <t>126,04 x 10^-6</t>
  </si>
  <si>
    <t>66,70 x 10^-6</t>
  </si>
  <si>
    <t>3,08 x 10^-6</t>
  </si>
  <si>
    <t>0,46 x 10^-6</t>
  </si>
  <si>
    <t>249,21 x 10^-6</t>
  </si>
  <si>
    <t>153,86 x 10^-6</t>
  </si>
  <si>
    <t>6,16 x 10^-6</t>
  </si>
  <si>
    <t>214,06 x 10^-6</t>
  </si>
  <si>
    <t>37,50 x 10^-6</t>
  </si>
  <si>
    <t>178,13 x 10^-6</t>
  </si>
  <si>
    <t>13,30 x 10^-6</t>
  </si>
  <si>
    <t>232,17 x 10^-6</t>
  </si>
  <si>
    <t>75,30 x 10^-6</t>
  </si>
  <si>
    <t>1,05 x 10^-3</t>
  </si>
  <si>
    <t>2,12 x 10^-3</t>
  </si>
  <si>
    <t>5,47 x 10^-6</t>
  </si>
  <si>
    <t>2,06 x 10^-3</t>
  </si>
  <si>
    <t>5,46 x 10^-3</t>
  </si>
  <si>
    <t>0,34 x 10^-3</t>
  </si>
  <si>
    <t>2,05 x 10^-3</t>
  </si>
  <si>
    <t>0,13 x 10^-3</t>
  </si>
  <si>
    <t>1,41 x 10^-3</t>
  </si>
  <si>
    <t>0,22 x 10^-3</t>
  </si>
  <si>
    <t>21,15 x 10^-6</t>
  </si>
  <si>
    <t>1,58 x 10^-6</t>
  </si>
  <si>
    <t>61,70 x 10^-6</t>
  </si>
  <si>
    <t>2,64 x 10^-6</t>
  </si>
  <si>
    <t>4,53 x 10^-6</t>
  </si>
  <si>
    <t>4,74 x 10^-6</t>
  </si>
  <si>
    <t>56,40 x 10^-6</t>
  </si>
  <si>
    <t>49,71 x 10^-6</t>
  </si>
  <si>
    <t>76,20 x 10^-6</t>
  </si>
  <si>
    <t>48,18 x 10^-6</t>
  </si>
  <si>
    <t>561,05 x 10^-6</t>
  </si>
  <si>
    <t>12,77 x 10^-6</t>
  </si>
  <si>
    <t>0,37 x 10^-6</t>
  </si>
  <si>
    <t>41,77 x 10^-6</t>
  </si>
  <si>
    <t>1.01 x 10^-6</t>
  </si>
  <si>
    <t>35,54 x 10^-6</t>
  </si>
  <si>
    <t>205,10 x 10^-6</t>
  </si>
  <si>
    <t>443,98 x 10^-6</t>
  </si>
  <si>
    <t>1.48 x 10^-6</t>
  </si>
  <si>
    <t>377,82 x 10^-6</t>
  </si>
  <si>
    <t>0,57 x 10^-3</t>
  </si>
  <si>
    <t>3,77 x 10^-3</t>
  </si>
  <si>
    <t>5,02 x 10^-3</t>
  </si>
  <si>
    <t>1,91 x 10^-3</t>
  </si>
  <si>
    <t>0,64 x 10^-3</t>
  </si>
  <si>
    <t>7,77 x 10^-3</t>
  </si>
  <si>
    <t>0,59 x 10^-3</t>
  </si>
  <si>
    <t>0,18 x 10^-3</t>
  </si>
  <si>
    <t>0,72 x 10^-3</t>
  </si>
  <si>
    <t>7,04 x 10^-3</t>
  </si>
  <si>
    <t>0,15 x 10^-3</t>
  </si>
  <si>
    <t>0,50 x 10^-3</t>
  </si>
  <si>
    <t>13,68 x 10^-3</t>
  </si>
  <si>
    <t>4,23 x 10^-3</t>
  </si>
  <si>
    <t>0,19 x 10^-3</t>
  </si>
  <si>
    <t>6,83 x 10^-3</t>
  </si>
  <si>
    <t>12,51 x 10^-3</t>
  </si>
  <si>
    <t>1,36 x 10^-3</t>
  </si>
  <si>
    <t>11,99 x 10^-3</t>
  </si>
  <si>
    <t>Tempor Médio</t>
  </si>
  <si>
    <t>X^2</t>
  </si>
  <si>
    <t>5,89 x 10^-5</t>
  </si>
  <si>
    <t>8,98 x 10^-4</t>
  </si>
  <si>
    <t>1,16 x 10^-3</t>
  </si>
  <si>
    <t>1,48 x 10^-2)</t>
  </si>
  <si>
    <t>3,27 x 10^-4</t>
  </si>
  <si>
    <t>3,38 x 10^-3</t>
  </si>
  <si>
    <t>4,65 x 10^-2</t>
  </si>
  <si>
    <t>4,42 x 10^-1</t>
  </si>
  <si>
    <t>4,17 x 10^-3</t>
  </si>
  <si>
    <t>2,62 x 10^-2</t>
  </si>
  <si>
    <t>5,85 x 10^-2</t>
  </si>
  <si>
    <t>2,09 x 10^-3</t>
  </si>
  <si>
    <t>2,18 x 10^-2</t>
  </si>
  <si>
    <t>2,05 x 10^-1</t>
  </si>
  <si>
    <t>1,81 x 10^0</t>
  </si>
  <si>
    <t>Tempo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</si>
</sst>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General&quot; (s)&quot;"/>
    <numFmt numFmtId="165" formatCode="General\ &quot;(s)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1" fontId="0" fillId="0" borderId="0" xfId="2" applyNumberFormat="1" applyFont="1"/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bottom" textRotation="0" wrapText="0" indent="0" justifyLastLine="0" shrinkToFit="0" readingOrder="0"/>
    </dxf>
    <dxf>
      <numFmt numFmtId="165" formatCode="General\ &quot;(s)&quot;"/>
      <alignment horizontal="center" vertical="bottom" textRotation="0" wrapText="0" indent="0" justifyLastLine="0" shrinkToFit="0" readingOrder="0"/>
    </dxf>
    <dxf>
      <numFmt numFmtId="165" formatCode="General\ &quot;(s)&quot;"/>
      <alignment horizontal="center" vertical="bottom" textRotation="0" wrapText="0" indent="0" justifyLastLine="0" shrinkToFit="0" readingOrder="0"/>
    </dxf>
    <dxf>
      <numFmt numFmtId="165" formatCode="General\ &quot;(s)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numFmt numFmtId="165" formatCode="General\ &quot;(s)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bottom" textRotation="0" wrapText="0" indent="0" justifyLastLine="0" shrinkToFit="0" readingOrder="0"/>
    </dxf>
    <dxf>
      <numFmt numFmtId="164" formatCode="General&quot; (s)&quot;"/>
      <alignment horizontal="center" vertical="bottom" textRotation="0" wrapText="0" indent="0" justifyLastLine="0" shrinkToFit="0" readingOrder="0"/>
    </dxf>
    <dxf>
      <numFmt numFmtId="164" formatCode="General&quot; (s)&quot;"/>
      <alignment horizontal="center" vertical="bottom" textRotation="0" wrapText="0" indent="0" justifyLastLine="0" shrinkToFit="0" readingOrder="0"/>
    </dxf>
    <dxf>
      <numFmt numFmtId="164" formatCode="General&quot; (s)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numFmt numFmtId="164" formatCode="General&quot; (s)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AF379F-0A75-455B-95BC-537DEB7AE3C2}" name="Tabela1" displayName="Tabela1" ref="A2:E12" totalsRowShown="0" headerRowDxfId="114" dataDxfId="113">
  <autoFilter ref="A2:E12" xr:uid="{D3AF379F-0A75-455B-95BC-537DEB7AE3C2}"/>
  <tableColumns count="5">
    <tableColumn id="1" xr3:uid="{2E2E1FE0-A1C1-4C12-810F-E5BFEA4EAF4E}" name="E" dataDxfId="112"/>
    <tableColumn id="2" xr3:uid="{BA7A71BB-3557-463F-B453-DA6C2EC8C070}" name="100 mil" dataDxfId="111"/>
    <tableColumn id="3" xr3:uid="{D44F9C53-F90A-4DAA-9481-CBC8CE1C74A7}" name="1 milhão" dataDxfId="110"/>
    <tableColumn id="4" xr3:uid="{AB33854C-9B09-4009-ABD5-B8CBD0FDC76E}" name="10 milhões" dataDxfId="109"/>
    <tableColumn id="5" xr3:uid="{86066822-6AB8-4362-9219-F820D1722D3B}" name="100 milhões" dataDxfId="108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541E09-3D14-46C7-AFC4-043F96594662}" name="Tabela1511" displayName="Tabela1511" ref="A1:E11" totalsRowShown="0" headerRowDxfId="51" dataDxfId="50">
  <autoFilter ref="A1:E11" xr:uid="{B9541E09-3D14-46C7-AFC4-043F96594662}"/>
  <tableColumns count="5">
    <tableColumn id="1" xr3:uid="{4CD8C557-EC7A-4F5D-970E-58A25DDCE0C0}" name="E" dataDxfId="49"/>
    <tableColumn id="2" xr3:uid="{6491A9A1-ED06-418C-B1AE-082051EBA162}" name="100 mil" dataDxfId="48"/>
    <tableColumn id="3" xr3:uid="{A264A95E-0B26-4B96-A7E6-C8702DBFD9F4}" name="1 milhão" dataDxfId="47"/>
    <tableColumn id="4" xr3:uid="{79D2926F-B565-49B9-B8E6-4B60CF0ACF00}" name="10 milhões" dataDxfId="46"/>
    <tableColumn id="5" xr3:uid="{8DB6F477-CF54-4697-98DE-6D38BB78014B}" name="100 milhões" dataDxfId="4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16FD20-F607-4333-B995-62861BE597B4}" name="Tabela13612" displayName="Tabela13612" ref="G1:K11" totalsRowShown="0" headerRowDxfId="44" dataDxfId="43">
  <autoFilter ref="G1:K11" xr:uid="{4116FD20-F607-4333-B995-62861BE597B4}"/>
  <tableColumns count="5">
    <tableColumn id="1" xr3:uid="{AC21FFA6-3AD1-4F3E-9972-9836B298A988}" name="E" dataDxfId="42"/>
    <tableColumn id="2" xr3:uid="{A8B61B2E-E576-416F-BDF3-C3CBA94B8D35}" name="100 mil" dataDxfId="41"/>
    <tableColumn id="3" xr3:uid="{957451D8-CAEB-4165-8770-5165A9A8384B}" name="1 milhão" dataDxfId="40"/>
    <tableColumn id="4" xr3:uid="{0247B72E-7FEF-4C7F-AA0C-A12DF2DE8FA0}" name="10 milhões" dataDxfId="39"/>
    <tableColumn id="5" xr3:uid="{5358CF50-B007-455E-8A3E-78D589001BD5}" name="100 milhões" dataDxfId="38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AA1FD1-128E-42C3-9E32-03F8D013DD0F}" name="Tabela3713" displayName="Tabela3713" ref="A14:E16" totalsRowShown="0" headerRowDxfId="37" dataDxfId="36">
  <autoFilter ref="A14:E16" xr:uid="{D6AA1FD1-128E-42C3-9E32-03F8D013DD0F}"/>
  <tableColumns count="5">
    <tableColumn id="1" xr3:uid="{638B690E-EB2F-4A5F-99F6-807E8BEFFBA8}" name="E" dataDxfId="35"/>
    <tableColumn id="2" xr3:uid="{8114293C-9084-4F47-969E-D923FEE3DBF2}" name="100 mil" dataDxfId="34">
      <calculatedColumnFormula>AVERAGE(Tabela1[100 mil])</calculatedColumnFormula>
    </tableColumn>
    <tableColumn id="3" xr3:uid="{A354ABE0-4D35-4765-8411-09D99CED4FAB}" name="1 milhão" dataDxfId="33">
      <calculatedColumnFormula>AVERAGE(Tabela1[1 milhão])</calculatedColumnFormula>
    </tableColumn>
    <tableColumn id="4" xr3:uid="{FFA2AD17-1DF0-4A06-8215-14ED62E32542}" name="10 milhões" dataDxfId="32">
      <calculatedColumnFormula>AVERAGE(Tabela1[10 milhões])</calculatedColumnFormula>
    </tableColumn>
    <tableColumn id="5" xr3:uid="{2C80880E-0DE3-45EE-89B8-50B8DDA15BA9}" name="100 milhões" dataDxfId="31">
      <calculatedColumnFormula>AVERAGE(Tabela1[100 milhões])</calculatedColumnFormula>
    </tableColumn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C99A44A-3DDE-4E0D-A6A7-C2E034823EA1}" name="Tabela15814" displayName="Tabela15814" ref="A20:E30" totalsRowShown="0" headerRowDxfId="30" dataDxfId="29">
  <autoFilter ref="A20:E30" xr:uid="{4C99A44A-3DDE-4E0D-A6A7-C2E034823EA1}"/>
  <tableColumns count="5">
    <tableColumn id="1" xr3:uid="{905C8D19-BE19-420A-9337-5B7DE88B889C}" name="E" dataDxfId="28"/>
    <tableColumn id="2" xr3:uid="{E0A40EA9-1F68-47CB-9076-7E6D369EE2FF}" name="100 mil" dataDxfId="27"/>
    <tableColumn id="3" xr3:uid="{30AF519B-9EAA-4338-AD1D-CB1A5FE573B6}" name="1 milhão" dataDxfId="26"/>
    <tableColumn id="4" xr3:uid="{A52713A9-04E9-43E9-9D92-1EBE1BC94823}" name="10 milhões" dataDxfId="25"/>
    <tableColumn id="5" xr3:uid="{ECEFFF24-859F-4421-A70E-5837264D8FE8}" name="100 milhões" dataDxfId="24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4DDD170-7C56-4986-A121-5634C339091D}" name="Tabela136915" displayName="Tabela136915" ref="G20:K30" totalsRowShown="0" headerRowDxfId="23" dataDxfId="22">
  <autoFilter ref="G20:K30" xr:uid="{74DDD170-7C56-4986-A121-5634C339091D}"/>
  <tableColumns count="5">
    <tableColumn id="1" xr3:uid="{859B6E3C-B0D5-46E8-8B47-E14CCF3895E0}" name="E" dataDxfId="21"/>
    <tableColumn id="2" xr3:uid="{AE4DC51C-753D-443B-A30D-8ECA73D332C3}" name="100 mil" dataDxfId="20"/>
    <tableColumn id="3" xr3:uid="{139DDF28-96E8-4AED-A05E-C5F3BA68A511}" name="1 milhão" dataDxfId="19"/>
    <tableColumn id="4" xr3:uid="{CEB261E3-BF34-4F91-AA1E-70227B55235D}" name="10 milhões" dataDxfId="18"/>
    <tableColumn id="5" xr3:uid="{30285FE9-C813-4550-B324-C7EBFD2B0763}" name="100 milhões" dataDxfId="17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819C2CD-533F-4D85-8FBF-15E261B439CC}" name="Tabela371016" displayName="Tabela371016" ref="G14:K16" totalsRowShown="0" headerRowDxfId="16" dataDxfId="15">
  <autoFilter ref="G14:K16" xr:uid="{B819C2CD-533F-4D85-8FBF-15E261B439CC}"/>
  <tableColumns count="5">
    <tableColumn id="1" xr3:uid="{03FC996B-05E9-477F-91F9-E98A1925D573}" name="E" dataDxfId="14"/>
    <tableColumn id="2" xr3:uid="{F791C103-4E58-4EB1-A7E4-9281A6BB2590}" name="100 mil" dataDxfId="13">
      <calculatedColumnFormula>AVERAGE(Tabela1[100 mil])</calculatedColumnFormula>
    </tableColumn>
    <tableColumn id="3" xr3:uid="{4B5487F1-D183-4549-9403-D827F21BCC44}" name="1 milhão" dataDxfId="12">
      <calculatedColumnFormula>AVERAGE(Tabela1[1 milhão])</calculatedColumnFormula>
    </tableColumn>
    <tableColumn id="4" xr3:uid="{0F5F9E2E-B99C-4BE7-A5A5-480BD7AB8393}" name="10 milhões" dataDxfId="11">
      <calculatedColumnFormula>AVERAGE(Tabela1[10 milhões])</calculatedColumnFormula>
    </tableColumn>
    <tableColumn id="5" xr3:uid="{00789679-0D1D-4370-A7E7-1BBD072248AE}" name="100 milhões" dataDxfId="10">
      <calculatedColumnFormula>AVERAGE(Tabela1[100 milhões])</calculatedColumnFormula>
    </tableColumn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9E3504-713B-4D4B-93CB-B3F5DF75A3D8}" name="Tabela16" displayName="Tabela16" ref="A34:C38" totalsRowShown="0" headerRowDxfId="6" dataDxfId="5">
  <autoFilter ref="A34:C38" xr:uid="{479E3504-713B-4D4B-93CB-B3F5DF75A3D8}"/>
  <tableColumns count="3">
    <tableColumn id="1" xr3:uid="{82191894-250C-45D7-A602-595C0E34B115}" name="MLCG" dataDxfId="9"/>
    <tableColumn id="2" xr3:uid="{09C7F81E-77BB-4FE7-B38A-A152C6C85ABD}" name="Tempo Médio" dataDxfId="8"/>
    <tableColumn id="3" xr3:uid="{135B2FD1-52FE-41F7-A2FA-8E6F5BC06BE5}" name="X^2" dataDxfId="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2FD4CF-B0F4-467E-B989-BC3BA47CE50A}" name="Tabela1618" displayName="Tabela1618" ref="G34:I38" totalsRowShown="0" headerRowDxfId="4" dataDxfId="3">
  <autoFilter ref="G34:I38" xr:uid="{A02FD4CF-B0F4-467E-B989-BC3BA47CE50A}"/>
  <tableColumns count="3">
    <tableColumn id="1" xr3:uid="{78E015E2-408C-4728-A0E6-791959F9D9C6}" name="RAND" dataDxfId="2"/>
    <tableColumn id="2" xr3:uid="{CF798C08-E437-434F-BC33-97844707C78E}" name="Tempor Médio" dataDxfId="1"/>
    <tableColumn id="3" xr3:uid="{535271D9-BC74-445B-B2E9-062C652F541E}" name="X^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7D5D9-2572-48E7-B67E-F99FA2F510F0}" name="Tabela13" displayName="Tabela13" ref="G2:K12" totalsRowShown="0" headerRowDxfId="107" dataDxfId="106">
  <autoFilter ref="G2:K12" xr:uid="{0817D5D9-2572-48E7-B67E-F99FA2F510F0}"/>
  <tableColumns count="5">
    <tableColumn id="1" xr3:uid="{FDAA1D18-9C41-4A24-8002-5001AD547C25}" name="E" dataDxfId="105"/>
    <tableColumn id="2" xr3:uid="{828AD1E4-7EBB-4796-89B8-8057B9DA1B95}" name="100 mil" dataDxfId="104"/>
    <tableColumn id="3" xr3:uid="{E8193971-7BEE-4073-8E30-A8B60E2AF50D}" name="1 milhão" dataDxfId="103"/>
    <tableColumn id="4" xr3:uid="{41F17986-FF23-41B4-9F40-7CD70D2566D5}" name="10 milhões" dataDxfId="102"/>
    <tableColumn id="5" xr3:uid="{B171819D-7F54-49B3-9D9D-83A91C1F9AF0}" name="100 milhões" dataDxfId="10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D358ED-2075-4271-AF1B-C21132897306}" name="Tabela3" displayName="Tabela3" ref="A15:E17" totalsRowShown="0" headerRowDxfId="100" dataDxfId="99">
  <autoFilter ref="A15:E17" xr:uid="{6BD358ED-2075-4271-AF1B-C21132897306}"/>
  <tableColumns count="5">
    <tableColumn id="1" xr3:uid="{FC628095-B024-4E0C-B9A9-0F1F239D1F6D}" name="E" dataDxfId="98"/>
    <tableColumn id="2" xr3:uid="{F2878870-0A15-4D5E-AD8F-998B3583D0BA}" name="100 mil" dataDxfId="97">
      <calculatedColumnFormula>AVERAGE(Tabela1[100 mil])</calculatedColumnFormula>
    </tableColumn>
    <tableColumn id="3" xr3:uid="{7CDE42C1-4C93-4066-AF25-7E798F197FD5}" name="1 milhão" dataDxfId="96">
      <calculatedColumnFormula>AVERAGE(Tabela1[1 milhão])</calculatedColumnFormula>
    </tableColumn>
    <tableColumn id="4" xr3:uid="{3ECB9BA1-B5E8-4F08-8EE1-8AB6AD6C9531}" name="10 milhões" dataDxfId="95">
      <calculatedColumnFormula>AVERAGE(Tabela1[10 milhões])</calculatedColumnFormula>
    </tableColumn>
    <tableColumn id="5" xr3:uid="{79FA88D4-207E-4B03-819D-865BB19688C1}" name="100 milhões" dataDxfId="94">
      <calculatedColumnFormula>AVERAGE(Tabela1[100 milhões])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3282CC-A0C9-46B7-8921-FCCBA127DDC6}" name="Tabela15" displayName="Tabela15" ref="A2:E12" totalsRowShown="0" headerRowDxfId="93" dataDxfId="92">
  <autoFilter ref="A2:E12" xr:uid="{053282CC-A0C9-46B7-8921-FCCBA127DDC6}"/>
  <tableColumns count="5">
    <tableColumn id="1" xr3:uid="{6B683BD0-0506-4181-822C-7108B069DB5C}" name="E" dataDxfId="91"/>
    <tableColumn id="2" xr3:uid="{52344445-EB07-4594-8713-E3EBE33AFA0A}" name="100 mil" dataDxfId="90"/>
    <tableColumn id="3" xr3:uid="{E7251859-A69E-4AE6-B8B6-5FE056D03CCC}" name="1 milhão" dataDxfId="89"/>
    <tableColumn id="4" xr3:uid="{298C43AF-926E-4C97-BA22-A97A3AE374A5}" name="10 milhões" dataDxfId="88"/>
    <tableColumn id="5" xr3:uid="{A169FAD9-9EC2-4247-959D-51C36D96A5F5}" name="100 milhões" dataDxfId="8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E9AC25-8C0F-4FAF-8AB7-2AF3801D3B19}" name="Tabela136" displayName="Tabela136" ref="G2:K12" totalsRowShown="0" headerRowDxfId="86" dataDxfId="85">
  <autoFilter ref="G2:K12" xr:uid="{83E9AC25-8C0F-4FAF-8AB7-2AF3801D3B19}"/>
  <tableColumns count="5">
    <tableColumn id="1" xr3:uid="{3B4CF680-821E-4974-A390-398EAF8D4F5A}" name="E" dataDxfId="84"/>
    <tableColumn id="2" xr3:uid="{B6509A75-7CC0-45BA-9576-EB5B6D1843E5}" name="100 mil" dataDxfId="83"/>
    <tableColumn id="3" xr3:uid="{F0CFD6A8-E585-4D86-9FCB-C97DB2DDC799}" name="1 milhão" dataDxfId="82"/>
    <tableColumn id="4" xr3:uid="{2D7EB814-E056-4252-BDE2-1E129FE1A662}" name="10 milhões" dataDxfId="81"/>
    <tableColumn id="5" xr3:uid="{3D0646C0-E2B2-495D-BD37-0CEC96380477}" name="100 milhões" dataDxfId="8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06318-7678-44B2-BC20-1CF5C5AB1126}" name="Tabela37" displayName="Tabela37" ref="A15:E17" totalsRowShown="0" headerRowDxfId="79" dataDxfId="78">
  <autoFilter ref="A15:E17" xr:uid="{EBF06318-7678-44B2-BC20-1CF5C5AB1126}"/>
  <tableColumns count="5">
    <tableColumn id="1" xr3:uid="{3B85D0B8-1907-4ACE-924C-F4DB5E93AE38}" name="E" dataDxfId="77"/>
    <tableColumn id="2" xr3:uid="{FA1F3A0D-3959-444A-B226-D233EFCDCFF8}" name="100 mil" dataDxfId="76">
      <calculatedColumnFormula>AVERAGE(Tabela1[100 mil])</calculatedColumnFormula>
    </tableColumn>
    <tableColumn id="3" xr3:uid="{2F3D8398-20B7-4ECB-B324-8C9D0FEF729B}" name="1 milhão" dataDxfId="75">
      <calculatedColumnFormula>AVERAGE(Tabela1[1 milhão])</calculatedColumnFormula>
    </tableColumn>
    <tableColumn id="4" xr3:uid="{79CD43BB-ABF1-46C6-A30B-95F42509CAAB}" name="10 milhões" dataDxfId="74">
      <calculatedColumnFormula>AVERAGE(Tabela1[10 milhões])</calculatedColumnFormula>
    </tableColumn>
    <tableColumn id="5" xr3:uid="{E7CC7752-77B2-4D5F-A10E-56498B54638B}" name="100 milhões" dataDxfId="73">
      <calculatedColumnFormula>AVERAGE(Tabela1[100 milhões])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98101C-05AA-4CFA-BF9A-734C68867DF2}" name="Tabela158" displayName="Tabela158" ref="A21:E31" totalsRowShown="0" headerRowDxfId="72" dataDxfId="71">
  <autoFilter ref="A21:E31" xr:uid="{5B98101C-05AA-4CFA-BF9A-734C68867DF2}"/>
  <tableColumns count="5">
    <tableColumn id="1" xr3:uid="{A313C260-C7A6-49B9-9B85-04C39D0A7D8B}" name="E" dataDxfId="70"/>
    <tableColumn id="2" xr3:uid="{5CCF2EC2-6170-459F-B348-C4C68259B47A}" name="100 mil" dataDxfId="69"/>
    <tableColumn id="3" xr3:uid="{10B1B539-D81B-4D97-ADA2-EACFB1D8914F}" name="1 milhão" dataDxfId="68"/>
    <tableColumn id="4" xr3:uid="{76377707-7509-448C-B1D3-563B062B2420}" name="10 milhões" dataDxfId="67"/>
    <tableColumn id="5" xr3:uid="{5A762FB8-0C86-4FE7-9C6E-F1C92F2989F5}" name="100 milhões" dataDxfId="66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05C347-4FF6-425A-9246-7EA29470DC8D}" name="Tabela1369" displayName="Tabela1369" ref="G21:K31" totalsRowShown="0" headerRowDxfId="65" dataDxfId="64">
  <autoFilter ref="G21:K31" xr:uid="{4A05C347-4FF6-425A-9246-7EA29470DC8D}"/>
  <tableColumns count="5">
    <tableColumn id="1" xr3:uid="{A891884A-B513-4424-8FD6-2BB1AB5E7007}" name="E" dataDxfId="63"/>
    <tableColumn id="2" xr3:uid="{B26D63EF-1C75-4E8B-ADAA-D5261289612E}" name="100 mil" dataDxfId="62"/>
    <tableColumn id="3" xr3:uid="{B18DE5FD-7CE6-42D4-8E7E-FC44705FAD1A}" name="1 milhão" dataDxfId="61"/>
    <tableColumn id="4" xr3:uid="{F1EC9FF1-4ABF-4694-94F4-8F10BD58C53F}" name="10 milhões" dataDxfId="60"/>
    <tableColumn id="5" xr3:uid="{7E5FCFE6-DF2E-40C9-BB75-C566B26E4778}" name="100 milhões" dataDxfId="59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15A8AD-A79F-4BF4-80CE-E1F13201ED09}" name="Tabela3710" displayName="Tabela3710" ref="G15:K17" totalsRowShown="0" headerRowDxfId="58" dataDxfId="57">
  <autoFilter ref="G15:K17" xr:uid="{3815A8AD-A79F-4BF4-80CE-E1F13201ED09}"/>
  <tableColumns count="5">
    <tableColumn id="1" xr3:uid="{0BEF3FC4-5663-4E2C-938B-3E26AB864218}" name="E" dataDxfId="56"/>
    <tableColumn id="2" xr3:uid="{62067916-59AE-473C-8AEF-6748F53C5F45}" name="100 mil" dataDxfId="55">
      <calculatedColumnFormula>AVERAGE(Tabela1[100 mil])</calculatedColumnFormula>
    </tableColumn>
    <tableColumn id="3" xr3:uid="{B8129D78-D282-46F1-BBC9-52E398E70EE8}" name="1 milhão" dataDxfId="54">
      <calculatedColumnFormula>AVERAGE(Tabela1[1 milhão])</calculatedColumnFormula>
    </tableColumn>
    <tableColumn id="4" xr3:uid="{1B5EF2D0-EE19-4466-A651-10E4D80D94E7}" name="10 milhões" dataDxfId="53">
      <calculatedColumnFormula>AVERAGE(Tabela1[10 milhões])</calculatedColumnFormula>
    </tableColumn>
    <tableColumn id="5" xr3:uid="{89338AA5-E8FD-4181-8824-88EF861D8C2A}" name="100 milhões" dataDxfId="52">
      <calculatedColumnFormula>AVERAGE(Tabela1[100 milhões])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0A35-7937-4E03-806D-BE02CB740D0B}">
  <dimension ref="A1:K18"/>
  <sheetViews>
    <sheetView zoomScale="85" zoomScaleNormal="85" workbookViewId="0">
      <selection activeCell="C40" sqref="C40"/>
    </sheetView>
  </sheetViews>
  <sheetFormatPr defaultRowHeight="15" x14ac:dyDescent="0.25"/>
  <cols>
    <col min="1" max="1" width="10.28515625" customWidth="1"/>
    <col min="2" max="2" width="14.7109375" bestFit="1" customWidth="1"/>
    <col min="3" max="3" width="17.7109375" customWidth="1"/>
    <col min="4" max="4" width="18.140625" customWidth="1"/>
    <col min="5" max="5" width="16.140625" bestFit="1" customWidth="1"/>
    <col min="7" max="7" width="6.5703125" bestFit="1" customWidth="1"/>
    <col min="8" max="9" width="14.7109375" bestFit="1" customWidth="1"/>
    <col min="10" max="10" width="15.140625" bestFit="1" customWidth="1"/>
    <col min="11" max="11" width="16.140625" bestFit="1" customWidth="1"/>
  </cols>
  <sheetData>
    <row r="1" spans="1:11" x14ac:dyDescent="0.25">
      <c r="A1" s="15" t="s">
        <v>5</v>
      </c>
      <c r="B1" s="15"/>
      <c r="C1" s="15"/>
      <c r="D1" s="15"/>
      <c r="E1" s="15"/>
      <c r="G1" s="15" t="s">
        <v>6</v>
      </c>
      <c r="H1" s="15"/>
      <c r="I1" s="15"/>
      <c r="J1" s="15"/>
      <c r="K1" s="15"/>
    </row>
    <row r="2" spans="1:1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 x14ac:dyDescent="0.25">
      <c r="A3" s="1">
        <v>0</v>
      </c>
      <c r="B3" s="3">
        <v>3.6249699999999998E-4</v>
      </c>
      <c r="C3" s="3">
        <v>3.0900519999999998E-3</v>
      </c>
      <c r="D3" s="3">
        <v>4.6309037999999997E-2</v>
      </c>
      <c r="E3" s="3">
        <v>0.46306378300000001</v>
      </c>
      <c r="G3" s="1">
        <v>0</v>
      </c>
      <c r="H3" s="3">
        <v>1.8829999999999999E-3</v>
      </c>
      <c r="I3" s="3">
        <v>1.8280000000000001E-2</v>
      </c>
      <c r="J3" s="3">
        <v>0.215834</v>
      </c>
      <c r="K3" s="3">
        <v>1.701473</v>
      </c>
    </row>
    <row r="4" spans="1:11" x14ac:dyDescent="0.25">
      <c r="A4" s="1">
        <v>1</v>
      </c>
      <c r="B4" s="3">
        <v>3.12844E-4</v>
      </c>
      <c r="C4" s="3">
        <v>3.1791190000000002E-3</v>
      </c>
      <c r="D4" s="3">
        <v>4.3052770999999997E-2</v>
      </c>
      <c r="E4" s="3">
        <v>0.47219382100000001</v>
      </c>
      <c r="G4" s="1">
        <v>1</v>
      </c>
      <c r="H4" s="3">
        <v>2.1510000000000001E-3</v>
      </c>
      <c r="I4" s="3">
        <v>2.1248E-2</v>
      </c>
      <c r="J4" s="3">
        <v>0.17727399999999999</v>
      </c>
      <c r="K4" s="3">
        <v>1.798014</v>
      </c>
    </row>
    <row r="5" spans="1:11" x14ac:dyDescent="0.25">
      <c r="A5" s="1">
        <v>2</v>
      </c>
      <c r="B5" s="3">
        <v>2.6156500000000001E-4</v>
      </c>
      <c r="C5" s="3">
        <v>3.283055E-3</v>
      </c>
      <c r="D5" s="3">
        <v>4.9128746000000001E-2</v>
      </c>
      <c r="E5" s="3">
        <v>0.44001464200000001</v>
      </c>
      <c r="G5" s="1">
        <v>2</v>
      </c>
      <c r="H5" s="3">
        <v>1.7340000000000001E-3</v>
      </c>
      <c r="I5" s="3">
        <v>2.1684999999999999E-2</v>
      </c>
      <c r="J5" s="3" t="s">
        <v>7</v>
      </c>
      <c r="K5" s="3">
        <v>1.8445290000000001</v>
      </c>
    </row>
    <row r="6" spans="1:11" x14ac:dyDescent="0.25">
      <c r="A6" s="1">
        <v>3</v>
      </c>
      <c r="B6" s="3">
        <v>2.8459299999999998E-4</v>
      </c>
      <c r="C6" s="3">
        <v>4.5744490000000004E-3</v>
      </c>
      <c r="D6" s="3">
        <v>4.6990180999999999E-2</v>
      </c>
      <c r="E6" s="3">
        <v>0.41143028500000001</v>
      </c>
      <c r="G6" s="1">
        <v>3</v>
      </c>
      <c r="H6" s="3">
        <v>2.019E-3</v>
      </c>
      <c r="I6" s="3">
        <v>2.2728999999999999E-2</v>
      </c>
      <c r="J6" s="3" t="s">
        <v>7</v>
      </c>
      <c r="K6" s="3">
        <v>1.972089</v>
      </c>
    </row>
    <row r="7" spans="1:11" x14ac:dyDescent="0.25">
      <c r="A7" s="1">
        <v>4</v>
      </c>
      <c r="B7" s="3">
        <v>3.6882700000000001E-4</v>
      </c>
      <c r="C7" s="3">
        <v>4.2127730000000004E-3</v>
      </c>
      <c r="D7" s="3">
        <v>4.9608696000000001E-2</v>
      </c>
      <c r="E7" s="3">
        <v>0.49066456200000003</v>
      </c>
      <c r="G7" s="1">
        <v>4</v>
      </c>
      <c r="H7" s="3">
        <v>1.9959999999999999E-3</v>
      </c>
      <c r="I7" s="3">
        <v>2.6461999999999999E-2</v>
      </c>
      <c r="J7" s="3" t="s">
        <v>8</v>
      </c>
      <c r="K7" s="3">
        <v>1.902137</v>
      </c>
    </row>
    <row r="8" spans="1:11" x14ac:dyDescent="0.25">
      <c r="A8" s="1">
        <v>5</v>
      </c>
      <c r="B8" s="3">
        <v>2.6120800000000002E-4</v>
      </c>
      <c r="C8" s="3">
        <v>3.5078330000000001E-3</v>
      </c>
      <c r="D8" s="3">
        <v>4.5134669000000002E-2</v>
      </c>
      <c r="E8" s="3">
        <v>0.42928215199999997</v>
      </c>
      <c r="G8" s="1">
        <v>5</v>
      </c>
      <c r="H8" s="3">
        <v>2.1930000000000001E-3</v>
      </c>
      <c r="I8" s="3">
        <v>2.2655000000000002E-2</v>
      </c>
      <c r="J8" s="3" t="s">
        <v>9</v>
      </c>
      <c r="K8" s="3">
        <v>1.833142</v>
      </c>
    </row>
    <row r="9" spans="1:11" x14ac:dyDescent="0.25">
      <c r="A9" s="1">
        <v>6</v>
      </c>
      <c r="B9" s="3">
        <v>3.36287E-4</v>
      </c>
      <c r="C9" s="3">
        <v>3.053619E-3</v>
      </c>
      <c r="D9" s="3">
        <v>4.9331912999999998E-2</v>
      </c>
      <c r="E9" s="3">
        <v>0.41151215000000002</v>
      </c>
      <c r="G9" s="1">
        <v>6</v>
      </c>
      <c r="H9" s="3">
        <v>2.4369999999999999E-3</v>
      </c>
      <c r="I9" s="3">
        <v>1.9661999999999999E-2</v>
      </c>
      <c r="J9" s="3" t="s">
        <v>10</v>
      </c>
      <c r="K9" s="3">
        <v>1.7031639999999999</v>
      </c>
    </row>
    <row r="10" spans="1:11" x14ac:dyDescent="0.25">
      <c r="A10" s="1">
        <v>7</v>
      </c>
      <c r="B10" s="3">
        <v>3.9125100000000001E-4</v>
      </c>
      <c r="C10" s="3">
        <v>2.7287520000000001E-3</v>
      </c>
      <c r="D10" s="3">
        <v>4.7239917999999999E-2</v>
      </c>
      <c r="E10" s="3">
        <v>0.44910516099999997</v>
      </c>
      <c r="G10" s="1">
        <v>7</v>
      </c>
      <c r="H10" s="3">
        <v>2.4160000000000002E-3</v>
      </c>
      <c r="I10" s="3">
        <v>1.8665999999999999E-2</v>
      </c>
      <c r="J10" s="3">
        <v>0.21607899999999999</v>
      </c>
      <c r="K10" s="3">
        <v>1.663843</v>
      </c>
    </row>
    <row r="11" spans="1:11" x14ac:dyDescent="0.25">
      <c r="A11" s="1">
        <v>8</v>
      </c>
      <c r="B11" s="3">
        <v>3.6422599999999999E-4</v>
      </c>
      <c r="C11" s="3">
        <v>2.9066830000000002E-3</v>
      </c>
      <c r="D11" s="3">
        <v>4.3171164999999997E-2</v>
      </c>
      <c r="E11" s="3">
        <v>0.41659969899999999</v>
      </c>
      <c r="G11" s="1">
        <v>8</v>
      </c>
      <c r="H11" s="3">
        <v>1.694E-3</v>
      </c>
      <c r="I11" s="3">
        <v>2.7459000000000001E-2</v>
      </c>
      <c r="J11" s="3">
        <v>0.19894800000000001</v>
      </c>
      <c r="K11" s="3">
        <v>1.764783</v>
      </c>
    </row>
    <row r="12" spans="1:11" x14ac:dyDescent="0.25">
      <c r="A12" s="1">
        <v>9</v>
      </c>
      <c r="B12" s="3">
        <v>3.2373500000000002E-4</v>
      </c>
      <c r="C12" s="3">
        <v>3.2796090000000002E-3</v>
      </c>
      <c r="D12" s="3">
        <v>4.4585502999999999E-2</v>
      </c>
      <c r="E12" s="3">
        <v>0.43181810799999998</v>
      </c>
      <c r="G12" s="1">
        <v>9</v>
      </c>
      <c r="H12" s="3">
        <v>2.4109999999999999E-3</v>
      </c>
      <c r="I12" s="3">
        <v>1.8907E-2</v>
      </c>
      <c r="J12" s="3">
        <v>0.217198</v>
      </c>
      <c r="K12" s="3">
        <v>1.9620489999999999</v>
      </c>
    </row>
    <row r="15" spans="1:11" x14ac:dyDescent="0.25">
      <c r="A15" s="4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6" spans="1:11" x14ac:dyDescent="0.25">
      <c r="A16" s="4" t="s">
        <v>5</v>
      </c>
      <c r="B16" s="6">
        <f>AVERAGE(Tabela1[100 mil])</f>
        <v>3.2670330000000001E-4</v>
      </c>
      <c r="C16" s="6">
        <f>AVERAGE(Tabela1[1 milhão])</f>
        <v>3.3815944000000009E-3</v>
      </c>
      <c r="D16" s="6">
        <f>AVERAGE(Tabela1[10 milhões])</f>
        <v>4.6455259999999998E-2</v>
      </c>
      <c r="E16" s="6">
        <f>AVERAGE(Tabela1[100 milhões])</f>
        <v>0.44156843629999998</v>
      </c>
    </row>
    <row r="17" spans="1:5" x14ac:dyDescent="0.25">
      <c r="A17" s="4" t="s">
        <v>11</v>
      </c>
      <c r="B17" s="7">
        <f>AVERAGE(Tabela13[100 mil])</f>
        <v>2.0934E-3</v>
      </c>
      <c r="C17" s="7">
        <f>AVERAGE(Tabela13[1 milhão])</f>
        <v>2.1775300000000001E-2</v>
      </c>
      <c r="D17" s="7">
        <f>AVERAGE(Tabela13[10 milhões])</f>
        <v>0.20506660000000002</v>
      </c>
      <c r="E17" s="7">
        <f>AVERAGE(Tabela13[100 milhões])</f>
        <v>1.8145223000000001</v>
      </c>
    </row>
    <row r="18" spans="1:5" x14ac:dyDescent="0.25">
      <c r="A18" s="1"/>
      <c r="B18" s="3"/>
      <c r="C18" s="3"/>
      <c r="D18" s="3"/>
      <c r="E18" s="3"/>
    </row>
  </sheetData>
  <mergeCells count="2">
    <mergeCell ref="A1:E1"/>
    <mergeCell ref="G1:K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AC4D-0592-4070-BBEF-CCA80A74D702}">
  <dimension ref="A1:K33"/>
  <sheetViews>
    <sheetView zoomScale="70" zoomScaleNormal="70" workbookViewId="0">
      <selection activeCell="M35" sqref="A2:M35"/>
    </sheetView>
  </sheetViews>
  <sheetFormatPr defaultRowHeight="15" x14ac:dyDescent="0.25"/>
  <cols>
    <col min="1" max="1" width="6.5703125" bestFit="1" customWidth="1"/>
    <col min="2" max="2" width="15" customWidth="1"/>
    <col min="3" max="3" width="13.140625" bestFit="1" customWidth="1"/>
    <col min="4" max="4" width="18.42578125" customWidth="1"/>
    <col min="5" max="5" width="16.140625" bestFit="1" customWidth="1"/>
    <col min="6" max="6" width="3.7109375" customWidth="1"/>
    <col min="7" max="7" width="6.5703125" bestFit="1" customWidth="1"/>
    <col min="8" max="8" width="12.85546875" bestFit="1" customWidth="1"/>
    <col min="9" max="9" width="13.140625" customWidth="1"/>
    <col min="10" max="10" width="15.140625" bestFit="1" customWidth="1"/>
    <col min="11" max="11" width="16.140625" bestFit="1" customWidth="1"/>
  </cols>
  <sheetData>
    <row r="1" spans="1:11" x14ac:dyDescent="0.25">
      <c r="A1" s="15" t="s">
        <v>5</v>
      </c>
      <c r="B1" s="15"/>
      <c r="C1" s="15"/>
      <c r="D1" s="15"/>
      <c r="E1" s="15"/>
      <c r="G1" s="15" t="s">
        <v>6</v>
      </c>
      <c r="H1" s="15"/>
      <c r="I1" s="15"/>
      <c r="J1" s="15"/>
      <c r="K1" s="15"/>
    </row>
    <row r="2" spans="1:11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1" t="s">
        <v>0</v>
      </c>
      <c r="H2" s="2" t="s">
        <v>1</v>
      </c>
      <c r="I2" s="2" t="s">
        <v>2</v>
      </c>
      <c r="J2" s="2" t="s">
        <v>3</v>
      </c>
      <c r="K2" s="2" t="s">
        <v>4</v>
      </c>
    </row>
    <row r="3" spans="1:11" x14ac:dyDescent="0.25">
      <c r="A3" s="1">
        <v>0</v>
      </c>
      <c r="B3" s="1">
        <v>3.6249699999999998E-4</v>
      </c>
      <c r="C3" s="1">
        <v>3.0900519999999998E-3</v>
      </c>
      <c r="D3" s="1">
        <v>4.6309037999999997E-2</v>
      </c>
      <c r="E3" s="1">
        <v>0.46306378300000001</v>
      </c>
      <c r="G3" s="1">
        <v>0</v>
      </c>
      <c r="H3" s="1">
        <v>1.8829999999999999E-3</v>
      </c>
      <c r="I3" s="1">
        <v>1.8280000000000001E-2</v>
      </c>
      <c r="J3" s="1">
        <v>0.215834</v>
      </c>
      <c r="K3" s="1">
        <v>1.701473</v>
      </c>
    </row>
    <row r="4" spans="1:11" x14ac:dyDescent="0.25">
      <c r="A4" s="1">
        <v>1</v>
      </c>
      <c r="B4" s="1">
        <v>3.12844E-4</v>
      </c>
      <c r="C4" s="1">
        <v>3.1791190000000002E-3</v>
      </c>
      <c r="D4" s="1">
        <v>4.3052770999999997E-2</v>
      </c>
      <c r="E4" s="1">
        <v>0.47219382100000001</v>
      </c>
      <c r="G4" s="1">
        <v>1</v>
      </c>
      <c r="H4" s="1">
        <v>2.1510000000000001E-3</v>
      </c>
      <c r="I4" s="1">
        <v>2.1248E-2</v>
      </c>
      <c r="J4" s="1">
        <v>0.17727399999999999</v>
      </c>
      <c r="K4" s="1">
        <v>1.798014</v>
      </c>
    </row>
    <row r="5" spans="1:11" x14ac:dyDescent="0.25">
      <c r="A5" s="1">
        <v>2</v>
      </c>
      <c r="B5" s="1">
        <v>2.6156500000000001E-4</v>
      </c>
      <c r="C5" s="1">
        <v>3.283055E-3</v>
      </c>
      <c r="D5" s="1">
        <v>4.9128746000000001E-2</v>
      </c>
      <c r="E5" s="1">
        <v>0.44001464200000001</v>
      </c>
      <c r="G5" s="1">
        <v>2</v>
      </c>
      <c r="H5" s="1">
        <v>1.7340000000000001E-3</v>
      </c>
      <c r="I5" s="1">
        <v>2.1684999999999999E-2</v>
      </c>
      <c r="J5" s="1" t="s">
        <v>7</v>
      </c>
      <c r="K5" s="1">
        <v>1.8445290000000001</v>
      </c>
    </row>
    <row r="6" spans="1:11" x14ac:dyDescent="0.25">
      <c r="A6" s="1">
        <v>3</v>
      </c>
      <c r="B6" s="1">
        <v>2.8459299999999998E-4</v>
      </c>
      <c r="C6" s="1">
        <v>4.5744490000000004E-3</v>
      </c>
      <c r="D6" s="1">
        <v>4.6990180999999999E-2</v>
      </c>
      <c r="E6" s="1">
        <v>0.41143028500000001</v>
      </c>
      <c r="G6" s="1">
        <v>3</v>
      </c>
      <c r="H6" s="1">
        <v>2.019E-3</v>
      </c>
      <c r="I6" s="1">
        <v>2.2728999999999999E-2</v>
      </c>
      <c r="J6" s="1" t="s">
        <v>7</v>
      </c>
      <c r="K6" s="1">
        <v>1.972089</v>
      </c>
    </row>
    <row r="7" spans="1:11" x14ac:dyDescent="0.25">
      <c r="A7" s="1">
        <v>4</v>
      </c>
      <c r="B7" s="1">
        <v>3.6882700000000001E-4</v>
      </c>
      <c r="C7" s="1">
        <v>4.2127730000000004E-3</v>
      </c>
      <c r="D7" s="1">
        <v>4.9608696000000001E-2</v>
      </c>
      <c r="E7" s="1">
        <v>0.49066456200000003</v>
      </c>
      <c r="G7" s="1">
        <v>4</v>
      </c>
      <c r="H7" s="1">
        <v>1.9959999999999999E-3</v>
      </c>
      <c r="I7" s="1">
        <v>2.6461999999999999E-2</v>
      </c>
      <c r="J7" s="1" t="s">
        <v>8</v>
      </c>
      <c r="K7" s="1">
        <v>1.902137</v>
      </c>
    </row>
    <row r="8" spans="1:11" x14ac:dyDescent="0.25">
      <c r="A8" s="1">
        <v>5</v>
      </c>
      <c r="B8" s="1">
        <v>2.6120800000000002E-4</v>
      </c>
      <c r="C8" s="1">
        <v>3.5078330000000001E-3</v>
      </c>
      <c r="D8" s="1">
        <v>4.5134669000000002E-2</v>
      </c>
      <c r="E8" s="1">
        <v>0.42928215199999997</v>
      </c>
      <c r="G8" s="1">
        <v>5</v>
      </c>
      <c r="H8" s="1">
        <v>2.1930000000000001E-3</v>
      </c>
      <c r="I8" s="1">
        <v>2.2655000000000002E-2</v>
      </c>
      <c r="J8" s="1" t="s">
        <v>9</v>
      </c>
      <c r="K8" s="1">
        <v>1.833142</v>
      </c>
    </row>
    <row r="9" spans="1:11" x14ac:dyDescent="0.25">
      <c r="A9" s="1">
        <v>6</v>
      </c>
      <c r="B9" s="1">
        <v>3.36287E-4</v>
      </c>
      <c r="C9" s="1">
        <v>3.053619E-3</v>
      </c>
      <c r="D9" s="1">
        <v>4.9331912999999998E-2</v>
      </c>
      <c r="E9" s="1">
        <v>0.41151215000000002</v>
      </c>
      <c r="G9" s="1">
        <v>6</v>
      </c>
      <c r="H9" s="1">
        <v>2.4369999999999999E-3</v>
      </c>
      <c r="I9" s="1">
        <v>1.9661999999999999E-2</v>
      </c>
      <c r="J9" s="1" t="s">
        <v>10</v>
      </c>
      <c r="K9" s="1">
        <v>1.7031639999999999</v>
      </c>
    </row>
    <row r="10" spans="1:11" x14ac:dyDescent="0.25">
      <c r="A10" s="1">
        <v>7</v>
      </c>
      <c r="B10" s="1">
        <v>3.9125100000000001E-4</v>
      </c>
      <c r="C10" s="1">
        <v>2.7287520000000001E-3</v>
      </c>
      <c r="D10" s="1">
        <v>4.7239917999999999E-2</v>
      </c>
      <c r="E10" s="1">
        <v>0.44910516099999997</v>
      </c>
      <c r="G10" s="1">
        <v>7</v>
      </c>
      <c r="H10" s="1">
        <v>2.4160000000000002E-3</v>
      </c>
      <c r="I10" s="1">
        <v>1.8665999999999999E-2</v>
      </c>
      <c r="J10" s="1">
        <v>0.21607899999999999</v>
      </c>
      <c r="K10" s="1">
        <v>1.663843</v>
      </c>
    </row>
    <row r="11" spans="1:11" x14ac:dyDescent="0.25">
      <c r="A11" s="1">
        <v>8</v>
      </c>
      <c r="B11" s="1">
        <v>3.6422599999999999E-4</v>
      </c>
      <c r="C11" s="1">
        <v>2.9066830000000002E-3</v>
      </c>
      <c r="D11" s="1">
        <v>4.3171164999999997E-2</v>
      </c>
      <c r="E11" s="1">
        <v>0.41659969899999999</v>
      </c>
      <c r="G11" s="1">
        <v>8</v>
      </c>
      <c r="H11" s="1">
        <v>1.694E-3</v>
      </c>
      <c r="I11" s="1">
        <v>2.7459000000000001E-2</v>
      </c>
      <c r="J11" s="1">
        <v>0.19894800000000001</v>
      </c>
      <c r="K11" s="1">
        <v>1.764783</v>
      </c>
    </row>
    <row r="12" spans="1:11" x14ac:dyDescent="0.25">
      <c r="A12" s="1">
        <v>9</v>
      </c>
      <c r="B12" s="1">
        <v>3.2373500000000002E-4</v>
      </c>
      <c r="C12" s="1">
        <v>3.2796090000000002E-3</v>
      </c>
      <c r="D12" s="1">
        <v>4.4585502999999999E-2</v>
      </c>
      <c r="E12" s="1">
        <v>0.43181810799999998</v>
      </c>
      <c r="G12" s="1">
        <v>9</v>
      </c>
      <c r="H12" s="1">
        <v>2.4109999999999999E-3</v>
      </c>
      <c r="I12" s="1">
        <v>1.8907E-2</v>
      </c>
      <c r="J12" s="1">
        <v>0.217198</v>
      </c>
      <c r="K12" s="1">
        <v>1.9620489999999999</v>
      </c>
    </row>
    <row r="14" spans="1:11" x14ac:dyDescent="0.25">
      <c r="A14" s="16" t="s">
        <v>13</v>
      </c>
      <c r="B14" s="16"/>
      <c r="C14" s="16"/>
      <c r="D14" s="16"/>
      <c r="E14" s="16"/>
      <c r="G14" s="16" t="s">
        <v>13</v>
      </c>
      <c r="H14" s="16"/>
      <c r="I14" s="16"/>
      <c r="J14" s="16"/>
      <c r="K14" s="16"/>
    </row>
    <row r="15" spans="1:11" x14ac:dyDescent="0.25">
      <c r="A15" s="4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G15" s="4" t="s">
        <v>0</v>
      </c>
      <c r="H15" s="5" t="s">
        <v>1</v>
      </c>
      <c r="I15" s="5" t="s">
        <v>2</v>
      </c>
      <c r="J15" s="5" t="s">
        <v>3</v>
      </c>
      <c r="K15" s="5" t="s">
        <v>4</v>
      </c>
    </row>
    <row r="16" spans="1:11" x14ac:dyDescent="0.25">
      <c r="A16" s="4" t="s">
        <v>5</v>
      </c>
      <c r="B16" s="4">
        <f>AVERAGE(Tabela15[100 mil])</f>
        <v>3.2670330000000001E-4</v>
      </c>
      <c r="C16" s="4">
        <f>AVERAGE(Tabela15[1 milhão])</f>
        <v>3.3815944000000009E-3</v>
      </c>
      <c r="D16" s="4">
        <f>AVERAGE(Tabela15[10 milhões])</f>
        <v>4.6455259999999998E-2</v>
      </c>
      <c r="E16" s="4">
        <f>AVERAGE(Tabela15[100 milhões])</f>
        <v>0.44156843629999998</v>
      </c>
      <c r="G16" s="4" t="s">
        <v>5</v>
      </c>
      <c r="H16" s="4">
        <f>AVERAGE(Tabela15[100 mil])</f>
        <v>3.2670330000000001E-4</v>
      </c>
      <c r="I16" s="4">
        <f>AVERAGE(Tabela15[1 milhão])</f>
        <v>3.3815944000000009E-3</v>
      </c>
      <c r="J16" s="4">
        <f>AVERAGE(Tabela15[10 milhões])</f>
        <v>4.6455259999999998E-2</v>
      </c>
      <c r="K16" s="4">
        <f>AVERAGE(Tabela15[100 milhões])</f>
        <v>0.44156843629999998</v>
      </c>
    </row>
    <row r="17" spans="1:11" x14ac:dyDescent="0.25">
      <c r="A17" s="4" t="s">
        <v>11</v>
      </c>
      <c r="B17" s="8">
        <f>AVERAGE(Tabela136[100 mil])</f>
        <v>2.0934E-3</v>
      </c>
      <c r="C17" s="8">
        <f>AVERAGE(Tabela136[1 milhão])</f>
        <v>2.1775300000000001E-2</v>
      </c>
      <c r="D17" s="8">
        <f>AVERAGE(Tabela136[10 milhões])</f>
        <v>0.20506660000000002</v>
      </c>
      <c r="E17" s="8">
        <f>AVERAGE(Tabela136[100 milhões])</f>
        <v>1.8145223000000001</v>
      </c>
      <c r="G17" s="4" t="s">
        <v>11</v>
      </c>
      <c r="H17" s="8">
        <f>AVERAGE(Tabela136[100 mil])</f>
        <v>2.0934E-3</v>
      </c>
      <c r="I17" s="8">
        <f>AVERAGE(Tabela136[1 milhão])</f>
        <v>2.1775300000000001E-2</v>
      </c>
      <c r="J17" s="8">
        <f>AVERAGE(Tabela136[10 milhões])</f>
        <v>0.20506660000000002</v>
      </c>
      <c r="K17" s="8">
        <f>AVERAGE(Tabela136[100 milhões])</f>
        <v>1.8145223000000001</v>
      </c>
    </row>
    <row r="18" spans="1:11" x14ac:dyDescent="0.25">
      <c r="A18" s="1"/>
      <c r="B18" s="3"/>
      <c r="C18" s="3"/>
      <c r="D18" s="3"/>
      <c r="E18" s="3"/>
    </row>
    <row r="20" spans="1:11" x14ac:dyDescent="0.25">
      <c r="A20" s="15" t="s">
        <v>12</v>
      </c>
      <c r="B20" s="15"/>
      <c r="C20" s="15"/>
      <c r="D20" s="15"/>
      <c r="E20" s="15"/>
      <c r="G20" s="15" t="s">
        <v>14</v>
      </c>
      <c r="H20" s="15"/>
      <c r="I20" s="15"/>
      <c r="J20" s="15"/>
      <c r="K20" s="15"/>
    </row>
    <row r="21" spans="1:11" x14ac:dyDescent="0.25">
      <c r="A21" s="1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G21" s="1" t="s">
        <v>0</v>
      </c>
      <c r="H21" s="2" t="s">
        <v>1</v>
      </c>
      <c r="I21" s="2" t="s">
        <v>2</v>
      </c>
      <c r="J21" s="2" t="s">
        <v>3</v>
      </c>
      <c r="K21" s="2" t="s">
        <v>4</v>
      </c>
    </row>
    <row r="22" spans="1:11" x14ac:dyDescent="0.25">
      <c r="A22" s="1">
        <v>0</v>
      </c>
      <c r="B22" s="10">
        <v>3.9216365812373796E-6</v>
      </c>
      <c r="C22" s="10">
        <v>2.5135110177034799E-5</v>
      </c>
      <c r="D22" s="10">
        <v>4.60246553006062E-7</v>
      </c>
      <c r="E22" s="1">
        <v>1.0463835387237799E-3</v>
      </c>
      <c r="G22" s="1">
        <v>0</v>
      </c>
      <c r="H22" s="1">
        <v>2.1146536734498901E-5</v>
      </c>
      <c r="I22" s="1">
        <v>5.6105413427139897E-4</v>
      </c>
      <c r="J22" s="1">
        <v>5.6536219335572002E-4</v>
      </c>
      <c r="K22" s="1">
        <v>7.0432555336961003E-3</v>
      </c>
    </row>
    <row r="23" spans="1:11" x14ac:dyDescent="0.25">
      <c r="A23" s="1">
        <v>1</v>
      </c>
      <c r="B23" s="10">
        <v>5.87909755955716E-7</v>
      </c>
      <c r="C23" s="10">
        <v>1.2123313923847701E-5</v>
      </c>
      <c r="D23" s="1">
        <v>2.4920604028738598E-4</v>
      </c>
      <c r="E23" s="1">
        <v>2.1240517435857299E-3</v>
      </c>
      <c r="G23" s="1">
        <v>1</v>
      </c>
      <c r="H23" s="1">
        <v>1.58486672398968E-6</v>
      </c>
      <c r="I23" s="1">
        <v>1.27688385464265E-5</v>
      </c>
      <c r="J23" s="1">
        <v>3.7667207373604399E-3</v>
      </c>
      <c r="K23" s="1">
        <v>1.5019047651825299E-4</v>
      </c>
    </row>
    <row r="24" spans="1:11" x14ac:dyDescent="0.25">
      <c r="A24" s="1">
        <v>2</v>
      </c>
      <c r="B24" s="10">
        <v>1.29872056393727E-5</v>
      </c>
      <c r="C24" s="10">
        <v>2.87140754360221E-6</v>
      </c>
      <c r="D24" s="1">
        <v>1.5385830134619801E-4</v>
      </c>
      <c r="E24" s="10">
        <v>5.46750083929457E-6</v>
      </c>
      <c r="G24" s="1">
        <v>2</v>
      </c>
      <c r="H24" s="1">
        <v>6.17026655202063E-5</v>
      </c>
      <c r="I24" s="1">
        <v>3.7446510495838201E-7</v>
      </c>
      <c r="J24" s="1">
        <v>5.0245699707314601E-3</v>
      </c>
      <c r="K24" s="1">
        <v>4.9621988381736001E-4</v>
      </c>
    </row>
    <row r="25" spans="1:11" x14ac:dyDescent="0.25">
      <c r="A25" s="1">
        <v>3</v>
      </c>
      <c r="B25" s="10">
        <v>5.4277190598188601E-6</v>
      </c>
      <c r="C25" s="1">
        <v>4.20778795746917E-4</v>
      </c>
      <c r="D25" s="10">
        <v>6.1594849806243804E-6</v>
      </c>
      <c r="E25" s="1">
        <v>2.0570042413511598E-3</v>
      </c>
      <c r="G25" s="1">
        <v>3</v>
      </c>
      <c r="H25" s="1">
        <v>2.6441960447119499E-6</v>
      </c>
      <c r="I25" s="1">
        <v>4.1769513623233503E-5</v>
      </c>
      <c r="J25" s="1">
        <v>5.0245699707314601E-3</v>
      </c>
      <c r="K25" s="1">
        <v>1.36825350390513E-2</v>
      </c>
    </row>
    <row r="26" spans="1:11" x14ac:dyDescent="0.25">
      <c r="A26" s="1">
        <v>4</v>
      </c>
      <c r="B26" s="10">
        <v>5.4313286869113499E-6</v>
      </c>
      <c r="C26" s="1">
        <v>2.0429966756535501E-4</v>
      </c>
      <c r="D26" s="1">
        <v>2.14058830067811E-4</v>
      </c>
      <c r="E26" s="1">
        <v>5.4587905105786903E-3</v>
      </c>
      <c r="G26" s="1">
        <v>4</v>
      </c>
      <c r="H26" s="1">
        <v>4.5317473965797302E-6</v>
      </c>
      <c r="I26" s="1">
        <v>1.00871891041684E-3</v>
      </c>
      <c r="J26" s="1">
        <v>1.9081790304223099E-3</v>
      </c>
      <c r="K26" s="1">
        <v>4.2304994852309097E-3</v>
      </c>
    </row>
    <row r="27" spans="1:11" x14ac:dyDescent="0.25">
      <c r="A27" s="1">
        <v>5</v>
      </c>
      <c r="B27" s="10">
        <v>1.31299529695166E-5</v>
      </c>
      <c r="C27" s="10">
        <v>4.7126547778947001E-6</v>
      </c>
      <c r="D27" s="10">
        <v>3.7540648556933903E-5</v>
      </c>
      <c r="E27" s="1">
        <v>3.4185589870526099E-4</v>
      </c>
      <c r="G27" s="1">
        <v>5</v>
      </c>
      <c r="H27" s="1">
        <v>4.73877901977644E-6</v>
      </c>
      <c r="I27" s="1">
        <v>3.5538986374470198E-5</v>
      </c>
      <c r="J27" s="1">
        <v>6.3924968941797404E-4</v>
      </c>
      <c r="K27" s="1">
        <v>1.91065840353686E-4</v>
      </c>
    </row>
    <row r="28" spans="1:11" x14ac:dyDescent="0.25">
      <c r="A28" s="1">
        <v>6</v>
      </c>
      <c r="B28" s="10">
        <v>2.8115155355169503E-7</v>
      </c>
      <c r="C28" s="10">
        <v>3.1809732518155603E-5</v>
      </c>
      <c r="D28" s="1">
        <v>1.7813122738757599E-4</v>
      </c>
      <c r="E28" s="1">
        <v>2.04584443647551E-3</v>
      </c>
      <c r="G28" s="1">
        <v>6</v>
      </c>
      <c r="H28" s="1">
        <v>5.63967516958058E-5</v>
      </c>
      <c r="I28" s="1">
        <v>2.05096457454088E-4</v>
      </c>
      <c r="J28" s="1">
        <v>7.7685956638477499E-3</v>
      </c>
      <c r="K28" s="1">
        <v>6.8341243196019096E-3</v>
      </c>
    </row>
    <row r="29" spans="1:11" x14ac:dyDescent="0.25">
      <c r="A29" s="1">
        <v>7</v>
      </c>
      <c r="B29" s="10">
        <v>1.27530028925354E-5</v>
      </c>
      <c r="C29" s="1">
        <v>1.2603602826477599E-4</v>
      </c>
      <c r="D29" s="10">
        <v>1.32533576814337E-5</v>
      </c>
      <c r="E29" s="1">
        <v>1.28637418562282E-4</v>
      </c>
      <c r="G29" s="1">
        <v>7</v>
      </c>
      <c r="H29" s="1">
        <v>4.9713747969809899E-5</v>
      </c>
      <c r="I29" s="1">
        <v>4.4397764852837902E-4</v>
      </c>
      <c r="J29" s="1">
        <v>5.9138325675658595E-4</v>
      </c>
      <c r="K29" s="1">
        <v>1.25125226890239E-2</v>
      </c>
    </row>
    <row r="30" spans="1:11" x14ac:dyDescent="0.25">
      <c r="A30" s="1">
        <v>8</v>
      </c>
      <c r="B30" s="10">
        <v>4.3096498318044096E-6</v>
      </c>
      <c r="C30" s="10">
        <v>6.6696492222602602E-5</v>
      </c>
      <c r="D30" s="1">
        <v>2.3216488227651699E-4</v>
      </c>
      <c r="E30" s="1">
        <v>1.41187135797715E-3</v>
      </c>
      <c r="G30" s="1">
        <v>8</v>
      </c>
      <c r="H30" s="1">
        <v>7.6201566829081798E-5</v>
      </c>
      <c r="I30" s="1">
        <v>1.4835361942200499E-3</v>
      </c>
      <c r="J30" s="1">
        <v>1.8256149933728601E-4</v>
      </c>
      <c r="K30" s="1">
        <v>1.36344313017811E-3</v>
      </c>
    </row>
    <row r="31" spans="1:11" x14ac:dyDescent="0.25">
      <c r="A31" s="1">
        <v>9</v>
      </c>
      <c r="B31" s="10">
        <v>2.6963401009479599E-8</v>
      </c>
      <c r="C31" s="10">
        <v>3.0757507332340701E-6</v>
      </c>
      <c r="D31" s="10">
        <v>7.5255013943501705E-5</v>
      </c>
      <c r="E31" s="1">
        <v>2.1529821508252999E-4</v>
      </c>
      <c r="G31" s="1">
        <v>9</v>
      </c>
      <c r="H31" s="1">
        <v>4.8184656539600597E-5</v>
      </c>
      <c r="I31" s="1">
        <v>3.7782004794422998E-4</v>
      </c>
      <c r="J31" s="1">
        <v>7.1767350685094603E-4</v>
      </c>
      <c r="K31" s="1">
        <v>1.19944115389984E-2</v>
      </c>
    </row>
    <row r="33" spans="2:11" x14ac:dyDescent="0.25">
      <c r="B33" s="9">
        <v>5.8856520371713703E-5</v>
      </c>
      <c r="C33">
        <v>8.9753895347342101E-4</v>
      </c>
      <c r="D33">
        <v>1.1600880330809901E-3</v>
      </c>
      <c r="E33">
        <v>1.4835204861881401E-2</v>
      </c>
      <c r="H33">
        <v>3.2684551447406099E-4</v>
      </c>
      <c r="I33">
        <v>4.17065519648409E-3</v>
      </c>
      <c r="J33">
        <v>2.6188865518811898E-2</v>
      </c>
      <c r="K33">
        <v>5.8498267936470102E-2</v>
      </c>
    </row>
  </sheetData>
  <mergeCells count="6">
    <mergeCell ref="A1:E1"/>
    <mergeCell ref="G1:K1"/>
    <mergeCell ref="A20:E20"/>
    <mergeCell ref="A14:E14"/>
    <mergeCell ref="G20:K20"/>
    <mergeCell ref="G14:K14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A93D-076B-4608-ADCA-16DC0B5BCE1D}">
  <dimension ref="A1:K43"/>
  <sheetViews>
    <sheetView tabSelected="1" topLeftCell="A25" workbookViewId="0">
      <selection activeCell="H42" sqref="H42"/>
    </sheetView>
  </sheetViews>
  <sheetFormatPr defaultRowHeight="15" x14ac:dyDescent="0.25"/>
  <cols>
    <col min="1" max="1" width="11.5703125" bestFit="1" customWidth="1"/>
    <col min="2" max="2" width="18.85546875" bestFit="1" customWidth="1"/>
    <col min="3" max="3" width="13.28515625" bestFit="1" customWidth="1"/>
    <col min="4" max="4" width="15.140625" bestFit="1" customWidth="1"/>
    <col min="5" max="5" width="16.140625" bestFit="1" customWidth="1"/>
    <col min="7" max="7" width="11.5703125" bestFit="1" customWidth="1"/>
    <col min="8" max="8" width="18.85546875" bestFit="1" customWidth="1"/>
    <col min="9" max="9" width="13.28515625" bestFit="1" customWidth="1"/>
    <col min="10" max="10" width="15.140625" bestFit="1" customWidth="1"/>
    <col min="11" max="11" width="16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25">
      <c r="A2" s="1">
        <v>0</v>
      </c>
      <c r="B2" s="12">
        <v>3.6249699999999998E-4</v>
      </c>
      <c r="C2" s="12">
        <v>3.0900519999999998E-3</v>
      </c>
      <c r="D2" s="12">
        <v>4.6309037999999997E-2</v>
      </c>
      <c r="E2" s="12">
        <v>0.46306378300000001</v>
      </c>
      <c r="G2" s="1">
        <v>0</v>
      </c>
      <c r="H2" s="12">
        <v>1.8829999999999999E-3</v>
      </c>
      <c r="I2" s="12">
        <v>1.8280000000000001E-2</v>
      </c>
      <c r="J2" s="12">
        <v>0.215834</v>
      </c>
      <c r="K2" s="12">
        <v>1.701473</v>
      </c>
    </row>
    <row r="3" spans="1:11" x14ac:dyDescent="0.25">
      <c r="A3" s="1">
        <v>1</v>
      </c>
      <c r="B3" s="12">
        <v>3.12844E-4</v>
      </c>
      <c r="C3" s="12">
        <v>3.1791190000000002E-3</v>
      </c>
      <c r="D3" s="12">
        <v>4.3052770999999997E-2</v>
      </c>
      <c r="E3" s="12">
        <v>0.47219382100000001</v>
      </c>
      <c r="G3" s="1">
        <v>1</v>
      </c>
      <c r="H3" s="12">
        <v>2.1510000000000001E-3</v>
      </c>
      <c r="I3" s="12">
        <v>2.1248E-2</v>
      </c>
      <c r="J3" s="12">
        <v>0.17727399999999999</v>
      </c>
      <c r="K3" s="12">
        <v>1.798014</v>
      </c>
    </row>
    <row r="4" spans="1:11" x14ac:dyDescent="0.25">
      <c r="A4" s="1">
        <v>2</v>
      </c>
      <c r="B4" s="12">
        <v>2.6156500000000001E-4</v>
      </c>
      <c r="C4" s="12">
        <v>3.283055E-3</v>
      </c>
      <c r="D4" s="12">
        <v>4.9128746000000001E-2</v>
      </c>
      <c r="E4" s="12">
        <v>0.44001464200000001</v>
      </c>
      <c r="G4" s="1">
        <v>2</v>
      </c>
      <c r="H4" s="12">
        <v>1.7340000000000001E-3</v>
      </c>
      <c r="I4" s="12">
        <v>2.1684999999999999E-2</v>
      </c>
      <c r="J4" s="12" t="s">
        <v>7</v>
      </c>
      <c r="K4" s="12">
        <v>1.8445290000000001</v>
      </c>
    </row>
    <row r="5" spans="1:11" x14ac:dyDescent="0.25">
      <c r="A5" s="1">
        <v>3</v>
      </c>
      <c r="B5" s="12">
        <v>2.8459299999999998E-4</v>
      </c>
      <c r="C5" s="12">
        <v>4.5744490000000004E-3</v>
      </c>
      <c r="D5" s="12">
        <v>4.6990180999999999E-2</v>
      </c>
      <c r="E5" s="12">
        <v>0.41143028500000001</v>
      </c>
      <c r="G5" s="1">
        <v>3</v>
      </c>
      <c r="H5" s="12">
        <v>2.019E-3</v>
      </c>
      <c r="I5" s="12">
        <v>2.2728999999999999E-2</v>
      </c>
      <c r="J5" s="12" t="s">
        <v>7</v>
      </c>
      <c r="K5" s="12">
        <v>1.972089</v>
      </c>
    </row>
    <row r="6" spans="1:11" x14ac:dyDescent="0.25">
      <c r="A6" s="1">
        <v>4</v>
      </c>
      <c r="B6" s="12">
        <v>3.6882700000000001E-4</v>
      </c>
      <c r="C6" s="12">
        <v>4.2127730000000004E-3</v>
      </c>
      <c r="D6" s="12">
        <v>4.9608696000000001E-2</v>
      </c>
      <c r="E6" s="12">
        <v>0.49066456200000003</v>
      </c>
      <c r="G6" s="1">
        <v>4</v>
      </c>
      <c r="H6" s="12">
        <v>1.9959999999999999E-3</v>
      </c>
      <c r="I6" s="12">
        <v>2.6461999999999999E-2</v>
      </c>
      <c r="J6" s="12" t="s">
        <v>8</v>
      </c>
      <c r="K6" s="12">
        <v>1.902137</v>
      </c>
    </row>
    <row r="7" spans="1:11" x14ac:dyDescent="0.25">
      <c r="A7" s="1">
        <v>5</v>
      </c>
      <c r="B7" s="12">
        <v>2.6120800000000002E-4</v>
      </c>
      <c r="C7" s="12">
        <v>3.5078330000000001E-3</v>
      </c>
      <c r="D7" s="12">
        <v>4.5134669000000002E-2</v>
      </c>
      <c r="E7" s="12">
        <v>0.42928215199999997</v>
      </c>
      <c r="G7" s="1">
        <v>5</v>
      </c>
      <c r="H7" s="12">
        <v>2.1930000000000001E-3</v>
      </c>
      <c r="I7" s="12">
        <v>2.2655000000000002E-2</v>
      </c>
      <c r="J7" s="12" t="s">
        <v>9</v>
      </c>
      <c r="K7" s="12">
        <v>1.833142</v>
      </c>
    </row>
    <row r="8" spans="1:11" x14ac:dyDescent="0.25">
      <c r="A8" s="1">
        <v>6</v>
      </c>
      <c r="B8" s="12">
        <v>3.36287E-4</v>
      </c>
      <c r="C8" s="12">
        <v>3.053619E-3</v>
      </c>
      <c r="D8" s="12">
        <v>4.9331912999999998E-2</v>
      </c>
      <c r="E8" s="12">
        <v>0.41151215000000002</v>
      </c>
      <c r="G8" s="1">
        <v>6</v>
      </c>
      <c r="H8" s="12">
        <v>2.4369999999999999E-3</v>
      </c>
      <c r="I8" s="12">
        <v>1.9661999999999999E-2</v>
      </c>
      <c r="J8" s="12" t="s">
        <v>10</v>
      </c>
      <c r="K8" s="12">
        <v>1.7031639999999999</v>
      </c>
    </row>
    <row r="9" spans="1:11" x14ac:dyDescent="0.25">
      <c r="A9" s="1">
        <v>7</v>
      </c>
      <c r="B9" s="12">
        <v>3.9125100000000001E-4</v>
      </c>
      <c r="C9" s="12">
        <v>2.7287520000000001E-3</v>
      </c>
      <c r="D9" s="12">
        <v>4.7239917999999999E-2</v>
      </c>
      <c r="E9" s="12">
        <v>0.44910516099999997</v>
      </c>
      <c r="G9" s="1">
        <v>7</v>
      </c>
      <c r="H9" s="12">
        <v>2.4160000000000002E-3</v>
      </c>
      <c r="I9" s="12">
        <v>1.8665999999999999E-2</v>
      </c>
      <c r="J9" s="12">
        <v>0.21607899999999999</v>
      </c>
      <c r="K9" s="12">
        <v>1.663843</v>
      </c>
    </row>
    <row r="10" spans="1:11" x14ac:dyDescent="0.25">
      <c r="A10" s="1">
        <v>8</v>
      </c>
      <c r="B10" s="12">
        <v>3.6422599999999999E-4</v>
      </c>
      <c r="C10" s="12">
        <v>2.9066830000000002E-3</v>
      </c>
      <c r="D10" s="12">
        <v>4.3171164999999997E-2</v>
      </c>
      <c r="E10" s="12">
        <v>0.41659969899999999</v>
      </c>
      <c r="G10" s="1">
        <v>8</v>
      </c>
      <c r="H10" s="12">
        <v>1.694E-3</v>
      </c>
      <c r="I10" s="12">
        <v>2.7459000000000001E-2</v>
      </c>
      <c r="J10" s="12">
        <v>0.19894800000000001</v>
      </c>
      <c r="K10" s="12">
        <v>1.764783</v>
      </c>
    </row>
    <row r="11" spans="1:11" x14ac:dyDescent="0.25">
      <c r="A11" s="1">
        <v>9</v>
      </c>
      <c r="B11" s="12">
        <v>3.2373500000000002E-4</v>
      </c>
      <c r="C11" s="12">
        <v>3.2796090000000002E-3</v>
      </c>
      <c r="D11" s="12">
        <v>4.4585502999999999E-2</v>
      </c>
      <c r="E11" s="12">
        <v>0.43181810799999998</v>
      </c>
      <c r="G11" s="1">
        <v>9</v>
      </c>
      <c r="H11" s="12">
        <v>2.4109999999999999E-3</v>
      </c>
      <c r="I11" s="12">
        <v>1.8907E-2</v>
      </c>
      <c r="J11" s="12">
        <v>0.217198</v>
      </c>
      <c r="K11" s="12">
        <v>1.9620489999999999</v>
      </c>
    </row>
    <row r="13" spans="1:11" x14ac:dyDescent="0.25">
      <c r="A13" s="16" t="s">
        <v>13</v>
      </c>
      <c r="B13" s="16"/>
      <c r="C13" s="16"/>
      <c r="D13" s="16"/>
      <c r="E13" s="16"/>
      <c r="G13" s="16" t="s">
        <v>13</v>
      </c>
      <c r="H13" s="16"/>
      <c r="I13" s="16"/>
      <c r="J13" s="16"/>
      <c r="K13" s="16"/>
    </row>
    <row r="14" spans="1:11" x14ac:dyDescent="0.25">
      <c r="A14" s="4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G14" s="4" t="s">
        <v>0</v>
      </c>
      <c r="H14" s="5" t="s">
        <v>1</v>
      </c>
      <c r="I14" s="5" t="s">
        <v>2</v>
      </c>
      <c r="J14" s="5" t="s">
        <v>3</v>
      </c>
      <c r="K14" s="5" t="s">
        <v>4</v>
      </c>
    </row>
    <row r="15" spans="1:11" x14ac:dyDescent="0.25">
      <c r="A15" s="4" t="s">
        <v>5</v>
      </c>
      <c r="B15" s="13">
        <f>AVERAGE(Tabela1511[100 mil])</f>
        <v>3.2670330000000001E-4</v>
      </c>
      <c r="C15" s="13">
        <f>AVERAGE(Tabela1511[1 milhão])</f>
        <v>3.3815944000000009E-3</v>
      </c>
      <c r="D15" s="13">
        <f>AVERAGE(Tabela1511[10 milhões])</f>
        <v>4.6455259999999998E-2</v>
      </c>
      <c r="E15" s="13">
        <f>AVERAGE(Tabela1511[100 milhões])</f>
        <v>0.44156843629999998</v>
      </c>
      <c r="G15" s="4" t="s">
        <v>5</v>
      </c>
      <c r="H15" s="4">
        <f>AVERAGE(Tabela1511[100 mil])</f>
        <v>3.2670330000000001E-4</v>
      </c>
      <c r="I15" s="4">
        <f>AVERAGE(Tabela1511[1 milhão])</f>
        <v>3.3815944000000009E-3</v>
      </c>
      <c r="J15" s="4">
        <f>AVERAGE(Tabela1511[10 milhões])</f>
        <v>4.6455259999999998E-2</v>
      </c>
      <c r="K15" s="4">
        <f>AVERAGE(Tabela1511[100 milhões])</f>
        <v>0.44156843629999998</v>
      </c>
    </row>
    <row r="16" spans="1:11" x14ac:dyDescent="0.25">
      <c r="A16" s="4" t="s">
        <v>11</v>
      </c>
      <c r="B16" s="14">
        <f>AVERAGE(Tabela13612[100 mil])</f>
        <v>2.0934E-3</v>
      </c>
      <c r="C16" s="14">
        <f>AVERAGE(Tabela13612[1 milhão])</f>
        <v>2.1775300000000001E-2</v>
      </c>
      <c r="D16" s="14">
        <f>AVERAGE(Tabela13612[10 milhões])</f>
        <v>0.20506660000000002</v>
      </c>
      <c r="E16" s="14">
        <f>AVERAGE(Tabela13612[100 milhões])</f>
        <v>1.8145223000000001</v>
      </c>
      <c r="G16" s="4" t="s">
        <v>11</v>
      </c>
      <c r="H16" s="8">
        <f>AVERAGE(Tabela13612[100 mil])</f>
        <v>2.0934E-3</v>
      </c>
      <c r="I16" s="8">
        <f>AVERAGE(Tabela13612[1 milhão])</f>
        <v>2.1775300000000001E-2</v>
      </c>
      <c r="J16" s="8">
        <f>AVERAGE(Tabela13612[10 milhões])</f>
        <v>0.20506660000000002</v>
      </c>
      <c r="K16" s="8">
        <f>AVERAGE(Tabela13612[100 milhões])</f>
        <v>1.8145223000000001</v>
      </c>
    </row>
    <row r="17" spans="1:11" x14ac:dyDescent="0.25">
      <c r="A17" s="1"/>
      <c r="B17" s="3"/>
      <c r="C17" s="3"/>
      <c r="D17" s="3"/>
      <c r="E17" s="3"/>
    </row>
    <row r="19" spans="1:11" x14ac:dyDescent="0.25">
      <c r="A19" s="15" t="s">
        <v>12</v>
      </c>
      <c r="B19" s="15"/>
      <c r="C19" s="15"/>
      <c r="D19" s="15"/>
      <c r="E19" s="15"/>
      <c r="G19" s="15" t="s">
        <v>14</v>
      </c>
      <c r="H19" s="15"/>
      <c r="I19" s="15"/>
      <c r="J19" s="15"/>
      <c r="K19" s="15"/>
    </row>
    <row r="20" spans="1:11" x14ac:dyDescent="0.25">
      <c r="A20" s="1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G20" s="1" t="s">
        <v>0</v>
      </c>
      <c r="H20" s="2" t="s">
        <v>1</v>
      </c>
      <c r="I20" s="2" t="s">
        <v>2</v>
      </c>
      <c r="J20" s="2" t="s">
        <v>3</v>
      </c>
      <c r="K20" s="2" t="s">
        <v>4</v>
      </c>
    </row>
    <row r="21" spans="1:11" x14ac:dyDescent="0.25">
      <c r="A21" s="1">
        <v>0</v>
      </c>
      <c r="B21" s="10" t="s">
        <v>15</v>
      </c>
      <c r="C21" s="10" t="s">
        <v>24</v>
      </c>
      <c r="D21" s="10" t="s">
        <v>34</v>
      </c>
      <c r="E21" s="1" t="s">
        <v>44</v>
      </c>
      <c r="G21" s="1">
        <v>0</v>
      </c>
      <c r="H21" s="1" t="s">
        <v>54</v>
      </c>
      <c r="I21" s="1" t="s">
        <v>64</v>
      </c>
      <c r="J21" s="1" t="s">
        <v>74</v>
      </c>
      <c r="K21" s="1" t="s">
        <v>83</v>
      </c>
    </row>
    <row r="22" spans="1:11" x14ac:dyDescent="0.25">
      <c r="A22" s="1">
        <v>1</v>
      </c>
      <c r="B22" s="10" t="s">
        <v>16</v>
      </c>
      <c r="C22" s="10" t="s">
        <v>25</v>
      </c>
      <c r="D22" s="1" t="s">
        <v>35</v>
      </c>
      <c r="E22" s="1" t="s">
        <v>45</v>
      </c>
      <c r="G22" s="1">
        <v>1</v>
      </c>
      <c r="H22" s="1" t="s">
        <v>55</v>
      </c>
      <c r="I22" s="1" t="s">
        <v>65</v>
      </c>
      <c r="J22" s="1" t="s">
        <v>75</v>
      </c>
      <c r="K22" s="1" t="s">
        <v>84</v>
      </c>
    </row>
    <row r="23" spans="1:11" x14ac:dyDescent="0.25">
      <c r="A23" s="1">
        <v>2</v>
      </c>
      <c r="B23" s="10" t="s">
        <v>17</v>
      </c>
      <c r="C23" s="10" t="s">
        <v>26</v>
      </c>
      <c r="D23" s="1" t="s">
        <v>36</v>
      </c>
      <c r="E23" s="10" t="s">
        <v>46</v>
      </c>
      <c r="G23" s="1">
        <v>2</v>
      </c>
      <c r="H23" s="1" t="s">
        <v>56</v>
      </c>
      <c r="I23" s="1" t="s">
        <v>66</v>
      </c>
      <c r="J23" s="1" t="s">
        <v>76</v>
      </c>
      <c r="K23" s="1" t="s">
        <v>85</v>
      </c>
    </row>
    <row r="24" spans="1:11" x14ac:dyDescent="0.25">
      <c r="A24" s="1">
        <v>3</v>
      </c>
      <c r="B24" s="10" t="s">
        <v>18</v>
      </c>
      <c r="C24" s="1" t="s">
        <v>27</v>
      </c>
      <c r="D24" s="10" t="s">
        <v>37</v>
      </c>
      <c r="E24" s="1" t="s">
        <v>47</v>
      </c>
      <c r="G24" s="1">
        <v>3</v>
      </c>
      <c r="H24" s="1" t="s">
        <v>57</v>
      </c>
      <c r="I24" s="1" t="s">
        <v>67</v>
      </c>
      <c r="J24" s="1" t="s">
        <v>76</v>
      </c>
      <c r="K24" s="1" t="s">
        <v>86</v>
      </c>
    </row>
    <row r="25" spans="1:11" x14ac:dyDescent="0.25">
      <c r="A25" s="1">
        <v>4</v>
      </c>
      <c r="B25" s="10" t="s">
        <v>18</v>
      </c>
      <c r="C25" s="1" t="s">
        <v>28</v>
      </c>
      <c r="D25" s="1" t="s">
        <v>38</v>
      </c>
      <c r="E25" s="1" t="s">
        <v>48</v>
      </c>
      <c r="G25" s="1">
        <v>4</v>
      </c>
      <c r="H25" s="1" t="s">
        <v>58</v>
      </c>
      <c r="I25" s="1" t="s">
        <v>68</v>
      </c>
      <c r="J25" s="1" t="s">
        <v>77</v>
      </c>
      <c r="K25" s="1" t="s">
        <v>87</v>
      </c>
    </row>
    <row r="26" spans="1:11" x14ac:dyDescent="0.25">
      <c r="A26" s="1">
        <v>5</v>
      </c>
      <c r="B26" s="10" t="s">
        <v>19</v>
      </c>
      <c r="C26" s="10" t="s">
        <v>29</v>
      </c>
      <c r="D26" s="10" t="s">
        <v>39</v>
      </c>
      <c r="E26" s="1" t="s">
        <v>49</v>
      </c>
      <c r="G26" s="1">
        <v>5</v>
      </c>
      <c r="H26" s="1" t="s">
        <v>59</v>
      </c>
      <c r="I26" s="1" t="s">
        <v>69</v>
      </c>
      <c r="J26" s="1" t="s">
        <v>78</v>
      </c>
      <c r="K26" s="1" t="s">
        <v>88</v>
      </c>
    </row>
    <row r="27" spans="1:11" x14ac:dyDescent="0.25">
      <c r="A27" s="1">
        <v>6</v>
      </c>
      <c r="B27" s="10" t="s">
        <v>20</v>
      </c>
      <c r="C27" s="10" t="s">
        <v>30</v>
      </c>
      <c r="D27" s="1" t="s">
        <v>40</v>
      </c>
      <c r="E27" s="1" t="s">
        <v>50</v>
      </c>
      <c r="G27" s="1">
        <v>6</v>
      </c>
      <c r="H27" s="1" t="s">
        <v>60</v>
      </c>
      <c r="I27" s="1" t="s">
        <v>70</v>
      </c>
      <c r="J27" s="1" t="s">
        <v>79</v>
      </c>
      <c r="K27" s="1" t="s">
        <v>89</v>
      </c>
    </row>
    <row r="28" spans="1:11" x14ac:dyDescent="0.25">
      <c r="A28" s="1">
        <v>7</v>
      </c>
      <c r="B28" s="10" t="s">
        <v>21</v>
      </c>
      <c r="C28" s="1" t="s">
        <v>31</v>
      </c>
      <c r="D28" s="10" t="s">
        <v>41</v>
      </c>
      <c r="E28" s="1" t="s">
        <v>51</v>
      </c>
      <c r="G28" s="1">
        <v>7</v>
      </c>
      <c r="H28" s="1" t="s">
        <v>61</v>
      </c>
      <c r="I28" s="1" t="s">
        <v>71</v>
      </c>
      <c r="J28" s="1" t="s">
        <v>80</v>
      </c>
      <c r="K28" s="1" t="s">
        <v>90</v>
      </c>
    </row>
    <row r="29" spans="1:11" x14ac:dyDescent="0.25">
      <c r="A29" s="1">
        <v>8</v>
      </c>
      <c r="B29" s="10" t="s">
        <v>22</v>
      </c>
      <c r="C29" s="10" t="s">
        <v>32</v>
      </c>
      <c r="D29" s="1" t="s">
        <v>42</v>
      </c>
      <c r="E29" s="1" t="s">
        <v>52</v>
      </c>
      <c r="G29" s="1">
        <v>8</v>
      </c>
      <c r="H29" s="1" t="s">
        <v>62</v>
      </c>
      <c r="I29" s="1" t="s">
        <v>72</v>
      </c>
      <c r="J29" s="1" t="s">
        <v>81</v>
      </c>
      <c r="K29" s="1" t="s">
        <v>91</v>
      </c>
    </row>
    <row r="30" spans="1:11" x14ac:dyDescent="0.25">
      <c r="A30" s="1">
        <v>9</v>
      </c>
      <c r="B30" s="10" t="s">
        <v>23</v>
      </c>
      <c r="C30" s="10" t="s">
        <v>33</v>
      </c>
      <c r="D30" s="10" t="s">
        <v>43</v>
      </c>
      <c r="E30" s="1" t="s">
        <v>53</v>
      </c>
      <c r="G30" s="1">
        <v>9</v>
      </c>
      <c r="H30" s="1" t="s">
        <v>63</v>
      </c>
      <c r="I30" s="1" t="s">
        <v>73</v>
      </c>
      <c r="J30" s="1" t="s">
        <v>82</v>
      </c>
      <c r="K30" s="1" t="s">
        <v>92</v>
      </c>
    </row>
    <row r="32" spans="1:11" x14ac:dyDescent="0.25">
      <c r="B32" s="9">
        <v>5.8856520371713703E-5</v>
      </c>
      <c r="C32">
        <v>8.9753895347342101E-4</v>
      </c>
      <c r="D32">
        <v>1.1600880330809901E-3</v>
      </c>
      <c r="E32">
        <v>1.4835204861881401E-2</v>
      </c>
      <c r="H32">
        <v>3.2684551447406099E-4</v>
      </c>
      <c r="I32">
        <v>4.17065519648409E-3</v>
      </c>
      <c r="J32">
        <v>2.6188865518811898E-2</v>
      </c>
      <c r="K32">
        <v>5.8498267936470102E-2</v>
      </c>
    </row>
    <row r="34" spans="1:9" x14ac:dyDescent="0.25">
      <c r="A34" s="1" t="s">
        <v>5</v>
      </c>
      <c r="B34" s="1" t="s">
        <v>110</v>
      </c>
      <c r="C34" s="1" t="s">
        <v>94</v>
      </c>
      <c r="G34" s="1" t="s">
        <v>6</v>
      </c>
      <c r="H34" s="1" t="s">
        <v>93</v>
      </c>
      <c r="I34" s="1" t="s">
        <v>94</v>
      </c>
    </row>
    <row r="35" spans="1:9" x14ac:dyDescent="0.25">
      <c r="A35" s="2" t="s">
        <v>1</v>
      </c>
      <c r="B35" s="1" t="s">
        <v>99</v>
      </c>
      <c r="C35" s="1" t="s">
        <v>95</v>
      </c>
      <c r="G35" s="2" t="s">
        <v>1</v>
      </c>
      <c r="H35" s="1" t="s">
        <v>106</v>
      </c>
      <c r="I35" s="1" t="s">
        <v>99</v>
      </c>
    </row>
    <row r="36" spans="1:9" x14ac:dyDescent="0.25">
      <c r="A36" s="2" t="s">
        <v>2</v>
      </c>
      <c r="B36" s="1" t="s">
        <v>100</v>
      </c>
      <c r="C36" s="1" t="s">
        <v>96</v>
      </c>
      <c r="G36" s="2" t="s">
        <v>2</v>
      </c>
      <c r="H36" s="1" t="s">
        <v>107</v>
      </c>
      <c r="I36" s="1" t="s">
        <v>103</v>
      </c>
    </row>
    <row r="37" spans="1:9" x14ac:dyDescent="0.25">
      <c r="A37" s="2" t="s">
        <v>3</v>
      </c>
      <c r="B37" s="1" t="s">
        <v>101</v>
      </c>
      <c r="C37" s="1" t="s">
        <v>97</v>
      </c>
      <c r="G37" s="2" t="s">
        <v>3</v>
      </c>
      <c r="H37" s="1" t="s">
        <v>108</v>
      </c>
      <c r="I37" s="1" t="s">
        <v>104</v>
      </c>
    </row>
    <row r="38" spans="1:9" x14ac:dyDescent="0.25">
      <c r="A38" s="2" t="s">
        <v>4</v>
      </c>
      <c r="B38" s="1" t="s">
        <v>102</v>
      </c>
      <c r="C38" s="1" t="s">
        <v>98</v>
      </c>
      <c r="G38" s="2" t="s">
        <v>4</v>
      </c>
      <c r="H38" s="1" t="s">
        <v>109</v>
      </c>
      <c r="I38" s="1" t="s">
        <v>105</v>
      </c>
    </row>
    <row r="39" spans="1:9" x14ac:dyDescent="0.25">
      <c r="H39" s="11"/>
    </row>
    <row r="40" spans="1:9" x14ac:dyDescent="0.25">
      <c r="H40" s="11"/>
    </row>
    <row r="41" spans="1:9" x14ac:dyDescent="0.25">
      <c r="H41" s="11"/>
    </row>
    <row r="42" spans="1:9" x14ac:dyDescent="0.25">
      <c r="H42" s="11"/>
    </row>
    <row r="43" spans="1:9" x14ac:dyDescent="0.25">
      <c r="H43" s="11"/>
    </row>
  </sheetData>
  <mergeCells count="4">
    <mergeCell ref="A13:E13"/>
    <mergeCell ref="G13:K13"/>
    <mergeCell ref="A19:E19"/>
    <mergeCell ref="G19:K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kanekiyo</dc:creator>
  <cp:lastModifiedBy>bernardo kanekiyo</cp:lastModifiedBy>
  <dcterms:created xsi:type="dcterms:W3CDTF">2023-07-02T23:52:03Z</dcterms:created>
  <dcterms:modified xsi:type="dcterms:W3CDTF">2023-07-04T01:58:32Z</dcterms:modified>
</cp:coreProperties>
</file>