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project\"/>
    </mc:Choice>
  </mc:AlternateContent>
  <xr:revisionPtr revIDLastSave="0" documentId="13_ncr:1_{CEDF9BBF-8F1A-4710-ABCD-4E108B11C91E}" xr6:coauthVersionLast="47" xr6:coauthVersionMax="47" xr10:uidLastSave="{00000000-0000-0000-0000-000000000000}"/>
  <bookViews>
    <workbookView xWindow="-108" yWindow="-108" windowWidth="23256" windowHeight="12576" activeTab="2" xr2:uid="{2AEF46C9-B234-4134-BF6B-24C035D30AFA}"/>
  </bookViews>
  <sheets>
    <sheet name="ANS 1.  A, B, C, E" sheetId="1" r:id="rId1"/>
    <sheet name="ANS 1. D" sheetId="4" r:id="rId2"/>
    <sheet name="ANS 2" sheetId="5" r:id="rId3"/>
    <sheet name="ANS 3" sheetId="6" r:id="rId4"/>
    <sheet name="ans 4" sheetId="9" r:id="rId5"/>
    <sheet name="4" sheetId="7" r:id="rId6"/>
  </sheets>
  <definedNames>
    <definedName name="_xlnm._FilterDatabase" localSheetId="2" hidden="1">'ANS 2'!$B$6:$B$12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7" l="1"/>
  <c r="G12" i="7"/>
  <c r="G13" i="7"/>
  <c r="G14" i="7"/>
  <c r="G15" i="7"/>
  <c r="G16" i="7"/>
  <c r="G17" i="7"/>
  <c r="G18" i="7"/>
  <c r="G19" i="7"/>
  <c r="G20" i="7"/>
  <c r="G21" i="7"/>
  <c r="G10" i="7"/>
  <c r="P4" i="1"/>
  <c r="G5" i="1"/>
  <c r="L5" i="1"/>
  <c r="N35" i="6"/>
  <c r="H35" i="6"/>
  <c r="G35" i="6"/>
  <c r="Q13" i="6"/>
  <c r="P13" i="6"/>
  <c r="H13" i="6"/>
  <c r="G13" i="6"/>
  <c r="G79" i="1" l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E11" i="5" s="1"/>
  <c r="F11" i="5" s="1"/>
  <c r="G11" i="5" s="1"/>
  <c r="G13" i="1"/>
  <c r="G12" i="1"/>
  <c r="G11" i="1"/>
  <c r="G10" i="1"/>
  <c r="G9" i="1"/>
  <c r="G8" i="1"/>
  <c r="G7" i="1"/>
  <c r="G6" i="1"/>
  <c r="D6" i="6" l="1"/>
  <c r="E6" i="6" s="1"/>
  <c r="F6" i="6" s="1"/>
  <c r="D5" i="6"/>
  <c r="E5" i="6" s="1"/>
  <c r="F5" i="6" s="1"/>
  <c r="D7" i="6"/>
  <c r="E7" i="6" s="1"/>
  <c r="F7" i="6" s="1"/>
  <c r="E10" i="5"/>
  <c r="F10" i="5" s="1"/>
  <c r="G10" i="5" s="1"/>
  <c r="L8" i="1"/>
  <c r="E12" i="5"/>
  <c r="F12" i="5" s="1"/>
  <c r="G12" i="5" s="1"/>
  <c r="L9" i="1"/>
  <c r="E8" i="5"/>
  <c r="F8" i="5" s="1"/>
  <c r="G8" i="5" s="1"/>
  <c r="L4" i="1"/>
  <c r="I4" i="1"/>
  <c r="E7" i="5"/>
  <c r="F7" i="5" s="1"/>
  <c r="G7" i="5" s="1"/>
  <c r="L6" i="1"/>
  <c r="E9" i="5"/>
  <c r="F9" i="5" s="1"/>
  <c r="G9" i="5" s="1"/>
  <c r="L7" i="1"/>
  <c r="E17" i="5" l="1"/>
  <c r="E19" i="5" s="1"/>
</calcChain>
</file>

<file path=xl/sharedStrings.xml><?xml version="1.0" encoding="utf-8"?>
<sst xmlns="http://schemas.openxmlformats.org/spreadsheetml/2006/main" count="419" uniqueCount="88">
  <si>
    <t>Sales report of XYZ company</t>
  </si>
  <si>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</si>
  <si>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</si>
  <si>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</si>
  <si>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</si>
  <si>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</si>
  <si>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</si>
  <si>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</si>
  <si>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</si>
  <si>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</si>
  <si>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Laptop</t>
  </si>
  <si>
    <t>Chittagong</t>
  </si>
  <si>
    <t>Oishi Das</t>
  </si>
  <si>
    <t>Desktop</t>
  </si>
  <si>
    <t>Khulna</t>
  </si>
  <si>
    <t>Parvez Hasan</t>
  </si>
  <si>
    <t>Tablet</t>
  </si>
  <si>
    <t>Rajshahi</t>
  </si>
  <si>
    <t>Nabila Sultana</t>
  </si>
  <si>
    <t>Smartphone</t>
  </si>
  <si>
    <t>Sylhet</t>
  </si>
  <si>
    <t>Eva Karim</t>
  </si>
  <si>
    <t>Dhaka</t>
  </si>
  <si>
    <t>Farhan Islam</t>
  </si>
  <si>
    <t>B. Total sales of 3 months</t>
  </si>
  <si>
    <t>Khulan</t>
  </si>
  <si>
    <t>Row Labels</t>
  </si>
  <si>
    <t>Grand Total</t>
  </si>
  <si>
    <t>Sum of Total Sales (BDT)</t>
  </si>
  <si>
    <t>E. Total number of smartphones sold by “Arif Hossain”</t>
  </si>
  <si>
    <t>Statistics of salaes representative</t>
  </si>
  <si>
    <t>January</t>
  </si>
  <si>
    <t>ID</t>
  </si>
  <si>
    <t>Name</t>
  </si>
  <si>
    <t>Salary</t>
  </si>
  <si>
    <t>Sales</t>
  </si>
  <si>
    <t xml:space="preserve">Bonus </t>
  </si>
  <si>
    <t>Total</t>
  </si>
  <si>
    <t xml:space="preserve"> </t>
  </si>
  <si>
    <t>Average</t>
  </si>
  <si>
    <t>Round</t>
  </si>
  <si>
    <t>Answer D. Average salary of every sales representative</t>
  </si>
  <si>
    <t>Month</t>
  </si>
  <si>
    <t>Expenses</t>
  </si>
  <si>
    <t>Retail Profit</t>
  </si>
  <si>
    <t>Profit/Loss</t>
  </si>
  <si>
    <t>February</t>
  </si>
  <si>
    <t>March</t>
  </si>
  <si>
    <t>Item</t>
  </si>
  <si>
    <t>Caterory</t>
  </si>
  <si>
    <t>Unite Price</t>
  </si>
  <si>
    <t>Destop</t>
  </si>
  <si>
    <t>Office rent</t>
  </si>
  <si>
    <t>Adertisment</t>
  </si>
  <si>
    <t>Warehouse rent</t>
  </si>
  <si>
    <t>Internet</t>
  </si>
  <si>
    <t>Staff salary</t>
  </si>
  <si>
    <t>Administration</t>
  </si>
  <si>
    <t>Computer bill</t>
  </si>
  <si>
    <t>Voucher</t>
  </si>
  <si>
    <t>Printing materials</t>
  </si>
  <si>
    <t>Additional cost</t>
  </si>
  <si>
    <t>Rent expenses</t>
  </si>
  <si>
    <t>Marketing expenses</t>
  </si>
  <si>
    <t>Office expenses</t>
  </si>
  <si>
    <t>Operation expenses</t>
  </si>
  <si>
    <t>Product Category</t>
  </si>
  <si>
    <t>Total Product Quantity</t>
  </si>
  <si>
    <t>Items under"Product" Category</t>
  </si>
  <si>
    <t>Lowest Product Quantity</t>
  </si>
  <si>
    <t>Answer: 1(D)</t>
  </si>
  <si>
    <t>Answer: 2(A, B,C )</t>
  </si>
  <si>
    <t>Answer: 3(A)</t>
  </si>
  <si>
    <t>Answer: 3(B)</t>
  </si>
  <si>
    <r>
      <rPr>
        <b/>
        <sz val="18"/>
        <color theme="1"/>
        <rFont val="Times New Roman"/>
        <family val="1"/>
      </rPr>
      <t>C. Total sales every region</t>
    </r>
    <r>
      <rPr>
        <b/>
        <sz val="14"/>
        <color theme="1"/>
        <rFont val="Times New Roman"/>
        <family val="1"/>
      </rPr>
      <t xml:space="preserve"> </t>
    </r>
  </si>
  <si>
    <t>Profit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</si>
  <si>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</si>
  <si>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</si>
  <si>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</si>
  <si>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</si>
  <si>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</si>
  <si>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</si>
  <si>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</si>
  <si>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</si>
  <si>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</si>
  <si>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(All)</t>
  </si>
  <si>
    <t>Column Labels</t>
  </si>
  <si>
    <t>Sum of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</si>
</sst>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3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1DE3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4" borderId="1" xfId="0" applyFill="1" applyBorder="1" applyAlignment="1">
      <alignment horizontal="center"/>
    </xf>
    <xf numFmtId="0" fontId="0" fillId="5" borderId="0" xfId="0" applyFill="1"/>
    <xf numFmtId="0" fontId="0" fillId="4" borderId="0" xfId="0" applyFill="1" applyAlignment="1">
      <alignment horizontal="left"/>
    </xf>
    <xf numFmtId="0" fontId="0" fillId="4" borderId="0" xfId="0" applyFill="1"/>
    <xf numFmtId="0" fontId="0" fillId="0" borderId="2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4" borderId="1" xfId="0" applyFont="1" applyFill="1" applyBorder="1"/>
    <xf numFmtId="0" fontId="4" fillId="4" borderId="1" xfId="0" applyFont="1" applyFill="1" applyBorder="1"/>
    <xf numFmtId="0" fontId="0" fillId="0" borderId="0" xfId="0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0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13" fillId="5" borderId="1" xfId="0" applyFont="1" applyFill="1" applyBorder="1" applyAlignment="1">
      <alignment horizontal="center" vertical="center" wrapText="1"/>
    </xf>
    <xf numFmtId="0" fontId="10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</cellXfs>
  <cellStyles count="1">
    <cellStyle name="Normal" xfId="0" builtinId="0"/>
  </cellStyles>
  <dxfs count="13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1DE326"/>
        </patternFill>
      </fill>
    </dxf>
    <dxf>
      <fill>
        <patternFill>
          <bgColor rgb="FFFF0000"/>
        </patternFill>
      </fill>
    </dxf>
    <dxf>
      <fill>
        <patternFill>
          <bgColor rgb="FFFF5353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1DE326"/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every region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011-421C-AC62-0AC0A17166E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011-421C-AC62-0AC0A17166E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011-421C-AC62-0AC0A17166E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011-421C-AC62-0AC0A17166E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011-421C-AC62-0AC0A17166E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011-421C-AC62-0AC0A17166E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'ANS 1.  A, B, C, E'!$K$4:$K$9</c:f>
              <c:strCache>
                <c:ptCount val="6"/>
                <c:pt idx="0">
                  <c:v>Barishal</c:v>
                </c:pt>
                <c:pt idx="1">
                  <c:v>Chittagong</c:v>
                </c:pt>
                <c:pt idx="2">
                  <c:v>Khulan</c:v>
                </c:pt>
                <c:pt idx="3">
                  <c:v>Rajshahi</c:v>
                </c:pt>
                <c:pt idx="4">
                  <c:v>Sylhet</c:v>
                </c:pt>
                <c:pt idx="5">
                  <c:v>Dhaka</c:v>
                </c:pt>
              </c:strCache>
            </c:strRef>
          </c:cat>
          <c:val>
            <c:numRef>
              <c:f>'ANS 1.  A, B, C, E'!$L$4:$L$9</c:f>
              <c:numCache>
                <c:formatCode>General</c:formatCode>
                <c:ptCount val="6"/>
                <c:pt idx="0">
                  <c:v>5010000</c:v>
                </c:pt>
                <c:pt idx="1">
                  <c:v>4340000</c:v>
                </c:pt>
                <c:pt idx="2">
                  <c:v>4110000</c:v>
                </c:pt>
                <c:pt idx="3">
                  <c:v>4760000</c:v>
                </c:pt>
                <c:pt idx="4">
                  <c:v>4600000</c:v>
                </c:pt>
                <c:pt idx="5">
                  <c:v>5850000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7-4EB0-B5C0-DC4216E11F7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[Yasin Borkondaz(01-041-17) part-2.xlsx]ANS 1. D!PivotTable18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'ANS 1. 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'ANS 1. D'!$A$4:$A$8</c:f>
              <c:strCache>
                <c:ptCount val="4"/>
                <c:pt idx="0">
                  <c:v>Desktop</c:v>
                </c:pt>
                <c:pt idx="1">
                  <c:v>Laptop</c:v>
                </c:pt>
                <c:pt idx="2">
                  <c:v>Smartphone</c:v>
                </c:pt>
                <c:pt idx="3">
                  <c:v>Tablet</c:v>
                </c:pt>
              </c:strCache>
            </c:strRef>
          </c:cat>
          <c:val>
            <c:numRef>
              <c:f>'ANS 1. D'!$B$4:$B$8</c:f>
              <c:numCache>
                <c:formatCode>General</c:formatCode>
                <c:ptCount val="4"/>
                <c:pt idx="0">
                  <c:v>6950000</c:v>
                </c:pt>
                <c:pt idx="1">
                  <c:v>12250000</c:v>
                </c:pt>
                <c:pt idx="2">
                  <c:v>6150000</c:v>
                </c:pt>
                <c:pt idx="3">
                  <c:v>3320000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A-41C6-927E-B92816F73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85640511"/>
        <c:axId val="146580575"/>
        <c:axId val="0"/>
      </c:bar3DChart>
      <c:catAx>
        <c:axId val="158564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80575"/>
        <c:crosses val="autoZero"/>
        <c:auto val="1"/>
        <c:lblAlgn val="ctr"/>
        <c:lblOffset val="100"/>
        <c:noMultiLvlLbl val="0"/>
      </c:catAx>
      <c:valAx>
        <c:axId val="14658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64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 sz="1400" b="1" i="0" u="none" strike="noStrike" cap="none" normalizeH="0" baseline="0">
                <a:solidFill>
                  <a:sysClr val="windowText" lastClr="000000"/>
                </a:solidFill>
              </a:rPr>
              <a:t>Total salary</a:t>
            </a:r>
            <a:endParaRPr lang="en-US" sz="14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 2'!$C$7</c:f>
              <c:strCache>
                <c:ptCount val="1"/>
                <c:pt idx="0">
                  <c:v>Parvez Hasan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'ANS 2'!$D$6:$G$6</c15:sqref>
                  </c15:fullRef>
                </c:ext>
              </c:extLst>
              <c:f>'ANS 2'!$G$6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'ANS 2'!$D$7:$G$7</c15:sqref>
                  </c15:fullRef>
                </c:ext>
              </c:extLst>
              <c:f>'ANS 2'!$G$7</c:f>
              <c:numCache>
                <c:formatCode>General</c:formatCode>
                <c:ptCount val="1"/>
                <c:pt idx="0">
                  <c:v>501000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F5-4688-B6BE-BC76F70F4917}"/>
            </c:ext>
          </c:extLst>
        </c:ser>
        <c:ser>
          <c:idx val="1"/>
          <c:order val="1"/>
          <c:tx>
            <c:strRef>
              <c:f>'ANS 2'!$C$8</c:f>
              <c:strCache>
                <c:ptCount val="1"/>
                <c:pt idx="0">
                  <c:v>Arif Hossain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'ANS 2'!$D$6:$G$6</c15:sqref>
                  </c15:fullRef>
                </c:ext>
              </c:extLst>
              <c:f>'ANS 2'!$G$6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'ANS 2'!$D$8:$G$8</c15:sqref>
                  </c15:fullRef>
                </c:ext>
              </c:extLst>
              <c:f>'ANS 2'!$G$8</c:f>
              <c:numCache>
                <c:formatCode>General</c:formatCode>
                <c:ptCount val="1"/>
                <c:pt idx="0">
                  <c:v>508000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F5-4688-B6BE-BC76F70F4917}"/>
            </c:ext>
          </c:extLst>
        </c:ser>
        <c:ser>
          <c:idx val="2"/>
          <c:order val="2"/>
          <c:tx>
            <c:strRef>
              <c:f>'ANS 2'!$C$9</c:f>
              <c:strCache>
                <c:ptCount val="1"/>
                <c:pt idx="0">
                  <c:v>Nabila Sultana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'ANS 2'!$D$6:$G$6</c15:sqref>
                  </c15:fullRef>
                </c:ext>
              </c:extLst>
              <c:f>'ANS 2'!$G$6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'ANS 2'!$D$9:$G$9</c15:sqref>
                  </c15:fullRef>
                </c:ext>
              </c:extLst>
              <c:f>'ANS 2'!$G$9</c:f>
              <c:numCache>
                <c:formatCode>General</c:formatCode>
                <c:ptCount val="1"/>
                <c:pt idx="0">
                  <c:v>723000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F5-4688-B6BE-BC76F70F4917}"/>
            </c:ext>
          </c:extLst>
        </c:ser>
        <c:ser>
          <c:idx val="3"/>
          <c:order val="3"/>
          <c:tx>
            <c:strRef>
              <c:f>'ANS 2'!$C$10</c:f>
              <c:strCache>
                <c:ptCount val="1"/>
                <c:pt idx="0">
                  <c:v>Eva Karim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'ANS 2'!$D$6:$G$6</c15:sqref>
                  </c15:fullRef>
                </c:ext>
              </c:extLst>
              <c:f>'ANS 2'!$G$6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'ANS 2'!$D$10:$G$10</c15:sqref>
                  </c15:fullRef>
                </c:ext>
              </c:extLst>
              <c:f>'ANS 2'!$G$10</c:f>
              <c:numCache>
                <c:formatCode>General</c:formatCode>
                <c:ptCount val="1"/>
                <c:pt idx="0">
                  <c:v>449000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F5-4688-B6BE-BC76F70F4917}"/>
            </c:ext>
          </c:extLst>
        </c:ser>
        <c:ser>
          <c:idx val="4"/>
          <c:order val="4"/>
          <c:tx>
            <c:strRef>
              <c:f>'ANS 2'!$C$11</c:f>
              <c:strCache>
                <c:ptCount val="1"/>
                <c:pt idx="0">
                  <c:v>Oishi Das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'ANS 2'!$D$6:$G$6</c15:sqref>
                  </c15:fullRef>
                </c:ext>
              </c:extLst>
              <c:f>'ANS 2'!$G$6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'ANS 2'!$D$11:$G$11</c15:sqref>
                  </c15:fullRef>
                </c:ext>
              </c:extLst>
              <c:f>'ANS 2'!$G$11</c:f>
              <c:numCache>
                <c:formatCode>General</c:formatCode>
                <c:ptCount val="1"/>
                <c:pt idx="0">
                  <c:v>181200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F5-4688-B6BE-BC76F70F4917}"/>
            </c:ext>
          </c:extLst>
        </c:ser>
        <c:ser>
          <c:idx val="5"/>
          <c:order val="5"/>
          <c:tx>
            <c:strRef>
              <c:f>'ANS 2'!$C$12</c:f>
              <c:strCache>
                <c:ptCount val="1"/>
                <c:pt idx="0">
                  <c:v>Farhan Islam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'ANS 2'!$D$6:$G$6</c15:sqref>
                  </c15:fullRef>
                </c:ext>
              </c:extLst>
              <c:f>'ANS 2'!$G$6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'ANS 2'!$D$12:$G$12</c15:sqref>
                  </c15:fullRef>
                </c:ext>
              </c:extLst>
              <c:f>'ANS 2'!$G$12</c:f>
              <c:numCache>
                <c:formatCode>General</c:formatCode>
                <c:ptCount val="1"/>
                <c:pt idx="0">
                  <c:v>562000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F5-4688-B6BE-BC76F70F491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897430064"/>
        <c:axId val="897427544"/>
      </c:barChart>
      <c:catAx>
        <c:axId val="89743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427544"/>
        <c:crosses val="autoZero"/>
        <c:auto val="1"/>
        <c:lblAlgn val="ctr"/>
        <c:lblOffset val="100"/>
        <c:noMultiLvlLbl val="0"/>
      </c:catAx>
      <c:valAx>
        <c:axId val="89742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43006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'ANS 2'!$D$6</c:f>
              <c:strCache>
                <c:ptCount val="1"/>
                <c:pt idx="0">
                  <c:v>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'ANS 2'!$C$7:$C$12</c:f>
              <c:strCache>
                <c:ptCount val="6"/>
                <c:pt idx="0">
                  <c:v>Parvez Hasan</c:v>
                </c:pt>
                <c:pt idx="1">
                  <c:v>Arif Hossain</c:v>
                </c:pt>
                <c:pt idx="2">
                  <c:v>Nabila Sultana</c:v>
                </c:pt>
                <c:pt idx="3">
                  <c:v>Eva Karim</c:v>
                </c:pt>
                <c:pt idx="4">
                  <c:v>Oishi Das</c:v>
                </c:pt>
                <c:pt idx="5">
                  <c:v>Farhan Islam</c:v>
                </c:pt>
              </c:strCache>
            </c:strRef>
          </c:cat>
          <c:val>
            <c:numRef>
              <c:f>'ANS 2'!$D$7:$D$12</c:f>
              <c:numCache>
                <c:formatCode>General</c:formatCode>
                <c:ptCount val="6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  <c:pt idx="4">
                  <c:v>30000</c:v>
                </c:pt>
                <c:pt idx="5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4-4EE3-8FF8-6BB66805088E}"/>
            </c:ext>
          </c:extLst>
        </c:ser>
        <c:ser>
          <c:idx val="1"/>
          <c:order val="1"/>
          <c:tx>
            <c:strRef>
              <c:f>'ANS 2'!$E$6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'ANS 2'!$C$7:$C$12</c:f>
              <c:strCache>
                <c:ptCount val="6"/>
                <c:pt idx="0">
                  <c:v>Parvez Hasan</c:v>
                </c:pt>
                <c:pt idx="1">
                  <c:v>Arif Hossain</c:v>
                </c:pt>
                <c:pt idx="2">
                  <c:v>Nabila Sultana</c:v>
                </c:pt>
                <c:pt idx="3">
                  <c:v>Eva Karim</c:v>
                </c:pt>
                <c:pt idx="4">
                  <c:v>Oishi Das</c:v>
                </c:pt>
                <c:pt idx="5">
                  <c:v>Farhan Islam</c:v>
                </c:pt>
              </c:strCache>
            </c:strRef>
          </c:cat>
          <c:val>
            <c:numRef>
              <c:f>'ANS 2'!$E$7:$E$12</c:f>
              <c:numCache>
                <c:formatCode>General</c:formatCode>
                <c:ptCount val="6"/>
                <c:pt idx="0">
                  <c:v>4710000</c:v>
                </c:pt>
                <c:pt idx="1">
                  <c:v>4780000</c:v>
                </c:pt>
                <c:pt idx="2">
                  <c:v>6930000</c:v>
                </c:pt>
                <c:pt idx="3">
                  <c:v>4190000</c:v>
                </c:pt>
                <c:pt idx="4">
                  <c:v>1890000</c:v>
                </c:pt>
                <c:pt idx="5">
                  <c:v>5320000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4-4EE3-8FF8-6BB66805088E}"/>
            </c:ext>
          </c:extLst>
        </c:ser>
        <c:ser>
          <c:idx val="2"/>
          <c:order val="2"/>
          <c:tx>
            <c:strRef>
              <c:f>'ANS 2'!$F$6</c:f>
              <c:strCache>
                <c:ptCount val="1"/>
                <c:pt idx="0">
                  <c:v>Bonus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'ANS 2'!$C$7:$C$12</c:f>
              <c:strCache>
                <c:ptCount val="6"/>
                <c:pt idx="0">
                  <c:v>Parvez Hasan</c:v>
                </c:pt>
                <c:pt idx="1">
                  <c:v>Arif Hossain</c:v>
                </c:pt>
                <c:pt idx="2">
                  <c:v>Nabila Sultana</c:v>
                </c:pt>
                <c:pt idx="3">
                  <c:v>Eva Karim</c:v>
                </c:pt>
                <c:pt idx="4">
                  <c:v>Oishi Das</c:v>
                </c:pt>
                <c:pt idx="5">
                  <c:v>Farhan Islam</c:v>
                </c:pt>
              </c:strCache>
            </c:strRef>
          </c:cat>
          <c:val>
            <c:numRef>
              <c:f>'ANS 2'!$F$7:$F$12</c:f>
              <c:numCache>
                <c:formatCode>General</c:formatCode>
                <c:ptCount val="6"/>
                <c:pt idx="0">
                  <c:v>471000</c:v>
                </c:pt>
                <c:pt idx="1">
                  <c:v>478000</c:v>
                </c:pt>
                <c:pt idx="2">
                  <c:v>693000</c:v>
                </c:pt>
                <c:pt idx="3">
                  <c:v>419000</c:v>
                </c:pt>
                <c:pt idx="4">
                  <c:v>151200</c:v>
                </c:pt>
                <c:pt idx="5">
                  <c:v>532000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4-4EE3-8FF8-6BB66805088E}"/>
            </c:ext>
          </c:extLst>
        </c:ser>
        <c:ser>
          <c:idx val="3"/>
          <c:order val="3"/>
          <c:tx>
            <c:strRef>
              <c:f>'ANS 2'!$G$6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'ANS 2'!$C$7:$C$12</c:f>
              <c:strCache>
                <c:ptCount val="6"/>
                <c:pt idx="0">
                  <c:v>Parvez Hasan</c:v>
                </c:pt>
                <c:pt idx="1">
                  <c:v>Arif Hossain</c:v>
                </c:pt>
                <c:pt idx="2">
                  <c:v>Nabila Sultana</c:v>
                </c:pt>
                <c:pt idx="3">
                  <c:v>Eva Karim</c:v>
                </c:pt>
                <c:pt idx="4">
                  <c:v>Oishi Das</c:v>
                </c:pt>
                <c:pt idx="5">
                  <c:v>Farhan Islam</c:v>
                </c:pt>
              </c:strCache>
            </c:strRef>
          </c:cat>
          <c:val>
            <c:numRef>
              <c:f>'ANS 2'!$G$7:$G$12</c:f>
              <c:numCache>
                <c:formatCode>General</c:formatCode>
                <c:ptCount val="6"/>
                <c:pt idx="0">
                  <c:v>501000</c:v>
                </c:pt>
                <c:pt idx="1">
                  <c:v>508000</c:v>
                </c:pt>
                <c:pt idx="2">
                  <c:v>723000</c:v>
                </c:pt>
                <c:pt idx="3">
                  <c:v>449000</c:v>
                </c:pt>
                <c:pt idx="4">
                  <c:v>181200</c:v>
                </c:pt>
                <c:pt idx="5">
                  <c:v>562000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34-4EE3-8FF8-6BB668050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2862719"/>
        <c:axId val="1052863135"/>
      </c:barChart>
      <c:catAx>
        <c:axId val="105286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863135"/>
        <c:crosses val="autoZero"/>
        <c:auto val="1"/>
        <c:lblAlgn val="ctr"/>
        <c:lblOffset val="100"/>
        <c:noMultiLvlLbl val="0"/>
      </c:catAx>
      <c:valAx>
        <c:axId val="105286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862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[Yasin Borkondaz(01-041-17) part-2.xlsx]ans 4!PivotTable3</c:name>
    <c:fmtId val="0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542945229272811"/>
          <c:y val="0.16595399533391658"/>
          <c:w val="0.63993819476609537"/>
          <c:h val="0.623432487605715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'ans 4'!$B$3:$B$4</c:f>
              <c:strCache>
                <c:ptCount val="1"/>
                <c:pt idx="0">
                  <c:v>4534800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'ans 4'!$A$5:$A$17</c:f>
              <c:strCache>
                <c:ptCount val="12"/>
                <c:pt idx="0">
                  <c:v>4809300</c:v>
                </c:pt>
                <c:pt idx="1">
                  <c:v>5164500</c:v>
                </c:pt>
                <c:pt idx="2">
                  <c:v>7024000</c:v>
                </c:pt>
                <c:pt idx="3">
                  <c:v>7957400</c:v>
                </c:pt>
                <c:pt idx="4">
                  <c:v>8087900</c:v>
                </c:pt>
                <c:pt idx="5">
                  <c:v>8750000</c:v>
                </c:pt>
                <c:pt idx="6">
                  <c:v>8834800</c:v>
                </c:pt>
                <c:pt idx="7">
                  <c:v>9876500</c:v>
                </c:pt>
                <c:pt idx="8">
                  <c:v>9920000</c:v>
                </c:pt>
                <c:pt idx="9">
                  <c:v>9969800</c:v>
                </c:pt>
                <c:pt idx="10">
                  <c:v>10000000</c:v>
                </c:pt>
                <c:pt idx="11">
                  <c:v>11543600</c:v>
                </c:pt>
              </c:strCache>
            </c:strRef>
          </c:cat>
          <c:val>
            <c:numRef>
              <c:f>'ans 4'!$B$5:$B$17</c:f>
              <c:numCache>
                <c:formatCode>General</c:formatCode>
                <c:ptCount val="12"/>
                <c:pt idx="0">
                  <c:v>274500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0C-44FE-ABAE-2E5544FF3F20}"/>
            </c:ext>
          </c:extLst>
        </c:ser>
        <c:ser>
          <c:idx val="1"/>
          <c:order val="1"/>
          <c:tx>
            <c:strRef>
              <c:f>'ans 4'!$C$3:$C$4</c:f>
              <c:strCache>
                <c:ptCount val="1"/>
                <c:pt idx="0">
                  <c:v>5215400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'ans 4'!$A$5:$A$17</c:f>
              <c:strCache>
                <c:ptCount val="12"/>
                <c:pt idx="0">
                  <c:v>4809300</c:v>
                </c:pt>
                <c:pt idx="1">
                  <c:v>5164500</c:v>
                </c:pt>
                <c:pt idx="2">
                  <c:v>7024000</c:v>
                </c:pt>
                <c:pt idx="3">
                  <c:v>7957400</c:v>
                </c:pt>
                <c:pt idx="4">
                  <c:v>8087900</c:v>
                </c:pt>
                <c:pt idx="5">
                  <c:v>8750000</c:v>
                </c:pt>
                <c:pt idx="6">
                  <c:v>8834800</c:v>
                </c:pt>
                <c:pt idx="7">
                  <c:v>9876500</c:v>
                </c:pt>
                <c:pt idx="8">
                  <c:v>9920000</c:v>
                </c:pt>
                <c:pt idx="9">
                  <c:v>9969800</c:v>
                </c:pt>
                <c:pt idx="10">
                  <c:v>10000000</c:v>
                </c:pt>
                <c:pt idx="11">
                  <c:v>11543600</c:v>
                </c:pt>
              </c:strCache>
            </c:strRef>
          </c:cat>
          <c:val>
            <c:numRef>
              <c:f>'ans 4'!$C$5:$C$17</c:f>
              <c:numCache>
                <c:formatCode>General</c:formatCode>
                <c:ptCount val="12"/>
                <c:pt idx="1">
                  <c:v>-50900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B0C-44FE-ABAE-2E5544FF3F20}"/>
            </c:ext>
          </c:extLst>
        </c:ser>
        <c:ser>
          <c:idx val="2"/>
          <c:order val="2"/>
          <c:tx>
            <c:strRef>
              <c:f>'ans 4'!$D$3:$D$4</c:f>
              <c:strCache>
                <c:ptCount val="1"/>
                <c:pt idx="0">
                  <c:v>6234800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'ans 4'!$A$5:$A$17</c:f>
              <c:strCache>
                <c:ptCount val="12"/>
                <c:pt idx="0">
                  <c:v>4809300</c:v>
                </c:pt>
                <c:pt idx="1">
                  <c:v>5164500</c:v>
                </c:pt>
                <c:pt idx="2">
                  <c:v>7024000</c:v>
                </c:pt>
                <c:pt idx="3">
                  <c:v>7957400</c:v>
                </c:pt>
                <c:pt idx="4">
                  <c:v>8087900</c:v>
                </c:pt>
                <c:pt idx="5">
                  <c:v>8750000</c:v>
                </c:pt>
                <c:pt idx="6">
                  <c:v>8834800</c:v>
                </c:pt>
                <c:pt idx="7">
                  <c:v>9876500</c:v>
                </c:pt>
                <c:pt idx="8">
                  <c:v>9920000</c:v>
                </c:pt>
                <c:pt idx="9">
                  <c:v>9969800</c:v>
                </c:pt>
                <c:pt idx="10">
                  <c:v>10000000</c:v>
                </c:pt>
                <c:pt idx="11">
                  <c:v>11543600</c:v>
                </c:pt>
              </c:strCache>
            </c:strRef>
          </c:cat>
          <c:val>
            <c:numRef>
              <c:f>'ans 4'!$D$5:$D$17</c:f>
              <c:numCache>
                <c:formatCode>General</c:formatCode>
                <c:ptCount val="12"/>
                <c:pt idx="2">
                  <c:v>789200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B0C-44FE-ABAE-2E5544FF3F20}"/>
            </c:ext>
          </c:extLst>
        </c:ser>
        <c:ser>
          <c:idx val="3"/>
          <c:order val="3"/>
          <c:tx>
            <c:strRef>
              <c:f>'ans 4'!$E$3:$E$4</c:f>
              <c:strCache>
                <c:ptCount val="1"/>
                <c:pt idx="0">
                  <c:v>7345200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'ans 4'!$A$5:$A$17</c:f>
              <c:strCache>
                <c:ptCount val="12"/>
                <c:pt idx="0">
                  <c:v>4809300</c:v>
                </c:pt>
                <c:pt idx="1">
                  <c:v>5164500</c:v>
                </c:pt>
                <c:pt idx="2">
                  <c:v>7024000</c:v>
                </c:pt>
                <c:pt idx="3">
                  <c:v>7957400</c:v>
                </c:pt>
                <c:pt idx="4">
                  <c:v>8087900</c:v>
                </c:pt>
                <c:pt idx="5">
                  <c:v>8750000</c:v>
                </c:pt>
                <c:pt idx="6">
                  <c:v>8834800</c:v>
                </c:pt>
                <c:pt idx="7">
                  <c:v>9876500</c:v>
                </c:pt>
                <c:pt idx="8">
                  <c:v>9920000</c:v>
                </c:pt>
                <c:pt idx="9">
                  <c:v>9969800</c:v>
                </c:pt>
                <c:pt idx="10">
                  <c:v>10000000</c:v>
                </c:pt>
                <c:pt idx="11">
                  <c:v>11543600</c:v>
                </c:pt>
              </c:strCache>
            </c:strRef>
          </c:cat>
          <c:val>
            <c:numRef>
              <c:f>'ans 4'!$E$5:$E$17</c:f>
              <c:numCache>
                <c:formatCode>General</c:formatCode>
                <c:ptCount val="12"/>
                <c:pt idx="3">
                  <c:v>612200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B0C-44FE-ABAE-2E5544FF3F20}"/>
            </c:ext>
          </c:extLst>
        </c:ser>
        <c:ser>
          <c:idx val="4"/>
          <c:order val="4"/>
          <c:tx>
            <c:strRef>
              <c:f>'ans 4'!$F$3:$F$4</c:f>
              <c:strCache>
                <c:ptCount val="1"/>
                <c:pt idx="0">
                  <c:v>7976700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'ans 4'!$A$5:$A$17</c:f>
              <c:strCache>
                <c:ptCount val="12"/>
                <c:pt idx="0">
                  <c:v>4809300</c:v>
                </c:pt>
                <c:pt idx="1">
                  <c:v>5164500</c:v>
                </c:pt>
                <c:pt idx="2">
                  <c:v>7024000</c:v>
                </c:pt>
                <c:pt idx="3">
                  <c:v>7957400</c:v>
                </c:pt>
                <c:pt idx="4">
                  <c:v>8087900</c:v>
                </c:pt>
                <c:pt idx="5">
                  <c:v>8750000</c:v>
                </c:pt>
                <c:pt idx="6">
                  <c:v>8834800</c:v>
                </c:pt>
                <c:pt idx="7">
                  <c:v>9876500</c:v>
                </c:pt>
                <c:pt idx="8">
                  <c:v>9920000</c:v>
                </c:pt>
                <c:pt idx="9">
                  <c:v>9969800</c:v>
                </c:pt>
                <c:pt idx="10">
                  <c:v>10000000</c:v>
                </c:pt>
                <c:pt idx="11">
                  <c:v>11543600</c:v>
                </c:pt>
              </c:strCache>
            </c:strRef>
          </c:cat>
          <c:val>
            <c:numRef>
              <c:f>'ans 4'!$F$5:$F$17</c:f>
              <c:numCache>
                <c:formatCode>General</c:formatCode>
                <c:ptCount val="12"/>
                <c:pt idx="4">
                  <c:v>111200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B0C-44FE-ABAE-2E5544FF3F20}"/>
            </c:ext>
          </c:extLst>
        </c:ser>
        <c:ser>
          <c:idx val="5"/>
          <c:order val="5"/>
          <c:tx>
            <c:strRef>
              <c:f>'ans 4'!$G$3:$G$4</c:f>
              <c:strCache>
                <c:ptCount val="1"/>
                <c:pt idx="0">
                  <c:v>8348700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'ans 4'!$A$5:$A$17</c:f>
              <c:strCache>
                <c:ptCount val="12"/>
                <c:pt idx="0">
                  <c:v>4809300</c:v>
                </c:pt>
                <c:pt idx="1">
                  <c:v>5164500</c:v>
                </c:pt>
                <c:pt idx="2">
                  <c:v>7024000</c:v>
                </c:pt>
                <c:pt idx="3">
                  <c:v>7957400</c:v>
                </c:pt>
                <c:pt idx="4">
                  <c:v>8087900</c:v>
                </c:pt>
                <c:pt idx="5">
                  <c:v>8750000</c:v>
                </c:pt>
                <c:pt idx="6">
                  <c:v>8834800</c:v>
                </c:pt>
                <c:pt idx="7">
                  <c:v>9876500</c:v>
                </c:pt>
                <c:pt idx="8">
                  <c:v>9920000</c:v>
                </c:pt>
                <c:pt idx="9">
                  <c:v>9969800</c:v>
                </c:pt>
                <c:pt idx="10">
                  <c:v>10000000</c:v>
                </c:pt>
                <c:pt idx="11">
                  <c:v>11543600</c:v>
                </c:pt>
              </c:strCache>
            </c:strRef>
          </c:cat>
          <c:val>
            <c:numRef>
              <c:f>'ans 4'!$G$5:$G$17</c:f>
              <c:numCache>
                <c:formatCode>General</c:formatCode>
                <c:ptCount val="12"/>
                <c:pt idx="6">
                  <c:v>486100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8B0C-44FE-ABAE-2E5544FF3F20}"/>
            </c:ext>
          </c:extLst>
        </c:ser>
        <c:ser>
          <c:idx val="6"/>
          <c:order val="6"/>
          <c:tx>
            <c:strRef>
              <c:f>'ans 4'!$H$3:$H$4</c:f>
              <c:strCache>
                <c:ptCount val="1"/>
                <c:pt idx="0">
                  <c:v>8904700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'ans 4'!$A$5:$A$17</c:f>
              <c:strCache>
                <c:ptCount val="12"/>
                <c:pt idx="0">
                  <c:v>4809300</c:v>
                </c:pt>
                <c:pt idx="1">
                  <c:v>5164500</c:v>
                </c:pt>
                <c:pt idx="2">
                  <c:v>7024000</c:v>
                </c:pt>
                <c:pt idx="3">
                  <c:v>7957400</c:v>
                </c:pt>
                <c:pt idx="4">
                  <c:v>8087900</c:v>
                </c:pt>
                <c:pt idx="5">
                  <c:v>8750000</c:v>
                </c:pt>
                <c:pt idx="6">
                  <c:v>8834800</c:v>
                </c:pt>
                <c:pt idx="7">
                  <c:v>9876500</c:v>
                </c:pt>
                <c:pt idx="8">
                  <c:v>9920000</c:v>
                </c:pt>
                <c:pt idx="9">
                  <c:v>9969800</c:v>
                </c:pt>
                <c:pt idx="10">
                  <c:v>10000000</c:v>
                </c:pt>
                <c:pt idx="11">
                  <c:v>11543600</c:v>
                </c:pt>
              </c:strCache>
            </c:strRef>
          </c:cat>
          <c:val>
            <c:numRef>
              <c:f>'ans 4'!$H$5:$H$17</c:f>
              <c:numCache>
                <c:formatCode>General</c:formatCode>
                <c:ptCount val="12"/>
                <c:pt idx="10">
                  <c:v>1095300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B0C-44FE-ABAE-2E5544FF3F20}"/>
            </c:ext>
          </c:extLst>
        </c:ser>
        <c:ser>
          <c:idx val="7"/>
          <c:order val="7"/>
          <c:tx>
            <c:strRef>
              <c:f>'ans 4'!$I$3:$I$4</c:f>
              <c:strCache>
                <c:ptCount val="1"/>
                <c:pt idx="0">
                  <c:v>8987000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'ans 4'!$A$5:$A$17</c:f>
              <c:strCache>
                <c:ptCount val="12"/>
                <c:pt idx="0">
                  <c:v>4809300</c:v>
                </c:pt>
                <c:pt idx="1">
                  <c:v>5164500</c:v>
                </c:pt>
                <c:pt idx="2">
                  <c:v>7024000</c:v>
                </c:pt>
                <c:pt idx="3">
                  <c:v>7957400</c:v>
                </c:pt>
                <c:pt idx="4">
                  <c:v>8087900</c:v>
                </c:pt>
                <c:pt idx="5">
                  <c:v>8750000</c:v>
                </c:pt>
                <c:pt idx="6">
                  <c:v>8834800</c:v>
                </c:pt>
                <c:pt idx="7">
                  <c:v>9876500</c:v>
                </c:pt>
                <c:pt idx="8">
                  <c:v>9920000</c:v>
                </c:pt>
                <c:pt idx="9">
                  <c:v>9969800</c:v>
                </c:pt>
                <c:pt idx="10">
                  <c:v>10000000</c:v>
                </c:pt>
                <c:pt idx="11">
                  <c:v>11543600</c:v>
                </c:pt>
              </c:strCache>
            </c:strRef>
          </c:cat>
          <c:val>
            <c:numRef>
              <c:f>'ans 4'!$I$5:$I$17</c:f>
              <c:numCache>
                <c:formatCode>General</c:formatCode>
                <c:ptCount val="12"/>
                <c:pt idx="7">
                  <c:v>889500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8B0C-44FE-ABAE-2E5544FF3F20}"/>
            </c:ext>
          </c:extLst>
        </c:ser>
        <c:ser>
          <c:idx val="8"/>
          <c:order val="8"/>
          <c:tx>
            <c:strRef>
              <c:f>'ans 4'!$J$3:$J$4</c:f>
              <c:strCache>
                <c:ptCount val="1"/>
                <c:pt idx="0">
                  <c:v>9288500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'ans 4'!$A$5:$A$17</c:f>
              <c:strCache>
                <c:ptCount val="12"/>
                <c:pt idx="0">
                  <c:v>4809300</c:v>
                </c:pt>
                <c:pt idx="1">
                  <c:v>5164500</c:v>
                </c:pt>
                <c:pt idx="2">
                  <c:v>7024000</c:v>
                </c:pt>
                <c:pt idx="3">
                  <c:v>7957400</c:v>
                </c:pt>
                <c:pt idx="4">
                  <c:v>8087900</c:v>
                </c:pt>
                <c:pt idx="5">
                  <c:v>8750000</c:v>
                </c:pt>
                <c:pt idx="6">
                  <c:v>8834800</c:v>
                </c:pt>
                <c:pt idx="7">
                  <c:v>9876500</c:v>
                </c:pt>
                <c:pt idx="8">
                  <c:v>9920000</c:v>
                </c:pt>
                <c:pt idx="9">
                  <c:v>9969800</c:v>
                </c:pt>
                <c:pt idx="10">
                  <c:v>10000000</c:v>
                </c:pt>
                <c:pt idx="11">
                  <c:v>11543600</c:v>
                </c:pt>
              </c:strCache>
            </c:strRef>
          </c:cat>
          <c:val>
            <c:numRef>
              <c:f>'ans 4'!$J$5:$J$17</c:f>
              <c:numCache>
                <c:formatCode>General</c:formatCode>
                <c:ptCount val="12"/>
                <c:pt idx="5">
                  <c:v>-538500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8B0C-44FE-ABAE-2E5544FF3F20}"/>
            </c:ext>
          </c:extLst>
        </c:ser>
        <c:ser>
          <c:idx val="9"/>
          <c:order val="9"/>
          <c:tx>
            <c:strRef>
              <c:f>'ans 4'!$K$3:$K$4</c:f>
              <c:strCache>
                <c:ptCount val="1"/>
                <c:pt idx="0">
                  <c:v>9744300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'ans 4'!$A$5:$A$17</c:f>
              <c:strCache>
                <c:ptCount val="12"/>
                <c:pt idx="0">
                  <c:v>4809300</c:v>
                </c:pt>
                <c:pt idx="1">
                  <c:v>5164500</c:v>
                </c:pt>
                <c:pt idx="2">
                  <c:v>7024000</c:v>
                </c:pt>
                <c:pt idx="3">
                  <c:v>7957400</c:v>
                </c:pt>
                <c:pt idx="4">
                  <c:v>8087900</c:v>
                </c:pt>
                <c:pt idx="5">
                  <c:v>8750000</c:v>
                </c:pt>
                <c:pt idx="6">
                  <c:v>8834800</c:v>
                </c:pt>
                <c:pt idx="7">
                  <c:v>9876500</c:v>
                </c:pt>
                <c:pt idx="8">
                  <c:v>9920000</c:v>
                </c:pt>
                <c:pt idx="9">
                  <c:v>9969800</c:v>
                </c:pt>
                <c:pt idx="10">
                  <c:v>10000000</c:v>
                </c:pt>
                <c:pt idx="11">
                  <c:v>11543600</c:v>
                </c:pt>
              </c:strCache>
            </c:strRef>
          </c:cat>
          <c:val>
            <c:numRef>
              <c:f>'ans 4'!$K$5:$K$17</c:f>
              <c:numCache>
                <c:formatCode>General</c:formatCode>
                <c:ptCount val="12"/>
                <c:pt idx="8">
                  <c:v>175700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8B0C-44FE-ABAE-2E5544FF3F20}"/>
            </c:ext>
          </c:extLst>
        </c:ser>
        <c:ser>
          <c:idx val="10"/>
          <c:order val="10"/>
          <c:tx>
            <c:strRef>
              <c:f>'ans 4'!$L$3:$L$4</c:f>
              <c:strCache>
                <c:ptCount val="1"/>
                <c:pt idx="0">
                  <c:v>9879000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'ans 4'!$A$5:$A$17</c:f>
              <c:strCache>
                <c:ptCount val="12"/>
                <c:pt idx="0">
                  <c:v>4809300</c:v>
                </c:pt>
                <c:pt idx="1">
                  <c:v>5164500</c:v>
                </c:pt>
                <c:pt idx="2">
                  <c:v>7024000</c:v>
                </c:pt>
                <c:pt idx="3">
                  <c:v>7957400</c:v>
                </c:pt>
                <c:pt idx="4">
                  <c:v>8087900</c:v>
                </c:pt>
                <c:pt idx="5">
                  <c:v>8750000</c:v>
                </c:pt>
                <c:pt idx="6">
                  <c:v>8834800</c:v>
                </c:pt>
                <c:pt idx="7">
                  <c:v>9876500</c:v>
                </c:pt>
                <c:pt idx="8">
                  <c:v>9920000</c:v>
                </c:pt>
                <c:pt idx="9">
                  <c:v>9969800</c:v>
                </c:pt>
                <c:pt idx="10">
                  <c:v>10000000</c:v>
                </c:pt>
                <c:pt idx="11">
                  <c:v>11543600</c:v>
                </c:pt>
              </c:strCache>
            </c:strRef>
          </c:cat>
          <c:val>
            <c:numRef>
              <c:f>'ans 4'!$L$5:$L$17</c:f>
              <c:numCache>
                <c:formatCode>General</c:formatCode>
                <c:ptCount val="12"/>
                <c:pt idx="9">
                  <c:v>90800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B0C-44FE-ABAE-2E5544FF3F20}"/>
            </c:ext>
          </c:extLst>
        </c:ser>
        <c:ser>
          <c:idx val="11"/>
          <c:order val="11"/>
          <c:tx>
            <c:strRef>
              <c:f>'ans 4'!$M$3:$M$4</c:f>
              <c:strCache>
                <c:ptCount val="1"/>
                <c:pt idx="0">
                  <c:v>9976500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'ans 4'!$A$5:$A$17</c:f>
              <c:strCache>
                <c:ptCount val="12"/>
                <c:pt idx="0">
                  <c:v>4809300</c:v>
                </c:pt>
                <c:pt idx="1">
                  <c:v>5164500</c:v>
                </c:pt>
                <c:pt idx="2">
                  <c:v>7024000</c:v>
                </c:pt>
                <c:pt idx="3">
                  <c:v>7957400</c:v>
                </c:pt>
                <c:pt idx="4">
                  <c:v>8087900</c:v>
                </c:pt>
                <c:pt idx="5">
                  <c:v>8750000</c:v>
                </c:pt>
                <c:pt idx="6">
                  <c:v>8834800</c:v>
                </c:pt>
                <c:pt idx="7">
                  <c:v>9876500</c:v>
                </c:pt>
                <c:pt idx="8">
                  <c:v>9920000</c:v>
                </c:pt>
                <c:pt idx="9">
                  <c:v>9969800</c:v>
                </c:pt>
                <c:pt idx="10">
                  <c:v>10000000</c:v>
                </c:pt>
                <c:pt idx="11">
                  <c:v>11543600</c:v>
                </c:pt>
              </c:strCache>
            </c:strRef>
          </c:cat>
          <c:val>
            <c:numRef>
              <c:f>'ans 4'!$M$5:$M$17</c:f>
              <c:numCache>
                <c:formatCode>General</c:formatCode>
                <c:ptCount val="12"/>
                <c:pt idx="11">
                  <c:v>1567100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8B0C-44FE-ABAE-2E5544FF3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0288608"/>
        <c:axId val="1740291520"/>
      </c:barChart>
      <c:catAx>
        <c:axId val="174028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291520"/>
        <c:crosses val="autoZero"/>
        <c:auto val="1"/>
        <c:lblAlgn val="ctr"/>
        <c:lblOffset val="100"/>
        <c:noMultiLvlLbl val="0"/>
      </c:catAx>
      <c:valAx>
        <c:axId val="174029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28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[Yasin Borkondaz(01-041-17) part-2.xlsx]ans 4!PivotTable3</c:name>
    <c:fmtId val="2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18542945229272811"/>
          <c:y val="0.16595399533391658"/>
          <c:w val="0.63993819476609537"/>
          <c:h val="0.6234324876057159"/>
        </c:manualLayout>
      </c:layout>
      <c:doughnutChart>
        <c:varyColors val="1"/>
        <c:ser>
          <c:idx val="0"/>
          <c:order val="0"/>
          <c:tx>
            <c:strRef>
              <c:f>'ans 4'!$B$3:$B$4</c:f>
              <c:strCache>
                <c:ptCount val="1"/>
                <c:pt idx="0">
                  <c:v>4534800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813-424A-98F1-C071A068E31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813-424A-98F1-C071A068E31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813-424A-98F1-C071A068E31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813-424A-98F1-C071A068E31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813-424A-98F1-C071A068E31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813-424A-98F1-C071A068E31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813-424A-98F1-C071A068E31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813-424A-98F1-C071A068E31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1813-424A-98F1-C071A068E31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1813-424A-98F1-C071A068E31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1813-424A-98F1-C071A068E31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1813-424A-98F1-C071A068E31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'ans 4'!$A$5:$A$17</c:f>
              <c:strCache>
                <c:ptCount val="12"/>
                <c:pt idx="0">
                  <c:v>4809300</c:v>
                </c:pt>
                <c:pt idx="1">
                  <c:v>5164500</c:v>
                </c:pt>
                <c:pt idx="2">
                  <c:v>7024000</c:v>
                </c:pt>
                <c:pt idx="3">
                  <c:v>7957400</c:v>
                </c:pt>
                <c:pt idx="4">
                  <c:v>8087900</c:v>
                </c:pt>
                <c:pt idx="5">
                  <c:v>8750000</c:v>
                </c:pt>
                <c:pt idx="6">
                  <c:v>8834800</c:v>
                </c:pt>
                <c:pt idx="7">
                  <c:v>9876500</c:v>
                </c:pt>
                <c:pt idx="8">
                  <c:v>9920000</c:v>
                </c:pt>
                <c:pt idx="9">
                  <c:v>9969800</c:v>
                </c:pt>
                <c:pt idx="10">
                  <c:v>10000000</c:v>
                </c:pt>
                <c:pt idx="11">
                  <c:v>11543600</c:v>
                </c:pt>
              </c:strCache>
            </c:strRef>
          </c:cat>
          <c:val>
            <c:numRef>
              <c:f>'ans 4'!$B$5:$B$17</c:f>
              <c:numCache>
                <c:formatCode>General</c:formatCode>
                <c:ptCount val="12"/>
                <c:pt idx="0">
                  <c:v>274500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17-4523-9A82-4035B30C57AE}"/>
            </c:ext>
          </c:extLst>
        </c:ser>
        <c:ser>
          <c:idx val="1"/>
          <c:order val="1"/>
          <c:tx>
            <c:strRef>
              <c:f>'ans 4'!$C$3:$C$4</c:f>
              <c:strCache>
                <c:ptCount val="1"/>
                <c:pt idx="0">
                  <c:v>5215400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1813-424A-98F1-C071A068E31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1813-424A-98F1-C071A068E31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1813-424A-98F1-C071A068E31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1813-424A-98F1-C071A068E31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1813-424A-98F1-C071A068E31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1813-424A-98F1-C071A068E31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1813-424A-98F1-C071A068E31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1813-424A-98F1-C071A068E31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1813-424A-98F1-C071A068E31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1813-424A-98F1-C071A068E31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1813-424A-98F1-C071A068E31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1813-424A-98F1-C071A068E31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'ans 4'!$A$5:$A$17</c:f>
              <c:strCache>
                <c:ptCount val="12"/>
                <c:pt idx="0">
                  <c:v>4809300</c:v>
                </c:pt>
                <c:pt idx="1">
                  <c:v>5164500</c:v>
                </c:pt>
                <c:pt idx="2">
                  <c:v>7024000</c:v>
                </c:pt>
                <c:pt idx="3">
                  <c:v>7957400</c:v>
                </c:pt>
                <c:pt idx="4">
                  <c:v>8087900</c:v>
                </c:pt>
                <c:pt idx="5">
                  <c:v>8750000</c:v>
                </c:pt>
                <c:pt idx="6">
                  <c:v>8834800</c:v>
                </c:pt>
                <c:pt idx="7">
                  <c:v>9876500</c:v>
                </c:pt>
                <c:pt idx="8">
                  <c:v>9920000</c:v>
                </c:pt>
                <c:pt idx="9">
                  <c:v>9969800</c:v>
                </c:pt>
                <c:pt idx="10">
                  <c:v>10000000</c:v>
                </c:pt>
                <c:pt idx="11">
                  <c:v>11543600</c:v>
                </c:pt>
              </c:strCache>
            </c:strRef>
          </c:cat>
          <c:val>
            <c:numRef>
              <c:f>'ans 4'!$C$5:$C$17</c:f>
              <c:numCache>
                <c:formatCode>General</c:formatCode>
                <c:ptCount val="12"/>
                <c:pt idx="1">
                  <c:v>-50900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17-4523-9A82-4035B30C57AE}"/>
            </c:ext>
          </c:extLst>
        </c:ser>
        <c:ser>
          <c:idx val="2"/>
          <c:order val="2"/>
          <c:tx>
            <c:strRef>
              <c:f>'ans 4'!$D$3:$D$4</c:f>
              <c:strCache>
                <c:ptCount val="1"/>
                <c:pt idx="0">
                  <c:v>6234800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1813-424A-98F1-C071A068E31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1813-424A-98F1-C071A068E31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1813-424A-98F1-C071A068E31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1813-424A-98F1-C071A068E31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1813-424A-98F1-C071A068E31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1813-424A-98F1-C071A068E31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1813-424A-98F1-C071A068E31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1813-424A-98F1-C071A068E31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1813-424A-98F1-C071A068E31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1813-424A-98F1-C071A068E31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1813-424A-98F1-C071A068E31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7-1813-424A-98F1-C071A068E31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'ans 4'!$A$5:$A$17</c:f>
              <c:strCache>
                <c:ptCount val="12"/>
                <c:pt idx="0">
                  <c:v>4809300</c:v>
                </c:pt>
                <c:pt idx="1">
                  <c:v>5164500</c:v>
                </c:pt>
                <c:pt idx="2">
                  <c:v>7024000</c:v>
                </c:pt>
                <c:pt idx="3">
                  <c:v>7957400</c:v>
                </c:pt>
                <c:pt idx="4">
                  <c:v>8087900</c:v>
                </c:pt>
                <c:pt idx="5">
                  <c:v>8750000</c:v>
                </c:pt>
                <c:pt idx="6">
                  <c:v>8834800</c:v>
                </c:pt>
                <c:pt idx="7">
                  <c:v>9876500</c:v>
                </c:pt>
                <c:pt idx="8">
                  <c:v>9920000</c:v>
                </c:pt>
                <c:pt idx="9">
                  <c:v>9969800</c:v>
                </c:pt>
                <c:pt idx="10">
                  <c:v>10000000</c:v>
                </c:pt>
                <c:pt idx="11">
                  <c:v>11543600</c:v>
                </c:pt>
              </c:strCache>
            </c:strRef>
          </c:cat>
          <c:val>
            <c:numRef>
              <c:f>'ans 4'!$D$5:$D$17</c:f>
              <c:numCache>
                <c:formatCode>General</c:formatCode>
                <c:ptCount val="12"/>
                <c:pt idx="2">
                  <c:v>789200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17-4523-9A82-4035B30C57AE}"/>
            </c:ext>
          </c:extLst>
        </c:ser>
        <c:ser>
          <c:idx val="3"/>
          <c:order val="3"/>
          <c:tx>
            <c:strRef>
              <c:f>'ans 4'!$E$3:$E$4</c:f>
              <c:strCache>
                <c:ptCount val="1"/>
                <c:pt idx="0">
                  <c:v>7345200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1813-424A-98F1-C071A068E31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1813-424A-98F1-C071A068E31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1813-424A-98F1-C071A068E31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F-1813-424A-98F1-C071A068E31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1-1813-424A-98F1-C071A068E31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3-1813-424A-98F1-C071A068E31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5-1813-424A-98F1-C071A068E31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7-1813-424A-98F1-C071A068E31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9-1813-424A-98F1-C071A068E31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B-1813-424A-98F1-C071A068E31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D-1813-424A-98F1-C071A068E31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F-1813-424A-98F1-C071A068E31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'ans 4'!$A$5:$A$17</c:f>
              <c:strCache>
                <c:ptCount val="12"/>
                <c:pt idx="0">
                  <c:v>4809300</c:v>
                </c:pt>
                <c:pt idx="1">
                  <c:v>5164500</c:v>
                </c:pt>
                <c:pt idx="2">
                  <c:v>7024000</c:v>
                </c:pt>
                <c:pt idx="3">
                  <c:v>7957400</c:v>
                </c:pt>
                <c:pt idx="4">
                  <c:v>8087900</c:v>
                </c:pt>
                <c:pt idx="5">
                  <c:v>8750000</c:v>
                </c:pt>
                <c:pt idx="6">
                  <c:v>8834800</c:v>
                </c:pt>
                <c:pt idx="7">
                  <c:v>9876500</c:v>
                </c:pt>
                <c:pt idx="8">
                  <c:v>9920000</c:v>
                </c:pt>
                <c:pt idx="9">
                  <c:v>9969800</c:v>
                </c:pt>
                <c:pt idx="10">
                  <c:v>10000000</c:v>
                </c:pt>
                <c:pt idx="11">
                  <c:v>11543600</c:v>
                </c:pt>
              </c:strCache>
            </c:strRef>
          </c:cat>
          <c:val>
            <c:numRef>
              <c:f>'ans 4'!$E$5:$E$17</c:f>
              <c:numCache>
                <c:formatCode>General</c:formatCode>
                <c:ptCount val="12"/>
                <c:pt idx="3">
                  <c:v>612200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17-4523-9A82-4035B30C57AE}"/>
            </c:ext>
          </c:extLst>
        </c:ser>
        <c:ser>
          <c:idx val="4"/>
          <c:order val="4"/>
          <c:tx>
            <c:strRef>
              <c:f>'ans 4'!$F$3:$F$4</c:f>
              <c:strCache>
                <c:ptCount val="1"/>
                <c:pt idx="0">
                  <c:v>7976700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1-1813-424A-98F1-C071A068E31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3-1813-424A-98F1-C071A068E31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5-1813-424A-98F1-C071A068E31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7-1813-424A-98F1-C071A068E31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9-1813-424A-98F1-C071A068E31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B-1813-424A-98F1-C071A068E31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D-1813-424A-98F1-C071A068E31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F-1813-424A-98F1-C071A068E31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1-1813-424A-98F1-C071A068E31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3-1813-424A-98F1-C071A068E31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5-1813-424A-98F1-C071A068E31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7-1813-424A-98F1-C071A068E31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'ans 4'!$A$5:$A$17</c:f>
              <c:strCache>
                <c:ptCount val="12"/>
                <c:pt idx="0">
                  <c:v>4809300</c:v>
                </c:pt>
                <c:pt idx="1">
                  <c:v>5164500</c:v>
                </c:pt>
                <c:pt idx="2">
                  <c:v>7024000</c:v>
                </c:pt>
                <c:pt idx="3">
                  <c:v>7957400</c:v>
                </c:pt>
                <c:pt idx="4">
                  <c:v>8087900</c:v>
                </c:pt>
                <c:pt idx="5">
                  <c:v>8750000</c:v>
                </c:pt>
                <c:pt idx="6">
                  <c:v>8834800</c:v>
                </c:pt>
                <c:pt idx="7">
                  <c:v>9876500</c:v>
                </c:pt>
                <c:pt idx="8">
                  <c:v>9920000</c:v>
                </c:pt>
                <c:pt idx="9">
                  <c:v>9969800</c:v>
                </c:pt>
                <c:pt idx="10">
                  <c:v>10000000</c:v>
                </c:pt>
                <c:pt idx="11">
                  <c:v>11543600</c:v>
                </c:pt>
              </c:strCache>
            </c:strRef>
          </c:cat>
          <c:val>
            <c:numRef>
              <c:f>'ans 4'!$F$5:$F$17</c:f>
              <c:numCache>
                <c:formatCode>General</c:formatCode>
                <c:ptCount val="12"/>
                <c:pt idx="4">
                  <c:v>111200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17-4523-9A82-4035B30C57AE}"/>
            </c:ext>
          </c:extLst>
        </c:ser>
        <c:ser>
          <c:idx val="5"/>
          <c:order val="5"/>
          <c:tx>
            <c:strRef>
              <c:f>'ans 4'!$G$3:$G$4</c:f>
              <c:strCache>
                <c:ptCount val="1"/>
                <c:pt idx="0">
                  <c:v>8348700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9-1813-424A-98F1-C071A068E31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B-1813-424A-98F1-C071A068E31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D-1813-424A-98F1-C071A068E31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F-1813-424A-98F1-C071A068E31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1-1813-424A-98F1-C071A068E31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3-1813-424A-98F1-C071A068E31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5-1813-424A-98F1-C071A068E31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7-1813-424A-98F1-C071A068E31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9-1813-424A-98F1-C071A068E31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B-1813-424A-98F1-C071A068E31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D-1813-424A-98F1-C071A068E31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F-1813-424A-98F1-C071A068E31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'ans 4'!$A$5:$A$17</c:f>
              <c:strCache>
                <c:ptCount val="12"/>
                <c:pt idx="0">
                  <c:v>4809300</c:v>
                </c:pt>
                <c:pt idx="1">
                  <c:v>5164500</c:v>
                </c:pt>
                <c:pt idx="2">
                  <c:v>7024000</c:v>
                </c:pt>
                <c:pt idx="3">
                  <c:v>7957400</c:v>
                </c:pt>
                <c:pt idx="4">
                  <c:v>8087900</c:v>
                </c:pt>
                <c:pt idx="5">
                  <c:v>8750000</c:v>
                </c:pt>
                <c:pt idx="6">
                  <c:v>8834800</c:v>
                </c:pt>
                <c:pt idx="7">
                  <c:v>9876500</c:v>
                </c:pt>
                <c:pt idx="8">
                  <c:v>9920000</c:v>
                </c:pt>
                <c:pt idx="9">
                  <c:v>9969800</c:v>
                </c:pt>
                <c:pt idx="10">
                  <c:v>10000000</c:v>
                </c:pt>
                <c:pt idx="11">
                  <c:v>11543600</c:v>
                </c:pt>
              </c:strCache>
            </c:strRef>
          </c:cat>
          <c:val>
            <c:numRef>
              <c:f>'ans 4'!$G$5:$G$17</c:f>
              <c:numCache>
                <c:formatCode>General</c:formatCode>
                <c:ptCount val="12"/>
                <c:pt idx="6">
                  <c:v>486100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17-4523-9A82-4035B30C57AE}"/>
            </c:ext>
          </c:extLst>
        </c:ser>
        <c:ser>
          <c:idx val="6"/>
          <c:order val="6"/>
          <c:tx>
            <c:strRef>
              <c:f>'ans 4'!$H$3:$H$4</c:f>
              <c:strCache>
                <c:ptCount val="1"/>
                <c:pt idx="0">
                  <c:v>8904700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1-1813-424A-98F1-C071A068E31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3-1813-424A-98F1-C071A068E31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5-1813-424A-98F1-C071A068E31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7-1813-424A-98F1-C071A068E31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9-1813-424A-98F1-C071A068E31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B-1813-424A-98F1-C071A068E31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D-1813-424A-98F1-C071A068E31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F-1813-424A-98F1-C071A068E31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1-1813-424A-98F1-C071A068E31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3-1813-424A-98F1-C071A068E31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5-1813-424A-98F1-C071A068E31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7-1813-424A-98F1-C071A068E31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'ans 4'!$A$5:$A$17</c:f>
              <c:strCache>
                <c:ptCount val="12"/>
                <c:pt idx="0">
                  <c:v>4809300</c:v>
                </c:pt>
                <c:pt idx="1">
                  <c:v>5164500</c:v>
                </c:pt>
                <c:pt idx="2">
                  <c:v>7024000</c:v>
                </c:pt>
                <c:pt idx="3">
                  <c:v>7957400</c:v>
                </c:pt>
                <c:pt idx="4">
                  <c:v>8087900</c:v>
                </c:pt>
                <c:pt idx="5">
                  <c:v>8750000</c:v>
                </c:pt>
                <c:pt idx="6">
                  <c:v>8834800</c:v>
                </c:pt>
                <c:pt idx="7">
                  <c:v>9876500</c:v>
                </c:pt>
                <c:pt idx="8">
                  <c:v>9920000</c:v>
                </c:pt>
                <c:pt idx="9">
                  <c:v>9969800</c:v>
                </c:pt>
                <c:pt idx="10">
                  <c:v>10000000</c:v>
                </c:pt>
                <c:pt idx="11">
                  <c:v>11543600</c:v>
                </c:pt>
              </c:strCache>
            </c:strRef>
          </c:cat>
          <c:val>
            <c:numRef>
              <c:f>'ans 4'!$H$5:$H$17</c:f>
              <c:numCache>
                <c:formatCode>General</c:formatCode>
                <c:ptCount val="12"/>
                <c:pt idx="10">
                  <c:v>1095300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17-4523-9A82-4035B30C57AE}"/>
            </c:ext>
          </c:extLst>
        </c:ser>
        <c:ser>
          <c:idx val="7"/>
          <c:order val="7"/>
          <c:tx>
            <c:strRef>
              <c:f>'ans 4'!$I$3:$I$4</c:f>
              <c:strCache>
                <c:ptCount val="1"/>
                <c:pt idx="0">
                  <c:v>8987000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9-1813-424A-98F1-C071A068E31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B-1813-424A-98F1-C071A068E31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D-1813-424A-98F1-C071A068E31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F-1813-424A-98F1-C071A068E31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1-1813-424A-98F1-C071A068E31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3-1813-424A-98F1-C071A068E31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5-1813-424A-98F1-C071A068E31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7-1813-424A-98F1-C071A068E31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9-1813-424A-98F1-C071A068E31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B-1813-424A-98F1-C071A068E31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D-1813-424A-98F1-C071A068E31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F-1813-424A-98F1-C071A068E31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'ans 4'!$A$5:$A$17</c:f>
              <c:strCache>
                <c:ptCount val="12"/>
                <c:pt idx="0">
                  <c:v>4809300</c:v>
                </c:pt>
                <c:pt idx="1">
                  <c:v>5164500</c:v>
                </c:pt>
                <c:pt idx="2">
                  <c:v>7024000</c:v>
                </c:pt>
                <c:pt idx="3">
                  <c:v>7957400</c:v>
                </c:pt>
                <c:pt idx="4">
                  <c:v>8087900</c:v>
                </c:pt>
                <c:pt idx="5">
                  <c:v>8750000</c:v>
                </c:pt>
                <c:pt idx="6">
                  <c:v>8834800</c:v>
                </c:pt>
                <c:pt idx="7">
                  <c:v>9876500</c:v>
                </c:pt>
                <c:pt idx="8">
                  <c:v>9920000</c:v>
                </c:pt>
                <c:pt idx="9">
                  <c:v>9969800</c:v>
                </c:pt>
                <c:pt idx="10">
                  <c:v>10000000</c:v>
                </c:pt>
                <c:pt idx="11">
                  <c:v>11543600</c:v>
                </c:pt>
              </c:strCache>
            </c:strRef>
          </c:cat>
          <c:val>
            <c:numRef>
              <c:f>'ans 4'!$I$5:$I$17</c:f>
              <c:numCache>
                <c:formatCode>General</c:formatCode>
                <c:ptCount val="12"/>
                <c:pt idx="7">
                  <c:v>889500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617-4523-9A82-4035B30C57AE}"/>
            </c:ext>
          </c:extLst>
        </c:ser>
        <c:ser>
          <c:idx val="8"/>
          <c:order val="8"/>
          <c:tx>
            <c:strRef>
              <c:f>'ans 4'!$J$3:$J$4</c:f>
              <c:strCache>
                <c:ptCount val="1"/>
                <c:pt idx="0">
                  <c:v>9288500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1-1813-424A-98F1-C071A068E31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3-1813-424A-98F1-C071A068E31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5-1813-424A-98F1-C071A068E31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7-1813-424A-98F1-C071A068E31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9-1813-424A-98F1-C071A068E31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B-1813-424A-98F1-C071A068E31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D-1813-424A-98F1-C071A068E31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F-1813-424A-98F1-C071A068E31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1-1813-424A-98F1-C071A068E31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3-1813-424A-98F1-C071A068E31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5-1813-424A-98F1-C071A068E31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7-1813-424A-98F1-C071A068E31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'ans 4'!$A$5:$A$17</c:f>
              <c:strCache>
                <c:ptCount val="12"/>
                <c:pt idx="0">
                  <c:v>4809300</c:v>
                </c:pt>
                <c:pt idx="1">
                  <c:v>5164500</c:v>
                </c:pt>
                <c:pt idx="2">
                  <c:v>7024000</c:v>
                </c:pt>
                <c:pt idx="3">
                  <c:v>7957400</c:v>
                </c:pt>
                <c:pt idx="4">
                  <c:v>8087900</c:v>
                </c:pt>
                <c:pt idx="5">
                  <c:v>8750000</c:v>
                </c:pt>
                <c:pt idx="6">
                  <c:v>8834800</c:v>
                </c:pt>
                <c:pt idx="7">
                  <c:v>9876500</c:v>
                </c:pt>
                <c:pt idx="8">
                  <c:v>9920000</c:v>
                </c:pt>
                <c:pt idx="9">
                  <c:v>9969800</c:v>
                </c:pt>
                <c:pt idx="10">
                  <c:v>10000000</c:v>
                </c:pt>
                <c:pt idx="11">
                  <c:v>11543600</c:v>
                </c:pt>
              </c:strCache>
            </c:strRef>
          </c:cat>
          <c:val>
            <c:numRef>
              <c:f>'ans 4'!$J$5:$J$17</c:f>
              <c:numCache>
                <c:formatCode>General</c:formatCode>
                <c:ptCount val="12"/>
                <c:pt idx="5">
                  <c:v>-538500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617-4523-9A82-4035B30C57AE}"/>
            </c:ext>
          </c:extLst>
        </c:ser>
        <c:ser>
          <c:idx val="9"/>
          <c:order val="9"/>
          <c:tx>
            <c:strRef>
              <c:f>'ans 4'!$K$3:$K$4</c:f>
              <c:strCache>
                <c:ptCount val="1"/>
                <c:pt idx="0">
                  <c:v>9744300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9-1813-424A-98F1-C071A068E31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B-1813-424A-98F1-C071A068E31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D-1813-424A-98F1-C071A068E31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F-1813-424A-98F1-C071A068E31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1-1813-424A-98F1-C071A068E31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3-1813-424A-98F1-C071A068E31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5-1813-424A-98F1-C071A068E31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7-1813-424A-98F1-C071A068E31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9-1813-424A-98F1-C071A068E31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B-1813-424A-98F1-C071A068E31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D-1813-424A-98F1-C071A068E31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F-1813-424A-98F1-C071A068E31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'ans 4'!$A$5:$A$17</c:f>
              <c:strCache>
                <c:ptCount val="12"/>
                <c:pt idx="0">
                  <c:v>4809300</c:v>
                </c:pt>
                <c:pt idx="1">
                  <c:v>5164500</c:v>
                </c:pt>
                <c:pt idx="2">
                  <c:v>7024000</c:v>
                </c:pt>
                <c:pt idx="3">
                  <c:v>7957400</c:v>
                </c:pt>
                <c:pt idx="4">
                  <c:v>8087900</c:v>
                </c:pt>
                <c:pt idx="5">
                  <c:v>8750000</c:v>
                </c:pt>
                <c:pt idx="6">
                  <c:v>8834800</c:v>
                </c:pt>
                <c:pt idx="7">
                  <c:v>9876500</c:v>
                </c:pt>
                <c:pt idx="8">
                  <c:v>9920000</c:v>
                </c:pt>
                <c:pt idx="9">
                  <c:v>9969800</c:v>
                </c:pt>
                <c:pt idx="10">
                  <c:v>10000000</c:v>
                </c:pt>
                <c:pt idx="11">
                  <c:v>11543600</c:v>
                </c:pt>
              </c:strCache>
            </c:strRef>
          </c:cat>
          <c:val>
            <c:numRef>
              <c:f>'ans 4'!$K$5:$K$17</c:f>
              <c:numCache>
                <c:formatCode>General</c:formatCode>
                <c:ptCount val="12"/>
                <c:pt idx="8">
                  <c:v>175700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617-4523-9A82-4035B30C57AE}"/>
            </c:ext>
          </c:extLst>
        </c:ser>
        <c:ser>
          <c:idx val="10"/>
          <c:order val="10"/>
          <c:tx>
            <c:strRef>
              <c:f>'ans 4'!$L$3:$L$4</c:f>
              <c:strCache>
                <c:ptCount val="1"/>
                <c:pt idx="0">
                  <c:v>9879000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1-1813-424A-98F1-C071A068E31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3-1813-424A-98F1-C071A068E31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5-1813-424A-98F1-C071A068E31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7-1813-424A-98F1-C071A068E31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9-1813-424A-98F1-C071A068E31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B-1813-424A-98F1-C071A068E31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D-1813-424A-98F1-C071A068E31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F-1813-424A-98F1-C071A068E31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1-1813-424A-98F1-C071A068E31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3-1813-424A-98F1-C071A068E31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5-1813-424A-98F1-C071A068E31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7-1813-424A-98F1-C071A068E31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'ans 4'!$A$5:$A$17</c:f>
              <c:strCache>
                <c:ptCount val="12"/>
                <c:pt idx="0">
                  <c:v>4809300</c:v>
                </c:pt>
                <c:pt idx="1">
                  <c:v>5164500</c:v>
                </c:pt>
                <c:pt idx="2">
                  <c:v>7024000</c:v>
                </c:pt>
                <c:pt idx="3">
                  <c:v>7957400</c:v>
                </c:pt>
                <c:pt idx="4">
                  <c:v>8087900</c:v>
                </c:pt>
                <c:pt idx="5">
                  <c:v>8750000</c:v>
                </c:pt>
                <c:pt idx="6">
                  <c:v>8834800</c:v>
                </c:pt>
                <c:pt idx="7">
                  <c:v>9876500</c:v>
                </c:pt>
                <c:pt idx="8">
                  <c:v>9920000</c:v>
                </c:pt>
                <c:pt idx="9">
                  <c:v>9969800</c:v>
                </c:pt>
                <c:pt idx="10">
                  <c:v>10000000</c:v>
                </c:pt>
                <c:pt idx="11">
                  <c:v>11543600</c:v>
                </c:pt>
              </c:strCache>
            </c:strRef>
          </c:cat>
          <c:val>
            <c:numRef>
              <c:f>'ans 4'!$L$5:$L$17</c:f>
              <c:numCache>
                <c:formatCode>General</c:formatCode>
                <c:ptCount val="12"/>
                <c:pt idx="9">
                  <c:v>90800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617-4523-9A82-4035B30C57AE}"/>
            </c:ext>
          </c:extLst>
        </c:ser>
        <c:ser>
          <c:idx val="11"/>
          <c:order val="11"/>
          <c:tx>
            <c:strRef>
              <c:f>'ans 4'!$M$3:$M$4</c:f>
              <c:strCache>
                <c:ptCount val="1"/>
                <c:pt idx="0">
                  <c:v>9976500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9-1813-424A-98F1-C071A068E31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B-1813-424A-98F1-C071A068E31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D-1813-424A-98F1-C071A068E31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F-1813-424A-98F1-C071A068E31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11-1813-424A-98F1-C071A068E31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13-1813-424A-98F1-C071A068E31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15-1813-424A-98F1-C071A068E31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17-1813-424A-98F1-C071A068E31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19-1813-424A-98F1-C071A068E31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1B-1813-424A-98F1-C071A068E31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1D-1813-424A-98F1-C071A068E31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1F-1813-424A-98F1-C071A068E31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'ans 4'!$A$5:$A$17</c:f>
              <c:strCache>
                <c:ptCount val="12"/>
                <c:pt idx="0">
                  <c:v>4809300</c:v>
                </c:pt>
                <c:pt idx="1">
                  <c:v>5164500</c:v>
                </c:pt>
                <c:pt idx="2">
                  <c:v>7024000</c:v>
                </c:pt>
                <c:pt idx="3">
                  <c:v>7957400</c:v>
                </c:pt>
                <c:pt idx="4">
                  <c:v>8087900</c:v>
                </c:pt>
                <c:pt idx="5">
                  <c:v>8750000</c:v>
                </c:pt>
                <c:pt idx="6">
                  <c:v>8834800</c:v>
                </c:pt>
                <c:pt idx="7">
                  <c:v>9876500</c:v>
                </c:pt>
                <c:pt idx="8">
                  <c:v>9920000</c:v>
                </c:pt>
                <c:pt idx="9">
                  <c:v>9969800</c:v>
                </c:pt>
                <c:pt idx="10">
                  <c:v>10000000</c:v>
                </c:pt>
                <c:pt idx="11">
                  <c:v>11543600</c:v>
                </c:pt>
              </c:strCache>
            </c:strRef>
          </c:cat>
          <c:val>
            <c:numRef>
              <c:f>'ans 4'!$M$5:$M$17</c:f>
              <c:numCache>
                <c:formatCode>General</c:formatCode>
                <c:ptCount val="12"/>
                <c:pt idx="11">
                  <c:v>1567100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617-4523-9A82-4035B30C57A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371474</xdr:colOff>
      <xdr:row>10</xdr:row>
      <xdr:rowOff>33337</xdr:rowOff>
    </xdr:from>
    <xdr:to>
      <xdr:col>15</xdr:col>
      <xdr:colOff>1093693</xdr:colOff>
      <xdr:row>37</xdr:row>
      <xdr:rowOff>80682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946BED-5E43-E9CD-F93C-C5A7FE528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4</xdr:row>
      <xdr:rowOff>152401</xdr:rowOff>
    </xdr:from>
    <xdr:to>
      <xdr:col>14</xdr:col>
      <xdr:colOff>22860</xdr:colOff>
      <xdr:row>22</xdr:row>
      <xdr:rowOff>99061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9B042A-C888-B8D0-3C41-A4CED8C43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137160</xdr:colOff>
      <xdr:row>2</xdr:row>
      <xdr:rowOff>138112</xdr:rowOff>
    </xdr:from>
    <xdr:to>
      <xdr:col>18</xdr:col>
      <xdr:colOff>121920</xdr:colOff>
      <xdr:row>18</xdr:row>
      <xdr:rowOff>236220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62D521-B897-6B2D-68FA-E03F4E0DC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266700</xdr:colOff>
      <xdr:row>19</xdr:row>
      <xdr:rowOff>156210</xdr:rowOff>
    </xdr:from>
    <xdr:to>
      <xdr:col>17</xdr:col>
      <xdr:colOff>91440</xdr:colOff>
      <xdr:row>39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5A64FD-9F38-48DA-8A02-462C9F54A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30480</xdr:colOff>
      <xdr:row>3</xdr:row>
      <xdr:rowOff>30480</xdr:rowOff>
    </xdr:from>
    <xdr:to>
      <xdr:col>22</xdr:col>
      <xdr:colOff>274320</xdr:colOff>
      <xdr:row>20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5F155E-842E-4447-B869-B1DC17486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304800</xdr:colOff>
      <xdr:row>21</xdr:row>
      <xdr:rowOff>22860</xdr:rowOff>
    </xdr:from>
    <xdr:to>
      <xdr:col>21</xdr:col>
      <xdr:colOff>548640</xdr:colOff>
      <xdr:row>38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98D3D6-9E5C-41B3-B76C-10B02216B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sin Ali" refreshedDate="45633.473156944441" createdVersion="7" refreshedVersion="7" minRefreshableVersion="3" recordCount="12" xr:uid="{C449B318-1224-4716-9790-AB04D0A2456B}">
  <cacheSource type="worksheet">
    <worksheetSource name="Table1"/>
  </cacheSource>
  <cacheFields count="4"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Expenses" numFmtId="0">
      <sharedItems containsSemiMixedTypes="0" containsString="0" containsNumber="1" containsInteger="1" minValue="4534800" maxValue="9976500" count="12">
        <n v="9288500"/>
        <n v="9744300"/>
        <n v="8904700"/>
        <n v="7345200"/>
        <n v="8987000"/>
        <n v="5215400"/>
        <n v="9976500"/>
        <n v="7976700"/>
        <n v="9879000"/>
        <n v="6234800"/>
        <n v="4534800"/>
        <n v="8348700"/>
      </sharedItems>
    </cacheField>
    <cacheField name="Sales" numFmtId="0">
      <sharedItems containsSemiMixedTypes="0" containsString="0" containsNumber="1" containsInteger="1" minValue="4809300" maxValue="11543600" count="12">
        <n v="8750000"/>
        <n v="9920000"/>
        <n v="10000000"/>
        <n v="7957400"/>
        <n v="9876500"/>
        <n v="5164500"/>
        <n v="11543600"/>
        <n v="8087900"/>
        <n v="9969800"/>
        <n v="7024000"/>
        <n v="4809300"/>
        <n v="8834800"/>
      </sharedItems>
    </cacheField>
    <cacheField name="Profit" numFmtId="0">
      <sharedItems containsSemiMixedTypes="0" containsString="0" containsNumber="1" containsInteger="1" minValue="-538500" maxValue="1567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x v="0"/>
    <n v="-538500"/>
  </r>
  <r>
    <x v="1"/>
    <x v="1"/>
    <x v="1"/>
    <n v="175700"/>
  </r>
  <r>
    <x v="2"/>
    <x v="2"/>
    <x v="2"/>
    <n v="1095300"/>
  </r>
  <r>
    <x v="3"/>
    <x v="3"/>
    <x v="3"/>
    <n v="612200"/>
  </r>
  <r>
    <x v="4"/>
    <x v="4"/>
    <x v="4"/>
    <n v="889500"/>
  </r>
  <r>
    <x v="5"/>
    <x v="5"/>
    <x v="5"/>
    <n v="-50900"/>
  </r>
  <r>
    <x v="6"/>
    <x v="6"/>
    <x v="6"/>
    <n v="1567100"/>
  </r>
  <r>
    <x v="7"/>
    <x v="7"/>
    <x v="7"/>
    <n v="111200"/>
  </r>
  <r>
    <x v="8"/>
    <x v="8"/>
    <x v="8"/>
    <n v="90800"/>
  </r>
  <r>
    <x v="9"/>
    <x v="9"/>
    <x v="9"/>
    <n v="789200"/>
  </r>
  <r>
    <x v="10"/>
    <x v="10"/>
    <x v="10"/>
    <n v="274500"/>
  </r>
  <r>
    <x v="11"/>
    <x v="11"/>
    <x v="11"/>
    <n v="486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544CDD-171A-4325-888F-5F2F5C251208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N17" firstHeaderRow="1" firstDataRow="2" firstDataCol="1" rowPageCount="1" colPageCount="1"/>
  <pivotFields count="4">
    <pivotField axis="axisPage" multipleItemSelectionAllowe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13">
        <item x="10"/>
        <item x="5"/>
        <item x="9"/>
        <item x="3"/>
        <item x="7"/>
        <item x="11"/>
        <item x="2"/>
        <item x="4"/>
        <item x="0"/>
        <item x="1"/>
        <item x="8"/>
        <item x="6"/>
        <item t="default"/>
      </items>
    </pivotField>
    <pivotField axis="axisRow" showAll="0">
      <items count="13">
        <item x="10"/>
        <item x="5"/>
        <item x="9"/>
        <item x="3"/>
        <item x="7"/>
        <item x="0"/>
        <item x="11"/>
        <item x="4"/>
        <item x="1"/>
        <item x="8"/>
        <item x="2"/>
        <item x="6"/>
        <item t="default"/>
      </items>
    </pivotField>
    <pivotField dataField="1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0" hier="-1"/>
  </pageFields>
  <dataFields count="1">
    <dataField name="Sum of Profit" fld="3" baseField="0" baseItem="0"/>
  </dataFields>
  <chartFormats count="192"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" format="6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2" format="6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2" format="6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2" format="6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</references>
      </pivotArea>
    </chartFormat>
    <chartFormat chart="2" format="6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4"/>
          </reference>
        </references>
      </pivotArea>
    </chartFormat>
    <chartFormat chart="2" format="6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5"/>
          </reference>
        </references>
      </pivotArea>
    </chartFormat>
    <chartFormat chart="2" format="6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6"/>
          </reference>
        </references>
      </pivotArea>
    </chartFormat>
    <chartFormat chart="2" format="6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7"/>
          </reference>
        </references>
      </pivotArea>
    </chartFormat>
    <chartFormat chart="2" format="6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8"/>
          </reference>
        </references>
      </pivotArea>
    </chartFormat>
    <chartFormat chart="2" format="6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9"/>
          </reference>
        </references>
      </pivotArea>
    </chartFormat>
    <chartFormat chart="2" format="7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0"/>
          </reference>
        </references>
      </pivotArea>
    </chartFormat>
    <chartFormat chart="2" format="7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1"/>
          </reference>
        </references>
      </pivotArea>
    </chartFormat>
    <chartFormat chart="2" format="7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2" format="7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2" format="7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2" format="7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</references>
      </pivotArea>
    </chartFormat>
    <chartFormat chart="2" format="7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4"/>
          </reference>
        </references>
      </pivotArea>
    </chartFormat>
    <chartFormat chart="2" format="7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"/>
          </reference>
        </references>
      </pivotArea>
    </chartFormat>
    <chartFormat chart="2" format="7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6"/>
          </reference>
        </references>
      </pivotArea>
    </chartFormat>
    <chartFormat chart="2" format="7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7"/>
          </reference>
        </references>
      </pivotArea>
    </chartFormat>
    <chartFormat chart="2" format="8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8"/>
          </reference>
        </references>
      </pivotArea>
    </chartFormat>
    <chartFormat chart="2" format="8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9"/>
          </reference>
        </references>
      </pivotArea>
    </chartFormat>
    <chartFormat chart="2" format="8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0"/>
          </reference>
        </references>
      </pivotArea>
    </chartFormat>
    <chartFormat chart="2" format="8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1"/>
          </reference>
        </references>
      </pivotArea>
    </chartFormat>
    <chartFormat chart="2" format="84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2" format="85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2" format="86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"/>
          </reference>
        </references>
      </pivotArea>
    </chartFormat>
    <chartFormat chart="2" format="87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3"/>
          </reference>
        </references>
      </pivotArea>
    </chartFormat>
    <chartFormat chart="2" format="88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4"/>
          </reference>
        </references>
      </pivotArea>
    </chartFormat>
    <chartFormat chart="2" format="89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5"/>
          </reference>
        </references>
      </pivotArea>
    </chartFormat>
    <chartFormat chart="2" format="90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6"/>
          </reference>
        </references>
      </pivotArea>
    </chartFormat>
    <chartFormat chart="2" format="9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7"/>
          </reference>
        </references>
      </pivotArea>
    </chartFormat>
    <chartFormat chart="2" format="92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8"/>
          </reference>
        </references>
      </pivotArea>
    </chartFormat>
    <chartFormat chart="2" format="9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"/>
          </reference>
        </references>
      </pivotArea>
    </chartFormat>
    <chartFormat chart="2" format="94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0"/>
          </reference>
        </references>
      </pivotArea>
    </chartFormat>
    <chartFormat chart="2" format="95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1"/>
          </reference>
        </references>
      </pivotArea>
    </chartFormat>
    <chartFormat chart="2" format="96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2" format="97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  <chartFormat chart="2" format="98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2"/>
          </reference>
        </references>
      </pivotArea>
    </chartFormat>
    <chartFormat chart="2" format="99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3"/>
          </reference>
        </references>
      </pivotArea>
    </chartFormat>
    <chartFormat chart="2" format="100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4"/>
          </reference>
        </references>
      </pivotArea>
    </chartFormat>
    <chartFormat chart="2" format="10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5"/>
          </reference>
        </references>
      </pivotArea>
    </chartFormat>
    <chartFormat chart="2" format="102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6"/>
          </reference>
        </references>
      </pivotArea>
    </chartFormat>
    <chartFormat chart="2" format="103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7"/>
          </reference>
        </references>
      </pivotArea>
    </chartFormat>
    <chartFormat chart="2" format="104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8"/>
          </reference>
        </references>
      </pivotArea>
    </chartFormat>
    <chartFormat chart="2" format="105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9"/>
          </reference>
        </references>
      </pivotArea>
    </chartFormat>
    <chartFormat chart="2" format="106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0"/>
          </reference>
        </references>
      </pivotArea>
    </chartFormat>
    <chartFormat chart="2" format="107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1"/>
          </reference>
        </references>
      </pivotArea>
    </chartFormat>
    <chartFormat chart="2" format="108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0"/>
          </reference>
        </references>
      </pivotArea>
    </chartFormat>
    <chartFormat chart="2" format="109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</references>
      </pivotArea>
    </chartFormat>
    <chartFormat chart="2" format="110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2"/>
          </reference>
        </references>
      </pivotArea>
    </chartFormat>
    <chartFormat chart="2" format="11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3"/>
          </reference>
        </references>
      </pivotArea>
    </chartFormat>
    <chartFormat chart="2" format="112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4"/>
          </reference>
        </references>
      </pivotArea>
    </chartFormat>
    <chartFormat chart="2" format="113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5"/>
          </reference>
        </references>
      </pivotArea>
    </chartFormat>
    <chartFormat chart="2" format="114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6"/>
          </reference>
        </references>
      </pivotArea>
    </chartFormat>
    <chartFormat chart="2" format="115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7"/>
          </reference>
        </references>
      </pivotArea>
    </chartFormat>
    <chartFormat chart="2" format="116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8"/>
          </reference>
        </references>
      </pivotArea>
    </chartFormat>
    <chartFormat chart="2" format="117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9"/>
          </reference>
        </references>
      </pivotArea>
    </chartFormat>
    <chartFormat chart="2" format="118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0"/>
          </reference>
        </references>
      </pivotArea>
    </chartFormat>
    <chartFormat chart="2" format="119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1"/>
          </reference>
        </references>
      </pivotArea>
    </chartFormat>
    <chartFormat chart="2" format="120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0"/>
          </reference>
        </references>
      </pivotArea>
    </chartFormat>
    <chartFormat chart="2" format="12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</references>
      </pivotArea>
    </chartFormat>
    <chartFormat chart="2" format="122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2"/>
          </reference>
        </references>
      </pivotArea>
    </chartFormat>
    <chartFormat chart="2" format="123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3"/>
          </reference>
        </references>
      </pivotArea>
    </chartFormat>
    <chartFormat chart="2" format="124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4"/>
          </reference>
        </references>
      </pivotArea>
    </chartFormat>
    <chartFormat chart="2" format="125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5"/>
          </reference>
        </references>
      </pivotArea>
    </chartFormat>
    <chartFormat chart="2" format="126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6"/>
          </reference>
        </references>
      </pivotArea>
    </chartFormat>
    <chartFormat chart="2" format="127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7"/>
          </reference>
        </references>
      </pivotArea>
    </chartFormat>
    <chartFormat chart="2" format="128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8"/>
          </reference>
        </references>
      </pivotArea>
    </chartFormat>
    <chartFormat chart="2" format="129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9"/>
          </reference>
        </references>
      </pivotArea>
    </chartFormat>
    <chartFormat chart="2" format="130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0"/>
          </reference>
        </references>
      </pivotArea>
    </chartFormat>
    <chartFormat chart="2" format="13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1"/>
          </reference>
        </references>
      </pivotArea>
    </chartFormat>
    <chartFormat chart="2" format="132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0"/>
          </reference>
        </references>
      </pivotArea>
    </chartFormat>
    <chartFormat chart="2" format="133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1"/>
          </reference>
        </references>
      </pivotArea>
    </chartFormat>
    <chartFormat chart="2" format="134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2"/>
          </reference>
        </references>
      </pivotArea>
    </chartFormat>
    <chartFormat chart="2" format="135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3"/>
          </reference>
        </references>
      </pivotArea>
    </chartFormat>
    <chartFormat chart="2" format="136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4"/>
          </reference>
        </references>
      </pivotArea>
    </chartFormat>
    <chartFormat chart="2" format="137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5"/>
          </reference>
        </references>
      </pivotArea>
    </chartFormat>
    <chartFormat chart="2" format="138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6"/>
          </reference>
        </references>
      </pivotArea>
    </chartFormat>
    <chartFormat chart="2" format="139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7"/>
          </reference>
        </references>
      </pivotArea>
    </chartFormat>
    <chartFormat chart="2" format="140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8"/>
          </reference>
        </references>
      </pivotArea>
    </chartFormat>
    <chartFormat chart="2" format="14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9"/>
          </reference>
        </references>
      </pivotArea>
    </chartFormat>
    <chartFormat chart="2" format="142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10"/>
          </reference>
        </references>
      </pivotArea>
    </chartFormat>
    <chartFormat chart="2" format="143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11"/>
          </reference>
        </references>
      </pivotArea>
    </chartFormat>
    <chartFormat chart="2" format="144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0"/>
          </reference>
        </references>
      </pivotArea>
    </chartFormat>
    <chartFormat chart="2" format="145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1"/>
          </reference>
        </references>
      </pivotArea>
    </chartFormat>
    <chartFormat chart="2" format="146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2"/>
          </reference>
        </references>
      </pivotArea>
    </chartFormat>
    <chartFormat chart="2" format="147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3"/>
          </reference>
        </references>
      </pivotArea>
    </chartFormat>
    <chartFormat chart="2" format="148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4"/>
          </reference>
        </references>
      </pivotArea>
    </chartFormat>
    <chartFormat chart="2" format="149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5"/>
          </reference>
        </references>
      </pivotArea>
    </chartFormat>
    <chartFormat chart="2" format="150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6"/>
          </reference>
        </references>
      </pivotArea>
    </chartFormat>
    <chartFormat chart="2" format="15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7"/>
          </reference>
        </references>
      </pivotArea>
    </chartFormat>
    <chartFormat chart="2" format="152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8"/>
          </reference>
        </references>
      </pivotArea>
    </chartFormat>
    <chartFormat chart="2" format="153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9"/>
          </reference>
        </references>
      </pivotArea>
    </chartFormat>
    <chartFormat chart="2" format="154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10"/>
          </reference>
        </references>
      </pivotArea>
    </chartFormat>
    <chartFormat chart="2" format="155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11"/>
          </reference>
        </references>
      </pivotArea>
    </chartFormat>
    <chartFormat chart="2" format="156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0"/>
          </reference>
        </references>
      </pivotArea>
    </chartFormat>
    <chartFormat chart="2" format="157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1"/>
          </reference>
        </references>
      </pivotArea>
    </chartFormat>
    <chartFormat chart="2" format="158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2"/>
          </reference>
        </references>
      </pivotArea>
    </chartFormat>
    <chartFormat chart="2" format="159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3"/>
          </reference>
        </references>
      </pivotArea>
    </chartFormat>
    <chartFormat chart="2" format="160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4"/>
          </reference>
        </references>
      </pivotArea>
    </chartFormat>
    <chartFormat chart="2" format="161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5"/>
          </reference>
        </references>
      </pivotArea>
    </chartFormat>
    <chartFormat chart="2" format="162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6"/>
          </reference>
        </references>
      </pivotArea>
    </chartFormat>
    <chartFormat chart="2" format="163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7"/>
          </reference>
        </references>
      </pivotArea>
    </chartFormat>
    <chartFormat chart="2" format="164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8"/>
          </reference>
        </references>
      </pivotArea>
    </chartFormat>
    <chartFormat chart="2" format="165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9"/>
          </reference>
        </references>
      </pivotArea>
    </chartFormat>
    <chartFormat chart="2" format="166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10"/>
          </reference>
        </references>
      </pivotArea>
    </chartFormat>
    <chartFormat chart="2" format="167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11"/>
          </reference>
        </references>
      </pivotArea>
    </chartFormat>
    <chartFormat chart="2" format="168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2" count="1" selected="0">
            <x v="0"/>
          </reference>
        </references>
      </pivotArea>
    </chartFormat>
    <chartFormat chart="2" format="169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2" count="1" selected="0">
            <x v="1"/>
          </reference>
        </references>
      </pivotArea>
    </chartFormat>
    <chartFormat chart="2" format="170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2" count="1" selected="0">
            <x v="2"/>
          </reference>
        </references>
      </pivotArea>
    </chartFormat>
    <chartFormat chart="2" format="171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2" count="1" selected="0">
            <x v="3"/>
          </reference>
        </references>
      </pivotArea>
    </chartFormat>
    <chartFormat chart="2" format="172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2" count="1" selected="0">
            <x v="4"/>
          </reference>
        </references>
      </pivotArea>
    </chartFormat>
    <chartFormat chart="2" format="173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2" count="1" selected="0">
            <x v="5"/>
          </reference>
        </references>
      </pivotArea>
    </chartFormat>
    <chartFormat chart="2" format="174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2" count="1" selected="0">
            <x v="6"/>
          </reference>
        </references>
      </pivotArea>
    </chartFormat>
    <chartFormat chart="2" format="175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2" count="1" selected="0">
            <x v="7"/>
          </reference>
        </references>
      </pivotArea>
    </chartFormat>
    <chartFormat chart="2" format="176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2" count="1" selected="0">
            <x v="8"/>
          </reference>
        </references>
      </pivotArea>
    </chartFormat>
    <chartFormat chart="2" format="177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2" count="1" selected="0">
            <x v="9"/>
          </reference>
        </references>
      </pivotArea>
    </chartFormat>
    <chartFormat chart="2" format="178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2" count="1" selected="0">
            <x v="10"/>
          </reference>
        </references>
      </pivotArea>
    </chartFormat>
    <chartFormat chart="2" format="179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2" count="1" selected="0">
            <x v="11"/>
          </reference>
        </references>
      </pivotArea>
    </chartFormat>
    <chartFormat chart="2" format="180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2" count="1" selected="0">
            <x v="0"/>
          </reference>
        </references>
      </pivotArea>
    </chartFormat>
    <chartFormat chart="2" format="181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2" count="1" selected="0">
            <x v="1"/>
          </reference>
        </references>
      </pivotArea>
    </chartFormat>
    <chartFormat chart="2" format="182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2" count="1" selected="0">
            <x v="2"/>
          </reference>
        </references>
      </pivotArea>
    </chartFormat>
    <chartFormat chart="2" format="183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2" count="1" selected="0">
            <x v="3"/>
          </reference>
        </references>
      </pivotArea>
    </chartFormat>
    <chartFormat chart="2" format="184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2" count="1" selected="0">
            <x v="4"/>
          </reference>
        </references>
      </pivotArea>
    </chartFormat>
    <chartFormat chart="2" format="185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2" count="1" selected="0">
            <x v="5"/>
          </reference>
        </references>
      </pivotArea>
    </chartFormat>
    <chartFormat chart="2" format="186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2" count="1" selected="0">
            <x v="6"/>
          </reference>
        </references>
      </pivotArea>
    </chartFormat>
    <chartFormat chart="2" format="187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2" count="1" selected="0">
            <x v="7"/>
          </reference>
        </references>
      </pivotArea>
    </chartFormat>
    <chartFormat chart="2" format="188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2" count="1" selected="0">
            <x v="8"/>
          </reference>
        </references>
      </pivotArea>
    </chartFormat>
    <chartFormat chart="2" format="189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2" count="1" selected="0">
            <x v="9"/>
          </reference>
        </references>
      </pivotArea>
    </chartFormat>
    <chartFormat chart="2" format="190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2" count="1" selected="0">
            <x v="10"/>
          </reference>
        </references>
      </pivotArea>
    </chartFormat>
    <chartFormat chart="2" format="191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2" count="1" selected="0">
            <x v="11"/>
          </reference>
        </references>
      </pivotArea>
    </chartFormat>
    <chartFormat chart="2" format="192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2" count="1" selected="0">
            <x v="0"/>
          </reference>
        </references>
      </pivotArea>
    </chartFormat>
    <chartFormat chart="2" format="193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2" count="1" selected="0">
            <x v="1"/>
          </reference>
        </references>
      </pivotArea>
    </chartFormat>
    <chartFormat chart="2" format="194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2" count="1" selected="0">
            <x v="2"/>
          </reference>
        </references>
      </pivotArea>
    </chartFormat>
    <chartFormat chart="2" format="195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2" count="1" selected="0">
            <x v="3"/>
          </reference>
        </references>
      </pivotArea>
    </chartFormat>
    <chartFormat chart="2" format="196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2" count="1" selected="0">
            <x v="4"/>
          </reference>
        </references>
      </pivotArea>
    </chartFormat>
    <chartFormat chart="2" format="197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2" count="1" selected="0">
            <x v="5"/>
          </reference>
        </references>
      </pivotArea>
    </chartFormat>
    <chartFormat chart="2" format="198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2" count="1" selected="0">
            <x v="6"/>
          </reference>
        </references>
      </pivotArea>
    </chartFormat>
    <chartFormat chart="2" format="199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2" count="1" selected="0">
            <x v="7"/>
          </reference>
        </references>
      </pivotArea>
    </chartFormat>
    <chartFormat chart="2" format="200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2" count="1" selected="0">
            <x v="8"/>
          </reference>
        </references>
      </pivotArea>
    </chartFormat>
    <chartFormat chart="2" format="201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2" count="1" selected="0">
            <x v="9"/>
          </reference>
        </references>
      </pivotArea>
    </chartFormat>
    <chartFormat chart="2" format="202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2" count="1" selected="0">
            <x v="10"/>
          </reference>
        </references>
      </pivotArea>
    </chartFormat>
    <chartFormat chart="2" format="203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2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0B4C29-41B4-4ED4-AF2F-6533157BAAD7}" name="Table1" displayName="Table1" ref="D9:G21" totalsRowShown="0" headerRowDxfId="7" headerRowBorderDxfId="6" tableBorderDxfId="5" totalsRowBorderDxfId="4">
  <autoFilter ref="D9:G21" xr:uid="{040B4C29-41B4-4ED4-AF2F-6533157BAAD7}"/>
  <tableColumns count="4">
    <tableColumn id="1" xr3:uid="{F314D57B-BBCF-40D4-919D-B870B369A9F6}" name="Month" dataDxfId="3"/>
    <tableColumn id="2" xr3:uid="{78EF3187-4C95-4A9D-9785-37139DFCBF01}" name="Expenses" dataDxfId="2"/>
    <tableColumn id="3" xr3:uid="{0FAC337C-5851-4A0B-9BAC-E31378ABC80D}" name="Sales" dataDxfId="1"/>
    <tableColumn id="4" xr3:uid="{964A40E2-6C8B-4D6E-AC2B-65966F4491B0}" name="Profit" dataDxfId="0">
      <calculatedColumnFormula>SUM(F10-E10)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7B143-2F06-4994-A554-E9C98F323430}">
  <dimension ref="A1:P79"/>
  <sheetViews>
    <sheetView zoomScale="85" zoomScaleNormal="85" workbookViewId="0">
      <selection activeCell="Q14" sqref="Q14"/>
    </sheetView>
  </sheetViews>
  <sheetFormatPr defaultRowHeight="14.4" x14ac:dyDescent="0.3"/>
  <cols>
    <col min="1" max="1" width="12.33203125" customWidth="1"/>
    <col min="2" max="2" width="10.33203125" customWidth="1"/>
    <col min="3" max="3" width="14.5546875" customWidth="1"/>
    <col min="4" max="4" width="12.6640625" customWidth="1"/>
    <col min="7" max="7" width="14.6640625" customWidth="1"/>
    <col min="9" max="9" width="21.5546875" customWidth="1"/>
    <col min="11" max="11" width="21.6640625" customWidth="1"/>
    <col min="12" max="12" width="10.33203125" bestFit="1" customWidth="1"/>
    <col min="16" max="16" width="31.5546875" customWidth="1"/>
  </cols>
  <sheetData>
    <row r="1" spans="1:16" x14ac:dyDescent="0.3">
      <c r="A1" s="35" t="s">
        <v>0</v>
      </c>
      <c r="B1" s="36"/>
      <c r="C1" s="36"/>
      <c r="D1" s="36"/>
      <c r="E1" s="36"/>
      <c r="F1" s="36"/>
      <c r="G1" s="36"/>
    </row>
    <row r="2" spans="1:16" x14ac:dyDescent="0.3">
      <c r="A2" s="36"/>
      <c r="B2" s="36"/>
      <c r="C2" s="36"/>
      <c r="D2" s="36"/>
      <c r="E2" s="36"/>
      <c r="F2" s="36"/>
      <c r="G2" s="36"/>
    </row>
    <row r="3" spans="1:16" ht="56.25" customHeight="1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4"/>
      <c r="I3" s="17" t="s">
        <v>24</v>
      </c>
      <c r="J3" s="22"/>
      <c r="K3" s="37" t="s">
        <v>74</v>
      </c>
      <c r="L3" s="37"/>
      <c r="M3" s="22"/>
      <c r="N3" s="22"/>
      <c r="O3" s="22"/>
      <c r="P3" s="17" t="s">
        <v>29</v>
      </c>
    </row>
    <row r="4" spans="1:16" ht="43.2" customHeight="1" x14ac:dyDescent="0.3">
      <c r="A4" s="2">
        <v>45296</v>
      </c>
      <c r="B4" s="3" t="s">
        <v>8</v>
      </c>
      <c r="C4" s="3" t="s">
        <v>9</v>
      </c>
      <c r="D4" s="3" t="s">
        <v>10</v>
      </c>
      <c r="E4" s="3">
        <v>5</v>
      </c>
      <c r="F4" s="3">
        <v>70000</v>
      </c>
      <c r="G4" s="4">
        <v>350000</v>
      </c>
      <c r="H4" s="4"/>
      <c r="I4" s="23">
        <f>SUM(G4:G79)</f>
        <v>28670000</v>
      </c>
      <c r="J4" s="22"/>
      <c r="K4" s="25" t="s">
        <v>8</v>
      </c>
      <c r="L4" s="25">
        <f>SUMIF(B4:B79,"Barishal",G4:G79)</f>
        <v>5010000</v>
      </c>
      <c r="M4" s="22"/>
      <c r="N4" s="22"/>
      <c r="O4" s="22"/>
      <c r="P4" s="23">
        <f>SUMIFS(E4:E79,C4:C79,"Arif Hossain",D4:D79,"Smartphone")</f>
        <v>42</v>
      </c>
    </row>
    <row r="5" spans="1:16" ht="15.75" customHeight="1" x14ac:dyDescent="0.3">
      <c r="A5" s="2">
        <v>45297</v>
      </c>
      <c r="B5" s="3" t="s">
        <v>11</v>
      </c>
      <c r="C5" s="3" t="s">
        <v>12</v>
      </c>
      <c r="D5" s="3" t="s">
        <v>13</v>
      </c>
      <c r="E5" s="3">
        <v>10</v>
      </c>
      <c r="F5" s="3">
        <v>50000</v>
      </c>
      <c r="G5" s="3">
        <f t="shared" ref="G5:G68" si="0">E5*F5</f>
        <v>500000</v>
      </c>
      <c r="H5" s="4"/>
      <c r="I5" s="22"/>
      <c r="J5" s="22"/>
      <c r="K5" s="25" t="s">
        <v>11</v>
      </c>
      <c r="L5" s="25">
        <f>SUMIF(B4:B79,"Chittagong",G4:G79)</f>
        <v>4340000</v>
      </c>
      <c r="M5" s="22"/>
      <c r="N5" s="22"/>
      <c r="O5" s="22"/>
      <c r="P5" s="24"/>
    </row>
    <row r="6" spans="1:16" ht="18" x14ac:dyDescent="0.3">
      <c r="A6" s="2">
        <v>45298</v>
      </c>
      <c r="B6" s="3" t="s">
        <v>14</v>
      </c>
      <c r="C6" s="3" t="s">
        <v>15</v>
      </c>
      <c r="D6" s="3" t="s">
        <v>16</v>
      </c>
      <c r="E6" s="3">
        <v>7</v>
      </c>
      <c r="F6" s="3">
        <v>20000</v>
      </c>
      <c r="G6" s="3">
        <f t="shared" si="0"/>
        <v>140000</v>
      </c>
      <c r="H6" s="4"/>
      <c r="I6" s="22"/>
      <c r="J6" s="22"/>
      <c r="K6" s="25" t="s">
        <v>25</v>
      </c>
      <c r="L6" s="25">
        <f>SUMIF(B5:B80,"Khulna",G5:G80)</f>
        <v>4110000</v>
      </c>
      <c r="M6" s="22"/>
      <c r="N6" s="22"/>
      <c r="O6" s="22"/>
      <c r="P6" s="22"/>
    </row>
    <row r="7" spans="1:16" ht="18" x14ac:dyDescent="0.3">
      <c r="A7" s="2">
        <v>45299</v>
      </c>
      <c r="B7" s="3" t="s">
        <v>17</v>
      </c>
      <c r="C7" s="3" t="s">
        <v>18</v>
      </c>
      <c r="D7" s="3" t="s">
        <v>19</v>
      </c>
      <c r="E7" s="3">
        <v>15</v>
      </c>
      <c r="F7" s="3">
        <v>30000</v>
      </c>
      <c r="G7" s="3">
        <f t="shared" si="0"/>
        <v>450000</v>
      </c>
      <c r="H7" s="4"/>
      <c r="I7" s="22"/>
      <c r="J7" s="22"/>
      <c r="K7" s="25" t="s">
        <v>17</v>
      </c>
      <c r="L7" s="25">
        <f>SUMIF(B6:B81,"Rajshahi",G6:G81)</f>
        <v>4760000</v>
      </c>
      <c r="M7" s="22"/>
      <c r="N7" s="22"/>
      <c r="O7" s="22"/>
      <c r="P7" s="22"/>
    </row>
    <row r="8" spans="1:16" ht="18" x14ac:dyDescent="0.3">
      <c r="A8" s="2">
        <v>45300</v>
      </c>
      <c r="B8" s="3" t="s">
        <v>20</v>
      </c>
      <c r="C8" s="3" t="s">
        <v>21</v>
      </c>
      <c r="D8" s="3" t="s">
        <v>10</v>
      </c>
      <c r="E8" s="3">
        <v>3</v>
      </c>
      <c r="F8" s="3">
        <v>70000</v>
      </c>
      <c r="G8" s="3">
        <f t="shared" si="0"/>
        <v>210000</v>
      </c>
      <c r="H8" s="4"/>
      <c r="I8" s="22"/>
      <c r="J8" s="22"/>
      <c r="K8" s="25" t="s">
        <v>20</v>
      </c>
      <c r="L8" s="25">
        <f>SUMIF(B7:B82,"Sylhet",G7:G82)</f>
        <v>4600000</v>
      </c>
      <c r="M8" s="22"/>
      <c r="N8" s="22"/>
      <c r="O8" s="22"/>
      <c r="P8" s="22"/>
    </row>
    <row r="9" spans="1:16" ht="18" x14ac:dyDescent="0.3">
      <c r="A9" s="2">
        <v>45301</v>
      </c>
      <c r="B9" s="3" t="s">
        <v>22</v>
      </c>
      <c r="C9" s="3" t="s">
        <v>23</v>
      </c>
      <c r="D9" s="3" t="s">
        <v>13</v>
      </c>
      <c r="E9" s="3">
        <v>6</v>
      </c>
      <c r="F9" s="3">
        <v>50000</v>
      </c>
      <c r="G9" s="3">
        <f t="shared" si="0"/>
        <v>300000</v>
      </c>
      <c r="H9" s="4"/>
      <c r="I9" s="22"/>
      <c r="J9" s="22"/>
      <c r="K9" s="25" t="s">
        <v>22</v>
      </c>
      <c r="L9" s="25">
        <f>SUMIF(B8:B83,"Dhaka",G8:G83)</f>
        <v>5850000</v>
      </c>
      <c r="M9" s="22"/>
      <c r="N9" s="22"/>
      <c r="O9" s="22"/>
      <c r="P9" s="22"/>
    </row>
    <row r="10" spans="1:16" x14ac:dyDescent="0.3">
      <c r="A10" s="2">
        <v>45302</v>
      </c>
      <c r="B10" s="3" t="s">
        <v>11</v>
      </c>
      <c r="C10" s="3" t="s">
        <v>15</v>
      </c>
      <c r="D10" s="3" t="s">
        <v>16</v>
      </c>
      <c r="E10" s="3">
        <v>4</v>
      </c>
      <c r="F10" s="3">
        <v>20000</v>
      </c>
      <c r="G10" s="3">
        <f t="shared" si="0"/>
        <v>80000</v>
      </c>
      <c r="H10" s="4"/>
      <c r="I10" s="4"/>
      <c r="J10" s="4"/>
      <c r="K10" s="4"/>
      <c r="L10" s="4"/>
      <c r="M10" s="4"/>
      <c r="N10" s="4"/>
      <c r="O10" s="4"/>
      <c r="P10" s="4"/>
    </row>
    <row r="11" spans="1:16" x14ac:dyDescent="0.3">
      <c r="A11" s="2">
        <v>45303</v>
      </c>
      <c r="B11" s="3" t="s">
        <v>14</v>
      </c>
      <c r="C11" s="3" t="s">
        <v>18</v>
      </c>
      <c r="D11" s="3" t="s">
        <v>19</v>
      </c>
      <c r="E11" s="3">
        <v>10</v>
      </c>
      <c r="F11" s="3">
        <v>30000</v>
      </c>
      <c r="G11" s="3">
        <f t="shared" si="0"/>
        <v>300000</v>
      </c>
    </row>
    <row r="12" spans="1:16" x14ac:dyDescent="0.3">
      <c r="A12" s="2">
        <v>45304</v>
      </c>
      <c r="B12" s="3" t="s">
        <v>8</v>
      </c>
      <c r="C12" s="3" t="s">
        <v>9</v>
      </c>
      <c r="D12" s="3" t="s">
        <v>10</v>
      </c>
      <c r="E12" s="3">
        <v>8</v>
      </c>
      <c r="F12" s="3">
        <v>70000</v>
      </c>
      <c r="G12" s="3">
        <f t="shared" si="0"/>
        <v>560000</v>
      </c>
    </row>
    <row r="13" spans="1:16" x14ac:dyDescent="0.3">
      <c r="A13" s="2">
        <v>45305</v>
      </c>
      <c r="B13" s="3" t="s">
        <v>20</v>
      </c>
      <c r="C13" s="3" t="s">
        <v>9</v>
      </c>
      <c r="D13" s="3" t="s">
        <v>13</v>
      </c>
      <c r="E13" s="3">
        <v>12</v>
      </c>
      <c r="F13" s="3">
        <v>50000</v>
      </c>
      <c r="G13" s="3">
        <f t="shared" si="0"/>
        <v>600000</v>
      </c>
    </row>
    <row r="14" spans="1:16" x14ac:dyDescent="0.3">
      <c r="A14" s="2">
        <v>45306</v>
      </c>
      <c r="B14" s="3" t="s">
        <v>22</v>
      </c>
      <c r="C14" s="3" t="s">
        <v>12</v>
      </c>
      <c r="D14" s="3" t="s">
        <v>16</v>
      </c>
      <c r="E14" s="3">
        <v>9</v>
      </c>
      <c r="F14" s="3">
        <v>20000</v>
      </c>
      <c r="G14" s="3">
        <f t="shared" si="0"/>
        <v>180000</v>
      </c>
    </row>
    <row r="15" spans="1:16" x14ac:dyDescent="0.3">
      <c r="A15" s="2">
        <v>45307</v>
      </c>
      <c r="B15" s="3" t="s">
        <v>11</v>
      </c>
      <c r="C15" s="3" t="s">
        <v>15</v>
      </c>
      <c r="D15" s="3" t="s">
        <v>19</v>
      </c>
      <c r="E15" s="3">
        <v>5</v>
      </c>
      <c r="F15" s="3">
        <v>30000</v>
      </c>
      <c r="G15" s="3">
        <f t="shared" si="0"/>
        <v>150000</v>
      </c>
    </row>
    <row r="16" spans="1:16" x14ac:dyDescent="0.3">
      <c r="A16" s="2">
        <v>45308</v>
      </c>
      <c r="B16" s="3" t="s">
        <v>14</v>
      </c>
      <c r="C16" s="3" t="s">
        <v>18</v>
      </c>
      <c r="D16" s="3" t="s">
        <v>10</v>
      </c>
      <c r="E16" s="3">
        <v>11</v>
      </c>
      <c r="F16" s="3">
        <v>70000</v>
      </c>
      <c r="G16" s="3">
        <f t="shared" si="0"/>
        <v>770000</v>
      </c>
    </row>
    <row r="17" spans="1:7" x14ac:dyDescent="0.3">
      <c r="A17" s="2">
        <v>45309</v>
      </c>
      <c r="B17" s="3" t="s">
        <v>17</v>
      </c>
      <c r="C17" s="3" t="s">
        <v>21</v>
      </c>
      <c r="D17" s="3" t="s">
        <v>13</v>
      </c>
      <c r="E17" s="3">
        <v>7</v>
      </c>
      <c r="F17" s="3">
        <v>50000</v>
      </c>
      <c r="G17" s="3">
        <f t="shared" si="0"/>
        <v>350000</v>
      </c>
    </row>
    <row r="18" spans="1:7" x14ac:dyDescent="0.3">
      <c r="A18" s="2">
        <v>45310</v>
      </c>
      <c r="B18" s="3" t="s">
        <v>20</v>
      </c>
      <c r="C18" s="3" t="s">
        <v>23</v>
      </c>
      <c r="D18" s="3" t="s">
        <v>16</v>
      </c>
      <c r="E18" s="3">
        <v>6</v>
      </c>
      <c r="F18" s="3">
        <v>20000</v>
      </c>
      <c r="G18" s="3">
        <f t="shared" si="0"/>
        <v>120000</v>
      </c>
    </row>
    <row r="19" spans="1:7" x14ac:dyDescent="0.3">
      <c r="A19" s="2">
        <v>45311</v>
      </c>
      <c r="B19" s="3" t="s">
        <v>22</v>
      </c>
      <c r="C19" s="3" t="s">
        <v>15</v>
      </c>
      <c r="D19" s="3" t="s">
        <v>19</v>
      </c>
      <c r="E19" s="3">
        <v>13</v>
      </c>
      <c r="F19" s="3">
        <v>30000</v>
      </c>
      <c r="G19" s="3">
        <f t="shared" si="0"/>
        <v>390000</v>
      </c>
    </row>
    <row r="20" spans="1:7" x14ac:dyDescent="0.3">
      <c r="A20" s="2">
        <v>45312</v>
      </c>
      <c r="B20" s="3" t="s">
        <v>8</v>
      </c>
      <c r="C20" s="3" t="s">
        <v>18</v>
      </c>
      <c r="D20" s="3" t="s">
        <v>10</v>
      </c>
      <c r="E20" s="3">
        <v>9</v>
      </c>
      <c r="F20" s="3">
        <v>70000</v>
      </c>
      <c r="G20" s="3">
        <f t="shared" si="0"/>
        <v>630000</v>
      </c>
    </row>
    <row r="21" spans="1:7" x14ac:dyDescent="0.3">
      <c r="A21" s="2">
        <v>45313</v>
      </c>
      <c r="B21" s="3" t="s">
        <v>14</v>
      </c>
      <c r="C21" s="3" t="s">
        <v>21</v>
      </c>
      <c r="D21" s="3" t="s">
        <v>13</v>
      </c>
      <c r="E21" s="3">
        <v>8</v>
      </c>
      <c r="F21" s="3">
        <v>50000</v>
      </c>
      <c r="G21" s="3">
        <f t="shared" si="0"/>
        <v>400000</v>
      </c>
    </row>
    <row r="22" spans="1:7" x14ac:dyDescent="0.3">
      <c r="A22" s="2">
        <v>45314</v>
      </c>
      <c r="B22" s="3" t="s">
        <v>17</v>
      </c>
      <c r="C22" s="3" t="s">
        <v>23</v>
      </c>
      <c r="D22" s="3" t="s">
        <v>16</v>
      </c>
      <c r="E22" s="3">
        <v>14</v>
      </c>
      <c r="F22" s="3">
        <v>20000</v>
      </c>
      <c r="G22" s="3">
        <f t="shared" si="0"/>
        <v>280000</v>
      </c>
    </row>
    <row r="23" spans="1:7" x14ac:dyDescent="0.3">
      <c r="A23" s="2">
        <v>45315</v>
      </c>
      <c r="B23" s="3" t="s">
        <v>20</v>
      </c>
      <c r="C23" s="3" t="s">
        <v>15</v>
      </c>
      <c r="D23" s="3" t="s">
        <v>19</v>
      </c>
      <c r="E23" s="3">
        <v>7</v>
      </c>
      <c r="F23" s="3">
        <v>30000</v>
      </c>
      <c r="G23" s="3">
        <f t="shared" si="0"/>
        <v>210000</v>
      </c>
    </row>
    <row r="24" spans="1:7" x14ac:dyDescent="0.3">
      <c r="A24" s="2">
        <v>45316</v>
      </c>
      <c r="B24" s="3" t="s">
        <v>22</v>
      </c>
      <c r="C24" s="3" t="s">
        <v>18</v>
      </c>
      <c r="D24" s="3" t="s">
        <v>10</v>
      </c>
      <c r="E24" s="3">
        <v>10</v>
      </c>
      <c r="F24" s="3">
        <v>70000</v>
      </c>
      <c r="G24" s="3">
        <f t="shared" si="0"/>
        <v>700000</v>
      </c>
    </row>
    <row r="25" spans="1:7" x14ac:dyDescent="0.3">
      <c r="A25" s="2">
        <v>45317</v>
      </c>
      <c r="B25" s="3" t="s">
        <v>11</v>
      </c>
      <c r="C25" s="3" t="s">
        <v>9</v>
      </c>
      <c r="D25" s="3" t="s">
        <v>13</v>
      </c>
      <c r="E25" s="3">
        <v>5</v>
      </c>
      <c r="F25" s="3">
        <v>50000</v>
      </c>
      <c r="G25" s="3">
        <f t="shared" si="0"/>
        <v>250000</v>
      </c>
    </row>
    <row r="26" spans="1:7" x14ac:dyDescent="0.3">
      <c r="A26" s="2">
        <v>45318</v>
      </c>
      <c r="B26" s="3" t="s">
        <v>8</v>
      </c>
      <c r="C26" s="3" t="s">
        <v>12</v>
      </c>
      <c r="D26" s="3" t="s">
        <v>16</v>
      </c>
      <c r="E26" s="3">
        <v>8</v>
      </c>
      <c r="F26" s="3">
        <v>20000</v>
      </c>
      <c r="G26" s="3">
        <f t="shared" si="0"/>
        <v>160000</v>
      </c>
    </row>
    <row r="27" spans="1:7" x14ac:dyDescent="0.3">
      <c r="A27" s="2">
        <v>45319</v>
      </c>
      <c r="B27" s="3" t="s">
        <v>17</v>
      </c>
      <c r="C27" s="3" t="s">
        <v>15</v>
      </c>
      <c r="D27" s="3" t="s">
        <v>19</v>
      </c>
      <c r="E27" s="3">
        <v>6</v>
      </c>
      <c r="F27" s="3">
        <v>30000</v>
      </c>
      <c r="G27" s="3">
        <f t="shared" si="0"/>
        <v>180000</v>
      </c>
    </row>
    <row r="28" spans="1:7" x14ac:dyDescent="0.3">
      <c r="A28" s="2">
        <v>45320</v>
      </c>
      <c r="B28" s="3" t="s">
        <v>20</v>
      </c>
      <c r="C28" s="3" t="s">
        <v>18</v>
      </c>
      <c r="D28" s="3" t="s">
        <v>10</v>
      </c>
      <c r="E28" s="3">
        <v>7</v>
      </c>
      <c r="F28" s="3">
        <v>70000</v>
      </c>
      <c r="G28" s="3">
        <f t="shared" si="0"/>
        <v>490000</v>
      </c>
    </row>
    <row r="29" spans="1:7" x14ac:dyDescent="0.3">
      <c r="A29" s="2">
        <v>45323</v>
      </c>
      <c r="B29" s="3" t="s">
        <v>22</v>
      </c>
      <c r="C29" s="3" t="s">
        <v>21</v>
      </c>
      <c r="D29" s="3" t="s">
        <v>10</v>
      </c>
      <c r="E29" s="3">
        <v>8</v>
      </c>
      <c r="F29" s="3">
        <v>70000</v>
      </c>
      <c r="G29" s="3">
        <f t="shared" si="0"/>
        <v>560000</v>
      </c>
    </row>
    <row r="30" spans="1:7" x14ac:dyDescent="0.3">
      <c r="A30" s="2">
        <v>45324</v>
      </c>
      <c r="B30" s="3" t="s">
        <v>11</v>
      </c>
      <c r="C30" s="3" t="s">
        <v>23</v>
      </c>
      <c r="D30" s="3" t="s">
        <v>13</v>
      </c>
      <c r="E30" s="3">
        <v>6</v>
      </c>
      <c r="F30" s="3">
        <v>50000</v>
      </c>
      <c r="G30" s="3">
        <f t="shared" si="0"/>
        <v>300000</v>
      </c>
    </row>
    <row r="31" spans="1:7" x14ac:dyDescent="0.3">
      <c r="A31" s="2">
        <v>45325</v>
      </c>
      <c r="B31" s="3" t="s">
        <v>14</v>
      </c>
      <c r="C31" s="3" t="s">
        <v>15</v>
      </c>
      <c r="D31" s="3" t="s">
        <v>16</v>
      </c>
      <c r="E31" s="3">
        <v>10</v>
      </c>
      <c r="F31" s="3">
        <v>20000</v>
      </c>
      <c r="G31" s="3">
        <f t="shared" si="0"/>
        <v>200000</v>
      </c>
    </row>
    <row r="32" spans="1:7" x14ac:dyDescent="0.3">
      <c r="A32" s="2">
        <v>45326</v>
      </c>
      <c r="B32" s="3" t="s">
        <v>17</v>
      </c>
      <c r="C32" s="3" t="s">
        <v>9</v>
      </c>
      <c r="D32" s="3" t="s">
        <v>19</v>
      </c>
      <c r="E32" s="3">
        <v>20</v>
      </c>
      <c r="F32" s="3">
        <v>30000</v>
      </c>
      <c r="G32" s="3">
        <f t="shared" si="0"/>
        <v>600000</v>
      </c>
    </row>
    <row r="33" spans="1:7" x14ac:dyDescent="0.3">
      <c r="A33" s="2">
        <v>45327</v>
      </c>
      <c r="B33" s="3" t="s">
        <v>8</v>
      </c>
      <c r="C33" s="3" t="s">
        <v>21</v>
      </c>
      <c r="D33" s="3" t="s">
        <v>10</v>
      </c>
      <c r="E33" s="3">
        <v>4</v>
      </c>
      <c r="F33" s="3">
        <v>70000</v>
      </c>
      <c r="G33" s="3">
        <f t="shared" si="0"/>
        <v>280000</v>
      </c>
    </row>
    <row r="34" spans="1:7" x14ac:dyDescent="0.3">
      <c r="A34" s="2">
        <v>45328</v>
      </c>
      <c r="B34" s="3" t="s">
        <v>22</v>
      </c>
      <c r="C34" s="3" t="s">
        <v>23</v>
      </c>
      <c r="D34" s="3" t="s">
        <v>13</v>
      </c>
      <c r="E34" s="3">
        <v>9</v>
      </c>
      <c r="F34" s="3">
        <v>50000</v>
      </c>
      <c r="G34" s="3">
        <f t="shared" si="0"/>
        <v>450000</v>
      </c>
    </row>
    <row r="35" spans="1:7" x14ac:dyDescent="0.3">
      <c r="A35" s="2">
        <v>45329</v>
      </c>
      <c r="B35" s="3" t="s">
        <v>11</v>
      </c>
      <c r="C35" s="3" t="s">
        <v>21</v>
      </c>
      <c r="D35" s="3" t="s">
        <v>16</v>
      </c>
      <c r="E35" s="3">
        <v>5</v>
      </c>
      <c r="F35" s="3">
        <v>20000</v>
      </c>
      <c r="G35" s="3">
        <f t="shared" si="0"/>
        <v>100000</v>
      </c>
    </row>
    <row r="36" spans="1:7" x14ac:dyDescent="0.3">
      <c r="A36" s="2">
        <v>45330</v>
      </c>
      <c r="B36" s="3" t="s">
        <v>8</v>
      </c>
      <c r="C36" s="3" t="s">
        <v>23</v>
      </c>
      <c r="D36" s="3" t="s">
        <v>19</v>
      </c>
      <c r="E36" s="3">
        <v>15</v>
      </c>
      <c r="F36" s="3">
        <v>30000</v>
      </c>
      <c r="G36" s="3">
        <f t="shared" si="0"/>
        <v>450000</v>
      </c>
    </row>
    <row r="37" spans="1:7" x14ac:dyDescent="0.3">
      <c r="A37" s="2">
        <v>45331</v>
      </c>
      <c r="B37" s="3" t="s">
        <v>17</v>
      </c>
      <c r="C37" s="3" t="s">
        <v>15</v>
      </c>
      <c r="D37" s="3" t="s">
        <v>10</v>
      </c>
      <c r="E37" s="3">
        <v>7</v>
      </c>
      <c r="F37" s="3">
        <v>70000</v>
      </c>
      <c r="G37" s="3">
        <f t="shared" si="0"/>
        <v>490000</v>
      </c>
    </row>
    <row r="38" spans="1:7" x14ac:dyDescent="0.3">
      <c r="A38" s="2">
        <v>45332</v>
      </c>
      <c r="B38" s="3" t="s">
        <v>20</v>
      </c>
      <c r="C38" s="3" t="s">
        <v>18</v>
      </c>
      <c r="D38" s="3" t="s">
        <v>13</v>
      </c>
      <c r="E38" s="3">
        <v>11</v>
      </c>
      <c r="F38" s="3">
        <v>50000</v>
      </c>
      <c r="G38" s="3">
        <f t="shared" si="0"/>
        <v>550000</v>
      </c>
    </row>
    <row r="39" spans="1:7" x14ac:dyDescent="0.3">
      <c r="A39" s="2">
        <v>45333</v>
      </c>
      <c r="B39" s="3" t="s">
        <v>22</v>
      </c>
      <c r="C39" s="3" t="s">
        <v>9</v>
      </c>
      <c r="D39" s="3" t="s">
        <v>16</v>
      </c>
      <c r="E39" s="3">
        <v>12</v>
      </c>
      <c r="F39" s="3">
        <v>20000</v>
      </c>
      <c r="G39" s="3">
        <f t="shared" si="0"/>
        <v>240000</v>
      </c>
    </row>
    <row r="40" spans="1:7" x14ac:dyDescent="0.3">
      <c r="A40" s="2">
        <v>45334</v>
      </c>
      <c r="B40" s="3" t="s">
        <v>11</v>
      </c>
      <c r="C40" s="3" t="s">
        <v>9</v>
      </c>
      <c r="D40" s="3" t="s">
        <v>19</v>
      </c>
      <c r="E40" s="3">
        <v>10</v>
      </c>
      <c r="F40" s="3">
        <v>30000</v>
      </c>
      <c r="G40" s="3">
        <f t="shared" si="0"/>
        <v>300000</v>
      </c>
    </row>
    <row r="41" spans="1:7" x14ac:dyDescent="0.3">
      <c r="A41" s="2">
        <v>45335</v>
      </c>
      <c r="B41" s="3" t="s">
        <v>14</v>
      </c>
      <c r="C41" s="3" t="s">
        <v>12</v>
      </c>
      <c r="D41" s="3" t="s">
        <v>10</v>
      </c>
      <c r="E41" s="3">
        <v>9</v>
      </c>
      <c r="F41" s="3">
        <v>70000</v>
      </c>
      <c r="G41" s="3">
        <f t="shared" si="0"/>
        <v>630000</v>
      </c>
    </row>
    <row r="42" spans="1:7" x14ac:dyDescent="0.3">
      <c r="A42" s="2">
        <v>45336</v>
      </c>
      <c r="B42" s="3" t="s">
        <v>17</v>
      </c>
      <c r="C42" s="3" t="s">
        <v>15</v>
      </c>
      <c r="D42" s="3" t="s">
        <v>13</v>
      </c>
      <c r="E42" s="3">
        <v>8</v>
      </c>
      <c r="F42" s="3">
        <v>50000</v>
      </c>
      <c r="G42" s="3">
        <f t="shared" si="0"/>
        <v>400000</v>
      </c>
    </row>
    <row r="43" spans="1:7" x14ac:dyDescent="0.3">
      <c r="A43" s="2">
        <v>45337</v>
      </c>
      <c r="B43" s="3" t="s">
        <v>20</v>
      </c>
      <c r="C43" s="3" t="s">
        <v>18</v>
      </c>
      <c r="D43" s="3" t="s">
        <v>16</v>
      </c>
      <c r="E43" s="3">
        <v>11</v>
      </c>
      <c r="F43" s="3">
        <v>20000</v>
      </c>
      <c r="G43" s="3">
        <f t="shared" si="0"/>
        <v>220000</v>
      </c>
    </row>
    <row r="44" spans="1:7" x14ac:dyDescent="0.3">
      <c r="A44" s="2">
        <v>45338</v>
      </c>
      <c r="B44" s="3" t="s">
        <v>8</v>
      </c>
      <c r="C44" s="3" t="s">
        <v>21</v>
      </c>
      <c r="D44" s="3" t="s">
        <v>19</v>
      </c>
      <c r="E44" s="3">
        <v>14</v>
      </c>
      <c r="F44" s="3">
        <v>30000</v>
      </c>
      <c r="G44" s="3">
        <f t="shared" si="0"/>
        <v>420000</v>
      </c>
    </row>
    <row r="45" spans="1:7" x14ac:dyDescent="0.3">
      <c r="A45" s="2">
        <v>45339</v>
      </c>
      <c r="B45" s="3" t="s">
        <v>11</v>
      </c>
      <c r="C45" s="3" t="s">
        <v>23</v>
      </c>
      <c r="D45" s="3" t="s">
        <v>10</v>
      </c>
      <c r="E45" s="3">
        <v>10</v>
      </c>
      <c r="F45" s="3">
        <v>70000</v>
      </c>
      <c r="G45" s="3">
        <f t="shared" si="0"/>
        <v>700000</v>
      </c>
    </row>
    <row r="46" spans="1:7" x14ac:dyDescent="0.3">
      <c r="A46" s="2">
        <v>45340</v>
      </c>
      <c r="B46" s="3" t="s">
        <v>14</v>
      </c>
      <c r="C46" s="3" t="s">
        <v>15</v>
      </c>
      <c r="D46" s="3" t="s">
        <v>13</v>
      </c>
      <c r="E46" s="3">
        <v>9</v>
      </c>
      <c r="F46" s="3">
        <v>50000</v>
      </c>
      <c r="G46" s="3">
        <f t="shared" si="0"/>
        <v>450000</v>
      </c>
    </row>
    <row r="47" spans="1:7" x14ac:dyDescent="0.3">
      <c r="A47" s="2">
        <v>45341</v>
      </c>
      <c r="B47" s="3" t="s">
        <v>17</v>
      </c>
      <c r="C47" s="3" t="s">
        <v>18</v>
      </c>
      <c r="D47" s="3" t="s">
        <v>16</v>
      </c>
      <c r="E47" s="3">
        <v>13</v>
      </c>
      <c r="F47" s="3">
        <v>20000</v>
      </c>
      <c r="G47" s="3">
        <f t="shared" si="0"/>
        <v>260000</v>
      </c>
    </row>
    <row r="48" spans="1:7" x14ac:dyDescent="0.3">
      <c r="A48" s="2">
        <v>45342</v>
      </c>
      <c r="B48" s="3" t="s">
        <v>20</v>
      </c>
      <c r="C48" s="3" t="s">
        <v>21</v>
      </c>
      <c r="D48" s="3" t="s">
        <v>19</v>
      </c>
      <c r="E48" s="3">
        <v>8</v>
      </c>
      <c r="F48" s="3">
        <v>30000</v>
      </c>
      <c r="G48" s="3">
        <f t="shared" si="0"/>
        <v>240000</v>
      </c>
    </row>
    <row r="49" spans="1:7" x14ac:dyDescent="0.3">
      <c r="A49" s="2">
        <v>45343</v>
      </c>
      <c r="B49" s="3" t="s">
        <v>22</v>
      </c>
      <c r="C49" s="3" t="s">
        <v>23</v>
      </c>
      <c r="D49" s="3" t="s">
        <v>10</v>
      </c>
      <c r="E49" s="3">
        <v>12</v>
      </c>
      <c r="F49" s="3">
        <v>70000</v>
      </c>
      <c r="G49" s="3">
        <f t="shared" si="0"/>
        <v>840000</v>
      </c>
    </row>
    <row r="50" spans="1:7" x14ac:dyDescent="0.3">
      <c r="A50" s="2">
        <v>45344</v>
      </c>
      <c r="B50" s="3" t="s">
        <v>11</v>
      </c>
      <c r="C50" s="3" t="s">
        <v>15</v>
      </c>
      <c r="D50" s="3" t="s">
        <v>13</v>
      </c>
      <c r="E50" s="3">
        <v>7</v>
      </c>
      <c r="F50" s="3">
        <v>50000</v>
      </c>
      <c r="G50" s="3">
        <f t="shared" si="0"/>
        <v>350000</v>
      </c>
    </row>
    <row r="51" spans="1:7" x14ac:dyDescent="0.3">
      <c r="A51" s="2">
        <v>45345</v>
      </c>
      <c r="B51" s="3" t="s">
        <v>14</v>
      </c>
      <c r="C51" s="3" t="s">
        <v>18</v>
      </c>
      <c r="D51" s="3" t="s">
        <v>16</v>
      </c>
      <c r="E51" s="3">
        <v>9</v>
      </c>
      <c r="F51" s="3">
        <v>20000</v>
      </c>
      <c r="G51" s="3">
        <f t="shared" si="0"/>
        <v>180000</v>
      </c>
    </row>
    <row r="52" spans="1:7" x14ac:dyDescent="0.3">
      <c r="A52" s="2">
        <v>45346</v>
      </c>
      <c r="B52" s="3" t="s">
        <v>8</v>
      </c>
      <c r="C52" s="3" t="s">
        <v>9</v>
      </c>
      <c r="D52" s="3" t="s">
        <v>19</v>
      </c>
      <c r="E52" s="3">
        <v>12</v>
      </c>
      <c r="F52" s="3">
        <v>30000</v>
      </c>
      <c r="G52" s="3">
        <f t="shared" si="0"/>
        <v>360000</v>
      </c>
    </row>
    <row r="53" spans="1:7" x14ac:dyDescent="0.3">
      <c r="A53" s="2">
        <v>45347</v>
      </c>
      <c r="B53" s="3" t="s">
        <v>20</v>
      </c>
      <c r="C53" s="3" t="s">
        <v>12</v>
      </c>
      <c r="D53" s="3" t="s">
        <v>10</v>
      </c>
      <c r="E53" s="3">
        <v>5</v>
      </c>
      <c r="F53" s="3">
        <v>70000</v>
      </c>
      <c r="G53" s="3">
        <f t="shared" si="0"/>
        <v>350000</v>
      </c>
    </row>
    <row r="54" spans="1:7" x14ac:dyDescent="0.3">
      <c r="A54" s="2">
        <v>45352</v>
      </c>
      <c r="B54" s="3" t="s">
        <v>22</v>
      </c>
      <c r="C54" s="3" t="s">
        <v>9</v>
      </c>
      <c r="D54" s="3" t="s">
        <v>10</v>
      </c>
      <c r="E54" s="3">
        <v>12</v>
      </c>
      <c r="F54" s="3">
        <v>70000</v>
      </c>
      <c r="G54" s="3">
        <f t="shared" si="0"/>
        <v>840000</v>
      </c>
    </row>
    <row r="55" spans="1:7" x14ac:dyDescent="0.3">
      <c r="A55" s="2">
        <v>45353</v>
      </c>
      <c r="B55" s="3" t="s">
        <v>11</v>
      </c>
      <c r="C55" s="3" t="s">
        <v>9</v>
      </c>
      <c r="D55" s="3" t="s">
        <v>13</v>
      </c>
      <c r="E55" s="3">
        <v>8</v>
      </c>
      <c r="F55" s="3">
        <v>50000</v>
      </c>
      <c r="G55" s="3">
        <f t="shared" si="0"/>
        <v>400000</v>
      </c>
    </row>
    <row r="56" spans="1:7" x14ac:dyDescent="0.3">
      <c r="A56" s="2">
        <v>45354</v>
      </c>
      <c r="B56" s="3" t="s">
        <v>14</v>
      </c>
      <c r="C56" s="3" t="s">
        <v>21</v>
      </c>
      <c r="D56" s="3" t="s">
        <v>16</v>
      </c>
      <c r="E56" s="3">
        <v>7</v>
      </c>
      <c r="F56" s="3">
        <v>20000</v>
      </c>
      <c r="G56" s="3">
        <f t="shared" si="0"/>
        <v>140000</v>
      </c>
    </row>
    <row r="57" spans="1:7" x14ac:dyDescent="0.3">
      <c r="A57" s="2">
        <v>45355</v>
      </c>
      <c r="B57" s="3" t="s">
        <v>17</v>
      </c>
      <c r="C57" s="3" t="s">
        <v>23</v>
      </c>
      <c r="D57" s="3" t="s">
        <v>19</v>
      </c>
      <c r="E57" s="3">
        <v>9</v>
      </c>
      <c r="F57" s="3">
        <v>30000</v>
      </c>
      <c r="G57" s="3">
        <f t="shared" si="0"/>
        <v>270000</v>
      </c>
    </row>
    <row r="58" spans="1:7" x14ac:dyDescent="0.3">
      <c r="A58" s="2">
        <v>45356</v>
      </c>
      <c r="B58" s="3" t="s">
        <v>20</v>
      </c>
      <c r="C58" s="3" t="s">
        <v>21</v>
      </c>
      <c r="D58" s="3" t="s">
        <v>10</v>
      </c>
      <c r="E58" s="3">
        <v>6</v>
      </c>
      <c r="F58" s="3">
        <v>70000</v>
      </c>
      <c r="G58" s="3">
        <f t="shared" si="0"/>
        <v>420000</v>
      </c>
    </row>
    <row r="59" spans="1:7" x14ac:dyDescent="0.3">
      <c r="A59" s="2">
        <v>45357</v>
      </c>
      <c r="B59" s="3" t="s">
        <v>8</v>
      </c>
      <c r="C59" s="3" t="s">
        <v>23</v>
      </c>
      <c r="D59" s="3" t="s">
        <v>13</v>
      </c>
      <c r="E59" s="3">
        <v>10</v>
      </c>
      <c r="F59" s="3">
        <v>50000</v>
      </c>
      <c r="G59" s="3">
        <f t="shared" si="0"/>
        <v>500000</v>
      </c>
    </row>
    <row r="60" spans="1:7" x14ac:dyDescent="0.3">
      <c r="A60" s="2">
        <v>45358</v>
      </c>
      <c r="B60" s="3" t="s">
        <v>11</v>
      </c>
      <c r="C60" s="3" t="s">
        <v>15</v>
      </c>
      <c r="D60" s="3" t="s">
        <v>16</v>
      </c>
      <c r="E60" s="3">
        <v>8</v>
      </c>
      <c r="F60" s="3">
        <v>20000</v>
      </c>
      <c r="G60" s="3">
        <f t="shared" si="0"/>
        <v>160000</v>
      </c>
    </row>
    <row r="61" spans="1:7" x14ac:dyDescent="0.3">
      <c r="A61" s="2">
        <v>45359</v>
      </c>
      <c r="B61" s="3" t="s">
        <v>8</v>
      </c>
      <c r="C61" s="3" t="s">
        <v>18</v>
      </c>
      <c r="D61" s="3" t="s">
        <v>19</v>
      </c>
      <c r="E61" s="3">
        <v>13</v>
      </c>
      <c r="F61" s="3">
        <v>30000</v>
      </c>
      <c r="G61" s="3">
        <f t="shared" si="0"/>
        <v>390000</v>
      </c>
    </row>
    <row r="62" spans="1:7" x14ac:dyDescent="0.3">
      <c r="A62" s="2">
        <v>45360</v>
      </c>
      <c r="B62" s="3" t="s">
        <v>17</v>
      </c>
      <c r="C62" s="3" t="s">
        <v>9</v>
      </c>
      <c r="D62" s="3" t="s">
        <v>10</v>
      </c>
      <c r="E62" s="3">
        <v>9</v>
      </c>
      <c r="F62" s="3">
        <v>70000</v>
      </c>
      <c r="G62" s="3">
        <f t="shared" si="0"/>
        <v>630000</v>
      </c>
    </row>
    <row r="63" spans="1:7" x14ac:dyDescent="0.3">
      <c r="A63" s="2">
        <v>45361</v>
      </c>
      <c r="B63" s="3" t="s">
        <v>20</v>
      </c>
      <c r="C63" s="3" t="s">
        <v>15</v>
      </c>
      <c r="D63" s="3" t="s">
        <v>13</v>
      </c>
      <c r="E63" s="3">
        <v>5</v>
      </c>
      <c r="F63" s="3">
        <v>50000</v>
      </c>
      <c r="G63" s="3">
        <f t="shared" si="0"/>
        <v>250000</v>
      </c>
    </row>
    <row r="64" spans="1:7" x14ac:dyDescent="0.3">
      <c r="A64" s="2">
        <v>45362</v>
      </c>
      <c r="B64" s="3" t="s">
        <v>22</v>
      </c>
      <c r="C64" s="3" t="s">
        <v>12</v>
      </c>
      <c r="D64" s="3" t="s">
        <v>16</v>
      </c>
      <c r="E64" s="3">
        <v>11</v>
      </c>
      <c r="F64" s="3">
        <v>20000</v>
      </c>
      <c r="G64" s="3">
        <f t="shared" si="0"/>
        <v>220000</v>
      </c>
    </row>
    <row r="65" spans="1:7" x14ac:dyDescent="0.3">
      <c r="A65" s="2">
        <v>45363</v>
      </c>
      <c r="B65" s="3" t="s">
        <v>11</v>
      </c>
      <c r="C65" s="3" t="s">
        <v>15</v>
      </c>
      <c r="D65" s="3" t="s">
        <v>19</v>
      </c>
      <c r="E65" s="3">
        <v>14</v>
      </c>
      <c r="F65" s="3">
        <v>30000</v>
      </c>
      <c r="G65" s="3">
        <f t="shared" si="0"/>
        <v>420000</v>
      </c>
    </row>
    <row r="66" spans="1:7" x14ac:dyDescent="0.3">
      <c r="A66" s="2">
        <v>45364</v>
      </c>
      <c r="B66" s="3" t="s">
        <v>14</v>
      </c>
      <c r="C66" s="3" t="s">
        <v>18</v>
      </c>
      <c r="D66" s="3" t="s">
        <v>10</v>
      </c>
      <c r="E66" s="3">
        <v>10</v>
      </c>
      <c r="F66" s="3">
        <v>70000</v>
      </c>
      <c r="G66" s="3">
        <f t="shared" si="0"/>
        <v>700000</v>
      </c>
    </row>
    <row r="67" spans="1:7" x14ac:dyDescent="0.3">
      <c r="A67" s="2">
        <v>45365</v>
      </c>
      <c r="B67" s="3" t="s">
        <v>17</v>
      </c>
      <c r="C67" s="3" t="s">
        <v>21</v>
      </c>
      <c r="D67" s="3" t="s">
        <v>13</v>
      </c>
      <c r="E67" s="3">
        <v>6</v>
      </c>
      <c r="F67" s="3">
        <v>50000</v>
      </c>
      <c r="G67" s="3">
        <f t="shared" si="0"/>
        <v>300000</v>
      </c>
    </row>
    <row r="68" spans="1:7" x14ac:dyDescent="0.3">
      <c r="A68" s="2">
        <v>45366</v>
      </c>
      <c r="B68" s="3" t="s">
        <v>8</v>
      </c>
      <c r="C68" s="3" t="s">
        <v>23</v>
      </c>
      <c r="D68" s="3" t="s">
        <v>16</v>
      </c>
      <c r="E68" s="3">
        <v>8</v>
      </c>
      <c r="F68" s="3">
        <v>20000</v>
      </c>
      <c r="G68" s="3">
        <f t="shared" si="0"/>
        <v>160000</v>
      </c>
    </row>
    <row r="69" spans="1:7" x14ac:dyDescent="0.3">
      <c r="A69" s="2">
        <v>45367</v>
      </c>
      <c r="B69" s="3" t="s">
        <v>22</v>
      </c>
      <c r="C69" s="3" t="s">
        <v>15</v>
      </c>
      <c r="D69" s="3" t="s">
        <v>19</v>
      </c>
      <c r="E69" s="3">
        <v>12</v>
      </c>
      <c r="F69" s="3">
        <v>30000</v>
      </c>
      <c r="G69" s="3">
        <f t="shared" ref="G69:G79" si="1">E69*F69</f>
        <v>360000</v>
      </c>
    </row>
    <row r="70" spans="1:7" x14ac:dyDescent="0.3">
      <c r="A70" s="2">
        <v>45368</v>
      </c>
      <c r="B70" s="3" t="s">
        <v>11</v>
      </c>
      <c r="C70" s="3" t="s">
        <v>18</v>
      </c>
      <c r="D70" s="3" t="s">
        <v>10</v>
      </c>
      <c r="E70" s="3">
        <v>9</v>
      </c>
      <c r="F70" s="3">
        <v>70000</v>
      </c>
      <c r="G70" s="3">
        <f t="shared" si="1"/>
        <v>630000</v>
      </c>
    </row>
    <row r="71" spans="1:7" x14ac:dyDescent="0.3">
      <c r="A71" s="2">
        <v>45369</v>
      </c>
      <c r="B71" s="3" t="s">
        <v>8</v>
      </c>
      <c r="C71" s="3" t="s">
        <v>12</v>
      </c>
      <c r="D71" s="3" t="s">
        <v>13</v>
      </c>
      <c r="E71" s="3">
        <v>7</v>
      </c>
      <c r="F71" s="3">
        <v>50000</v>
      </c>
      <c r="G71" s="3">
        <f t="shared" si="1"/>
        <v>350000</v>
      </c>
    </row>
    <row r="72" spans="1:7" x14ac:dyDescent="0.3">
      <c r="A72" s="2">
        <v>45370</v>
      </c>
      <c r="B72" s="3" t="s">
        <v>17</v>
      </c>
      <c r="C72" s="3" t="s">
        <v>15</v>
      </c>
      <c r="D72" s="3" t="s">
        <v>16</v>
      </c>
      <c r="E72" s="3">
        <v>14</v>
      </c>
      <c r="F72" s="3">
        <v>20000</v>
      </c>
      <c r="G72" s="3">
        <f>E72*F72</f>
        <v>280000</v>
      </c>
    </row>
    <row r="73" spans="1:7" x14ac:dyDescent="0.3">
      <c r="A73" s="2">
        <v>45371</v>
      </c>
      <c r="B73" s="3" t="s">
        <v>20</v>
      </c>
      <c r="C73" s="3" t="s">
        <v>18</v>
      </c>
      <c r="D73" s="3" t="s">
        <v>19</v>
      </c>
      <c r="E73" s="3">
        <v>8</v>
      </c>
      <c r="F73" s="3">
        <v>30000</v>
      </c>
      <c r="G73" s="3">
        <f t="shared" si="1"/>
        <v>240000</v>
      </c>
    </row>
    <row r="74" spans="1:7" x14ac:dyDescent="0.3">
      <c r="A74" s="2">
        <v>45372</v>
      </c>
      <c r="B74" s="3" t="s">
        <v>22</v>
      </c>
      <c r="C74" s="3" t="s">
        <v>21</v>
      </c>
      <c r="D74" s="3" t="s">
        <v>10</v>
      </c>
      <c r="E74" s="3">
        <v>11</v>
      </c>
      <c r="F74" s="3">
        <v>70000</v>
      </c>
      <c r="G74" s="3">
        <f t="shared" si="1"/>
        <v>770000</v>
      </c>
    </row>
    <row r="75" spans="1:7" x14ac:dyDescent="0.3">
      <c r="A75" s="2">
        <v>45373</v>
      </c>
      <c r="B75" s="3" t="s">
        <v>8</v>
      </c>
      <c r="C75" s="3" t="s">
        <v>23</v>
      </c>
      <c r="D75" s="3" t="s">
        <v>13</v>
      </c>
      <c r="E75" s="3">
        <v>5</v>
      </c>
      <c r="F75" s="3">
        <v>50000</v>
      </c>
      <c r="G75" s="3">
        <f t="shared" si="1"/>
        <v>250000</v>
      </c>
    </row>
    <row r="76" spans="1:7" x14ac:dyDescent="0.3">
      <c r="A76" s="2">
        <v>45374</v>
      </c>
      <c r="B76" s="3" t="s">
        <v>14</v>
      </c>
      <c r="C76" s="3" t="s">
        <v>15</v>
      </c>
      <c r="D76" s="3" t="s">
        <v>16</v>
      </c>
      <c r="E76" s="3">
        <v>10</v>
      </c>
      <c r="F76" s="3">
        <v>20000</v>
      </c>
      <c r="G76" s="3">
        <f t="shared" si="1"/>
        <v>200000</v>
      </c>
    </row>
    <row r="77" spans="1:7" x14ac:dyDescent="0.3">
      <c r="A77" s="2">
        <v>45375</v>
      </c>
      <c r="B77" s="3" t="s">
        <v>17</v>
      </c>
      <c r="C77" s="3" t="s">
        <v>18</v>
      </c>
      <c r="D77" s="3" t="s">
        <v>19</v>
      </c>
      <c r="E77" s="3">
        <v>9</v>
      </c>
      <c r="F77" s="3">
        <v>30000</v>
      </c>
      <c r="G77" s="3">
        <f t="shared" si="1"/>
        <v>270000</v>
      </c>
    </row>
    <row r="78" spans="1:7" x14ac:dyDescent="0.3">
      <c r="A78" s="2">
        <v>45376</v>
      </c>
      <c r="B78" s="3" t="s">
        <v>20</v>
      </c>
      <c r="C78" s="3" t="s">
        <v>23</v>
      </c>
      <c r="D78" s="3" t="s">
        <v>10</v>
      </c>
      <c r="E78" s="3">
        <v>10</v>
      </c>
      <c r="F78" s="3">
        <v>70000</v>
      </c>
      <c r="G78" s="3">
        <f t="shared" si="1"/>
        <v>700000</v>
      </c>
    </row>
    <row r="79" spans="1:7" x14ac:dyDescent="0.3">
      <c r="A79" s="2">
        <v>45381</v>
      </c>
      <c r="B79" s="3" t="s">
        <v>8</v>
      </c>
      <c r="C79" s="3" t="s">
        <v>18</v>
      </c>
      <c r="D79" s="3" t="s">
        <v>19</v>
      </c>
      <c r="E79" s="3">
        <v>5</v>
      </c>
      <c r="F79" s="3">
        <v>30000</v>
      </c>
      <c r="G79" s="3">
        <f t="shared" si="1"/>
        <v>150000</v>
      </c>
    </row>
  </sheetData>
  <mergeCells count="2">
    <mergeCell ref="A1:G2"/>
    <mergeCell ref="K3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59943-19EC-4DC6-BE88-2D63C1A1D5FD}">
  <dimension ref="A2:J8"/>
  <sheetViews>
    <sheetView workbookViewId="0">
      <selection activeCell="F2" sqref="F2:J3"/>
    </sheetView>
  </sheetViews>
  <sheetFormatPr defaultRowHeight="14.4" x14ac:dyDescent="0.3"/>
  <cols>
    <col min="1" max="1" width="22.33203125" customWidth="1"/>
    <col min="2" max="2" width="34.88671875" customWidth="1"/>
  </cols>
  <sheetData>
    <row r="2" spans="1:10" ht="3.6" customHeight="1" x14ac:dyDescent="0.3">
      <c r="F2" s="38" t="s">
        <v>70</v>
      </c>
      <c r="G2" s="39"/>
      <c r="H2" s="39"/>
      <c r="I2" s="39"/>
      <c r="J2" s="39"/>
    </row>
    <row r="3" spans="1:10" ht="25.2" customHeight="1" x14ac:dyDescent="0.3">
      <c r="A3" s="12" t="s">
        <v>26</v>
      </c>
      <c r="B3" s="12" t="s">
        <v>28</v>
      </c>
      <c r="F3" s="39"/>
      <c r="G3" s="39"/>
      <c r="H3" s="39"/>
      <c r="I3" s="39"/>
      <c r="J3" s="39"/>
    </row>
    <row r="4" spans="1:10" ht="19.8" customHeight="1" x14ac:dyDescent="0.3">
      <c r="A4" s="10" t="s">
        <v>13</v>
      </c>
      <c r="B4" s="5">
        <v>6950000</v>
      </c>
    </row>
    <row r="5" spans="1:10" ht="26.4" customHeight="1" x14ac:dyDescent="0.3">
      <c r="A5" s="10" t="s">
        <v>10</v>
      </c>
      <c r="B5" s="5">
        <v>12250000</v>
      </c>
    </row>
    <row r="6" spans="1:10" ht="25.8" customHeight="1" x14ac:dyDescent="0.3">
      <c r="A6" s="10" t="s">
        <v>19</v>
      </c>
      <c r="B6" s="5">
        <v>6150000</v>
      </c>
    </row>
    <row r="7" spans="1:10" ht="26.4" customHeight="1" x14ac:dyDescent="0.3">
      <c r="A7" s="10" t="s">
        <v>16</v>
      </c>
      <c r="B7" s="5">
        <v>3320000</v>
      </c>
    </row>
    <row r="8" spans="1:10" ht="25.8" customHeight="1" x14ac:dyDescent="0.3">
      <c r="A8" s="13" t="s">
        <v>27</v>
      </c>
      <c r="B8" s="14">
        <v>28670000</v>
      </c>
    </row>
  </sheetData>
  <mergeCells count="1">
    <mergeCell ref="F2:J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8E90E-BCB4-4F95-9139-B6CF19C4751F}">
  <dimension ref="A2:J19"/>
  <sheetViews>
    <sheetView tabSelected="1" topLeftCell="A13" workbookViewId="0">
      <selection activeCell="T15" sqref="T15"/>
    </sheetView>
  </sheetViews>
  <sheetFormatPr defaultRowHeight="14.4" x14ac:dyDescent="0.3"/>
  <cols>
    <col min="3" max="3" width="15.6640625" customWidth="1"/>
    <col min="4" max="4" width="10.5546875" customWidth="1"/>
    <col min="5" max="5" width="14.88671875" customWidth="1"/>
    <col min="6" max="6" width="12.33203125" customWidth="1"/>
    <col min="7" max="7" width="10.6640625" customWidth="1"/>
  </cols>
  <sheetData>
    <row r="2" spans="1:10" ht="26.25" customHeight="1" x14ac:dyDescent="0.3">
      <c r="B2" s="4"/>
      <c r="C2" s="47" t="s">
        <v>71</v>
      </c>
      <c r="D2" s="47"/>
      <c r="E2" s="47"/>
      <c r="F2" s="47"/>
      <c r="G2" s="4"/>
    </row>
    <row r="3" spans="1:10" x14ac:dyDescent="0.3">
      <c r="B3" s="4"/>
      <c r="C3" s="4"/>
      <c r="D3" s="4"/>
      <c r="E3" s="4"/>
      <c r="F3" s="4"/>
      <c r="G3" s="4"/>
    </row>
    <row r="4" spans="1:10" ht="24" customHeight="1" x14ac:dyDescent="0.3">
      <c r="A4" s="5"/>
      <c r="B4" s="42" t="s">
        <v>30</v>
      </c>
      <c r="C4" s="43"/>
      <c r="D4" s="44"/>
      <c r="E4" s="44"/>
      <c r="F4" s="44"/>
      <c r="G4" s="44"/>
    </row>
    <row r="5" spans="1:10" x14ac:dyDescent="0.3">
      <c r="A5" s="5"/>
      <c r="B5" s="45" t="s">
        <v>31</v>
      </c>
      <c r="C5" s="46"/>
      <c r="D5" s="45"/>
      <c r="E5" s="45"/>
      <c r="F5" s="45"/>
      <c r="G5" s="45"/>
    </row>
    <row r="6" spans="1:10" ht="26.25" customHeight="1" x14ac:dyDescent="0.3">
      <c r="A6" s="5"/>
      <c r="B6" s="6" t="s">
        <v>32</v>
      </c>
      <c r="C6" s="8" t="s">
        <v>33</v>
      </c>
      <c r="D6" s="6" t="s">
        <v>34</v>
      </c>
      <c r="E6" s="6" t="s">
        <v>35</v>
      </c>
      <c r="F6" s="6" t="s">
        <v>36</v>
      </c>
      <c r="G6" s="6" t="s">
        <v>37</v>
      </c>
    </row>
    <row r="7" spans="1:10" x14ac:dyDescent="0.3">
      <c r="A7" s="5"/>
      <c r="B7" s="7">
        <v>1</v>
      </c>
      <c r="C7" s="15" t="s">
        <v>15</v>
      </c>
      <c r="D7" s="7">
        <v>30000</v>
      </c>
      <c r="E7" s="7">
        <f ca="1">SUMIF('ANS 1.  A, B, C, E'!C4:C79,"Parvez Hasan",'ANS 1.  A, B, C, E'!G4:G28)</f>
        <v>4710000</v>
      </c>
      <c r="F7" s="7">
        <f ca="1">IF(E7&gt;=2000000, E7*10%, IF(E7&gt;=1000000, E7*8%, E7*6%))</f>
        <v>471000</v>
      </c>
      <c r="G7" s="7">
        <f ca="1">SUM(D7,F7)</f>
        <v>501000</v>
      </c>
    </row>
    <row r="8" spans="1:10" x14ac:dyDescent="0.3">
      <c r="B8" s="9">
        <v>2</v>
      </c>
      <c r="C8" s="7" t="s">
        <v>9</v>
      </c>
      <c r="D8" s="7">
        <v>30000</v>
      </c>
      <c r="E8" s="7">
        <f ca="1">SUMIF('ANS 1.  A, B, C, E'!C5:C80,"Arif Hossain",'ANS 1.  A, B, C, E'!G5:G28)</f>
        <v>4780000</v>
      </c>
      <c r="F8" s="7">
        <f t="shared" ref="F8:F12" ca="1" si="0">IF(E8&gt;=2000000, E8*10%, IF(E8&gt;=1000000, E8*8%, E8*6%))</f>
        <v>478000</v>
      </c>
      <c r="G8" s="7">
        <f t="shared" ref="G8:G12" ca="1" si="1">SUM(D8,F8)</f>
        <v>508000</v>
      </c>
    </row>
    <row r="9" spans="1:10" x14ac:dyDescent="0.3">
      <c r="B9" s="7">
        <v>3</v>
      </c>
      <c r="C9" s="7" t="s">
        <v>18</v>
      </c>
      <c r="D9" s="7">
        <v>30000</v>
      </c>
      <c r="E9" s="18">
        <f ca="1">SUMIF('ANS 1.  A, B, C, E'!C6:C81,"Nabila Sultana",'ANS 1.  A, B, C, E'!G6:G28)</f>
        <v>6930000</v>
      </c>
      <c r="F9" s="7">
        <f t="shared" ca="1" si="0"/>
        <v>693000</v>
      </c>
      <c r="G9" s="7">
        <f t="shared" ca="1" si="1"/>
        <v>723000</v>
      </c>
    </row>
    <row r="10" spans="1:10" x14ac:dyDescent="0.3">
      <c r="B10" s="7">
        <v>4</v>
      </c>
      <c r="C10" s="7" t="s">
        <v>21</v>
      </c>
      <c r="D10" s="7">
        <v>30000</v>
      </c>
      <c r="E10" s="7">
        <f ca="1">SUMIF('ANS 1.  A, B, C, E'!C7:C82,"Eva Karim",'ANS 1.  A, B, C, E'!G7:G28)</f>
        <v>4190000</v>
      </c>
      <c r="F10" s="7">
        <f t="shared" ca="1" si="0"/>
        <v>419000</v>
      </c>
      <c r="G10" s="7">
        <f t="shared" ca="1" si="1"/>
        <v>449000</v>
      </c>
    </row>
    <row r="11" spans="1:10" x14ac:dyDescent="0.3">
      <c r="B11" s="7">
        <v>5</v>
      </c>
      <c r="C11" s="7" t="s">
        <v>12</v>
      </c>
      <c r="D11" s="7">
        <v>30000</v>
      </c>
      <c r="E11" s="7">
        <f ca="1">SUMIF('ANS 1.  A, B, C, E'!C8:C83,"Oishi Das",'ANS 1.  A, B, C, E'!G8:G28)</f>
        <v>1890000</v>
      </c>
      <c r="F11" s="7">
        <f t="shared" ca="1" si="0"/>
        <v>151200</v>
      </c>
      <c r="G11" s="7">
        <f t="shared" ca="1" si="1"/>
        <v>181200</v>
      </c>
    </row>
    <row r="12" spans="1:10" x14ac:dyDescent="0.3">
      <c r="B12" s="7">
        <v>6</v>
      </c>
      <c r="C12" s="7" t="s">
        <v>23</v>
      </c>
      <c r="D12" s="7">
        <v>30000</v>
      </c>
      <c r="E12" s="7">
        <f ca="1">SUMIF('ANS 1.  A, B, C, E'!C9:C84,"Farhan Islam",'ANS 1.  A, B, C, E'!G9:G28)</f>
        <v>5320000</v>
      </c>
      <c r="F12" s="7">
        <f t="shared" ca="1" si="0"/>
        <v>532000</v>
      </c>
      <c r="G12" s="7">
        <f t="shared" ca="1" si="1"/>
        <v>562000</v>
      </c>
    </row>
    <row r="13" spans="1:10" x14ac:dyDescent="0.3">
      <c r="B13" s="4"/>
      <c r="C13" s="4"/>
      <c r="D13" s="4"/>
      <c r="E13" s="4"/>
      <c r="F13" s="4"/>
      <c r="G13" s="4"/>
    </row>
    <row r="14" spans="1:10" x14ac:dyDescent="0.3">
      <c r="B14" s="4"/>
      <c r="C14" s="48"/>
      <c r="D14" s="48"/>
      <c r="E14" s="48"/>
      <c r="F14" s="48"/>
      <c r="G14" s="48"/>
      <c r="J14" t="s">
        <v>38</v>
      </c>
    </row>
    <row r="15" spans="1:10" ht="36" customHeight="1" x14ac:dyDescent="0.3">
      <c r="B15" s="4"/>
      <c r="C15" s="40" t="s">
        <v>41</v>
      </c>
      <c r="D15" s="41"/>
      <c r="E15" s="41"/>
      <c r="F15" s="41"/>
      <c r="G15" s="41"/>
    </row>
    <row r="16" spans="1:10" x14ac:dyDescent="0.3">
      <c r="B16" s="4"/>
      <c r="C16" s="4"/>
      <c r="D16" s="4"/>
      <c r="E16" s="4"/>
      <c r="F16" s="4"/>
      <c r="G16" s="4"/>
    </row>
    <row r="17" spans="2:7" ht="31.2" customHeight="1" x14ac:dyDescent="0.3">
      <c r="B17" s="4"/>
      <c r="C17" s="4"/>
      <c r="D17" s="16" t="s">
        <v>39</v>
      </c>
      <c r="E17" s="11">
        <f ca="1">AVERAGE(G7:G12)</f>
        <v>487366.66666666669</v>
      </c>
      <c r="F17" s="4"/>
      <c r="G17" s="4"/>
    </row>
    <row r="18" spans="2:7" x14ac:dyDescent="0.3">
      <c r="B18" s="4"/>
      <c r="C18" s="4"/>
      <c r="D18" s="4"/>
      <c r="E18" s="4"/>
      <c r="F18" s="4"/>
      <c r="G18" s="4"/>
    </row>
    <row r="19" spans="2:7" ht="32.4" customHeight="1" x14ac:dyDescent="0.3">
      <c r="B19" s="4"/>
      <c r="C19" s="4"/>
      <c r="D19" s="16" t="s">
        <v>40</v>
      </c>
      <c r="E19" s="11">
        <f ca="1">ROUND(E17,0)</f>
        <v>487367</v>
      </c>
      <c r="F19" s="4"/>
      <c r="G19" s="4"/>
    </row>
  </sheetData>
  <autoFilter ref="B6:B12" xr:uid="{60A8E90E-BCB4-4F95-9139-B6CF19C4751F}"/>
  <sortState xmlns:xlrd2="http://schemas.microsoft.com/office/spreadsheetml/2017/richdata2" ref="B7:G12">
    <sortCondition ref="B7:B12"/>
  </sortState>
  <mergeCells count="5">
    <mergeCell ref="C15:G15"/>
    <mergeCell ref="B4:G4"/>
    <mergeCell ref="B5:G5"/>
    <mergeCell ref="C2:F2"/>
    <mergeCell ref="C14:G14"/>
  </mergeCells>
  <conditionalFormatting sqref="D7:G12">
    <cfRule type="top10" dxfId="12" priority="1" rank="1"/>
  </conditionalFormatting>
  <conditionalFormatting sqref="G7:G12">
    <cfRule type="top10" dxfId="11" priority="2" rank="1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B64FE-6099-4463-BADF-A30BD5753A6D}">
  <dimension ref="A2:Q48"/>
  <sheetViews>
    <sheetView topLeftCell="A13" zoomScale="90" zoomScaleNormal="90" workbookViewId="0">
      <selection activeCell="P39" sqref="P39"/>
    </sheetView>
  </sheetViews>
  <sheetFormatPr defaultRowHeight="14.4" x14ac:dyDescent="0.3"/>
  <cols>
    <col min="2" max="2" width="18.109375" customWidth="1"/>
    <col min="3" max="3" width="23.33203125" customWidth="1"/>
    <col min="4" max="4" width="15.44140625" customWidth="1"/>
    <col min="5" max="5" width="17.88671875" customWidth="1"/>
    <col min="6" max="6" width="17.44140625" customWidth="1"/>
    <col min="7" max="7" width="20.5546875" customWidth="1"/>
    <col min="8" max="8" width="27" customWidth="1"/>
    <col min="11" max="11" width="24.5546875" customWidth="1"/>
    <col min="12" max="12" width="35.44140625" customWidth="1"/>
    <col min="13" max="13" width="24.33203125" customWidth="1"/>
    <col min="14" max="14" width="27.6640625" customWidth="1"/>
    <col min="15" max="15" width="16.109375" customWidth="1"/>
    <col min="16" max="16" width="24.109375" customWidth="1"/>
    <col min="17" max="17" width="32.5546875" customWidth="1"/>
    <col min="18" max="18" width="9.109375" customWidth="1"/>
  </cols>
  <sheetData>
    <row r="2" spans="1:17" ht="23.4" x14ac:dyDescent="0.45">
      <c r="A2" s="4"/>
      <c r="B2" s="49" t="s">
        <v>72</v>
      </c>
      <c r="C2" s="49"/>
      <c r="D2" s="49"/>
      <c r="E2" s="49"/>
      <c r="F2" s="49"/>
    </row>
    <row r="3" spans="1:17" x14ac:dyDescent="0.3">
      <c r="A3" s="4"/>
      <c r="B3" s="4"/>
      <c r="C3" s="4"/>
      <c r="D3" s="4"/>
      <c r="E3" s="4"/>
      <c r="F3" s="4"/>
    </row>
    <row r="4" spans="1:17" ht="19.8" customHeight="1" x14ac:dyDescent="0.3">
      <c r="A4" s="4"/>
      <c r="B4" s="11" t="s">
        <v>42</v>
      </c>
      <c r="C4" s="11" t="s">
        <v>43</v>
      </c>
      <c r="D4" s="11" t="s">
        <v>35</v>
      </c>
      <c r="E4" s="11" t="s">
        <v>44</v>
      </c>
      <c r="F4" s="11" t="s">
        <v>45</v>
      </c>
    </row>
    <row r="5" spans="1:17" ht="26.4" customHeight="1" x14ac:dyDescent="0.3">
      <c r="A5" s="4"/>
      <c r="B5" s="7" t="s">
        <v>31</v>
      </c>
      <c r="C5" s="7">
        <v>7854500</v>
      </c>
      <c r="D5" s="7">
        <f>SUM('ANS 1.  A, B, C, E'!G4:G28)</f>
        <v>8750000</v>
      </c>
      <c r="E5" s="7">
        <f>D5-C5</f>
        <v>895500</v>
      </c>
      <c r="F5" s="7" t="str">
        <f>IF(E5&gt;0, "Profit", "Loss")</f>
        <v>Profit</v>
      </c>
    </row>
    <row r="6" spans="1:17" ht="26.4" customHeight="1" x14ac:dyDescent="0.3">
      <c r="A6" s="4"/>
      <c r="B6" s="7" t="s">
        <v>46</v>
      </c>
      <c r="C6" s="7">
        <v>9998300</v>
      </c>
      <c r="D6" s="7">
        <f>SUM('ANS 1.  A, B, C, E'!G29:G53)</f>
        <v>9920000</v>
      </c>
      <c r="E6" s="7">
        <f t="shared" ref="E6:E7" si="0">D6-C6</f>
        <v>-78300</v>
      </c>
      <c r="F6" s="7" t="str">
        <f t="shared" ref="F6:F7" si="1">IF(E6&gt;0, "Profit", "Loss")</f>
        <v>Loss</v>
      </c>
    </row>
    <row r="7" spans="1:17" ht="32.4" customHeight="1" x14ac:dyDescent="0.3">
      <c r="A7" s="4"/>
      <c r="B7" s="7" t="s">
        <v>47</v>
      </c>
      <c r="C7" s="7">
        <v>8985700</v>
      </c>
      <c r="D7" s="7">
        <f>SUM('ANS 1.  A, B, C, E'!G54:G79)</f>
        <v>10000000</v>
      </c>
      <c r="E7" s="7">
        <f t="shared" si="0"/>
        <v>1014300</v>
      </c>
      <c r="F7" s="7" t="str">
        <f t="shared" si="1"/>
        <v>Profit</v>
      </c>
    </row>
    <row r="8" spans="1:17" ht="47.4" customHeight="1" x14ac:dyDescent="0.3">
      <c r="A8" s="4"/>
      <c r="B8" s="4"/>
      <c r="C8" s="4"/>
      <c r="D8" s="4"/>
      <c r="E8" s="4"/>
      <c r="F8" s="4"/>
    </row>
    <row r="9" spans="1:17" ht="35.25" customHeight="1" x14ac:dyDescent="0.3">
      <c r="B9" s="53" t="s">
        <v>73</v>
      </c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</row>
    <row r="11" spans="1:17" ht="29.25" customHeight="1" x14ac:dyDescent="0.3">
      <c r="B11" s="51" t="s">
        <v>31</v>
      </c>
      <c r="C11" s="52"/>
      <c r="D11" s="52"/>
      <c r="E11" s="52"/>
      <c r="F11" s="52"/>
      <c r="G11" s="52"/>
      <c r="H11" s="52"/>
      <c r="K11" s="51" t="s">
        <v>46</v>
      </c>
      <c r="L11" s="52"/>
      <c r="M11" s="52"/>
      <c r="N11" s="52"/>
      <c r="O11" s="52"/>
      <c r="P11" s="52"/>
      <c r="Q11" s="52"/>
    </row>
    <row r="12" spans="1:17" ht="15.6" x14ac:dyDescent="0.3">
      <c r="B12" s="19" t="s">
        <v>48</v>
      </c>
      <c r="C12" s="19" t="s">
        <v>49</v>
      </c>
      <c r="D12" s="19" t="s">
        <v>5</v>
      </c>
      <c r="E12" s="19" t="s">
        <v>50</v>
      </c>
      <c r="F12" s="19" t="s">
        <v>37</v>
      </c>
      <c r="G12" s="19" t="s">
        <v>66</v>
      </c>
      <c r="H12" s="19" t="s">
        <v>67</v>
      </c>
      <c r="K12" s="19" t="s">
        <v>48</v>
      </c>
      <c r="L12" s="19" t="s">
        <v>49</v>
      </c>
      <c r="M12" s="19" t="s">
        <v>5</v>
      </c>
      <c r="N12" s="19" t="s">
        <v>50</v>
      </c>
      <c r="O12" s="19" t="s">
        <v>37</v>
      </c>
      <c r="P12" s="19" t="s">
        <v>66</v>
      </c>
      <c r="Q12" s="19" t="s">
        <v>67</v>
      </c>
    </row>
    <row r="13" spans="1:17" x14ac:dyDescent="0.3">
      <c r="B13" s="5" t="s">
        <v>10</v>
      </c>
      <c r="C13" s="5" t="s">
        <v>4</v>
      </c>
      <c r="D13" s="5">
        <v>53</v>
      </c>
      <c r="E13" s="5">
        <v>60000</v>
      </c>
      <c r="F13" s="5">
        <v>3180000</v>
      </c>
      <c r="G13" s="50">
        <f>COUNTIF(C13:C26,C13)</f>
        <v>4</v>
      </c>
      <c r="H13" s="50">
        <f>SUMIF(C13:C26,C13,D13:D26)</f>
        <v>205</v>
      </c>
      <c r="K13" s="5" t="s">
        <v>10</v>
      </c>
      <c r="L13" s="5" t="s">
        <v>4</v>
      </c>
      <c r="M13" s="5">
        <v>55</v>
      </c>
      <c r="N13" s="5">
        <v>60000</v>
      </c>
      <c r="O13" s="5">
        <v>3300000</v>
      </c>
      <c r="P13" s="50">
        <f>COUNTIF(L13:L26,L13)</f>
        <v>4</v>
      </c>
      <c r="Q13" s="50">
        <f>SUMIF(L13:L26,L13,M13:M26)</f>
        <v>244</v>
      </c>
    </row>
    <row r="14" spans="1:17" x14ac:dyDescent="0.3">
      <c r="B14" s="5" t="s">
        <v>51</v>
      </c>
      <c r="C14" s="5" t="s">
        <v>4</v>
      </c>
      <c r="D14" s="5">
        <v>48</v>
      </c>
      <c r="E14" s="5">
        <v>45000</v>
      </c>
      <c r="F14" s="5">
        <v>2160000</v>
      </c>
      <c r="G14" s="50"/>
      <c r="H14" s="50"/>
      <c r="K14" s="5" t="s">
        <v>51</v>
      </c>
      <c r="L14" s="5" t="s">
        <v>4</v>
      </c>
      <c r="M14" s="5">
        <v>50</v>
      </c>
      <c r="N14" s="5">
        <v>45000</v>
      </c>
      <c r="O14" s="5">
        <v>2250000</v>
      </c>
      <c r="P14" s="50"/>
      <c r="Q14" s="50"/>
    </row>
    <row r="15" spans="1:17" x14ac:dyDescent="0.3">
      <c r="B15" s="5" t="s">
        <v>19</v>
      </c>
      <c r="C15" s="5" t="s">
        <v>4</v>
      </c>
      <c r="D15" s="5">
        <v>56</v>
      </c>
      <c r="E15" s="5">
        <v>26000</v>
      </c>
      <c r="F15" s="5">
        <v>1456000</v>
      </c>
      <c r="G15" s="50"/>
      <c r="H15" s="50"/>
      <c r="K15" s="5" t="s">
        <v>19</v>
      </c>
      <c r="L15" s="5" t="s">
        <v>4</v>
      </c>
      <c r="M15" s="5">
        <v>79</v>
      </c>
      <c r="N15" s="5">
        <v>26000</v>
      </c>
      <c r="O15" s="5">
        <v>2054000</v>
      </c>
      <c r="P15" s="50"/>
      <c r="Q15" s="50"/>
    </row>
    <row r="16" spans="1:17" x14ac:dyDescent="0.3">
      <c r="B16" s="5" t="s">
        <v>16</v>
      </c>
      <c r="C16" s="5" t="s">
        <v>4</v>
      </c>
      <c r="D16" s="5">
        <v>48</v>
      </c>
      <c r="E16" s="5">
        <v>17000</v>
      </c>
      <c r="F16" s="5">
        <v>816000</v>
      </c>
      <c r="G16" s="50"/>
      <c r="H16" s="50"/>
      <c r="K16" s="5" t="s">
        <v>16</v>
      </c>
      <c r="L16" s="5" t="s">
        <v>4</v>
      </c>
      <c r="M16" s="5">
        <v>60</v>
      </c>
      <c r="N16" s="5">
        <v>17000</v>
      </c>
      <c r="O16" s="5">
        <v>1020000</v>
      </c>
      <c r="P16" s="50"/>
      <c r="Q16" s="50"/>
    </row>
    <row r="17" spans="2:17" x14ac:dyDescent="0.3">
      <c r="B17" s="5" t="s">
        <v>52</v>
      </c>
      <c r="C17" s="5" t="s">
        <v>62</v>
      </c>
      <c r="D17" s="5"/>
      <c r="E17" s="5"/>
      <c r="F17" s="5">
        <v>12000</v>
      </c>
      <c r="G17" s="50"/>
      <c r="H17" s="50"/>
      <c r="K17" s="5" t="s">
        <v>52</v>
      </c>
      <c r="L17" s="5" t="s">
        <v>62</v>
      </c>
      <c r="M17" s="5"/>
      <c r="N17" s="5"/>
      <c r="O17" s="5">
        <v>12000</v>
      </c>
      <c r="P17" s="50"/>
      <c r="Q17" s="50"/>
    </row>
    <row r="18" spans="2:17" x14ac:dyDescent="0.3">
      <c r="B18" s="5" t="s">
        <v>53</v>
      </c>
      <c r="C18" s="5" t="s">
        <v>63</v>
      </c>
      <c r="D18" s="5"/>
      <c r="E18" s="5"/>
      <c r="F18" s="5">
        <v>5000</v>
      </c>
      <c r="G18" s="50"/>
      <c r="H18" s="50"/>
      <c r="K18" s="5" t="s">
        <v>53</v>
      </c>
      <c r="L18" s="5" t="s">
        <v>63</v>
      </c>
      <c r="M18" s="5"/>
      <c r="N18" s="5"/>
      <c r="O18" s="5">
        <v>8000</v>
      </c>
      <c r="P18" s="50"/>
      <c r="Q18" s="50"/>
    </row>
    <row r="19" spans="2:17" x14ac:dyDescent="0.3">
      <c r="B19" s="5" t="s">
        <v>54</v>
      </c>
      <c r="C19" s="5" t="s">
        <v>62</v>
      </c>
      <c r="D19" s="5"/>
      <c r="E19" s="5"/>
      <c r="F19" s="5">
        <v>8000</v>
      </c>
      <c r="G19" s="50"/>
      <c r="H19" s="50"/>
      <c r="K19" s="5" t="s">
        <v>54</v>
      </c>
      <c r="L19" s="5" t="s">
        <v>62</v>
      </c>
      <c r="M19" s="5"/>
      <c r="N19" s="5"/>
      <c r="O19" s="5">
        <v>8000</v>
      </c>
      <c r="P19" s="50"/>
      <c r="Q19" s="50"/>
    </row>
    <row r="20" spans="2:17" x14ac:dyDescent="0.3">
      <c r="B20" s="5" t="s">
        <v>55</v>
      </c>
      <c r="C20" s="5" t="s">
        <v>64</v>
      </c>
      <c r="D20" s="5"/>
      <c r="E20" s="5"/>
      <c r="F20" s="5">
        <v>1500</v>
      </c>
      <c r="G20" s="50"/>
      <c r="H20" s="50"/>
      <c r="K20" s="5" t="s">
        <v>55</v>
      </c>
      <c r="L20" s="5" t="s">
        <v>64</v>
      </c>
      <c r="M20" s="5"/>
      <c r="N20" s="5"/>
      <c r="O20" s="5">
        <v>1500</v>
      </c>
      <c r="P20" s="50"/>
      <c r="Q20" s="50"/>
    </row>
    <row r="21" spans="2:17" x14ac:dyDescent="0.3">
      <c r="B21" s="5" t="s">
        <v>56</v>
      </c>
      <c r="C21" s="5" t="s">
        <v>65</v>
      </c>
      <c r="D21" s="5">
        <v>5</v>
      </c>
      <c r="E21" s="5">
        <v>30000</v>
      </c>
      <c r="F21" s="5">
        <v>150000</v>
      </c>
      <c r="G21" s="50"/>
      <c r="H21" s="50"/>
      <c r="K21" s="5" t="s">
        <v>56</v>
      </c>
      <c r="L21" s="5" t="s">
        <v>65</v>
      </c>
      <c r="M21" s="5">
        <v>5</v>
      </c>
      <c r="N21" s="5">
        <v>30000</v>
      </c>
      <c r="O21" s="5">
        <v>150000</v>
      </c>
      <c r="P21" s="50"/>
      <c r="Q21" s="50"/>
    </row>
    <row r="22" spans="2:17" x14ac:dyDescent="0.3">
      <c r="B22" s="5" t="s">
        <v>57</v>
      </c>
      <c r="C22" s="5" t="s">
        <v>65</v>
      </c>
      <c r="D22" s="5"/>
      <c r="E22" s="5"/>
      <c r="F22" s="5">
        <v>20000</v>
      </c>
      <c r="G22" s="50"/>
      <c r="H22" s="50"/>
      <c r="K22" s="5" t="s">
        <v>57</v>
      </c>
      <c r="L22" s="5" t="s">
        <v>65</v>
      </c>
      <c r="M22" s="5"/>
      <c r="N22" s="5"/>
      <c r="O22" s="5">
        <v>20000</v>
      </c>
      <c r="P22" s="50"/>
      <c r="Q22" s="50"/>
    </row>
    <row r="23" spans="2:17" x14ac:dyDescent="0.3">
      <c r="B23" s="5" t="s">
        <v>58</v>
      </c>
      <c r="C23" s="5" t="s">
        <v>64</v>
      </c>
      <c r="D23" s="5"/>
      <c r="E23" s="5"/>
      <c r="F23" s="5">
        <v>2000</v>
      </c>
      <c r="G23" s="50"/>
      <c r="H23" s="50"/>
      <c r="K23" s="5" t="s">
        <v>58</v>
      </c>
      <c r="L23" s="5" t="s">
        <v>64</v>
      </c>
      <c r="M23" s="5"/>
      <c r="N23" s="5"/>
      <c r="O23" s="5">
        <v>3000</v>
      </c>
      <c r="P23" s="50"/>
      <c r="Q23" s="50"/>
    </row>
    <row r="24" spans="2:17" x14ac:dyDescent="0.3">
      <c r="B24" s="5" t="s">
        <v>59</v>
      </c>
      <c r="C24" s="5" t="s">
        <v>63</v>
      </c>
      <c r="D24" s="5"/>
      <c r="E24" s="5"/>
      <c r="F24" s="5">
        <v>3000</v>
      </c>
      <c r="G24" s="50"/>
      <c r="H24" s="50"/>
      <c r="K24" s="5" t="s">
        <v>59</v>
      </c>
      <c r="L24" s="5" t="s">
        <v>63</v>
      </c>
      <c r="M24" s="5"/>
      <c r="N24" s="5"/>
      <c r="O24" s="5">
        <v>1000</v>
      </c>
      <c r="P24" s="50"/>
      <c r="Q24" s="50"/>
    </row>
    <row r="25" spans="2:17" x14ac:dyDescent="0.3">
      <c r="B25" s="5" t="s">
        <v>60</v>
      </c>
      <c r="C25" s="5" t="s">
        <v>64</v>
      </c>
      <c r="D25" s="5"/>
      <c r="E25" s="5"/>
      <c r="F25" s="5">
        <v>1000</v>
      </c>
      <c r="G25" s="50"/>
      <c r="H25" s="50"/>
      <c r="K25" s="5" t="s">
        <v>60</v>
      </c>
      <c r="L25" s="5" t="s">
        <v>64</v>
      </c>
      <c r="M25" s="5"/>
      <c r="N25" s="5"/>
      <c r="O25" s="5">
        <v>800</v>
      </c>
      <c r="P25" s="50"/>
      <c r="Q25" s="50"/>
    </row>
    <row r="26" spans="2:17" x14ac:dyDescent="0.3">
      <c r="B26" s="5" t="s">
        <v>61</v>
      </c>
      <c r="C26" s="5"/>
      <c r="D26" s="5"/>
      <c r="E26" s="5"/>
      <c r="F26" s="5">
        <v>40000</v>
      </c>
      <c r="G26" s="50"/>
      <c r="H26" s="50"/>
      <c r="K26" s="5" t="s">
        <v>61</v>
      </c>
      <c r="L26" s="5"/>
      <c r="M26" s="5"/>
      <c r="N26" s="5"/>
      <c r="O26" s="5">
        <v>1170000</v>
      </c>
      <c r="P26" s="50"/>
      <c r="Q26" s="50"/>
    </row>
    <row r="32" spans="2:17" x14ac:dyDescent="0.3">
      <c r="I32" t="s">
        <v>38</v>
      </c>
    </row>
    <row r="33" spans="2:14" ht="32.25" customHeight="1" x14ac:dyDescent="0.3">
      <c r="B33" s="51" t="s">
        <v>47</v>
      </c>
      <c r="C33" s="52"/>
      <c r="D33" s="52"/>
      <c r="E33" s="52"/>
      <c r="F33" s="52"/>
      <c r="G33" s="52"/>
      <c r="H33" s="52"/>
    </row>
    <row r="34" spans="2:14" ht="15.6" x14ac:dyDescent="0.3">
      <c r="B34" s="19" t="s">
        <v>48</v>
      </c>
      <c r="C34" s="19" t="s">
        <v>49</v>
      </c>
      <c r="D34" s="19" t="s">
        <v>5</v>
      </c>
      <c r="E34" s="19" t="s">
        <v>50</v>
      </c>
      <c r="F34" s="19" t="s">
        <v>37</v>
      </c>
      <c r="G34" s="19" t="s">
        <v>66</v>
      </c>
      <c r="H34" s="19" t="s">
        <v>67</v>
      </c>
      <c r="K34" s="20" t="s">
        <v>42</v>
      </c>
      <c r="L34" s="21" t="s">
        <v>68</v>
      </c>
      <c r="M34" s="21" t="s">
        <v>67</v>
      </c>
      <c r="N34" s="21" t="s">
        <v>69</v>
      </c>
    </row>
    <row r="35" spans="2:14" x14ac:dyDescent="0.3">
      <c r="B35" s="5" t="s">
        <v>10</v>
      </c>
      <c r="C35" s="5" t="s">
        <v>4</v>
      </c>
      <c r="D35" s="5">
        <v>67</v>
      </c>
      <c r="E35" s="5">
        <v>60000</v>
      </c>
      <c r="F35" s="5">
        <v>4020000</v>
      </c>
      <c r="G35" s="50">
        <f>COUNTIF(C35:C48,C35)</f>
        <v>4</v>
      </c>
      <c r="H35" s="50">
        <f>SUMIF(C35:C48,C35,D35:D48)</f>
        <v>236</v>
      </c>
      <c r="K35" s="5" t="s">
        <v>31</v>
      </c>
      <c r="L35" s="5">
        <v>4</v>
      </c>
      <c r="M35" s="5">
        <v>205</v>
      </c>
      <c r="N35" s="50" t="str">
        <f>INDEX(K35:K37,MATCH(MIN(M35:M37),M35:M37))</f>
        <v>January</v>
      </c>
    </row>
    <row r="36" spans="2:14" x14ac:dyDescent="0.3">
      <c r="B36" s="5" t="s">
        <v>51</v>
      </c>
      <c r="C36" s="5" t="s">
        <v>4</v>
      </c>
      <c r="D36" s="5">
        <v>41</v>
      </c>
      <c r="E36" s="5">
        <v>45000</v>
      </c>
      <c r="F36" s="5">
        <v>1840000</v>
      </c>
      <c r="G36" s="50"/>
      <c r="H36" s="50"/>
      <c r="K36" s="5" t="s">
        <v>46</v>
      </c>
      <c r="L36" s="5">
        <v>4</v>
      </c>
      <c r="M36" s="5">
        <v>244</v>
      </c>
      <c r="N36" s="50"/>
    </row>
    <row r="37" spans="2:14" x14ac:dyDescent="0.3">
      <c r="B37" s="5" t="s">
        <v>19</v>
      </c>
      <c r="C37" s="5" t="s">
        <v>4</v>
      </c>
      <c r="D37" s="5">
        <v>70</v>
      </c>
      <c r="E37" s="5">
        <v>26000</v>
      </c>
      <c r="F37" s="5">
        <v>1820000</v>
      </c>
      <c r="G37" s="50"/>
      <c r="H37" s="50"/>
      <c r="K37" s="5" t="s">
        <v>47</v>
      </c>
      <c r="L37" s="5">
        <v>4</v>
      </c>
      <c r="M37" s="5">
        <v>236</v>
      </c>
      <c r="N37" s="50"/>
    </row>
    <row r="38" spans="2:14" x14ac:dyDescent="0.3">
      <c r="B38" s="5" t="s">
        <v>16</v>
      </c>
      <c r="C38" s="5" t="s">
        <v>4</v>
      </c>
      <c r="D38" s="5">
        <v>58</v>
      </c>
      <c r="E38" s="5">
        <v>17000</v>
      </c>
      <c r="F38" s="5">
        <v>986000</v>
      </c>
      <c r="G38" s="50"/>
      <c r="H38" s="50"/>
    </row>
    <row r="39" spans="2:14" x14ac:dyDescent="0.3">
      <c r="B39" s="5" t="s">
        <v>52</v>
      </c>
      <c r="C39" s="5" t="s">
        <v>62</v>
      </c>
      <c r="D39" s="5"/>
      <c r="E39" s="5"/>
      <c r="F39" s="5">
        <v>13000</v>
      </c>
      <c r="G39" s="50"/>
      <c r="H39" s="50"/>
    </row>
    <row r="40" spans="2:14" x14ac:dyDescent="0.3">
      <c r="B40" s="5" t="s">
        <v>53</v>
      </c>
      <c r="C40" s="5" t="s">
        <v>63</v>
      </c>
      <c r="D40" s="5"/>
      <c r="E40" s="5"/>
      <c r="F40" s="5">
        <v>2000</v>
      </c>
      <c r="G40" s="50"/>
      <c r="H40" s="50"/>
    </row>
    <row r="41" spans="2:14" x14ac:dyDescent="0.3">
      <c r="B41" s="5" t="s">
        <v>54</v>
      </c>
      <c r="C41" s="5" t="s">
        <v>62</v>
      </c>
      <c r="D41" s="5"/>
      <c r="E41" s="5"/>
      <c r="F41" s="5">
        <v>8000</v>
      </c>
      <c r="G41" s="50"/>
      <c r="H41" s="50"/>
    </row>
    <row r="42" spans="2:14" x14ac:dyDescent="0.3">
      <c r="B42" s="5" t="s">
        <v>55</v>
      </c>
      <c r="C42" s="5" t="s">
        <v>64</v>
      </c>
      <c r="D42" s="5"/>
      <c r="E42" s="5"/>
      <c r="F42" s="5">
        <v>1500</v>
      </c>
      <c r="G42" s="50"/>
      <c r="H42" s="50"/>
    </row>
    <row r="43" spans="2:14" x14ac:dyDescent="0.3">
      <c r="B43" s="5" t="s">
        <v>56</v>
      </c>
      <c r="C43" s="5" t="s">
        <v>65</v>
      </c>
      <c r="D43" s="5">
        <v>5</v>
      </c>
      <c r="E43" s="5">
        <v>30000</v>
      </c>
      <c r="F43" s="5">
        <v>150000</v>
      </c>
      <c r="G43" s="50"/>
      <c r="H43" s="50"/>
    </row>
    <row r="44" spans="2:14" x14ac:dyDescent="0.3">
      <c r="B44" s="5" t="s">
        <v>57</v>
      </c>
      <c r="C44" s="5" t="s">
        <v>65</v>
      </c>
      <c r="D44" s="5"/>
      <c r="E44" s="5"/>
      <c r="F44" s="5">
        <v>20000</v>
      </c>
      <c r="G44" s="50"/>
      <c r="H44" s="50"/>
      <c r="J44" t="s">
        <v>38</v>
      </c>
    </row>
    <row r="45" spans="2:14" x14ac:dyDescent="0.3">
      <c r="B45" s="5" t="s">
        <v>58</v>
      </c>
      <c r="C45" s="5" t="s">
        <v>64</v>
      </c>
      <c r="D45" s="5"/>
      <c r="E45" s="5"/>
      <c r="F45" s="5">
        <v>2000</v>
      </c>
      <c r="G45" s="50"/>
      <c r="H45" s="50"/>
    </row>
    <row r="46" spans="2:14" x14ac:dyDescent="0.3">
      <c r="B46" s="5" t="s">
        <v>59</v>
      </c>
      <c r="C46" s="5" t="s">
        <v>63</v>
      </c>
      <c r="D46" s="5"/>
      <c r="E46" s="5"/>
      <c r="F46" s="5">
        <v>7000</v>
      </c>
      <c r="G46" s="50"/>
      <c r="H46" s="50"/>
    </row>
    <row r="47" spans="2:14" x14ac:dyDescent="0.3">
      <c r="B47" s="5" t="s">
        <v>60</v>
      </c>
      <c r="C47" s="5" t="s">
        <v>64</v>
      </c>
      <c r="D47" s="5"/>
      <c r="E47" s="5"/>
      <c r="F47" s="5">
        <v>1200</v>
      </c>
      <c r="G47" s="50"/>
      <c r="H47" s="50"/>
    </row>
    <row r="48" spans="2:14" x14ac:dyDescent="0.3">
      <c r="B48" s="5" t="s">
        <v>61</v>
      </c>
      <c r="C48" s="5"/>
      <c r="D48" s="5"/>
      <c r="E48" s="5"/>
      <c r="F48" s="5">
        <v>110000</v>
      </c>
      <c r="G48" s="50"/>
      <c r="H48" s="50"/>
    </row>
  </sheetData>
  <mergeCells count="12">
    <mergeCell ref="B2:F2"/>
    <mergeCell ref="G13:G26"/>
    <mergeCell ref="H13:H26"/>
    <mergeCell ref="B11:H11"/>
    <mergeCell ref="N35:N37"/>
    <mergeCell ref="B9:Q9"/>
    <mergeCell ref="K11:Q11"/>
    <mergeCell ref="P13:P26"/>
    <mergeCell ref="Q13:Q26"/>
    <mergeCell ref="B33:H33"/>
    <mergeCell ref="G35:G48"/>
    <mergeCell ref="H35:H48"/>
  </mergeCells>
  <conditionalFormatting sqref="F5:F7">
    <cfRule type="containsText" dxfId="10" priority="1" operator="containsText" text="Loss">
      <formula>NOT(ISERROR(SEARCH("Loss",F5)))</formula>
    </cfRule>
    <cfRule type="containsText" dxfId="9" priority="2" operator="containsText" text="Loss">
      <formula>NOT(ISERROR(SEARCH("Loss",F5)))</formula>
    </cfRule>
    <cfRule type="containsText" dxfId="8" priority="3" operator="containsText" text="Profit">
      <formula>NOT(ISERROR(SEARCH("Profit",F5)))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D707E-37FA-46A2-B708-7949CD47AE3C}">
  <dimension ref="A1:N17"/>
  <sheetViews>
    <sheetView zoomScale="90" zoomScaleNormal="90" workbookViewId="0">
      <selection activeCell="F25" sqref="F25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4" width="8" bestFit="1" customWidth="1"/>
    <col min="5" max="6" width="8" customWidth="1"/>
    <col min="7" max="13" width="8" bestFit="1" customWidth="1"/>
    <col min="14" max="14" width="10.77734375" bestFit="1" customWidth="1"/>
  </cols>
  <sheetData>
    <row r="1" spans="1:14" x14ac:dyDescent="0.3">
      <c r="A1" s="33" t="s">
        <v>42</v>
      </c>
      <c r="B1" t="s">
        <v>85</v>
      </c>
    </row>
    <row r="3" spans="1:14" x14ac:dyDescent="0.3">
      <c r="A3" s="33" t="s">
        <v>87</v>
      </c>
      <c r="B3" s="33" t="s">
        <v>86</v>
      </c>
    </row>
    <row r="4" spans="1:14" x14ac:dyDescent="0.3">
      <c r="A4" s="33" t="s">
        <v>26</v>
      </c>
      <c r="B4">
        <v>4534800</v>
      </c>
      <c r="C4">
        <v>5215400</v>
      </c>
      <c r="D4">
        <v>6234800</v>
      </c>
      <c r="E4">
        <v>7345200</v>
      </c>
      <c r="F4">
        <v>7976700</v>
      </c>
      <c r="G4">
        <v>8348700</v>
      </c>
      <c r="H4">
        <v>8904700</v>
      </c>
      <c r="I4">
        <v>8987000</v>
      </c>
      <c r="J4">
        <v>9288500</v>
      </c>
      <c r="K4">
        <v>9744300</v>
      </c>
      <c r="L4">
        <v>9879000</v>
      </c>
      <c r="M4">
        <v>9976500</v>
      </c>
      <c r="N4" t="s">
        <v>27</v>
      </c>
    </row>
    <row r="5" spans="1:14" x14ac:dyDescent="0.3">
      <c r="A5" s="34">
        <v>4809300</v>
      </c>
      <c r="B5">
        <v>274500</v>
      </c>
      <c r="N5">
        <v>274500</v>
      </c>
    </row>
    <row r="6" spans="1:14" x14ac:dyDescent="0.3">
      <c r="A6" s="34">
        <v>5164500</v>
      </c>
      <c r="C6">
        <v>-50900</v>
      </c>
      <c r="N6">
        <v>-50900</v>
      </c>
    </row>
    <row r="7" spans="1:14" x14ac:dyDescent="0.3">
      <c r="A7" s="34">
        <v>7024000</v>
      </c>
      <c r="D7">
        <v>789200</v>
      </c>
      <c r="N7">
        <v>789200</v>
      </c>
    </row>
    <row r="8" spans="1:14" x14ac:dyDescent="0.3">
      <c r="A8" s="34">
        <v>7957400</v>
      </c>
      <c r="E8">
        <v>612200</v>
      </c>
      <c r="N8">
        <v>612200</v>
      </c>
    </row>
    <row r="9" spans="1:14" x14ac:dyDescent="0.3">
      <c r="A9" s="34">
        <v>8087900</v>
      </c>
      <c r="F9">
        <v>111200</v>
      </c>
      <c r="N9">
        <v>111200</v>
      </c>
    </row>
    <row r="10" spans="1:14" x14ac:dyDescent="0.3">
      <c r="A10" s="34">
        <v>8750000</v>
      </c>
      <c r="J10">
        <v>-538500</v>
      </c>
      <c r="N10">
        <v>-538500</v>
      </c>
    </row>
    <row r="11" spans="1:14" x14ac:dyDescent="0.3">
      <c r="A11" s="34">
        <v>8834800</v>
      </c>
      <c r="G11">
        <v>486100</v>
      </c>
      <c r="N11">
        <v>486100</v>
      </c>
    </row>
    <row r="12" spans="1:14" x14ac:dyDescent="0.3">
      <c r="A12" s="34">
        <v>9876500</v>
      </c>
      <c r="I12">
        <v>889500</v>
      </c>
      <c r="N12">
        <v>889500</v>
      </c>
    </row>
    <row r="13" spans="1:14" x14ac:dyDescent="0.3">
      <c r="A13" s="34">
        <v>9920000</v>
      </c>
      <c r="K13">
        <v>175700</v>
      </c>
      <c r="N13">
        <v>175700</v>
      </c>
    </row>
    <row r="14" spans="1:14" x14ac:dyDescent="0.3">
      <c r="A14" s="34">
        <v>9969800</v>
      </c>
      <c r="L14">
        <v>90800</v>
      </c>
      <c r="N14">
        <v>90800</v>
      </c>
    </row>
    <row r="15" spans="1:14" x14ac:dyDescent="0.3">
      <c r="A15" s="34">
        <v>10000000</v>
      </c>
      <c r="H15">
        <v>1095300</v>
      </c>
      <c r="N15">
        <v>1095300</v>
      </c>
    </row>
    <row r="16" spans="1:14" x14ac:dyDescent="0.3">
      <c r="A16" s="34">
        <v>11543600</v>
      </c>
      <c r="M16">
        <v>1567100</v>
      </c>
      <c r="N16">
        <v>1567100</v>
      </c>
    </row>
    <row r="17" spans="1:14" x14ac:dyDescent="0.3">
      <c r="A17" s="34" t="s">
        <v>27</v>
      </c>
      <c r="B17">
        <v>274500</v>
      </c>
      <c r="C17">
        <v>-50900</v>
      </c>
      <c r="D17">
        <v>789200</v>
      </c>
      <c r="E17">
        <v>612200</v>
      </c>
      <c r="F17">
        <v>111200</v>
      </c>
      <c r="G17">
        <v>486100</v>
      </c>
      <c r="H17">
        <v>1095300</v>
      </c>
      <c r="I17">
        <v>889500</v>
      </c>
      <c r="J17">
        <v>-538500</v>
      </c>
      <c r="K17">
        <v>175700</v>
      </c>
      <c r="L17">
        <v>90800</v>
      </c>
      <c r="M17">
        <v>1567100</v>
      </c>
      <c r="N17">
        <v>5502200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A38F2-35AE-41F7-B220-119C1B3F1835}">
  <dimension ref="D9:G21"/>
  <sheetViews>
    <sheetView workbookViewId="0">
      <selection activeCell="D9" sqref="D9:G21"/>
    </sheetView>
  </sheetViews>
  <sheetFormatPr defaultRowHeight="14.4" x14ac:dyDescent="0.3"/>
  <cols>
    <col min="5" max="5" width="10.5546875" customWidth="1"/>
    <col min="7" max="7" width="22.6640625" customWidth="1"/>
  </cols>
  <sheetData>
    <row r="9" spans="4:7" x14ac:dyDescent="0.3">
      <c r="D9" s="27" t="s">
        <v>42</v>
      </c>
      <c r="E9" s="28" t="s">
        <v>43</v>
      </c>
      <c r="F9" s="28" t="s">
        <v>35</v>
      </c>
      <c r="G9" s="29" t="s">
        <v>75</v>
      </c>
    </row>
    <row r="10" spans="4:7" x14ac:dyDescent="0.3">
      <c r="D10" s="15" t="s">
        <v>31</v>
      </c>
      <c r="E10" s="7">
        <v>9288500</v>
      </c>
      <c r="F10" s="7">
        <v>8750000</v>
      </c>
      <c r="G10" s="26">
        <f t="shared" ref="G10:G21" si="0">SUM(F10-E10)</f>
        <v>-538500</v>
      </c>
    </row>
    <row r="11" spans="4:7" x14ac:dyDescent="0.3">
      <c r="D11" s="15" t="s">
        <v>46</v>
      </c>
      <c r="E11" s="7">
        <v>9744300</v>
      </c>
      <c r="F11" s="7">
        <v>9920000</v>
      </c>
      <c r="G11" s="26">
        <f t="shared" si="0"/>
        <v>175700</v>
      </c>
    </row>
    <row r="12" spans="4:7" x14ac:dyDescent="0.3">
      <c r="D12" s="15" t="s">
        <v>47</v>
      </c>
      <c r="E12" s="7">
        <v>8904700</v>
      </c>
      <c r="F12" s="7">
        <v>10000000</v>
      </c>
      <c r="G12" s="26">
        <f t="shared" si="0"/>
        <v>1095300</v>
      </c>
    </row>
    <row r="13" spans="4:7" x14ac:dyDescent="0.3">
      <c r="D13" s="15" t="s">
        <v>76</v>
      </c>
      <c r="E13" s="7">
        <v>7345200</v>
      </c>
      <c r="F13" s="7">
        <v>7957400</v>
      </c>
      <c r="G13" s="26">
        <f t="shared" si="0"/>
        <v>612200</v>
      </c>
    </row>
    <row r="14" spans="4:7" x14ac:dyDescent="0.3">
      <c r="D14" s="15" t="s">
        <v>77</v>
      </c>
      <c r="E14" s="7">
        <v>8987000</v>
      </c>
      <c r="F14" s="7">
        <v>9876500</v>
      </c>
      <c r="G14" s="26">
        <f t="shared" si="0"/>
        <v>889500</v>
      </c>
    </row>
    <row r="15" spans="4:7" x14ac:dyDescent="0.3">
      <c r="D15" s="15" t="s">
        <v>78</v>
      </c>
      <c r="E15" s="7">
        <v>5215400</v>
      </c>
      <c r="F15" s="7">
        <v>5164500</v>
      </c>
      <c r="G15" s="26">
        <f t="shared" si="0"/>
        <v>-50900</v>
      </c>
    </row>
    <row r="16" spans="4:7" x14ac:dyDescent="0.3">
      <c r="D16" s="15" t="s">
        <v>79</v>
      </c>
      <c r="E16" s="7">
        <v>9976500</v>
      </c>
      <c r="F16" s="7">
        <v>11543600</v>
      </c>
      <c r="G16" s="26">
        <f t="shared" si="0"/>
        <v>1567100</v>
      </c>
    </row>
    <row r="17" spans="4:7" x14ac:dyDescent="0.3">
      <c r="D17" s="15" t="s">
        <v>80</v>
      </c>
      <c r="E17" s="7">
        <v>7976700</v>
      </c>
      <c r="F17" s="7">
        <v>8087900</v>
      </c>
      <c r="G17" s="26">
        <f t="shared" si="0"/>
        <v>111200</v>
      </c>
    </row>
    <row r="18" spans="4:7" x14ac:dyDescent="0.3">
      <c r="D18" s="15" t="s">
        <v>81</v>
      </c>
      <c r="E18" s="7">
        <v>9879000</v>
      </c>
      <c r="F18" s="7">
        <v>9969800</v>
      </c>
      <c r="G18" s="26">
        <f t="shared" si="0"/>
        <v>90800</v>
      </c>
    </row>
    <row r="19" spans="4:7" x14ac:dyDescent="0.3">
      <c r="D19" s="15" t="s">
        <v>82</v>
      </c>
      <c r="E19" s="7">
        <v>6234800</v>
      </c>
      <c r="F19" s="7">
        <v>7024000</v>
      </c>
      <c r="G19" s="26">
        <f t="shared" si="0"/>
        <v>789200</v>
      </c>
    </row>
    <row r="20" spans="4:7" x14ac:dyDescent="0.3">
      <c r="D20" s="15" t="s">
        <v>83</v>
      </c>
      <c r="E20" s="7">
        <v>4534800</v>
      </c>
      <c r="F20" s="7">
        <v>4809300</v>
      </c>
      <c r="G20" s="26">
        <f t="shared" si="0"/>
        <v>274500</v>
      </c>
    </row>
    <row r="21" spans="4:7" x14ac:dyDescent="0.3">
      <c r="D21" s="30" t="s">
        <v>84</v>
      </c>
      <c r="E21" s="31">
        <v>8348700</v>
      </c>
      <c r="F21" s="31">
        <v>8834800</v>
      </c>
      <c r="G21" s="32">
        <f t="shared" si="0"/>
        <v>486100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5 a h 8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5 a h 8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W o f F k o i k e 4 D g A A A B E A A A A T A B w A R m 9 y b X V s Y X M v U 2 V j d G l v b j E u b S C i G A A o o B Q A A A A A A A A A A A A A A A A A A A A A A A A A A A A r T k 0 u y c z P U w i G 0 I b W A F B L A Q I t A B Q A A g A I A O W o f F m G V K h z p A A A A P Y A A A A S A A A A A A A A A A A A A A A A A A A A A A B D b 2 5 m a W c v U G F j a 2 F n Z S 5 4 b W x Q S w E C L Q A U A A I A C A D l q H x Z D 8 r p q 6 Q A A A D p A A A A E w A A A A A A A A A A A A A A A A D w A A A A W 0 N v b n R l b n R f V H l w Z X N d L n h t b F B L A Q I t A B Q A A g A I A O W o f F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p 1 H 2 + 6 6 G s Q Y q z P / 5 f m t w d A A A A A A I A A A A A A B B m A A A A A Q A A I A A A A E v X q / Y C l 4 w t 4 1 8 + 9 t M n i 7 c I A l 0 L 1 K n + J 1 A i d 9 Z z G / a R A A A A A A 6 A A A A A A g A A I A A A A N z s L h a o W r 0 D E V K + 3 m 2 R s M N 4 i T j 6 c P h J A n b V d A M w Z H h I U A A A A O C I z V b u U z n u D j 8 a a T y P 5 1 y 0 L q B v R l E Z G M f 6 + s a v b Y 5 e K k Z + R c R j 1 H z i i K Y 6 0 o 8 s H F X L w 9 H 9 3 r l i 9 W L S F J o u + 4 P g u 2 n 1 I 6 e T e R K R + i m 0 p L s T Q A A A A H r + K 6 C 6 N Y a g 1 L p a i V l n T + T E 6 G 0 l o J p c t D Z G q G 5 y x 6 u 8 t 0 N A J 5 U P K Q y T d 7 J 0 i C i Q n A H F O 1 k b K / e L 7 S c Q z p Y s t G Q = < / D a t a M a s h u p > 
</file>

<file path=customXml/itemProps1.xml><?xml version="1.0" encoding="utf-8"?>
<ds:datastoreItem xmlns:ds="http://schemas.openxmlformats.org/officeDocument/2006/customXml" ds:itemID="{F326814D-E48F-4174-99B7-C83A142577D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ANS 1.  A, B, C, E</vt:lpstr>
      <vt:lpstr>ANS 1. D</vt:lpstr>
      <vt:lpstr>ANS 2</vt:lpstr>
      <vt:lpstr>ANS 3</vt:lpstr>
      <vt:lpstr>ans 4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Kazi Al-amin Islam</dc:creator>
  <cp:lastModifiedBy>Yasin Ali</cp:lastModifiedBy>
  <dcterms:created xsi:type="dcterms:W3CDTF">2024-05-29T21:50:26Z</dcterms:created>
  <dcterms:modified xsi:type="dcterms:W3CDTF">2024-12-07T07:26:41Z</dcterms:modified>
</cp:coreProperties>
</file>