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<sst xmlns="http://schemas.openxmlformats.org/spreadsheetml/2006/main" count="1106" uniqueCount="409">
  <si>
    <t>File opened</t>
  </si>
  <si>
    <t>2019-04-03 13:40:29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</si>
  <si>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</si>
  <si>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</si>
  <si>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</si>
  <si>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</si>
  <si>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</si>
  <si>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</si>
  <si>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</si>
  <si>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</si>
  <si>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</si>
  <si>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</si>
  <si>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</si>
  <si>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{"ssb_ref": "37595.2", "h2oazero": "1.00241", "co2bspanconc2": "296.7", "co2aspan2a": "0.329491", "h2obspan2": "0", "h2oaspan1": "1.00294", "h2obspan2a": "0.0691036", "chamberpressurezero": "2.52672", "co2bspan2b": "0.32636", "co2bzero": "0.957759", "co2aspan2": "-0.0257965", "h2obspan2b": "0.0691233", "h2oaspan2b": "0.069198", "h2oaspan2": "0", "oxygen": "21", "h2obspan1": "1.00029", "h2oaspan2a": "0.0689952", "ssa_ref": "35974.6", "flowmeterzero": "1.00147", "co2bspan1": "1.00105", "co2aspanconc1": "2500", "tazero": "-0.00228119", "co2bspan2": "-0.0261668", "co2aspan2b": "0.327046", "h2obzero": "0.996793", "tbzero": "0.0863571", "h2oaspanconc2": "0", "flowbzero": "0.32298", "co2bspanconc1": "2500", "h2obspanconc1": "12.21", "h2oaspanconc1": "12.21", "co2aspanconc2": "296.7", "flowazero": "0.30705", "co2bspan2a": "0.328844", "h2obspanconc2": "0", "co2azero": "0.990305",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</si>
  <si>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</si>
  <si>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</si>
  <si>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</si>
  <si>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</si>
  <si>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</si>
  <si>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</si>
  <si>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</si>
  <si>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</si>
  <si>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</si>
  <si>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13:40:29</t>
  </si>
  <si>
    <t>Stability Definition:	ΔH2O (Meas2): Slp&lt;0.1 Per=20	ΔCO2 (Meas2): Slp&lt;0.5 Per=20	F (FlrLS): Slp&lt;1 Per=20</t>
  </si>
  <si>
    <t>13:51:46</t>
  </si>
  <si>
    <t>Stability Definition:	ΔCO2 (Meas2): Slp&lt;0.5 Per=20	F (FlrLS): Slp&lt;1 Per=20</t>
  </si>
  <si>
    <t>13:51:49</t>
  </si>
  <si>
    <t>Stability Definition:	ΔCO2 (Meas2): Slp&lt;0.5 Per=20</t>
  </si>
  <si>
    <t>13:52:23</t>
  </si>
  <si>
    <t>Stability Definition:	none</t>
  </si>
  <si>
    <t>13:53:13</t>
  </si>
  <si>
    <t>Stability Definition:	CO2_r (Meas): Per=15</t>
  </si>
  <si>
    <t>13:53:37</t>
  </si>
  <si>
    <t>Stability Definition:	CO2_r (Meas): Per=15	CO2_s (Meas): Per=15</t>
  </si>
  <si>
    <t>13:53:43</t>
  </si>
  <si>
    <t>Stability Definition:	CO2_r (Meas): Per=15	CO2_s (Meas): Per=15	H2O_s (Meas): Per=15</t>
  </si>
  <si>
    <t>13:53:55</t>
  </si>
  <si>
    <t>13:54:20</t>
  </si>
  <si>
    <t>Stability Definition:	CO2_r (Meas): Per=15	CO2_s (Meas): Per=15	H2O_s (Meas): Per=30</t>
  </si>
  <si>
    <t>13:54:47</t>
  </si>
  <si>
    <t>13:54:56</t>
  </si>
  <si>
    <t>13:54:59</t>
  </si>
  <si>
    <t>Stability Definition:	CO2_r (Meas): Per=15	CO2_s (Meas): Per=30	H2O_s (Meas): Per=30</t>
  </si>
  <si>
    <t>13:55:03</t>
  </si>
  <si>
    <t>13:55:05</t>
  </si>
  <si>
    <t>Stability Definition:	CO2_r (Meas): Per=30	CO2_s (Meas): Per=30	H2O_s (Meas): Per=30</t>
  </si>
  <si>
    <t>13:55:09</t>
  </si>
  <si>
    <t>Stability Definition:	CO2_r (Meas): Slp&lt;0.4 Per=30	CO2_s (Meas): Per=30	H2O_s (Meas): Per=30</t>
  </si>
  <si>
    <t>13:55:13</t>
  </si>
  <si>
    <t>Stability Definition:	CO2_r (Meas): Slp&lt;0.4 Per=30	CO2_s (Meas): Slp&lt;0.4 Per=30	H2O_s (Meas): Per=30</t>
  </si>
  <si>
    <t>13:55:14</t>
  </si>
  <si>
    <t>Stability Definition:	CO2_r (Meas): Slp&lt;0.4 Per=30	CO2_s (Meas): Slp&lt;0.4 Per=30	H2O_s (Meas): Slp&lt;0.3 Per=30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</si>
  <si>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</si>
  <si>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</si>
  <si>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</si>
  <si>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</si>
  <si>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</si>
  <si>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</si>
  <si>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</si>
  <si>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</si>
  <si>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</si>
  <si>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</si>
  <si>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</si>
  <si>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</si>
  <si>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</si>
  <si>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</si>
  <si>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</si>
  <si>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</si>
  <si>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</si>
  <si>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</si>
  <si>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</si>
  <si>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</si>
  <si>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</si>
  <si>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</si>
  <si>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</si>
  <si>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</si>
  <si>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</si>
  <si>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</si>
  <si>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</si>
  <si>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</si>
  <si>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</si>
  <si>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</si>
  <si>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</si>
  <si>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</si>
  <si>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</si>
  <si>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</si>
  <si>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</si>
  <si>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</si>
  <si>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</si>
  <si>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</si>
  <si>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</si>
  <si>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</si>
  <si>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</si>
  <si>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</si>
  <si>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</si>
  <si>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</si>
  <si>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</si>
  <si>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5.68923 83.3126 390.418 635.664 878.795 1060.72 1230.6 1347.93</t>
  </si>
  <si>
    <t>Fs_true</t>
  </si>
  <si>
    <t>0.162016 101.015 402.308 601.254 800.752 1001.98 1200.47 1401.7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</si>
  <si>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</si>
  <si>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</si>
  <si>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</si>
  <si>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</si>
  <si>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</si>
  <si>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</si>
  <si>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</si>
  <si>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</si>
  <si>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</si>
  <si>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</si>
  <si>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</si>
  <si>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</si>
  <si>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</si>
  <si>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</si>
  <si>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</si>
  <si>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</si>
  <si>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</si>
  <si>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</si>
  <si>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</si>
  <si>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</si>
  <si>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</si>
  <si>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</si>
  <si>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</si>
  <si>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</si>
  <si>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</si>
  <si>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</si>
  <si>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</si>
  <si>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</si>
  <si>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</si>
  <si>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</si>
  <si>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</si>
  <si>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</si>
  <si>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</si>
  <si>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</si>
  <si>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</si>
  <si>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</si>
  <si>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</si>
  <si>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</si>
  <si>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</si>
  <si>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</si>
  <si>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</si>
  <si>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</si>
  <si>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</si>
  <si>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</si>
  <si>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</si>
  <si>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</si>
  <si>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</si>
  <si>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</si>
  <si>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</si>
  <si>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</si>
  <si>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</si>
  <si>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</si>
  <si>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</si>
  <si>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</si>
  <si>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</si>
  <si>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</si>
  <si>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</si>
  <si>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</si>
  <si>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</si>
  <si>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</si>
  <si>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</si>
  <si>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</si>
  <si>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</si>
  <si>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</si>
  <si>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</si>
  <si>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</si>
  <si>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</si>
  <si>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</si>
  <si>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</si>
  <si>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</si>
  <si>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</si>
  <si>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</si>
  <si>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</si>
  <si>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</si>
  <si>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</si>
  <si>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</si>
  <si>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</si>
  <si>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</si>
  <si>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</si>
  <si>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</si>
  <si>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</si>
  <si>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</si>
  <si>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</si>
  <si>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</si>
  <si>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</si>
  <si>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</si>
  <si>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</si>
  <si>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</si>
  <si>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</si>
  <si>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</si>
  <si>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</si>
  <si>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</si>
  <si>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</si>
  <si>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</si>
  <si>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</si>
  <si>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</si>
  <si>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</si>
  <si>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</si>
  <si>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</si>
  <si>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</si>
  <si>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</si>
  <si>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</si>
  <si>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</si>
  <si>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</si>
  <si>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</si>
  <si>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</si>
  <si>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</si>
  <si>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</si>
  <si>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</si>
  <si>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</si>
  <si>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</si>
  <si>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</si>
  <si>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</si>
  <si>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</si>
  <si>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</si>
  <si>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</si>
  <si>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</si>
  <si>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</si>
  <si>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</si>
  <si>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</si>
  <si>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</si>
  <si>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</si>
  <si>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</si>
  <si>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</si>
  <si>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</si>
  <si>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</si>
  <si>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</si>
  <si>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</si>
  <si>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</si>
  <si>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</si>
  <si>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</si>
  <si>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</si>
  <si>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</si>
  <si>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</si>
  <si>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</si>
  <si>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</si>
  <si>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</si>
  <si>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</si>
  <si>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</si>
  <si>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</si>
  <si>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</si>
  <si>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CO2_d.Meas2:MN</t>
  </si>
  <si>
    <t>CO2_d.Meas2:SLP</t>
  </si>
  <si>
    <t>CO2_d.Meas2:SD</t>
  </si>
  <si>
    <t>CO2_d.Meas2:OK</t>
  </si>
  <si>
    <t>FLUOR.FlrLS:MN</t>
  </si>
  <si>
    <t>FLUOR.FlrLS:SLP</t>
  </si>
  <si>
    <t>FLUOR.FlrLS:SD</t>
  </si>
  <si>
    <t>FLUOR.FlrLS:OK</t>
  </si>
  <si>
    <t>H2O_d.Meas2:MN</t>
  </si>
  <si>
    <t>H2O_d.Meas2:SLP</t>
  </si>
  <si>
    <t>H2O_d.Meas2:SD</t>
  </si>
  <si>
    <t>H2O_d.Meas2:OK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</si>
  <si>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</si>
  <si>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</si>
  <si>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</si>
  <si>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</si>
  <si>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</si>
  <si>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</si>
  <si>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</si>
  <si>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</si>
  <si>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</si>
  <si>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</si>
  <si>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</si>
  <si>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</si>
  <si>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</si>
  <si>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</si>
  <si>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</si>
  <si>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</si>
  <si>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</si>
  <si>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</si>
  <si>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</si>
  <si>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</si>
  <si>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</si>
  <si>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</si>
  <si>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</si>
  <si>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</si>
  <si>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</si>
  <si>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</si>
  <si>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</si>
  <si>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</si>
  <si>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</si>
  <si>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</si>
  <si>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</si>
  <si>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</si>
  <si>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</si>
  <si>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</si>
  <si>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</si>
  <si>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</si>
  <si>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</si>
  <si>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</si>
  <si>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</si>
  <si>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</si>
  <si>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</si>
  <si>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</si>
  <si>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</si>
  <si>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</si>
  <si>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</si>
  <si>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</si>
  <si>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</si>
  <si>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</si>
  <si>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</si>
  <si>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</si>
  <si>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</si>
  <si>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</si>
  <si>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</si>
  <si>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</si>
  <si>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</si>
  <si>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</si>
  <si>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</si>
  <si>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</si>
  <si>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</si>
  <si>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</si>
  <si>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</si>
  <si>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</si>
  <si>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</si>
  <si>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</si>
  <si>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</si>
  <si>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</si>
  <si>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</si>
  <si>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</si>
  <si>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</si>
  <si>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</si>
  <si>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</si>
  <si>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</si>
  <si>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</si>
  <si>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</si>
  <si>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</si>
  <si>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</si>
  <si>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</si>
  <si>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</si>
  <si>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</si>
  <si>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</si>
  <si>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</si>
  <si>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</si>
  <si>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</si>
  <si>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</si>
  <si>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</si>
  <si>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</si>
  <si>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</si>
  <si>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</si>
  <si>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</si>
  <si>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</si>
  <si>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</si>
  <si>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</si>
  <si>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</si>
  <si>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</si>
  <si>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</si>
  <si>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</si>
  <si>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</si>
  <si>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</si>
  <si>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</si>
  <si>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</si>
  <si>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</si>
  <si>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20190403 14:07:21</t>
  </si>
  <si>
    <t>14:07:21</t>
  </si>
  <si>
    <t>glycine_max</t>
  </si>
  <si>
    <t>-</t>
  </si>
  <si>
    <t>0: Broadleaf</t>
  </si>
  <si>
    <t>14:06:45</t>
  </si>
  <si>
    <t>3/3</t>
  </si>
  <si>
    <t>5</t>
  </si>
  <si>
    <t>11111111</t>
  </si>
  <si>
    <t>oooooooo</t>
  </si>
  <si>
    <t>off</t>
  </si>
  <si>
    <t>20190403 14:08:55</t>
  </si>
  <si>
    <t>14:08:55</t>
  </si>
  <si>
    <t>14:08:18</t>
  </si>
  <si>
    <t>20190403 14:10:33</t>
  </si>
  <si>
    <t>14:10:33</t>
  </si>
  <si>
    <t>14:09:57</t>
  </si>
  <si>
    <t>20190403 14:12:11</t>
  </si>
  <si>
    <t>14:12:11</t>
  </si>
  <si>
    <t>14:11:35</t>
  </si>
  <si>
    <t>20190403 14:13:45</t>
  </si>
  <si>
    <t>14:13:45</t>
  </si>
  <si>
    <t>14:13:10</t>
  </si>
  <si>
    <t>20190403 14:15:21</t>
  </si>
  <si>
    <t>14:15:21</t>
  </si>
  <si>
    <t>14:14:45</t>
  </si>
  <si>
    <t>20190403 14:16:53</t>
  </si>
  <si>
    <t>14:16:53</t>
  </si>
  <si>
    <t>14:16:17</t>
  </si>
  <si>
    <t>20190403 14:18:59</t>
  </si>
  <si>
    <t>14:18:59</t>
  </si>
  <si>
    <t>14:18:18</t>
  </si>
  <si>
    <t>20190403 14:20:09</t>
  </si>
  <si>
    <t>14:20:09</t>
  </si>
  <si>
    <t>20190403 14:21:20</t>
  </si>
  <si>
    <t>14:21:20</t>
  </si>
  <si>
    <t>20190403 14:22:53</t>
  </si>
  <si>
    <t>14:22:53</t>
  </si>
  <si>
    <t>14:22:17</t>
  </si>
  <si>
    <t>20190403 14:24:29</t>
  </si>
  <si>
    <t>14:24:29</t>
  </si>
  <si>
    <t>14:23:52</t>
  </si>
  <si>
    <t>20190403 14:26:14</t>
  </si>
  <si>
    <t>14:26:14</t>
  </si>
  <si>
    <t>14:25:24</t>
  </si>
  <si>
    <t>20190403 14:27:52</t>
  </si>
  <si>
    <t>14:27:52</t>
  </si>
  <si>
    <t>14:27:15</t>
  </si>
  <si>
    <t>20190403 14:29:36</t>
  </si>
  <si>
    <t>14:29:36</t>
  </si>
  <si>
    <t>14:28:55</t>
  </si>
  <si>
    <t>20190403 14:31:06</t>
  </si>
  <si>
    <t>14:31:06</t>
  </si>
  <si>
    <t>14:30:29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</si>
</sst>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K32"/>
  <sheetViews>
    <sheetView tabSelected="1" workbookViewId="0"/>
  </sheetViews>
  <sheetFormatPr defaultRowHeight="15"/>
  <sheetData>
    <row r="2" spans="1:219">
      <c r="A2" t="s">
        <v>53</v>
      </c>
      <c r="B2" t="s">
        <v>54</v>
      </c>
      <c r="C2" t="s">
        <v>56</v>
      </c>
      <c r="D2" t="s">
        <v>58</v>
      </c>
    </row>
    <row r="3" spans="1:219">
      <c r="B3" t="s">
        <v>55</v>
      </c>
      <c r="C3" t="s">
        <v>57</v>
      </c>
      <c r="D3" t="s">
        <v>59</v>
      </c>
    </row>
    <row r="4" spans="1:219">
      <c r="A4" t="s">
        <v>60</v>
      </c>
      <c r="B4" t="s">
        <v>61</v>
      </c>
    </row>
    <row r="5" spans="1:219">
      <c r="B5">
        <v>2</v>
      </c>
    </row>
    <row r="6" spans="1:219">
      <c r="A6" t="s">
        <v>62</v>
      </c>
      <c r="B6" t="s">
        <v>63</v>
      </c>
      <c r="C6" t="s">
        <v>64</v>
      </c>
      <c r="D6" t="s">
        <v>65</v>
      </c>
      <c r="E6" t="s">
        <v>66</v>
      </c>
    </row>
    <row r="7" spans="1:219">
      <c r="B7">
        <v>0</v>
      </c>
      <c r="C7">
        <v>1</v>
      </c>
      <c r="D7">
        <v>0</v>
      </c>
      <c r="E7">
        <v>0</v>
      </c>
    </row>
    <row r="8" spans="1:219">
      <c r="A8" t="s">
        <v>67</v>
      </c>
      <c r="B8" t="s">
        <v>68</v>
      </c>
      <c r="C8" t="s">
        <v>70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O8" t="s">
        <v>83</v>
      </c>
      <c r="P8" t="s">
        <v>84</v>
      </c>
      <c r="Q8" t="s">
        <v>85</v>
      </c>
    </row>
    <row r="9" spans="1:219">
      <c r="B9" t="s">
        <v>69</v>
      </c>
      <c r="C9" t="s">
        <v>71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19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</row>
    <row r="11" spans="1:219">
      <c r="B11">
        <v>0</v>
      </c>
      <c r="C11">
        <v>0</v>
      </c>
      <c r="D11">
        <v>0</v>
      </c>
      <c r="E11">
        <v>0</v>
      </c>
      <c r="F11">
        <v>1</v>
      </c>
    </row>
    <row r="12" spans="1:219">
      <c r="A12" t="s">
        <v>92</v>
      </c>
      <c r="B12" t="s">
        <v>93</v>
      </c>
      <c r="C12" t="s">
        <v>94</v>
      </c>
      <c r="D12" t="s">
        <v>95</v>
      </c>
      <c r="E12" t="s">
        <v>96</v>
      </c>
      <c r="F12" t="s">
        <v>97</v>
      </c>
      <c r="G12" t="s">
        <v>99</v>
      </c>
      <c r="H12" t="s">
        <v>101</v>
      </c>
    </row>
    <row r="13" spans="1:219">
      <c r="B13">
        <v>-6276</v>
      </c>
      <c r="C13">
        <v>6.6</v>
      </c>
      <c r="D13">
        <v>1.709e-05</v>
      </c>
      <c r="E13">
        <v>3.11</v>
      </c>
      <c r="F13" t="s">
        <v>98</v>
      </c>
      <c r="G13" t="s">
        <v>100</v>
      </c>
      <c r="H13">
        <v>0</v>
      </c>
    </row>
    <row r="14" spans="1:219">
      <c r="A14" t="s">
        <v>102</v>
      </c>
      <c r="B14" t="s">
        <v>102</v>
      </c>
      <c r="C14" t="s">
        <v>102</v>
      </c>
      <c r="D14" t="s">
        <v>102</v>
      </c>
      <c r="E14" t="s">
        <v>102</v>
      </c>
      <c r="F14" t="s">
        <v>103</v>
      </c>
      <c r="G14" t="s">
        <v>103</v>
      </c>
      <c r="H14" t="s">
        <v>104</v>
      </c>
      <c r="I14" t="s">
        <v>104</v>
      </c>
      <c r="J14" t="s">
        <v>104</v>
      </c>
      <c r="K14" t="s">
        <v>104</v>
      </c>
      <c r="L14" t="s">
        <v>104</v>
      </c>
      <c r="M14" t="s">
        <v>104</v>
      </c>
      <c r="N14" t="s">
        <v>104</v>
      </c>
      <c r="O14" t="s">
        <v>104</v>
      </c>
      <c r="P14" t="s">
        <v>104</v>
      </c>
      <c r="Q14" t="s">
        <v>104</v>
      </c>
      <c r="R14" t="s">
        <v>104</v>
      </c>
      <c r="S14" t="s">
        <v>104</v>
      </c>
      <c r="T14" t="s">
        <v>104</v>
      </c>
      <c r="U14" t="s">
        <v>104</v>
      </c>
      <c r="V14" t="s">
        <v>104</v>
      </c>
      <c r="W14" t="s">
        <v>104</v>
      </c>
      <c r="X14" t="s">
        <v>104</v>
      </c>
      <c r="Y14" t="s">
        <v>104</v>
      </c>
      <c r="Z14" t="s">
        <v>104</v>
      </c>
      <c r="AA14" t="s">
        <v>104</v>
      </c>
      <c r="AB14" t="s">
        <v>104</v>
      </c>
      <c r="AC14" t="s">
        <v>104</v>
      </c>
      <c r="AD14" t="s">
        <v>104</v>
      </c>
      <c r="AE14" t="s">
        <v>104</v>
      </c>
      <c r="AF14" t="s">
        <v>104</v>
      </c>
      <c r="AG14" t="s">
        <v>104</v>
      </c>
      <c r="AH14" t="s">
        <v>105</v>
      </c>
      <c r="AI14" t="s">
        <v>105</v>
      </c>
      <c r="AJ14" t="s">
        <v>105</v>
      </c>
      <c r="AK14" t="s">
        <v>105</v>
      </c>
      <c r="AL14" t="s">
        <v>105</v>
      </c>
      <c r="AM14" t="s">
        <v>106</v>
      </c>
      <c r="AN14" t="s">
        <v>106</v>
      </c>
      <c r="AO14" t="s">
        <v>106</v>
      </c>
      <c r="AP14" t="s">
        <v>106</v>
      </c>
      <c r="AQ14" t="s">
        <v>106</v>
      </c>
      <c r="AR14" t="s">
        <v>106</v>
      </c>
      <c r="AS14" t="s">
        <v>106</v>
      </c>
      <c r="AT14" t="s">
        <v>106</v>
      </c>
      <c r="AU14" t="s">
        <v>106</v>
      </c>
      <c r="AV14" t="s">
        <v>106</v>
      </c>
      <c r="AW14" t="s">
        <v>106</v>
      </c>
      <c r="AX14" t="s">
        <v>106</v>
      </c>
      <c r="AY14" t="s">
        <v>106</v>
      </c>
      <c r="AZ14" t="s">
        <v>106</v>
      </c>
      <c r="BA14" t="s">
        <v>106</v>
      </c>
      <c r="BB14" t="s">
        <v>106</v>
      </c>
      <c r="BC14" t="s">
        <v>106</v>
      </c>
      <c r="BD14" t="s">
        <v>106</v>
      </c>
      <c r="BE14" t="s">
        <v>106</v>
      </c>
      <c r="BF14" t="s">
        <v>106</v>
      </c>
      <c r="BG14" t="s">
        <v>106</v>
      </c>
      <c r="BH14" t="s">
        <v>106</v>
      </c>
      <c r="BI14" t="s">
        <v>106</v>
      </c>
      <c r="BJ14" t="s">
        <v>106</v>
      </c>
      <c r="BK14" t="s">
        <v>107</v>
      </c>
      <c r="BL14" t="s">
        <v>107</v>
      </c>
      <c r="BM14" t="s">
        <v>107</v>
      </c>
      <c r="BN14" t="s">
        <v>107</v>
      </c>
      <c r="BO14" t="s">
        <v>60</v>
      </c>
      <c r="BP14" t="s">
        <v>60</v>
      </c>
      <c r="BQ14" t="s">
        <v>60</v>
      </c>
      <c r="BR14" t="s">
        <v>108</v>
      </c>
      <c r="BS14" t="s">
        <v>108</v>
      </c>
      <c r="BT14" t="s">
        <v>108</v>
      </c>
      <c r="BU14" t="s">
        <v>108</v>
      </c>
      <c r="BV14" t="s">
        <v>108</v>
      </c>
      <c r="BW14" t="s">
        <v>108</v>
      </c>
      <c r="BX14" t="s">
        <v>108</v>
      </c>
      <c r="BY14" t="s">
        <v>108</v>
      </c>
      <c r="BZ14" t="s">
        <v>108</v>
      </c>
      <c r="CA14" t="s">
        <v>108</v>
      </c>
      <c r="CB14" t="s">
        <v>108</v>
      </c>
      <c r="CC14" t="s">
        <v>108</v>
      </c>
      <c r="CD14" t="s">
        <v>108</v>
      </c>
      <c r="CE14" t="s">
        <v>108</v>
      </c>
      <c r="CF14" t="s">
        <v>108</v>
      </c>
      <c r="CG14" t="s">
        <v>108</v>
      </c>
      <c r="CH14" t="s">
        <v>109</v>
      </c>
      <c r="CI14" t="s">
        <v>109</v>
      </c>
      <c r="CJ14" t="s">
        <v>109</v>
      </c>
      <c r="CK14" t="s">
        <v>109</v>
      </c>
      <c r="CL14" t="s">
        <v>109</v>
      </c>
      <c r="CM14" t="s">
        <v>109</v>
      </c>
      <c r="CN14" t="s">
        <v>109</v>
      </c>
      <c r="CO14" t="s">
        <v>109</v>
      </c>
      <c r="CP14" t="s">
        <v>109</v>
      </c>
      <c r="CQ14" t="s">
        <v>109</v>
      </c>
      <c r="CR14" t="s">
        <v>109</v>
      </c>
      <c r="CS14" t="s">
        <v>109</v>
      </c>
      <c r="CT14" t="s">
        <v>110</v>
      </c>
      <c r="CU14" t="s">
        <v>110</v>
      </c>
      <c r="CV14" t="s">
        <v>110</v>
      </c>
      <c r="CW14" t="s">
        <v>110</v>
      </c>
      <c r="CX14" t="s">
        <v>110</v>
      </c>
      <c r="CY14" t="s">
        <v>110</v>
      </c>
      <c r="CZ14" t="s">
        <v>110</v>
      </c>
      <c r="DA14" t="s">
        <v>110</v>
      </c>
      <c r="DB14" t="s">
        <v>110</v>
      </c>
      <c r="DC14" t="s">
        <v>110</v>
      </c>
      <c r="DD14" t="s">
        <v>110</v>
      </c>
      <c r="DE14" t="s">
        <v>110</v>
      </c>
      <c r="DF14" t="s">
        <v>110</v>
      </c>
      <c r="DG14" t="s">
        <v>110</v>
      </c>
      <c r="DH14" t="s">
        <v>110</v>
      </c>
      <c r="DI14" t="s">
        <v>110</v>
      </c>
      <c r="DJ14" t="s">
        <v>110</v>
      </c>
      <c r="DK14" t="s">
        <v>111</v>
      </c>
      <c r="DL14" t="s">
        <v>111</v>
      </c>
      <c r="DM14" t="s">
        <v>111</v>
      </c>
      <c r="DN14" t="s">
        <v>111</v>
      </c>
      <c r="DO14" t="s">
        <v>111</v>
      </c>
      <c r="DP14" t="s">
        <v>112</v>
      </c>
      <c r="DQ14" t="s">
        <v>112</v>
      </c>
      <c r="DR14" t="s">
        <v>112</v>
      </c>
      <c r="DS14" t="s">
        <v>112</v>
      </c>
      <c r="DT14" t="s">
        <v>112</v>
      </c>
      <c r="DU14" t="s">
        <v>112</v>
      </c>
      <c r="DV14" t="s">
        <v>112</v>
      </c>
      <c r="DW14" t="s">
        <v>112</v>
      </c>
      <c r="DX14" t="s">
        <v>112</v>
      </c>
      <c r="DY14" t="s">
        <v>113</v>
      </c>
      <c r="DZ14" t="s">
        <v>113</v>
      </c>
      <c r="EA14" t="s">
        <v>113</v>
      </c>
      <c r="EB14" t="s">
        <v>113</v>
      </c>
      <c r="EC14" t="s">
        <v>113</v>
      </c>
      <c r="ED14" t="s">
        <v>113</v>
      </c>
      <c r="EE14" t="s">
        <v>113</v>
      </c>
      <c r="EF14" t="s">
        <v>113</v>
      </c>
      <c r="EG14" t="s">
        <v>113</v>
      </c>
      <c r="EH14" t="s">
        <v>113</v>
      </c>
      <c r="EI14" t="s">
        <v>113</v>
      </c>
      <c r="EJ14" t="s">
        <v>113</v>
      </c>
      <c r="EK14" t="s">
        <v>113</v>
      </c>
      <c r="EL14" t="s">
        <v>113</v>
      </c>
      <c r="EM14" t="s">
        <v>113</v>
      </c>
      <c r="EN14" t="s">
        <v>114</v>
      </c>
      <c r="EO14" t="s">
        <v>114</v>
      </c>
      <c r="EP14" t="s">
        <v>114</v>
      </c>
      <c r="EQ14" t="s">
        <v>114</v>
      </c>
      <c r="ER14" t="s">
        <v>114</v>
      </c>
      <c r="ES14" t="s">
        <v>114</v>
      </c>
      <c r="ET14" t="s">
        <v>114</v>
      </c>
      <c r="EU14" t="s">
        <v>114</v>
      </c>
      <c r="EV14" t="s">
        <v>114</v>
      </c>
      <c r="EW14" t="s">
        <v>114</v>
      </c>
      <c r="EX14" t="s">
        <v>114</v>
      </c>
      <c r="EY14" t="s">
        <v>114</v>
      </c>
      <c r="EZ14" t="s">
        <v>114</v>
      </c>
      <c r="FA14" t="s">
        <v>114</v>
      </c>
      <c r="FB14" t="s">
        <v>114</v>
      </c>
      <c r="FC14" t="s">
        <v>114</v>
      </c>
      <c r="FD14" t="s">
        <v>114</v>
      </c>
      <c r="FE14" t="s">
        <v>114</v>
      </c>
      <c r="FF14" t="s">
        <v>115</v>
      </c>
      <c r="FG14" t="s">
        <v>115</v>
      </c>
      <c r="FH14" t="s">
        <v>115</v>
      </c>
      <c r="FI14" t="s">
        <v>115</v>
      </c>
      <c r="FJ14" t="s">
        <v>115</v>
      </c>
      <c r="FK14" t="s">
        <v>115</v>
      </c>
      <c r="FL14" t="s">
        <v>115</v>
      </c>
      <c r="FM14" t="s">
        <v>115</v>
      </c>
      <c r="FN14" t="s">
        <v>115</v>
      </c>
      <c r="FO14" t="s">
        <v>115</v>
      </c>
      <c r="FP14" t="s">
        <v>115</v>
      </c>
      <c r="FQ14" t="s">
        <v>115</v>
      </c>
      <c r="FR14" t="s">
        <v>115</v>
      </c>
      <c r="FS14" t="s">
        <v>115</v>
      </c>
      <c r="FT14" t="s">
        <v>115</v>
      </c>
      <c r="FU14" t="s">
        <v>115</v>
      </c>
      <c r="FV14" t="s">
        <v>115</v>
      </c>
      <c r="FW14" t="s">
        <v>115</v>
      </c>
      <c r="FX14" t="s">
        <v>115</v>
      </c>
      <c r="FY14" t="s">
        <v>116</v>
      </c>
      <c r="FZ14" t="s">
        <v>116</v>
      </c>
      <c r="GA14" t="s">
        <v>116</v>
      </c>
      <c r="GB14" t="s">
        <v>116</v>
      </c>
      <c r="GC14" t="s">
        <v>116</v>
      </c>
      <c r="GD14" t="s">
        <v>116</v>
      </c>
      <c r="GE14" t="s">
        <v>116</v>
      </c>
      <c r="GF14" t="s">
        <v>116</v>
      </c>
      <c r="GG14" t="s">
        <v>116</v>
      </c>
      <c r="GH14" t="s">
        <v>116</v>
      </c>
      <c r="GI14" t="s">
        <v>116</v>
      </c>
      <c r="GJ14" t="s">
        <v>116</v>
      </c>
      <c r="GK14" t="s">
        <v>116</v>
      </c>
      <c r="GL14" t="s">
        <v>116</v>
      </c>
      <c r="GM14" t="s">
        <v>116</v>
      </c>
      <c r="GN14" t="s">
        <v>116</v>
      </c>
      <c r="GO14" t="s">
        <v>116</v>
      </c>
      <c r="GP14" t="s">
        <v>116</v>
      </c>
      <c r="GQ14" t="s">
        <v>116</v>
      </c>
      <c r="GR14" t="s">
        <v>117</v>
      </c>
      <c r="GS14" t="s">
        <v>117</v>
      </c>
      <c r="GT14" t="s">
        <v>117</v>
      </c>
      <c r="GU14" t="s">
        <v>117</v>
      </c>
      <c r="GV14" t="s">
        <v>117</v>
      </c>
      <c r="GW14" t="s">
        <v>117</v>
      </c>
      <c r="GX14" t="s">
        <v>117</v>
      </c>
      <c r="GY14" t="s">
        <v>117</v>
      </c>
      <c r="GZ14" t="s">
        <v>117</v>
      </c>
      <c r="HA14" t="s">
        <v>117</v>
      </c>
      <c r="HB14" t="s">
        <v>117</v>
      </c>
      <c r="HC14" t="s">
        <v>117</v>
      </c>
      <c r="HD14" t="s">
        <v>117</v>
      </c>
      <c r="HE14" t="s">
        <v>117</v>
      </c>
      <c r="HF14" t="s">
        <v>117</v>
      </c>
      <c r="HG14" t="s">
        <v>117</v>
      </c>
      <c r="HH14" t="s">
        <v>117</v>
      </c>
      <c r="HI14" t="s">
        <v>117</v>
      </c>
      <c r="HJ14" t="s">
        <v>117</v>
      </c>
      <c r="HK14" t="s">
        <v>117</v>
      </c>
    </row>
    <row r="15" spans="1:219">
      <c r="A15" t="s">
        <v>118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  <c r="K15" t="s">
        <v>128</v>
      </c>
      <c r="L15" t="s">
        <v>129</v>
      </c>
      <c r="M15" t="s">
        <v>130</v>
      </c>
      <c r="N15" t="s">
        <v>131</v>
      </c>
      <c r="O15" t="s">
        <v>132</v>
      </c>
      <c r="P15" t="s">
        <v>133</v>
      </c>
      <c r="Q15" t="s">
        <v>134</v>
      </c>
      <c r="R15" t="s">
        <v>135</v>
      </c>
      <c r="S15" t="s">
        <v>136</v>
      </c>
      <c r="T15" t="s">
        <v>137</v>
      </c>
      <c r="U15" t="s">
        <v>138</v>
      </c>
      <c r="V15" t="s">
        <v>139</v>
      </c>
      <c r="W15" t="s">
        <v>140</v>
      </c>
      <c r="X15" t="s">
        <v>141</v>
      </c>
      <c r="Y15" t="s">
        <v>142</v>
      </c>
      <c r="Z15" t="s">
        <v>143</v>
      </c>
      <c r="AA15" t="s">
        <v>144</v>
      </c>
      <c r="AB15" t="s">
        <v>145</v>
      </c>
      <c r="AC15" t="s">
        <v>146</v>
      </c>
      <c r="AD15" t="s">
        <v>147</v>
      </c>
      <c r="AE15" t="s">
        <v>148</v>
      </c>
      <c r="AF15" t="s">
        <v>149</v>
      </c>
      <c r="AG15" t="s">
        <v>150</v>
      </c>
      <c r="AH15" t="s">
        <v>105</v>
      </c>
      <c r="AI15" t="s">
        <v>151</v>
      </c>
      <c r="AJ15" t="s">
        <v>152</v>
      </c>
      <c r="AK15" t="s">
        <v>153</v>
      </c>
      <c r="AL15" t="s">
        <v>154</v>
      </c>
      <c r="AM15" t="s">
        <v>155</v>
      </c>
      <c r="AN15" t="s">
        <v>156</v>
      </c>
      <c r="AO15" t="s">
        <v>157</v>
      </c>
      <c r="AP15" t="s">
        <v>158</v>
      </c>
      <c r="AQ15" t="s">
        <v>159</v>
      </c>
      <c r="AR15" t="s">
        <v>160</v>
      </c>
      <c r="AS15" t="s">
        <v>161</v>
      </c>
      <c r="AT15" t="s">
        <v>162</v>
      </c>
      <c r="AU15" t="s">
        <v>163</v>
      </c>
      <c r="AV15" t="s">
        <v>164</v>
      </c>
      <c r="AW15" t="s">
        <v>165</v>
      </c>
      <c r="AX15" t="s">
        <v>166</v>
      </c>
      <c r="AY15" t="s">
        <v>167</v>
      </c>
      <c r="AZ15" t="s">
        <v>168</v>
      </c>
      <c r="BA15" t="s">
        <v>169</v>
      </c>
      <c r="BB15" t="s">
        <v>170</v>
      </c>
      <c r="BC15" t="s">
        <v>171</v>
      </c>
      <c r="BD15" t="s">
        <v>172</v>
      </c>
      <c r="BE15" t="s">
        <v>173</v>
      </c>
      <c r="BF15" t="s">
        <v>174</v>
      </c>
      <c r="BG15" t="s">
        <v>175</v>
      </c>
      <c r="BH15" t="s">
        <v>176</v>
      </c>
      <c r="BI15" t="s">
        <v>177</v>
      </c>
      <c r="BJ15" t="s">
        <v>178</v>
      </c>
      <c r="BK15" t="s">
        <v>179</v>
      </c>
      <c r="BL15" t="s">
        <v>180</v>
      </c>
      <c r="BM15" t="s">
        <v>181</v>
      </c>
      <c r="BN15" t="s">
        <v>182</v>
      </c>
      <c r="BO15" t="s">
        <v>183</v>
      </c>
      <c r="BP15" t="s">
        <v>184</v>
      </c>
      <c r="BQ15" t="s">
        <v>185</v>
      </c>
      <c r="BR15" t="s">
        <v>125</v>
      </c>
      <c r="BS15" t="s">
        <v>186</v>
      </c>
      <c r="BT15" t="s">
        <v>187</v>
      </c>
      <c r="BU15" t="s">
        <v>188</v>
      </c>
      <c r="BV15" t="s">
        <v>189</v>
      </c>
      <c r="BW15" t="s">
        <v>190</v>
      </c>
      <c r="BX15" t="s">
        <v>191</v>
      </c>
      <c r="BY15" t="s">
        <v>192</v>
      </c>
      <c r="BZ15" t="s">
        <v>193</v>
      </c>
      <c r="CA15" t="s">
        <v>194</v>
      </c>
      <c r="CB15" t="s">
        <v>195</v>
      </c>
      <c r="CC15" t="s">
        <v>196</v>
      </c>
      <c r="CD15" t="s">
        <v>197</v>
      </c>
      <c r="CE15" t="s">
        <v>198</v>
      </c>
      <c r="CF15" t="s">
        <v>199</v>
      </c>
      <c r="CG15" t="s">
        <v>200</v>
      </c>
      <c r="CH15" t="s">
        <v>201</v>
      </c>
      <c r="CI15" t="s">
        <v>202</v>
      </c>
      <c r="CJ15" t="s">
        <v>203</v>
      </c>
      <c r="CK15" t="s">
        <v>204</v>
      </c>
      <c r="CL15" t="s">
        <v>205</v>
      </c>
      <c r="CM15" t="s">
        <v>206</v>
      </c>
      <c r="CN15" t="s">
        <v>207</v>
      </c>
      <c r="CO15" t="s">
        <v>208</v>
      </c>
      <c r="CP15" t="s">
        <v>209</v>
      </c>
      <c r="CQ15" t="s">
        <v>210</v>
      </c>
      <c r="CR15" t="s">
        <v>211</v>
      </c>
      <c r="CS15" t="s">
        <v>212</v>
      </c>
      <c r="CT15" t="s">
        <v>213</v>
      </c>
      <c r="CU15" t="s">
        <v>214</v>
      </c>
      <c r="CV15" t="s">
        <v>215</v>
      </c>
      <c r="CW15" t="s">
        <v>216</v>
      </c>
      <c r="CX15" t="s">
        <v>217</v>
      </c>
      <c r="CY15" t="s">
        <v>218</v>
      </c>
      <c r="CZ15" t="s">
        <v>219</v>
      </c>
      <c r="DA15" t="s">
        <v>220</v>
      </c>
      <c r="DB15" t="s">
        <v>221</v>
      </c>
      <c r="DC15" t="s">
        <v>222</v>
      </c>
      <c r="DD15" t="s">
        <v>223</v>
      </c>
      <c r="DE15" t="s">
        <v>224</v>
      </c>
      <c r="DF15" t="s">
        <v>225</v>
      </c>
      <c r="DG15" t="s">
        <v>226</v>
      </c>
      <c r="DH15" t="s">
        <v>227</v>
      </c>
      <c r="DI15" t="s">
        <v>228</v>
      </c>
      <c r="DJ15" t="s">
        <v>229</v>
      </c>
      <c r="DK15" t="s">
        <v>230</v>
      </c>
      <c r="DL15" t="s">
        <v>231</v>
      </c>
      <c r="DM15" t="s">
        <v>232</v>
      </c>
      <c r="DN15" t="s">
        <v>233</v>
      </c>
      <c r="DO15" t="s">
        <v>234</v>
      </c>
      <c r="DP15" t="s">
        <v>119</v>
      </c>
      <c r="DQ15" t="s">
        <v>122</v>
      </c>
      <c r="DR15" t="s">
        <v>235</v>
      </c>
      <c r="DS15" t="s">
        <v>236</v>
      </c>
      <c r="DT15" t="s">
        <v>237</v>
      </c>
      <c r="DU15" t="s">
        <v>238</v>
      </c>
      <c r="DV15" t="s">
        <v>239</v>
      </c>
      <c r="DW15" t="s">
        <v>240</v>
      </c>
      <c r="DX15" t="s">
        <v>241</v>
      </c>
      <c r="DY15" t="s">
        <v>242</v>
      </c>
      <c r="DZ15" t="s">
        <v>243</v>
      </c>
      <c r="EA15" t="s">
        <v>244</v>
      </c>
      <c r="EB15" t="s">
        <v>245</v>
      </c>
      <c r="EC15" t="s">
        <v>246</v>
      </c>
      <c r="ED15" t="s">
        <v>247</v>
      </c>
      <c r="EE15" t="s">
        <v>248</v>
      </c>
      <c r="EF15" t="s">
        <v>249</v>
      </c>
      <c r="EG15" t="s">
        <v>250</v>
      </c>
      <c r="EH15" t="s">
        <v>251</v>
      </c>
      <c r="EI15" t="s">
        <v>252</v>
      </c>
      <c r="EJ15" t="s">
        <v>253</v>
      </c>
      <c r="EK15" t="s">
        <v>254</v>
      </c>
      <c r="EL15" t="s">
        <v>255</v>
      </c>
      <c r="EM15" t="s">
        <v>256</v>
      </c>
      <c r="EN15" t="s">
        <v>257</v>
      </c>
      <c r="EO15" t="s">
        <v>258</v>
      </c>
      <c r="EP15" t="s">
        <v>259</v>
      </c>
      <c r="EQ15" t="s">
        <v>260</v>
      </c>
      <c r="ER15" t="s">
        <v>261</v>
      </c>
      <c r="ES15" t="s">
        <v>262</v>
      </c>
      <c r="ET15" t="s">
        <v>263</v>
      </c>
      <c r="EU15" t="s">
        <v>264</v>
      </c>
      <c r="EV15" t="s">
        <v>265</v>
      </c>
      <c r="EW15" t="s">
        <v>266</v>
      </c>
      <c r="EX15" t="s">
        <v>267</v>
      </c>
      <c r="EY15" t="s">
        <v>268</v>
      </c>
      <c r="EZ15" t="s">
        <v>269</v>
      </c>
      <c r="FA15" t="s">
        <v>270</v>
      </c>
      <c r="FB15" t="s">
        <v>271</v>
      </c>
      <c r="FC15" t="s">
        <v>272</v>
      </c>
      <c r="FD15" t="s">
        <v>273</v>
      </c>
      <c r="FE15" t="s">
        <v>274</v>
      </c>
      <c r="FF15" t="s">
        <v>275</v>
      </c>
      <c r="FG15" t="s">
        <v>276</v>
      </c>
      <c r="FH15" t="s">
        <v>277</v>
      </c>
      <c r="FI15" t="s">
        <v>278</v>
      </c>
      <c r="FJ15" t="s">
        <v>279</v>
      </c>
      <c r="FK15" t="s">
        <v>280</v>
      </c>
      <c r="FL15" t="s">
        <v>281</v>
      </c>
      <c r="FM15" t="s">
        <v>282</v>
      </c>
      <c r="FN15" t="s">
        <v>283</v>
      </c>
      <c r="FO15" t="s">
        <v>284</v>
      </c>
      <c r="FP15" t="s">
        <v>285</v>
      </c>
      <c r="FQ15" t="s">
        <v>286</v>
      </c>
      <c r="FR15" t="s">
        <v>287</v>
      </c>
      <c r="FS15" t="s">
        <v>288</v>
      </c>
      <c r="FT15" t="s">
        <v>289</v>
      </c>
      <c r="FU15" t="s">
        <v>290</v>
      </c>
      <c r="FV15" t="s">
        <v>291</v>
      </c>
      <c r="FW15" t="s">
        <v>292</v>
      </c>
      <c r="FX15" t="s">
        <v>293</v>
      </c>
      <c r="FY15" t="s">
        <v>294</v>
      </c>
      <c r="FZ15" t="s">
        <v>295</v>
      </c>
      <c r="GA15" t="s">
        <v>296</v>
      </c>
      <c r="GB15" t="s">
        <v>297</v>
      </c>
      <c r="GC15" t="s">
        <v>298</v>
      </c>
      <c r="GD15" t="s">
        <v>299</v>
      </c>
      <c r="GE15" t="s">
        <v>300</v>
      </c>
      <c r="GF15" t="s">
        <v>301</v>
      </c>
      <c r="GG15" t="s">
        <v>302</v>
      </c>
      <c r="GH15" t="s">
        <v>303</v>
      </c>
      <c r="GI15" t="s">
        <v>304</v>
      </c>
      <c r="GJ15" t="s">
        <v>305</v>
      </c>
      <c r="GK15" t="s">
        <v>306</v>
      </c>
      <c r="GL15" t="s">
        <v>307</v>
      </c>
      <c r="GM15" t="s">
        <v>308</v>
      </c>
      <c r="GN15" t="s">
        <v>309</v>
      </c>
      <c r="GO15" t="s">
        <v>310</v>
      </c>
      <c r="GP15" t="s">
        <v>311</v>
      </c>
      <c r="GQ15" t="s">
        <v>312</v>
      </c>
      <c r="GR15" t="s">
        <v>313</v>
      </c>
      <c r="GS15" t="s">
        <v>314</v>
      </c>
      <c r="GT15" t="s">
        <v>315</v>
      </c>
      <c r="GU15" t="s">
        <v>316</v>
      </c>
      <c r="GV15" t="s">
        <v>317</v>
      </c>
      <c r="GW15" t="s">
        <v>318</v>
      </c>
      <c r="GX15" t="s">
        <v>319</v>
      </c>
      <c r="GY15" t="s">
        <v>320</v>
      </c>
      <c r="GZ15" t="s">
        <v>321</v>
      </c>
      <c r="HA15" t="s">
        <v>322</v>
      </c>
      <c r="HB15" t="s">
        <v>323</v>
      </c>
      <c r="HC15" t="s">
        <v>324</v>
      </c>
      <c r="HD15" t="s">
        <v>325</v>
      </c>
      <c r="HE15" t="s">
        <v>326</v>
      </c>
      <c r="HF15" t="s">
        <v>327</v>
      </c>
      <c r="HG15" t="s">
        <v>328</v>
      </c>
      <c r="HH15" t="s">
        <v>329</v>
      </c>
      <c r="HI15" t="s">
        <v>330</v>
      </c>
      <c r="HJ15" t="s">
        <v>331</v>
      </c>
      <c r="HK15" t="s">
        <v>332</v>
      </c>
    </row>
    <row r="16" spans="1:219">
      <c r="B16" t="s">
        <v>333</v>
      </c>
      <c r="C16" t="s">
        <v>333</v>
      </c>
      <c r="H16" t="s">
        <v>333</v>
      </c>
      <c r="I16" t="s">
        <v>334</v>
      </c>
      <c r="J16" t="s">
        <v>335</v>
      </c>
      <c r="K16" t="s">
        <v>336</v>
      </c>
      <c r="L16" t="s">
        <v>336</v>
      </c>
      <c r="M16" t="s">
        <v>191</v>
      </c>
      <c r="N16" t="s">
        <v>191</v>
      </c>
      <c r="O16" t="s">
        <v>334</v>
      </c>
      <c r="P16" t="s">
        <v>334</v>
      </c>
      <c r="Q16" t="s">
        <v>334</v>
      </c>
      <c r="R16" t="s">
        <v>334</v>
      </c>
      <c r="S16" t="s">
        <v>337</v>
      </c>
      <c r="T16" t="s">
        <v>338</v>
      </c>
      <c r="U16" t="s">
        <v>338</v>
      </c>
      <c r="V16" t="s">
        <v>339</v>
      </c>
      <c r="W16" t="s">
        <v>340</v>
      </c>
      <c r="X16" t="s">
        <v>339</v>
      </c>
      <c r="Y16" t="s">
        <v>339</v>
      </c>
      <c r="Z16" t="s">
        <v>339</v>
      </c>
      <c r="AA16" t="s">
        <v>337</v>
      </c>
      <c r="AB16" t="s">
        <v>337</v>
      </c>
      <c r="AC16" t="s">
        <v>337</v>
      </c>
      <c r="AD16" t="s">
        <v>337</v>
      </c>
      <c r="AH16" t="s">
        <v>341</v>
      </c>
      <c r="AI16" t="s">
        <v>340</v>
      </c>
      <c r="AK16" t="s">
        <v>340</v>
      </c>
      <c r="AL16" t="s">
        <v>341</v>
      </c>
      <c r="AR16" t="s">
        <v>335</v>
      </c>
      <c r="AX16" t="s">
        <v>335</v>
      </c>
      <c r="AY16" t="s">
        <v>335</v>
      </c>
      <c r="AZ16" t="s">
        <v>335</v>
      </c>
      <c r="BB16" t="s">
        <v>342</v>
      </c>
      <c r="BK16" t="s">
        <v>335</v>
      </c>
      <c r="BL16" t="s">
        <v>335</v>
      </c>
      <c r="BN16" t="s">
        <v>343</v>
      </c>
      <c r="BO16" t="s">
        <v>344</v>
      </c>
      <c r="BR16" t="s">
        <v>333</v>
      </c>
      <c r="BS16" t="s">
        <v>336</v>
      </c>
      <c r="BT16" t="s">
        <v>336</v>
      </c>
      <c r="BU16" t="s">
        <v>345</v>
      </c>
      <c r="BV16" t="s">
        <v>345</v>
      </c>
      <c r="BW16" t="s">
        <v>341</v>
      </c>
      <c r="BX16" t="s">
        <v>339</v>
      </c>
      <c r="BY16" t="s">
        <v>339</v>
      </c>
      <c r="BZ16" t="s">
        <v>338</v>
      </c>
      <c r="CA16" t="s">
        <v>338</v>
      </c>
      <c r="CB16" t="s">
        <v>338</v>
      </c>
      <c r="CC16" t="s">
        <v>338</v>
      </c>
      <c r="CD16" t="s">
        <v>338</v>
      </c>
      <c r="CE16" t="s">
        <v>346</v>
      </c>
      <c r="CF16" t="s">
        <v>335</v>
      </c>
      <c r="CG16" t="s">
        <v>335</v>
      </c>
      <c r="CH16" t="s">
        <v>336</v>
      </c>
      <c r="CI16" t="s">
        <v>336</v>
      </c>
      <c r="CJ16" t="s">
        <v>336</v>
      </c>
      <c r="CK16" t="s">
        <v>345</v>
      </c>
      <c r="CL16" t="s">
        <v>336</v>
      </c>
      <c r="CM16" t="s">
        <v>336</v>
      </c>
      <c r="CN16" t="s">
        <v>345</v>
      </c>
      <c r="CO16" t="s">
        <v>345</v>
      </c>
      <c r="CP16" t="s">
        <v>339</v>
      </c>
      <c r="CQ16" t="s">
        <v>339</v>
      </c>
      <c r="CR16" t="s">
        <v>338</v>
      </c>
      <c r="CS16" t="s">
        <v>338</v>
      </c>
      <c r="CT16" t="s">
        <v>335</v>
      </c>
      <c r="CY16" t="s">
        <v>335</v>
      </c>
      <c r="DB16" t="s">
        <v>338</v>
      </c>
      <c r="DC16" t="s">
        <v>338</v>
      </c>
      <c r="DD16" t="s">
        <v>338</v>
      </c>
      <c r="DE16" t="s">
        <v>338</v>
      </c>
      <c r="DF16" t="s">
        <v>338</v>
      </c>
      <c r="DG16" t="s">
        <v>335</v>
      </c>
      <c r="DH16" t="s">
        <v>335</v>
      </c>
      <c r="DI16" t="s">
        <v>335</v>
      </c>
      <c r="DJ16" t="s">
        <v>333</v>
      </c>
      <c r="DL16" t="s">
        <v>347</v>
      </c>
      <c r="DM16" t="s">
        <v>347</v>
      </c>
      <c r="DO16" t="s">
        <v>333</v>
      </c>
      <c r="DP16" t="s">
        <v>348</v>
      </c>
      <c r="DS16" t="s">
        <v>349</v>
      </c>
      <c r="DT16" t="s">
        <v>350</v>
      </c>
      <c r="DU16" t="s">
        <v>349</v>
      </c>
      <c r="DV16" t="s">
        <v>350</v>
      </c>
      <c r="DW16" t="s">
        <v>340</v>
      </c>
      <c r="DX16" t="s">
        <v>340</v>
      </c>
      <c r="EN16" t="s">
        <v>351</v>
      </c>
      <c r="EO16" t="s">
        <v>351</v>
      </c>
      <c r="FB16" t="s">
        <v>351</v>
      </c>
      <c r="FC16" t="s">
        <v>351</v>
      </c>
      <c r="FD16" t="s">
        <v>352</v>
      </c>
      <c r="FE16" t="s">
        <v>352</v>
      </c>
      <c r="FF16" t="s">
        <v>338</v>
      </c>
      <c r="FG16" t="s">
        <v>338</v>
      </c>
      <c r="FH16" t="s">
        <v>340</v>
      </c>
      <c r="FI16" t="s">
        <v>338</v>
      </c>
      <c r="FJ16" t="s">
        <v>345</v>
      </c>
      <c r="FK16" t="s">
        <v>340</v>
      </c>
      <c r="FL16" t="s">
        <v>340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353</v>
      </c>
      <c r="FV16" t="s">
        <v>353</v>
      </c>
      <c r="FW16" t="s">
        <v>354</v>
      </c>
      <c r="FX16" t="s">
        <v>353</v>
      </c>
      <c r="FY16" t="s">
        <v>351</v>
      </c>
      <c r="FZ16" t="s">
        <v>351</v>
      </c>
      <c r="GA16" t="s">
        <v>351</v>
      </c>
      <c r="GB16" t="s">
        <v>351</v>
      </c>
      <c r="GC16" t="s">
        <v>351</v>
      </c>
      <c r="GD16" t="s">
        <v>351</v>
      </c>
      <c r="GE16" t="s">
        <v>351</v>
      </c>
      <c r="GF16" t="s">
        <v>351</v>
      </c>
      <c r="GG16" t="s">
        <v>351</v>
      </c>
      <c r="GH16" t="s">
        <v>351</v>
      </c>
      <c r="GI16" t="s">
        <v>351</v>
      </c>
      <c r="GJ16" t="s">
        <v>351</v>
      </c>
      <c r="GQ16" t="s">
        <v>351</v>
      </c>
      <c r="GR16" t="s">
        <v>340</v>
      </c>
      <c r="GS16" t="s">
        <v>340</v>
      </c>
      <c r="GT16" t="s">
        <v>349</v>
      </c>
      <c r="GU16" t="s">
        <v>350</v>
      </c>
      <c r="GW16" t="s">
        <v>341</v>
      </c>
      <c r="GX16" t="s">
        <v>341</v>
      </c>
      <c r="GY16" t="s">
        <v>338</v>
      </c>
      <c r="GZ16" t="s">
        <v>338</v>
      </c>
      <c r="HA16" t="s">
        <v>338</v>
      </c>
      <c r="HB16" t="s">
        <v>338</v>
      </c>
      <c r="HC16" t="s">
        <v>338</v>
      </c>
      <c r="HD16" t="s">
        <v>340</v>
      </c>
      <c r="HE16" t="s">
        <v>340</v>
      </c>
      <c r="HF16" t="s">
        <v>340</v>
      </c>
      <c r="HG16" t="s">
        <v>338</v>
      </c>
      <c r="HH16" t="s">
        <v>336</v>
      </c>
      <c r="HI16" t="s">
        <v>345</v>
      </c>
      <c r="HJ16" t="s">
        <v>340</v>
      </c>
      <c r="HK16" t="s">
        <v>340</v>
      </c>
    </row>
    <row r="17" spans="1:219">
      <c r="A17">
        <v>1</v>
      </c>
      <c r="B17">
        <v>1554325641</v>
      </c>
      <c r="C17">
        <v>0</v>
      </c>
      <c r="D17" t="s">
        <v>355</v>
      </c>
      <c r="E17" t="s">
        <v>356</v>
      </c>
      <c r="F17" t="s">
        <v>357</v>
      </c>
      <c r="H17">
        <v>1554325641</v>
      </c>
      <c r="I17">
        <f>BW17*AJ17*(BU17-BV17)/(100*BO17*(1000-AJ17*BU17))</f>
        <v>0</v>
      </c>
      <c r="J17">
        <f>BW17*AJ17*(BT17-BS17*(1000-AJ17*BV17)/(1000-AJ17*BU17))/(100*BO17)</f>
        <v>0</v>
      </c>
      <c r="K17">
        <f>BS17 - IF(AJ17&gt;1, J17*BO17*100.0/(AL17*CE17), 0)</f>
        <v>0</v>
      </c>
      <c r="L17">
        <f>((R17-I17/2)*K17-J17)/(R17+I17/2)</f>
        <v>0</v>
      </c>
      <c r="M17">
        <f>L17*(BX17+BY17)/1000.0</f>
        <v>0</v>
      </c>
      <c r="N17">
        <f>(BS17 - IF(AJ17&gt;1, J17*BO17*100.0/(AL17*CE17), 0))*(BX17+BY17)/1000.0</f>
        <v>0</v>
      </c>
      <c r="O17">
        <f>2.0/((1/Q17-1/P17)+SIGN(Q17)*SQRT((1/Q17-1/P17)*(1/Q17-1/P17) + 4*BP17/((BP17+1)*(BP17+1))*(2*1/Q17*1/P17-1/P17*1/P17)))</f>
        <v>0</v>
      </c>
      <c r="P17">
        <f>AG17+AF17*BO17+AE17*BO17*BO17</f>
        <v>0</v>
      </c>
      <c r="Q17">
        <f>I17*(1000-(1000*0.61365*exp(17.502*U17/(240.97+U17))/(BX17+BY17)+BU17)/2)/(1000*0.61365*exp(17.502*U17/(240.97+U17))/(BX17+BY17)-BU17)</f>
        <v>0</v>
      </c>
      <c r="R17">
        <f>1/((BP17+1)/(O17/1.6)+1/(P17/1.37)) + BP17/((BP17+1)/(O17/1.6) + BP17/(P17/1.37))</f>
        <v>0</v>
      </c>
      <c r="S17">
        <f>(BL17*BN17)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BU17*(BX17+BY17)/1000</f>
        <v>0</v>
      </c>
      <c r="Y17">
        <f>0.61365*exp(17.502*BZ17/(240.97+BZ17))</f>
        <v>0</v>
      </c>
      <c r="Z17">
        <f>(V17-BU17*(BX17+BY17)/1000)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-0.0404834524871295</v>
      </c>
      <c r="AF17">
        <v>0.0454462219620268</v>
      </c>
      <c r="AG17">
        <v>3.4085784654782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MAX(0,($B$13+$C$13*CE17)/(1+$D$13*CE17)*BX17/(BZ17+273)*$E$13)</f>
        <v>0</v>
      </c>
      <c r="AM17" t="s">
        <v>358</v>
      </c>
      <c r="AN17">
        <v>0</v>
      </c>
      <c r="AO17">
        <v>0</v>
      </c>
      <c r="AP17">
        <f>AO17-AN17</f>
        <v>0</v>
      </c>
      <c r="AQ17">
        <f>AP17/AO17</f>
        <v>0</v>
      </c>
      <c r="AR17">
        <v>0</v>
      </c>
      <c r="AS17" t="s">
        <v>358</v>
      </c>
      <c r="AT17">
        <v>0</v>
      </c>
      <c r="AU17">
        <v>0</v>
      </c>
      <c r="AV17">
        <f>1-AT17/AU17</f>
        <v>0</v>
      </c>
      <c r="AW17">
        <v>0.5</v>
      </c>
      <c r="AX17">
        <f>BL17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358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>
        <f>$B$11*CF17+$C$11*CG17+$F$11*CT17</f>
        <v>0</v>
      </c>
      <c r="BL17">
        <f>BK17*BM17</f>
        <v>0</v>
      </c>
      <c r="BM17">
        <f>($B$11*$D$9+$C$11*$D$9+$F$11*((DG17+CY17)/MAX(DG17+CY17+DH17, 0.1)*$I$9+DH17/MAX(DG17+CY17+DH17, 0.1)*$J$9))/($B$11+$C$11+$F$11)</f>
        <v>0</v>
      </c>
      <c r="BN17">
        <f>($B$11*$K$9+$C$11*$K$9+$F$11*((DG17+CY17)/MAX(DG17+CY17+DH17, 0.1)*$P$9+DH17/MAX(DG17+CY17+DH17, 0.1)*$Q$9))/($B$11+$C$11+$F$11)</f>
        <v>0</v>
      </c>
      <c r="BO17">
        <v>6</v>
      </c>
      <c r="BP17">
        <v>0.5</v>
      </c>
      <c r="BQ17" t="s">
        <v>359</v>
      </c>
      <c r="BR17">
        <v>1554325641</v>
      </c>
      <c r="BS17">
        <v>405.348</v>
      </c>
      <c r="BT17">
        <v>419.981</v>
      </c>
      <c r="BU17">
        <v>17.5082</v>
      </c>
      <c r="BV17">
        <v>15.6939</v>
      </c>
      <c r="BW17">
        <v>599.963</v>
      </c>
      <c r="BX17">
        <v>97.6161</v>
      </c>
      <c r="BY17">
        <v>0.069643</v>
      </c>
      <c r="BZ17">
        <v>23.013</v>
      </c>
      <c r="CA17">
        <v>22.7456</v>
      </c>
      <c r="CB17">
        <v>999.9</v>
      </c>
      <c r="CC17">
        <v>0</v>
      </c>
      <c r="CD17">
        <v>0</v>
      </c>
      <c r="CE17">
        <v>10001.2</v>
      </c>
      <c r="CF17">
        <v>0</v>
      </c>
      <c r="CG17">
        <v>0.00152894</v>
      </c>
      <c r="CH17">
        <v>-14.6338</v>
      </c>
      <c r="CI17">
        <v>412.571</v>
      </c>
      <c r="CJ17">
        <v>426.678</v>
      </c>
      <c r="CK17">
        <v>1.81425</v>
      </c>
      <c r="CL17">
        <v>402.336</v>
      </c>
      <c r="CM17">
        <v>419.981</v>
      </c>
      <c r="CN17">
        <v>17.4582</v>
      </c>
      <c r="CO17">
        <v>15.6939</v>
      </c>
      <c r="CP17">
        <v>1.70908</v>
      </c>
      <c r="CQ17">
        <v>1.53198</v>
      </c>
      <c r="CR17">
        <v>14.9792</v>
      </c>
      <c r="CS17">
        <v>13.2911</v>
      </c>
      <c r="CT17">
        <v>1500</v>
      </c>
      <c r="CU17">
        <v>0.973007</v>
      </c>
      <c r="CV17">
        <v>0.0269931</v>
      </c>
      <c r="CW17">
        <v>0</v>
      </c>
      <c r="CX17">
        <v>948.626</v>
      </c>
      <c r="CY17">
        <v>4.99999</v>
      </c>
      <c r="CZ17">
        <v>14411.6</v>
      </c>
      <c r="DA17">
        <v>13078.3</v>
      </c>
      <c r="DB17">
        <v>42.875</v>
      </c>
      <c r="DC17">
        <v>44.875</v>
      </c>
      <c r="DD17">
        <v>44.062</v>
      </c>
      <c r="DE17">
        <v>44.312</v>
      </c>
      <c r="DF17">
        <v>44.875</v>
      </c>
      <c r="DG17">
        <v>1454.65</v>
      </c>
      <c r="DH17">
        <v>40.35</v>
      </c>
      <c r="DI17">
        <v>0</v>
      </c>
      <c r="DJ17">
        <v>5961.89999985695</v>
      </c>
      <c r="DK17">
        <v>948.162615384615</v>
      </c>
      <c r="DL17">
        <v>1.36752136921434</v>
      </c>
      <c r="DM17">
        <v>24.4410256558619</v>
      </c>
      <c r="DN17">
        <v>14403.3192307692</v>
      </c>
      <c r="DO17">
        <v>15</v>
      </c>
      <c r="DP17">
        <v>1554325605.1</v>
      </c>
      <c r="DQ17" t="s">
        <v>360</v>
      </c>
      <c r="DR17">
        <v>8</v>
      </c>
      <c r="DS17">
        <v>3.012</v>
      </c>
      <c r="DT17">
        <v>0.05</v>
      </c>
      <c r="DU17">
        <v>420</v>
      </c>
      <c r="DV17">
        <v>16</v>
      </c>
      <c r="DW17">
        <v>0.11</v>
      </c>
      <c r="DX17">
        <v>0.06</v>
      </c>
      <c r="DY17">
        <v>-14.7948731707317</v>
      </c>
      <c r="DZ17">
        <v>0.0445149825784261</v>
      </c>
      <c r="EA17">
        <v>0.0311456063094857</v>
      </c>
      <c r="EB17">
        <v>1</v>
      </c>
      <c r="EC17">
        <v>952.858205882353</v>
      </c>
      <c r="ED17">
        <v>-0.921131839239513</v>
      </c>
      <c r="EE17">
        <v>0.229732168790439</v>
      </c>
      <c r="EF17">
        <v>1</v>
      </c>
      <c r="EG17">
        <v>1.7161</v>
      </c>
      <c r="EH17">
        <v>-0.00319149825783841</v>
      </c>
      <c r="EI17">
        <v>0.00110426666980797</v>
      </c>
      <c r="EJ17">
        <v>1</v>
      </c>
      <c r="EK17">
        <v>3</v>
      </c>
      <c r="EL17">
        <v>3</v>
      </c>
      <c r="EM17" t="s">
        <v>361</v>
      </c>
      <c r="EN17">
        <v>3.20883</v>
      </c>
      <c r="EO17">
        <v>2.64583</v>
      </c>
      <c r="EP17">
        <v>0.102017</v>
      </c>
      <c r="EQ17">
        <v>0.105028</v>
      </c>
      <c r="ER17">
        <v>0.0900124</v>
      </c>
      <c r="ES17">
        <v>0.0833015</v>
      </c>
      <c r="ET17">
        <v>27828.3</v>
      </c>
      <c r="EU17">
        <v>31786.7</v>
      </c>
      <c r="EV17">
        <v>30809.7</v>
      </c>
      <c r="EW17">
        <v>34166.8</v>
      </c>
      <c r="EX17">
        <v>38103.8</v>
      </c>
      <c r="EY17">
        <v>38791.7</v>
      </c>
      <c r="EZ17">
        <v>42011.7</v>
      </c>
      <c r="FA17">
        <v>42200.6</v>
      </c>
      <c r="FB17">
        <v>2.23795</v>
      </c>
      <c r="FC17">
        <v>1.85763</v>
      </c>
      <c r="FD17">
        <v>0.0509545</v>
      </c>
      <c r="FE17">
        <v>0</v>
      </c>
      <c r="FF17">
        <v>21.9059</v>
      </c>
      <c r="FG17">
        <v>999.9</v>
      </c>
      <c r="FH17">
        <v>41.369</v>
      </c>
      <c r="FI17">
        <v>30.877</v>
      </c>
      <c r="FJ17">
        <v>18.9864</v>
      </c>
      <c r="FK17">
        <v>60.2527</v>
      </c>
      <c r="FL17">
        <v>25.6971</v>
      </c>
      <c r="FM17">
        <v>1</v>
      </c>
      <c r="FN17">
        <v>-0.0723933</v>
      </c>
      <c r="FO17">
        <v>3.13529</v>
      </c>
      <c r="FP17">
        <v>20.2475</v>
      </c>
      <c r="FQ17">
        <v>5.24649</v>
      </c>
      <c r="FR17">
        <v>11.986</v>
      </c>
      <c r="FS17">
        <v>4.97565</v>
      </c>
      <c r="FT17">
        <v>3.298</v>
      </c>
      <c r="FU17">
        <v>7015.6</v>
      </c>
      <c r="FV17">
        <v>9999</v>
      </c>
      <c r="FW17">
        <v>150.5</v>
      </c>
      <c r="FX17">
        <v>9999</v>
      </c>
      <c r="FY17">
        <v>1.85593</v>
      </c>
      <c r="FZ17">
        <v>1.85415</v>
      </c>
      <c r="GA17">
        <v>1.8552</v>
      </c>
      <c r="GB17">
        <v>1.85949</v>
      </c>
      <c r="GC17">
        <v>1.85379</v>
      </c>
      <c r="GD17">
        <v>1.85822</v>
      </c>
      <c r="GE17">
        <v>1.85544</v>
      </c>
      <c r="GF17">
        <v>1.85402</v>
      </c>
      <c r="GG17" t="s">
        <v>362</v>
      </c>
      <c r="GH17" t="s">
        <v>19</v>
      </c>
      <c r="GI17" t="s">
        <v>19</v>
      </c>
      <c r="GJ17" t="s">
        <v>19</v>
      </c>
      <c r="GK17" t="s">
        <v>363</v>
      </c>
      <c r="GL17" t="s">
        <v>364</v>
      </c>
      <c r="GM17" t="s">
        <v>365</v>
      </c>
      <c r="GN17" t="s">
        <v>365</v>
      </c>
      <c r="GO17" t="s">
        <v>365</v>
      </c>
      <c r="GP17" t="s">
        <v>365</v>
      </c>
      <c r="GQ17">
        <v>0</v>
      </c>
      <c r="GR17">
        <v>100</v>
      </c>
      <c r="GS17">
        <v>100</v>
      </c>
      <c r="GT17">
        <v>3.012</v>
      </c>
      <c r="GU17">
        <v>0.05</v>
      </c>
      <c r="GV17">
        <v>2</v>
      </c>
      <c r="GW17">
        <v>645.352</v>
      </c>
      <c r="GX17">
        <v>365.891</v>
      </c>
      <c r="GY17">
        <v>17.2261</v>
      </c>
      <c r="GZ17">
        <v>26.0722</v>
      </c>
      <c r="HA17">
        <v>30</v>
      </c>
      <c r="HB17">
        <v>26.0129</v>
      </c>
      <c r="HC17">
        <v>26.0096</v>
      </c>
      <c r="HD17">
        <v>20.6784</v>
      </c>
      <c r="HE17">
        <v>23.3706</v>
      </c>
      <c r="HF17">
        <v>29.2309</v>
      </c>
      <c r="HG17">
        <v>17.2301</v>
      </c>
      <c r="HH17">
        <v>420</v>
      </c>
      <c r="HI17">
        <v>15.6533</v>
      </c>
      <c r="HJ17">
        <v>101.212</v>
      </c>
      <c r="HK17">
        <v>101.565</v>
      </c>
    </row>
    <row r="18" spans="1:219">
      <c r="A18">
        <v>2</v>
      </c>
      <c r="B18">
        <v>1554325735</v>
      </c>
      <c r="C18">
        <v>94</v>
      </c>
      <c r="D18" t="s">
        <v>366</v>
      </c>
      <c r="E18" t="s">
        <v>367</v>
      </c>
      <c r="F18" t="s">
        <v>357</v>
      </c>
      <c r="H18">
        <v>1554325735</v>
      </c>
      <c r="I18">
        <f>BW18*AJ18*(BU18-BV18)/(100*BO18*(1000-AJ18*BU18))</f>
        <v>0</v>
      </c>
      <c r="J18">
        <f>BW18*AJ18*(BT18-BS18*(1000-AJ18*BV18)/(1000-AJ18*BU18))/(100*BO18)</f>
        <v>0</v>
      </c>
      <c r="K18">
        <f>BS18 - IF(AJ18&gt;1, J18*BO18*100.0/(AL18*CE18), 0)</f>
        <v>0</v>
      </c>
      <c r="L18">
        <f>((R18-I18/2)*K18-J18)/(R18+I18/2)</f>
        <v>0</v>
      </c>
      <c r="M18">
        <f>L18*(BX18+BY18)/1000.0</f>
        <v>0</v>
      </c>
      <c r="N18">
        <f>(BS18 - IF(AJ18&gt;1, J18*BO18*100.0/(AL18*CE18), 0))*(BX18+BY18)/1000.0</f>
        <v>0</v>
      </c>
      <c r="O18">
        <f>2.0/((1/Q18-1/P18)+SIGN(Q18)*SQRT((1/Q18-1/P18)*(1/Q18-1/P18) + 4*BP18/((BP18+1)*(BP18+1))*(2*1/Q18*1/P18-1/P18*1/P18)))</f>
        <v>0</v>
      </c>
      <c r="P18">
        <f>AG18+AF18*BO18+AE18*BO18*BO18</f>
        <v>0</v>
      </c>
      <c r="Q18">
        <f>I18*(1000-(1000*0.61365*exp(17.502*U18/(240.97+U18))/(BX18+BY18)+BU18)/2)/(1000*0.61365*exp(17.502*U18/(240.97+U18))/(BX18+BY18)-BU18)</f>
        <v>0</v>
      </c>
      <c r="R18">
        <f>1/((BP18+1)/(O18/1.6)+1/(P18/1.37)) + BP18/((BP18+1)/(O18/1.6) + BP18/(P18/1.37))</f>
        <v>0</v>
      </c>
      <c r="S18">
        <f>(BL18*BN18)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BU18*(BX18+BY18)/1000</f>
        <v>0</v>
      </c>
      <c r="Y18">
        <f>0.61365*exp(17.502*BZ18/(240.97+BZ18))</f>
        <v>0</v>
      </c>
      <c r="Z18">
        <f>(V18-BU18*(BX18+BY18)/1000)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-0.0405820712767903</v>
      </c>
      <c r="AF18">
        <v>0.0455569301929015</v>
      </c>
      <c r="AG18">
        <v>3.41516329573463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MAX(0,($B$13+$C$13*CE18)/(1+$D$13*CE18)*BX18/(BZ18+273)*$E$13)</f>
        <v>0</v>
      </c>
      <c r="AM18" t="s">
        <v>358</v>
      </c>
      <c r="AN18">
        <v>0</v>
      </c>
      <c r="AO18">
        <v>0</v>
      </c>
      <c r="AP18">
        <f>AO18-AN18</f>
        <v>0</v>
      </c>
      <c r="AQ18">
        <f>AP18/AO18</f>
        <v>0</v>
      </c>
      <c r="AR18">
        <v>0</v>
      </c>
      <c r="AS18" t="s">
        <v>358</v>
      </c>
      <c r="AT18">
        <v>0</v>
      </c>
      <c r="AU18">
        <v>0</v>
      </c>
      <c r="AV18">
        <f>1-AT18/AU18</f>
        <v>0</v>
      </c>
      <c r="AW18">
        <v>0.5</v>
      </c>
      <c r="AX18">
        <f>BL18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358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>
        <f>$B$11*CF18+$C$11*CG18+$F$11*CT18</f>
        <v>0</v>
      </c>
      <c r="BL18">
        <f>BK18*BM18</f>
        <v>0</v>
      </c>
      <c r="BM18">
        <f>($B$11*$D$9+$C$11*$D$9+$F$11*((DG18+CY18)/MAX(DG18+CY18+DH18, 0.1)*$I$9+DH18/MAX(DG18+CY18+DH18, 0.1)*$J$9))/($B$11+$C$11+$F$11)</f>
        <v>0</v>
      </c>
      <c r="BN18">
        <f>($B$11*$K$9+$C$11*$K$9+$F$11*((DG18+CY18)/MAX(DG18+CY18+DH18, 0.1)*$P$9+DH18/MAX(DG18+CY18+DH18, 0.1)*$Q$9))/($B$11+$C$11+$F$11)</f>
        <v>0</v>
      </c>
      <c r="BO18">
        <v>6</v>
      </c>
      <c r="BP18">
        <v>0.5</v>
      </c>
      <c r="BQ18" t="s">
        <v>359</v>
      </c>
      <c r="BR18">
        <v>1554325735</v>
      </c>
      <c r="BS18">
        <v>289.738</v>
      </c>
      <c r="BT18">
        <v>299.961</v>
      </c>
      <c r="BU18">
        <v>17.497</v>
      </c>
      <c r="BV18">
        <v>15.7105</v>
      </c>
      <c r="BW18">
        <v>600.02</v>
      </c>
      <c r="BX18">
        <v>97.6099</v>
      </c>
      <c r="BY18">
        <v>0.0702691</v>
      </c>
      <c r="BZ18">
        <v>23.0194</v>
      </c>
      <c r="CA18">
        <v>22.788</v>
      </c>
      <c r="CB18">
        <v>999.9</v>
      </c>
      <c r="CC18">
        <v>0</v>
      </c>
      <c r="CD18">
        <v>0</v>
      </c>
      <c r="CE18">
        <v>10026.2</v>
      </c>
      <c r="CF18">
        <v>0</v>
      </c>
      <c r="CG18">
        <v>0.00152894</v>
      </c>
      <c r="CH18">
        <v>-10.2227</v>
      </c>
      <c r="CI18">
        <v>294.898</v>
      </c>
      <c r="CJ18">
        <v>304.749</v>
      </c>
      <c r="CK18">
        <v>1.78654</v>
      </c>
      <c r="CL18">
        <v>287.214</v>
      </c>
      <c r="CM18">
        <v>299.961</v>
      </c>
      <c r="CN18">
        <v>17.449</v>
      </c>
      <c r="CO18">
        <v>15.7105</v>
      </c>
      <c r="CP18">
        <v>1.70788</v>
      </c>
      <c r="CQ18">
        <v>1.5335</v>
      </c>
      <c r="CR18">
        <v>14.9683</v>
      </c>
      <c r="CS18">
        <v>13.3063</v>
      </c>
      <c r="CT18">
        <v>1500.22</v>
      </c>
      <c r="CU18">
        <v>0.973011</v>
      </c>
      <c r="CV18">
        <v>0.0269886</v>
      </c>
      <c r="CW18">
        <v>0</v>
      </c>
      <c r="CX18">
        <v>912.607</v>
      </c>
      <c r="CY18">
        <v>4.99999</v>
      </c>
      <c r="CZ18">
        <v>13874</v>
      </c>
      <c r="DA18">
        <v>13080.2</v>
      </c>
      <c r="DB18">
        <v>42.875</v>
      </c>
      <c r="DC18">
        <v>44.875</v>
      </c>
      <c r="DD18">
        <v>44.062</v>
      </c>
      <c r="DE18">
        <v>44.312</v>
      </c>
      <c r="DF18">
        <v>44.875</v>
      </c>
      <c r="DG18">
        <v>1454.87</v>
      </c>
      <c r="DH18">
        <v>40.35</v>
      </c>
      <c r="DI18">
        <v>0</v>
      </c>
      <c r="DJ18">
        <v>6056.09999990463</v>
      </c>
      <c r="DK18">
        <v>913.260076923077</v>
      </c>
      <c r="DL18">
        <v>-5.07213674433366</v>
      </c>
      <c r="DM18">
        <v>-78.5128204435151</v>
      </c>
      <c r="DN18">
        <v>13881.6884615385</v>
      </c>
      <c r="DO18">
        <v>15</v>
      </c>
      <c r="DP18">
        <v>1554325698.5</v>
      </c>
      <c r="DQ18" t="s">
        <v>368</v>
      </c>
      <c r="DR18">
        <v>9</v>
      </c>
      <c r="DS18">
        <v>2.524</v>
      </c>
      <c r="DT18">
        <v>0.048</v>
      </c>
      <c r="DU18">
        <v>300</v>
      </c>
      <c r="DV18">
        <v>16</v>
      </c>
      <c r="DW18">
        <v>0.15</v>
      </c>
      <c r="DX18">
        <v>0.04</v>
      </c>
      <c r="DY18">
        <v>-14.7948731707317</v>
      </c>
      <c r="DZ18">
        <v>0.0445149825784261</v>
      </c>
      <c r="EA18">
        <v>0.0311456063094857</v>
      </c>
      <c r="EB18">
        <v>1</v>
      </c>
      <c r="EC18">
        <v>952.858205882353</v>
      </c>
      <c r="ED18">
        <v>-0.921131839239513</v>
      </c>
      <c r="EE18">
        <v>0.229732168790439</v>
      </c>
      <c r="EF18">
        <v>1</v>
      </c>
      <c r="EG18">
        <v>1.7161</v>
      </c>
      <c r="EH18">
        <v>-0.00319149825783841</v>
      </c>
      <c r="EI18">
        <v>0.00110426666980797</v>
      </c>
      <c r="EJ18">
        <v>1</v>
      </c>
      <c r="EK18">
        <v>3</v>
      </c>
      <c r="EL18">
        <v>3</v>
      </c>
      <c r="EM18" t="s">
        <v>361</v>
      </c>
      <c r="EN18">
        <v>3.20897</v>
      </c>
      <c r="EO18">
        <v>2.64668</v>
      </c>
      <c r="EP18">
        <v>0.0779946</v>
      </c>
      <c r="EQ18">
        <v>0.0805252</v>
      </c>
      <c r="ER18">
        <v>0.0899744</v>
      </c>
      <c r="ES18">
        <v>0.0833614</v>
      </c>
      <c r="ET18">
        <v>28573.8</v>
      </c>
      <c r="EU18">
        <v>32658.7</v>
      </c>
      <c r="EV18">
        <v>30810.9</v>
      </c>
      <c r="EW18">
        <v>34168.5</v>
      </c>
      <c r="EX18">
        <v>38106.7</v>
      </c>
      <c r="EY18">
        <v>38791.2</v>
      </c>
      <c r="EZ18">
        <v>42013.2</v>
      </c>
      <c r="FA18">
        <v>42202.8</v>
      </c>
      <c r="FB18">
        <v>2.23832</v>
      </c>
      <c r="FC18">
        <v>1.85702</v>
      </c>
      <c r="FD18">
        <v>0.0543445</v>
      </c>
      <c r="FE18">
        <v>0</v>
      </c>
      <c r="FF18">
        <v>21.8925</v>
      </c>
      <c r="FG18">
        <v>999.9</v>
      </c>
      <c r="FH18">
        <v>41.369</v>
      </c>
      <c r="FI18">
        <v>30.877</v>
      </c>
      <c r="FJ18">
        <v>18.9878</v>
      </c>
      <c r="FK18">
        <v>59.8826</v>
      </c>
      <c r="FL18">
        <v>25.7051</v>
      </c>
      <c r="FM18">
        <v>1</v>
      </c>
      <c r="FN18">
        <v>-0.0731682</v>
      </c>
      <c r="FO18">
        <v>3.17242</v>
      </c>
      <c r="FP18">
        <v>20.2469</v>
      </c>
      <c r="FQ18">
        <v>5.24694</v>
      </c>
      <c r="FR18">
        <v>11.986</v>
      </c>
      <c r="FS18">
        <v>4.9758</v>
      </c>
      <c r="FT18">
        <v>3.298</v>
      </c>
      <c r="FU18">
        <v>7017.5</v>
      </c>
      <c r="FV18">
        <v>9999</v>
      </c>
      <c r="FW18">
        <v>150.5</v>
      </c>
      <c r="FX18">
        <v>9999</v>
      </c>
      <c r="FY18">
        <v>1.85593</v>
      </c>
      <c r="FZ18">
        <v>1.85412</v>
      </c>
      <c r="GA18">
        <v>1.85521</v>
      </c>
      <c r="GB18">
        <v>1.85949</v>
      </c>
      <c r="GC18">
        <v>1.85379</v>
      </c>
      <c r="GD18">
        <v>1.85822</v>
      </c>
      <c r="GE18">
        <v>1.85546</v>
      </c>
      <c r="GF18">
        <v>1.85402</v>
      </c>
      <c r="GG18" t="s">
        <v>362</v>
      </c>
      <c r="GH18" t="s">
        <v>19</v>
      </c>
      <c r="GI18" t="s">
        <v>19</v>
      </c>
      <c r="GJ18" t="s">
        <v>19</v>
      </c>
      <c r="GK18" t="s">
        <v>363</v>
      </c>
      <c r="GL18" t="s">
        <v>364</v>
      </c>
      <c r="GM18" t="s">
        <v>365</v>
      </c>
      <c r="GN18" t="s">
        <v>365</v>
      </c>
      <c r="GO18" t="s">
        <v>365</v>
      </c>
      <c r="GP18" t="s">
        <v>365</v>
      </c>
      <c r="GQ18">
        <v>0</v>
      </c>
      <c r="GR18">
        <v>100</v>
      </c>
      <c r="GS18">
        <v>100</v>
      </c>
      <c r="GT18">
        <v>2.524</v>
      </c>
      <c r="GU18">
        <v>0.048</v>
      </c>
      <c r="GV18">
        <v>2</v>
      </c>
      <c r="GW18">
        <v>645.536</v>
      </c>
      <c r="GX18">
        <v>365.534</v>
      </c>
      <c r="GY18">
        <v>17.2243</v>
      </c>
      <c r="GZ18">
        <v>26.0612</v>
      </c>
      <c r="HA18">
        <v>30</v>
      </c>
      <c r="HB18">
        <v>26.0041</v>
      </c>
      <c r="HC18">
        <v>26.003</v>
      </c>
      <c r="HD18">
        <v>15.8795</v>
      </c>
      <c r="HE18">
        <v>23.4028</v>
      </c>
      <c r="HF18">
        <v>29.2733</v>
      </c>
      <c r="HG18">
        <v>17.2238</v>
      </c>
      <c r="HH18">
        <v>300</v>
      </c>
      <c r="HI18">
        <v>15.6491</v>
      </c>
      <c r="HJ18">
        <v>101.216</v>
      </c>
      <c r="HK18">
        <v>101.571</v>
      </c>
    </row>
    <row r="19" spans="1:219">
      <c r="A19">
        <v>3</v>
      </c>
      <c r="B19">
        <v>1554325833</v>
      </c>
      <c r="C19">
        <v>192</v>
      </c>
      <c r="D19" t="s">
        <v>369</v>
      </c>
      <c r="E19" t="s">
        <v>370</v>
      </c>
      <c r="F19" t="s">
        <v>357</v>
      </c>
      <c r="H19">
        <v>1554325833</v>
      </c>
      <c r="I19">
        <f>BW19*AJ19*(BU19-BV19)/(100*BO19*(1000-AJ19*BU19))</f>
        <v>0</v>
      </c>
      <c r="J19">
        <f>BW19*AJ19*(BT19-BS19*(1000-AJ19*BV19)/(1000-AJ19*BU19))/(100*BO19)</f>
        <v>0</v>
      </c>
      <c r="K19">
        <f>BS19 - IF(AJ19&gt;1, J19*BO19*100.0/(AL19*CE19), 0)</f>
        <v>0</v>
      </c>
      <c r="L19">
        <f>((R19-I19/2)*K19-J19)/(R19+I19/2)</f>
        <v>0</v>
      </c>
      <c r="M19">
        <f>L19*(BX19+BY19)/1000.0</f>
        <v>0</v>
      </c>
      <c r="N19">
        <f>(BS19 - IF(AJ19&gt;1, J19*BO19*100.0/(AL19*CE19), 0))*(BX19+BY19)/1000.0</f>
        <v>0</v>
      </c>
      <c r="O19">
        <f>2.0/((1/Q19-1/P19)+SIGN(Q19)*SQRT((1/Q19-1/P19)*(1/Q19-1/P19) + 4*BP19/((BP19+1)*(BP19+1))*(2*1/Q19*1/P19-1/P19*1/P19)))</f>
        <v>0</v>
      </c>
      <c r="P19">
        <f>AG19+AF19*BO19+AE19*BO19*BO19</f>
        <v>0</v>
      </c>
      <c r="Q19">
        <f>I19*(1000-(1000*0.61365*exp(17.502*U19/(240.97+U19))/(BX19+BY19)+BU19)/2)/(1000*0.61365*exp(17.502*U19/(240.97+U19))/(BX19+BY19)-BU19)</f>
        <v>0</v>
      </c>
      <c r="R19">
        <f>1/((BP19+1)/(O19/1.6)+1/(P19/1.37)) + BP19/((BP19+1)/(O19/1.6) + BP19/(P19/1.37))</f>
        <v>0</v>
      </c>
      <c r="S19">
        <f>(BL19*BN19)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BU19*(BX19+BY19)/1000</f>
        <v>0</v>
      </c>
      <c r="Y19">
        <f>0.61365*exp(17.502*BZ19/(240.97+BZ19))</f>
        <v>0</v>
      </c>
      <c r="Z19">
        <f>(V19-BU19*(BX19+BY19)/1000)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-0.0405343709579576</v>
      </c>
      <c r="AF19">
        <v>0.0455033824062345</v>
      </c>
      <c r="AG19">
        <v>3.4119789928517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MAX(0,($B$13+$C$13*CE19)/(1+$D$13*CE19)*BX19/(BZ19+273)*$E$13)</f>
        <v>0</v>
      </c>
      <c r="AM19" t="s">
        <v>358</v>
      </c>
      <c r="AN19">
        <v>0</v>
      </c>
      <c r="AO19">
        <v>0</v>
      </c>
      <c r="AP19">
        <f>AO19-AN19</f>
        <v>0</v>
      </c>
      <c r="AQ19">
        <f>AP19/AO19</f>
        <v>0</v>
      </c>
      <c r="AR19">
        <v>0</v>
      </c>
      <c r="AS19" t="s">
        <v>358</v>
      </c>
      <c r="AT19">
        <v>0</v>
      </c>
      <c r="AU19">
        <v>0</v>
      </c>
      <c r="AV19">
        <f>1-AT19/AU19</f>
        <v>0</v>
      </c>
      <c r="AW19">
        <v>0.5</v>
      </c>
      <c r="AX19">
        <f>BL19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358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>
        <f>$B$11*CF19+$C$11*CG19+$F$11*CT19</f>
        <v>0</v>
      </c>
      <c r="BL19">
        <f>BK19*BM19</f>
        <v>0</v>
      </c>
      <c r="BM19">
        <f>($B$11*$D$9+$C$11*$D$9+$F$11*((DG19+CY19)/MAX(DG19+CY19+DH19, 0.1)*$I$9+DH19/MAX(DG19+CY19+DH19, 0.1)*$J$9))/($B$11+$C$11+$F$11)</f>
        <v>0</v>
      </c>
      <c r="BN19">
        <f>($B$11*$K$9+$C$11*$K$9+$F$11*((DG19+CY19)/MAX(DG19+CY19+DH19, 0.1)*$P$9+DH19/MAX(DG19+CY19+DH19, 0.1)*$Q$9))/($B$11+$C$11+$F$11)</f>
        <v>0</v>
      </c>
      <c r="BO19">
        <v>6</v>
      </c>
      <c r="BP19">
        <v>0.5</v>
      </c>
      <c r="BQ19" t="s">
        <v>359</v>
      </c>
      <c r="BR19">
        <v>1554325833</v>
      </c>
      <c r="BS19">
        <v>193.678</v>
      </c>
      <c r="BT19">
        <v>200.016</v>
      </c>
      <c r="BU19">
        <v>17.508</v>
      </c>
      <c r="BV19">
        <v>15.7035</v>
      </c>
      <c r="BW19">
        <v>600.039</v>
      </c>
      <c r="BX19">
        <v>97.6042</v>
      </c>
      <c r="BY19">
        <v>0.0699969</v>
      </c>
      <c r="BZ19">
        <v>23.0129</v>
      </c>
      <c r="CA19">
        <v>22.7782</v>
      </c>
      <c r="CB19">
        <v>999.9</v>
      </c>
      <c r="CC19">
        <v>0</v>
      </c>
      <c r="CD19">
        <v>0</v>
      </c>
      <c r="CE19">
        <v>10015</v>
      </c>
      <c r="CF19">
        <v>0</v>
      </c>
      <c r="CG19">
        <v>0.00152894</v>
      </c>
      <c r="CH19">
        <v>-6.33894</v>
      </c>
      <c r="CI19">
        <v>197.129</v>
      </c>
      <c r="CJ19">
        <v>203.208</v>
      </c>
      <c r="CK19">
        <v>1.80446</v>
      </c>
      <c r="CL19">
        <v>191.324</v>
      </c>
      <c r="CM19">
        <v>200.016</v>
      </c>
      <c r="CN19">
        <v>17.462</v>
      </c>
      <c r="CO19">
        <v>15.7035</v>
      </c>
      <c r="CP19">
        <v>1.70885</v>
      </c>
      <c r="CQ19">
        <v>1.53273</v>
      </c>
      <c r="CR19">
        <v>14.9771</v>
      </c>
      <c r="CS19">
        <v>13.2986</v>
      </c>
      <c r="CT19">
        <v>1499.95</v>
      </c>
      <c r="CU19">
        <v>0.973007</v>
      </c>
      <c r="CV19">
        <v>0.0269931</v>
      </c>
      <c r="CW19">
        <v>0</v>
      </c>
      <c r="CX19">
        <v>894.174</v>
      </c>
      <c r="CY19">
        <v>4.99999</v>
      </c>
      <c r="CZ19">
        <v>13603.5</v>
      </c>
      <c r="DA19">
        <v>13077.9</v>
      </c>
      <c r="DB19">
        <v>42.875</v>
      </c>
      <c r="DC19">
        <v>44.875</v>
      </c>
      <c r="DD19">
        <v>44.062</v>
      </c>
      <c r="DE19">
        <v>44.25</v>
      </c>
      <c r="DF19">
        <v>44.875</v>
      </c>
      <c r="DG19">
        <v>1454.6</v>
      </c>
      <c r="DH19">
        <v>40.35</v>
      </c>
      <c r="DI19">
        <v>0</v>
      </c>
      <c r="DJ19">
        <v>6153.89999985695</v>
      </c>
      <c r="DK19">
        <v>895.065961538462</v>
      </c>
      <c r="DL19">
        <v>-3.6382564185416</v>
      </c>
      <c r="DM19">
        <v>-66.6222222908514</v>
      </c>
      <c r="DN19">
        <v>13611.6269230769</v>
      </c>
      <c r="DO19">
        <v>15</v>
      </c>
      <c r="DP19">
        <v>1554325797</v>
      </c>
      <c r="DQ19" t="s">
        <v>371</v>
      </c>
      <c r="DR19">
        <v>10</v>
      </c>
      <c r="DS19">
        <v>2.354</v>
      </c>
      <c r="DT19">
        <v>0.046</v>
      </c>
      <c r="DU19">
        <v>200</v>
      </c>
      <c r="DV19">
        <v>16</v>
      </c>
      <c r="DW19">
        <v>0.19</v>
      </c>
      <c r="DX19">
        <v>0.05</v>
      </c>
      <c r="DY19">
        <v>-14.7948731707317</v>
      </c>
      <c r="DZ19">
        <v>0.0445149825784261</v>
      </c>
      <c r="EA19">
        <v>0.0311456063094857</v>
      </c>
      <c r="EB19">
        <v>1</v>
      </c>
      <c r="EC19">
        <v>952.858205882353</v>
      </c>
      <c r="ED19">
        <v>-0.921131839239513</v>
      </c>
      <c r="EE19">
        <v>0.229732168790439</v>
      </c>
      <c r="EF19">
        <v>1</v>
      </c>
      <c r="EG19">
        <v>1.7161</v>
      </c>
      <c r="EH19">
        <v>-0.00319149825783841</v>
      </c>
      <c r="EI19">
        <v>0.00110426666980797</v>
      </c>
      <c r="EJ19">
        <v>1</v>
      </c>
      <c r="EK19">
        <v>3</v>
      </c>
      <c r="EL19">
        <v>3</v>
      </c>
      <c r="EM19" t="s">
        <v>361</v>
      </c>
      <c r="EN19">
        <v>3.20903</v>
      </c>
      <c r="EO19">
        <v>2.64632</v>
      </c>
      <c r="EP19">
        <v>0.0549712</v>
      </c>
      <c r="EQ19">
        <v>0.0569712</v>
      </c>
      <c r="ER19">
        <v>0.0900203</v>
      </c>
      <c r="ES19">
        <v>0.0833327</v>
      </c>
      <c r="ET19">
        <v>29288.1</v>
      </c>
      <c r="EU19">
        <v>33497.3</v>
      </c>
      <c r="EV19">
        <v>30811.7</v>
      </c>
      <c r="EW19">
        <v>34170.5</v>
      </c>
      <c r="EX19">
        <v>38106</v>
      </c>
      <c r="EY19">
        <v>38793.9</v>
      </c>
      <c r="EZ19">
        <v>42014.6</v>
      </c>
      <c r="FA19">
        <v>42204.4</v>
      </c>
      <c r="FB19">
        <v>2.2383</v>
      </c>
      <c r="FC19">
        <v>1.8565</v>
      </c>
      <c r="FD19">
        <v>0.0553206</v>
      </c>
      <c r="FE19">
        <v>0</v>
      </c>
      <c r="FF19">
        <v>21.8666</v>
      </c>
      <c r="FG19">
        <v>999.9</v>
      </c>
      <c r="FH19">
        <v>41.369</v>
      </c>
      <c r="FI19">
        <v>30.887</v>
      </c>
      <c r="FJ19">
        <v>18.998</v>
      </c>
      <c r="FK19">
        <v>59.9526</v>
      </c>
      <c r="FL19">
        <v>25.6931</v>
      </c>
      <c r="FM19">
        <v>1</v>
      </c>
      <c r="FN19">
        <v>-0.0749848</v>
      </c>
      <c r="FO19">
        <v>3.09979</v>
      </c>
      <c r="FP19">
        <v>20.248</v>
      </c>
      <c r="FQ19">
        <v>5.24679</v>
      </c>
      <c r="FR19">
        <v>11.9861</v>
      </c>
      <c r="FS19">
        <v>4.97555</v>
      </c>
      <c r="FT19">
        <v>3.29793</v>
      </c>
      <c r="FU19">
        <v>7019.5</v>
      </c>
      <c r="FV19">
        <v>9999</v>
      </c>
      <c r="FW19">
        <v>150.6</v>
      </c>
      <c r="FX19">
        <v>9999</v>
      </c>
      <c r="FY19">
        <v>1.85592</v>
      </c>
      <c r="FZ19">
        <v>1.85414</v>
      </c>
      <c r="GA19">
        <v>1.85522</v>
      </c>
      <c r="GB19">
        <v>1.85954</v>
      </c>
      <c r="GC19">
        <v>1.85379</v>
      </c>
      <c r="GD19">
        <v>1.85822</v>
      </c>
      <c r="GE19">
        <v>1.85547</v>
      </c>
      <c r="GF19">
        <v>1.85402</v>
      </c>
      <c r="GG19" t="s">
        <v>362</v>
      </c>
      <c r="GH19" t="s">
        <v>19</v>
      </c>
      <c r="GI19" t="s">
        <v>19</v>
      </c>
      <c r="GJ19" t="s">
        <v>19</v>
      </c>
      <c r="GK19" t="s">
        <v>363</v>
      </c>
      <c r="GL19" t="s">
        <v>364</v>
      </c>
      <c r="GM19" t="s">
        <v>365</v>
      </c>
      <c r="GN19" t="s">
        <v>365</v>
      </c>
      <c r="GO19" t="s">
        <v>365</v>
      </c>
      <c r="GP19" t="s">
        <v>365</v>
      </c>
      <c r="GQ19">
        <v>0</v>
      </c>
      <c r="GR19">
        <v>100</v>
      </c>
      <c r="GS19">
        <v>100</v>
      </c>
      <c r="GT19">
        <v>2.354</v>
      </c>
      <c r="GU19">
        <v>0.046</v>
      </c>
      <c r="GV19">
        <v>2</v>
      </c>
      <c r="GW19">
        <v>645.364</v>
      </c>
      <c r="GX19">
        <v>365.158</v>
      </c>
      <c r="GY19">
        <v>17.2358</v>
      </c>
      <c r="GZ19">
        <v>26.0415</v>
      </c>
      <c r="HA19">
        <v>29.9999</v>
      </c>
      <c r="HB19">
        <v>25.991</v>
      </c>
      <c r="HC19">
        <v>25.9877</v>
      </c>
      <c r="HD19">
        <v>11.6803</v>
      </c>
      <c r="HE19">
        <v>23.4437</v>
      </c>
      <c r="HF19">
        <v>29.3116</v>
      </c>
      <c r="HG19">
        <v>17.2466</v>
      </c>
      <c r="HH19">
        <v>200</v>
      </c>
      <c r="HI19">
        <v>15.6435</v>
      </c>
      <c r="HJ19">
        <v>101.219</v>
      </c>
      <c r="HK19">
        <v>101.575</v>
      </c>
    </row>
    <row r="20" spans="1:219">
      <c r="A20">
        <v>4</v>
      </c>
      <c r="B20">
        <v>1554325931</v>
      </c>
      <c r="C20">
        <v>290</v>
      </c>
      <c r="D20" t="s">
        <v>372</v>
      </c>
      <c r="E20" t="s">
        <v>373</v>
      </c>
      <c r="F20" t="s">
        <v>357</v>
      </c>
      <c r="H20">
        <v>1554325931</v>
      </c>
      <c r="I20">
        <f>BW20*AJ20*(BU20-BV20)/(100*BO20*(1000-AJ20*BU20))</f>
        <v>0</v>
      </c>
      <c r="J20">
        <f>BW20*AJ20*(BT20-BS20*(1000-AJ20*BV20)/(1000-AJ20*BU20))/(100*BO20)</f>
        <v>0</v>
      </c>
      <c r="K20">
        <f>BS20 - IF(AJ20&gt;1, J20*BO20*100.0/(AL20*CE20), 0)</f>
        <v>0</v>
      </c>
      <c r="L20">
        <f>((R20-I20/2)*K20-J20)/(R20+I20/2)</f>
        <v>0</v>
      </c>
      <c r="M20">
        <f>L20*(BX20+BY20)/1000.0</f>
        <v>0</v>
      </c>
      <c r="N20">
        <f>(BS20 - IF(AJ20&gt;1, J20*BO20*100.0/(AL20*CE20), 0))*(BX20+BY20)/1000.0</f>
        <v>0</v>
      </c>
      <c r="O20">
        <f>2.0/((1/Q20-1/P20)+SIGN(Q20)*SQRT((1/Q20-1/P20)*(1/Q20-1/P20) + 4*BP20/((BP20+1)*(BP20+1))*(2*1/Q20*1/P20-1/P20*1/P20)))</f>
        <v>0</v>
      </c>
      <c r="P20">
        <f>AG20+AF20*BO20+AE20*BO20*BO20</f>
        <v>0</v>
      </c>
      <c r="Q20">
        <f>I20*(1000-(1000*0.61365*exp(17.502*U20/(240.97+U20))/(BX20+BY20)+BU20)/2)/(1000*0.61365*exp(17.502*U20/(240.97+U20))/(BX20+BY20)-BU20)</f>
        <v>0</v>
      </c>
      <c r="R20">
        <f>1/((BP20+1)/(O20/1.6)+1/(P20/1.37)) + BP20/((BP20+1)/(O20/1.6) + BP20/(P20/1.37))</f>
        <v>0</v>
      </c>
      <c r="S20">
        <f>(BL20*BN20)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BU20*(BX20+BY20)/1000</f>
        <v>0</v>
      </c>
      <c r="Y20">
        <f>0.61365*exp(17.502*BZ20/(240.97+BZ20))</f>
        <v>0</v>
      </c>
      <c r="Z20">
        <f>(V20-BU20*(BX20+BY20)/1000)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-0.0404616959522665</v>
      </c>
      <c r="AF20">
        <v>0.045421798345666</v>
      </c>
      <c r="AG20">
        <v>3.40712504373036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MAX(0,($B$13+$C$13*CE20)/(1+$D$13*CE20)*BX20/(BZ20+273)*$E$13)</f>
        <v>0</v>
      </c>
      <c r="AM20" t="s">
        <v>358</v>
      </c>
      <c r="AN20">
        <v>0</v>
      </c>
      <c r="AO20">
        <v>0</v>
      </c>
      <c r="AP20">
        <f>AO20-AN20</f>
        <v>0</v>
      </c>
      <c r="AQ20">
        <f>AP20/AO20</f>
        <v>0</v>
      </c>
      <c r="AR20">
        <v>0</v>
      </c>
      <c r="AS20" t="s">
        <v>358</v>
      </c>
      <c r="AT20">
        <v>0</v>
      </c>
      <c r="AU20">
        <v>0</v>
      </c>
      <c r="AV20">
        <f>1-AT20/AU20</f>
        <v>0</v>
      </c>
      <c r="AW20">
        <v>0.5</v>
      </c>
      <c r="AX20">
        <f>BL20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358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>
        <f>$B$11*CF20+$C$11*CG20+$F$11*CT20</f>
        <v>0</v>
      </c>
      <c r="BL20">
        <f>BK20*BM20</f>
        <v>0</v>
      </c>
      <c r="BM20">
        <f>($B$11*$D$9+$C$11*$D$9+$F$11*((DG20+CY20)/MAX(DG20+CY20+DH20, 0.1)*$I$9+DH20/MAX(DG20+CY20+DH20, 0.1)*$J$9))/($B$11+$C$11+$F$11)</f>
        <v>0</v>
      </c>
      <c r="BN20">
        <f>($B$11*$K$9+$C$11*$K$9+$F$11*((DG20+CY20)/MAX(DG20+CY20+DH20, 0.1)*$P$9+DH20/MAX(DG20+CY20+DH20, 0.1)*$Q$9))/($B$11+$C$11+$F$11)</f>
        <v>0</v>
      </c>
      <c r="BO20">
        <v>6</v>
      </c>
      <c r="BP20">
        <v>0.5</v>
      </c>
      <c r="BQ20" t="s">
        <v>359</v>
      </c>
      <c r="BR20">
        <v>1554325931</v>
      </c>
      <c r="BS20">
        <v>97.7577</v>
      </c>
      <c r="BT20">
        <v>100.015</v>
      </c>
      <c r="BU20">
        <v>17.5183</v>
      </c>
      <c r="BV20">
        <v>15.6942</v>
      </c>
      <c r="BW20">
        <v>600.08</v>
      </c>
      <c r="BX20">
        <v>97.6058</v>
      </c>
      <c r="BY20">
        <v>0.0701954</v>
      </c>
      <c r="BZ20">
        <v>23.0129</v>
      </c>
      <c r="CA20">
        <v>22.8082</v>
      </c>
      <c r="CB20">
        <v>999.9</v>
      </c>
      <c r="CC20">
        <v>0</v>
      </c>
      <c r="CD20">
        <v>0</v>
      </c>
      <c r="CE20">
        <v>9996.88</v>
      </c>
      <c r="CF20">
        <v>0</v>
      </c>
      <c r="CG20">
        <v>0.00152894</v>
      </c>
      <c r="CH20">
        <v>-2.25709</v>
      </c>
      <c r="CI20">
        <v>99.5007</v>
      </c>
      <c r="CJ20">
        <v>101.609</v>
      </c>
      <c r="CK20">
        <v>1.82409</v>
      </c>
      <c r="CL20">
        <v>95.6407</v>
      </c>
      <c r="CM20">
        <v>100.015</v>
      </c>
      <c r="CN20">
        <v>17.4733</v>
      </c>
      <c r="CO20">
        <v>15.6942</v>
      </c>
      <c r="CP20">
        <v>1.70989</v>
      </c>
      <c r="CQ20">
        <v>1.53184</v>
      </c>
      <c r="CR20">
        <v>14.9865</v>
      </c>
      <c r="CS20">
        <v>13.2898</v>
      </c>
      <c r="CT20">
        <v>1499.95</v>
      </c>
      <c r="CU20">
        <v>0.973007</v>
      </c>
      <c r="CV20">
        <v>0.0269931</v>
      </c>
      <c r="CW20">
        <v>0</v>
      </c>
      <c r="CX20">
        <v>893.846</v>
      </c>
      <c r="CY20">
        <v>4.99999</v>
      </c>
      <c r="CZ20">
        <v>13596.2</v>
      </c>
      <c r="DA20">
        <v>13077.8</v>
      </c>
      <c r="DB20">
        <v>42.875</v>
      </c>
      <c r="DC20">
        <v>44.812</v>
      </c>
      <c r="DD20">
        <v>44.062</v>
      </c>
      <c r="DE20">
        <v>44.312</v>
      </c>
      <c r="DF20">
        <v>44.875</v>
      </c>
      <c r="DG20">
        <v>1454.6</v>
      </c>
      <c r="DH20">
        <v>40.35</v>
      </c>
      <c r="DI20">
        <v>0</v>
      </c>
      <c r="DJ20">
        <v>6251.69999980927</v>
      </c>
      <c r="DK20">
        <v>894.364461538462</v>
      </c>
      <c r="DL20">
        <v>-1.29682051649361</v>
      </c>
      <c r="DM20">
        <v>-23.1521367288925</v>
      </c>
      <c r="DN20">
        <v>13601.5384615385</v>
      </c>
      <c r="DO20">
        <v>15</v>
      </c>
      <c r="DP20">
        <v>1554325895</v>
      </c>
      <c r="DQ20" t="s">
        <v>374</v>
      </c>
      <c r="DR20">
        <v>11</v>
      </c>
      <c r="DS20">
        <v>2.117</v>
      </c>
      <c r="DT20">
        <v>0.045</v>
      </c>
      <c r="DU20">
        <v>100</v>
      </c>
      <c r="DV20">
        <v>16</v>
      </c>
      <c r="DW20">
        <v>0.2</v>
      </c>
      <c r="DX20">
        <v>0.04</v>
      </c>
      <c r="DY20">
        <v>-14.7948731707317</v>
      </c>
      <c r="DZ20">
        <v>0.0445149825784261</v>
      </c>
      <c r="EA20">
        <v>0.0311456063094857</v>
      </c>
      <c r="EB20">
        <v>1</v>
      </c>
      <c r="EC20">
        <v>952.858205882353</v>
      </c>
      <c r="ED20">
        <v>-0.921131839239513</v>
      </c>
      <c r="EE20">
        <v>0.229732168790439</v>
      </c>
      <c r="EF20">
        <v>1</v>
      </c>
      <c r="EG20">
        <v>1.7161</v>
      </c>
      <c r="EH20">
        <v>-0.00319149825783841</v>
      </c>
      <c r="EI20">
        <v>0.00110426666980797</v>
      </c>
      <c r="EJ20">
        <v>1</v>
      </c>
      <c r="EK20">
        <v>3</v>
      </c>
      <c r="EL20">
        <v>3</v>
      </c>
      <c r="EM20" t="s">
        <v>361</v>
      </c>
      <c r="EN20">
        <v>3.20913</v>
      </c>
      <c r="EO20">
        <v>2.64636</v>
      </c>
      <c r="EP20">
        <v>0.0287506</v>
      </c>
      <c r="EQ20">
        <v>0.0299102</v>
      </c>
      <c r="ER20">
        <v>0.0900658</v>
      </c>
      <c r="ES20">
        <v>0.0832997</v>
      </c>
      <c r="ET20">
        <v>30102</v>
      </c>
      <c r="EU20">
        <v>34458</v>
      </c>
      <c r="EV20">
        <v>30812.9</v>
      </c>
      <c r="EW20">
        <v>34169.9</v>
      </c>
      <c r="EX20">
        <v>38105.3</v>
      </c>
      <c r="EY20">
        <v>38794.6</v>
      </c>
      <c r="EZ20">
        <v>42015.9</v>
      </c>
      <c r="FA20">
        <v>42203.7</v>
      </c>
      <c r="FB20">
        <v>2.23857</v>
      </c>
      <c r="FC20">
        <v>1.85623</v>
      </c>
      <c r="FD20">
        <v>0.0574738</v>
      </c>
      <c r="FE20">
        <v>0</v>
      </c>
      <c r="FF20">
        <v>21.861</v>
      </c>
      <c r="FG20">
        <v>999.9</v>
      </c>
      <c r="FH20">
        <v>41.344</v>
      </c>
      <c r="FI20">
        <v>30.877</v>
      </c>
      <c r="FJ20">
        <v>18.9751</v>
      </c>
      <c r="FK20">
        <v>60.2926</v>
      </c>
      <c r="FL20">
        <v>25.649</v>
      </c>
      <c r="FM20">
        <v>1</v>
      </c>
      <c r="FN20">
        <v>-0.0755234</v>
      </c>
      <c r="FO20">
        <v>3.13994</v>
      </c>
      <c r="FP20">
        <v>20.2474</v>
      </c>
      <c r="FQ20">
        <v>5.24619</v>
      </c>
      <c r="FR20">
        <v>11.986</v>
      </c>
      <c r="FS20">
        <v>4.9756</v>
      </c>
      <c r="FT20">
        <v>3.29793</v>
      </c>
      <c r="FU20">
        <v>7021.6</v>
      </c>
      <c r="FV20">
        <v>9999</v>
      </c>
      <c r="FW20">
        <v>150.6</v>
      </c>
      <c r="FX20">
        <v>9999</v>
      </c>
      <c r="FY20">
        <v>1.85593</v>
      </c>
      <c r="FZ20">
        <v>1.85411</v>
      </c>
      <c r="GA20">
        <v>1.85521</v>
      </c>
      <c r="GB20">
        <v>1.85949</v>
      </c>
      <c r="GC20">
        <v>1.85379</v>
      </c>
      <c r="GD20">
        <v>1.85822</v>
      </c>
      <c r="GE20">
        <v>1.85547</v>
      </c>
      <c r="GF20">
        <v>1.85401</v>
      </c>
      <c r="GG20" t="s">
        <v>362</v>
      </c>
      <c r="GH20" t="s">
        <v>19</v>
      </c>
      <c r="GI20" t="s">
        <v>19</v>
      </c>
      <c r="GJ20" t="s">
        <v>19</v>
      </c>
      <c r="GK20" t="s">
        <v>363</v>
      </c>
      <c r="GL20" t="s">
        <v>364</v>
      </c>
      <c r="GM20" t="s">
        <v>365</v>
      </c>
      <c r="GN20" t="s">
        <v>365</v>
      </c>
      <c r="GO20" t="s">
        <v>365</v>
      </c>
      <c r="GP20" t="s">
        <v>365</v>
      </c>
      <c r="GQ20">
        <v>0</v>
      </c>
      <c r="GR20">
        <v>100</v>
      </c>
      <c r="GS20">
        <v>100</v>
      </c>
      <c r="GT20">
        <v>2.117</v>
      </c>
      <c r="GU20">
        <v>0.045</v>
      </c>
      <c r="GV20">
        <v>2</v>
      </c>
      <c r="GW20">
        <v>645.471</v>
      </c>
      <c r="GX20">
        <v>364.956</v>
      </c>
      <c r="GY20">
        <v>17.2762</v>
      </c>
      <c r="GZ20">
        <v>26.0305</v>
      </c>
      <c r="HA20">
        <v>30</v>
      </c>
      <c r="HB20">
        <v>25.9821</v>
      </c>
      <c r="HC20">
        <v>25.979</v>
      </c>
      <c r="HD20">
        <v>7.34362</v>
      </c>
      <c r="HE20">
        <v>23.3692</v>
      </c>
      <c r="HF20">
        <v>29.353</v>
      </c>
      <c r="HG20">
        <v>17.2767</v>
      </c>
      <c r="HH20">
        <v>100</v>
      </c>
      <c r="HI20">
        <v>15.6697</v>
      </c>
      <c r="HJ20">
        <v>101.222</v>
      </c>
      <c r="HK20">
        <v>101.574</v>
      </c>
    </row>
    <row r="21" spans="1:219">
      <c r="A21">
        <v>5</v>
      </c>
      <c r="B21">
        <v>1554326025</v>
      </c>
      <c r="C21">
        <v>384</v>
      </c>
      <c r="D21" t="s">
        <v>375</v>
      </c>
      <c r="E21" t="s">
        <v>376</v>
      </c>
      <c r="F21" t="s">
        <v>357</v>
      </c>
      <c r="H21">
        <v>1554326025</v>
      </c>
      <c r="I21">
        <f>BW21*AJ21*(BU21-BV21)/(100*BO21*(1000-AJ21*BU21))</f>
        <v>0</v>
      </c>
      <c r="J21">
        <f>BW21*AJ21*(BT21-BS21*(1000-AJ21*BV21)/(1000-AJ21*BU21))/(100*BO21)</f>
        <v>0</v>
      </c>
      <c r="K21">
        <f>BS21 - IF(AJ21&gt;1, J21*BO21*100.0/(AL21*CE21), 0)</f>
        <v>0</v>
      </c>
      <c r="L21">
        <f>((R21-I21/2)*K21-J21)/(R21+I21/2)</f>
        <v>0</v>
      </c>
      <c r="M21">
        <f>L21*(BX21+BY21)/1000.0</f>
        <v>0</v>
      </c>
      <c r="N21">
        <f>(BS21 - IF(AJ21&gt;1, J21*BO21*100.0/(AL21*CE21), 0))*(BX21+BY21)/1000.0</f>
        <v>0</v>
      </c>
      <c r="O21">
        <f>2.0/((1/Q21-1/P21)+SIGN(Q21)*SQRT((1/Q21-1/P21)*(1/Q21-1/P21) + 4*BP21/((BP21+1)*(BP21+1))*(2*1/Q21*1/P21-1/P21*1/P21)))</f>
        <v>0</v>
      </c>
      <c r="P21">
        <f>AG21+AF21*BO21+AE21*BO21*BO21</f>
        <v>0</v>
      </c>
      <c r="Q21">
        <f>I21*(1000-(1000*0.61365*exp(17.502*U21/(240.97+U21))/(BX21+BY21)+BU21)/2)/(1000*0.61365*exp(17.502*U21/(240.97+U21))/(BX21+BY21)-BU21)</f>
        <v>0</v>
      </c>
      <c r="R21">
        <f>1/((BP21+1)/(O21/1.6)+1/(P21/1.37)) + BP21/((BP21+1)/(O21/1.6) + BP21/(P21/1.37))</f>
        <v>0</v>
      </c>
      <c r="S21">
        <f>(BL21*BN21)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BU21*(BX21+BY21)/1000</f>
        <v>0</v>
      </c>
      <c r="Y21">
        <f>0.61365*exp(17.502*BZ21/(240.97+BZ21))</f>
        <v>0</v>
      </c>
      <c r="Z21">
        <f>(V21-BU21*(BX21+BY21)/1000)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-0.0405473140725007</v>
      </c>
      <c r="AF21">
        <v>0.0455179121861881</v>
      </c>
      <c r="AG21">
        <v>3.41284315366168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MAX(0,($B$13+$C$13*CE21)/(1+$D$13*CE21)*BX21/(BZ21+273)*$E$13)</f>
        <v>0</v>
      </c>
      <c r="AM21" t="s">
        <v>358</v>
      </c>
      <c r="AN21">
        <v>0</v>
      </c>
      <c r="AO21">
        <v>0</v>
      </c>
      <c r="AP21">
        <f>AO21-AN21</f>
        <v>0</v>
      </c>
      <c r="AQ21">
        <f>AP21/AO21</f>
        <v>0</v>
      </c>
      <c r="AR21">
        <v>0</v>
      </c>
      <c r="AS21" t="s">
        <v>358</v>
      </c>
      <c r="AT21">
        <v>0</v>
      </c>
      <c r="AU21">
        <v>0</v>
      </c>
      <c r="AV21">
        <f>1-AT21/AU21</f>
        <v>0</v>
      </c>
      <c r="AW21">
        <v>0.5</v>
      </c>
      <c r="AX21">
        <f>BL21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358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>
        <f>$B$11*CF21+$C$11*CG21+$F$11*CT21</f>
        <v>0</v>
      </c>
      <c r="BL21">
        <f>BK21*BM21</f>
        <v>0</v>
      </c>
      <c r="BM21">
        <f>($B$11*$D$9+$C$11*$D$9+$F$11*((DG21+CY21)/MAX(DG21+CY21+DH21, 0.1)*$I$9+DH21/MAX(DG21+CY21+DH21, 0.1)*$J$9))/($B$11+$C$11+$F$11)</f>
        <v>0</v>
      </c>
      <c r="BN21">
        <f>($B$11*$K$9+$C$11*$K$9+$F$11*((DG21+CY21)/MAX(DG21+CY21+DH21, 0.1)*$P$9+DH21/MAX(DG21+CY21+DH21, 0.1)*$Q$9))/($B$11+$C$11+$F$11)</f>
        <v>0</v>
      </c>
      <c r="BO21">
        <v>6</v>
      </c>
      <c r="BP21">
        <v>0.5</v>
      </c>
      <c r="BQ21" t="s">
        <v>359</v>
      </c>
      <c r="BR21">
        <v>1554326025</v>
      </c>
      <c r="BS21">
        <v>49.8869</v>
      </c>
      <c r="BT21">
        <v>50.0133</v>
      </c>
      <c r="BU21">
        <v>17.5288</v>
      </c>
      <c r="BV21">
        <v>15.6842</v>
      </c>
      <c r="BW21">
        <v>600.035</v>
      </c>
      <c r="BX21">
        <v>97.611</v>
      </c>
      <c r="BY21">
        <v>0.0686679</v>
      </c>
      <c r="BZ21">
        <v>23.0081</v>
      </c>
      <c r="CA21">
        <v>22.7829</v>
      </c>
      <c r="CB21">
        <v>999.9</v>
      </c>
      <c r="CC21">
        <v>0</v>
      </c>
      <c r="CD21">
        <v>0</v>
      </c>
      <c r="CE21">
        <v>10017.5</v>
      </c>
      <c r="CF21">
        <v>0</v>
      </c>
      <c r="CG21">
        <v>0.00152894</v>
      </c>
      <c r="CH21">
        <v>-0.126419</v>
      </c>
      <c r="CI21">
        <v>50.777</v>
      </c>
      <c r="CJ21">
        <v>50.8103</v>
      </c>
      <c r="CK21">
        <v>1.84458</v>
      </c>
      <c r="CL21">
        <v>47.7779</v>
      </c>
      <c r="CM21">
        <v>50.0133</v>
      </c>
      <c r="CN21">
        <v>17.4858</v>
      </c>
      <c r="CO21">
        <v>15.6842</v>
      </c>
      <c r="CP21">
        <v>1.711</v>
      </c>
      <c r="CQ21">
        <v>1.53095</v>
      </c>
      <c r="CR21">
        <v>14.9966</v>
      </c>
      <c r="CS21">
        <v>13.2808</v>
      </c>
      <c r="CT21">
        <v>1500.24</v>
      </c>
      <c r="CU21">
        <v>0.973011</v>
      </c>
      <c r="CV21">
        <v>0.0269886</v>
      </c>
      <c r="CW21">
        <v>0</v>
      </c>
      <c r="CX21">
        <v>899.053</v>
      </c>
      <c r="CY21">
        <v>4.99999</v>
      </c>
      <c r="CZ21">
        <v>13673</v>
      </c>
      <c r="DA21">
        <v>13080.4</v>
      </c>
      <c r="DB21">
        <v>42.812</v>
      </c>
      <c r="DC21">
        <v>44.812</v>
      </c>
      <c r="DD21">
        <v>44</v>
      </c>
      <c r="DE21">
        <v>44.25</v>
      </c>
      <c r="DF21">
        <v>44.812</v>
      </c>
      <c r="DG21">
        <v>1454.88</v>
      </c>
      <c r="DH21">
        <v>40.35</v>
      </c>
      <c r="DI21">
        <v>0</v>
      </c>
      <c r="DJ21">
        <v>6345.89999985695</v>
      </c>
      <c r="DK21">
        <v>898.855115384615</v>
      </c>
      <c r="DL21">
        <v>1.16789742952819</v>
      </c>
      <c r="DM21">
        <v>25.8598290656046</v>
      </c>
      <c r="DN21">
        <v>13667.4</v>
      </c>
      <c r="DO21">
        <v>15</v>
      </c>
      <c r="DP21">
        <v>1554325990</v>
      </c>
      <c r="DQ21" t="s">
        <v>377</v>
      </c>
      <c r="DR21">
        <v>12</v>
      </c>
      <c r="DS21">
        <v>2.109</v>
      </c>
      <c r="DT21">
        <v>0.043</v>
      </c>
      <c r="DU21">
        <v>50</v>
      </c>
      <c r="DV21">
        <v>16</v>
      </c>
      <c r="DW21">
        <v>0.41</v>
      </c>
      <c r="DX21">
        <v>0.04</v>
      </c>
      <c r="DY21">
        <v>-14.7948731707317</v>
      </c>
      <c r="DZ21">
        <v>0.0445149825784261</v>
      </c>
      <c r="EA21">
        <v>0.0311456063094857</v>
      </c>
      <c r="EB21">
        <v>1</v>
      </c>
      <c r="EC21">
        <v>952.858205882353</v>
      </c>
      <c r="ED21">
        <v>-0.921131839239513</v>
      </c>
      <c r="EE21">
        <v>0.229732168790439</v>
      </c>
      <c r="EF21">
        <v>1</v>
      </c>
      <c r="EG21">
        <v>1.7161</v>
      </c>
      <c r="EH21">
        <v>-0.00319149825783841</v>
      </c>
      <c r="EI21">
        <v>0.00110426666980797</v>
      </c>
      <c r="EJ21">
        <v>1</v>
      </c>
      <c r="EK21">
        <v>3</v>
      </c>
      <c r="EL21">
        <v>3</v>
      </c>
      <c r="EM21" t="s">
        <v>361</v>
      </c>
      <c r="EN21">
        <v>3.20903</v>
      </c>
      <c r="EO21">
        <v>2.64502</v>
      </c>
      <c r="EP21">
        <v>0.0145423</v>
      </c>
      <c r="EQ21">
        <v>0.0151668</v>
      </c>
      <c r="ER21">
        <v>0.0901183</v>
      </c>
      <c r="ES21">
        <v>0.0832666</v>
      </c>
      <c r="ET21">
        <v>30542</v>
      </c>
      <c r="EU21">
        <v>34981.8</v>
      </c>
      <c r="EV21">
        <v>30812.4</v>
      </c>
      <c r="EW21">
        <v>34169.9</v>
      </c>
      <c r="EX21">
        <v>38102.4</v>
      </c>
      <c r="EY21">
        <v>38796</v>
      </c>
      <c r="EZ21">
        <v>42015.1</v>
      </c>
      <c r="FA21">
        <v>42203.7</v>
      </c>
      <c r="FB21">
        <v>2.23872</v>
      </c>
      <c r="FC21">
        <v>1.85597</v>
      </c>
      <c r="FD21">
        <v>0.0557154</v>
      </c>
      <c r="FE21">
        <v>0</v>
      </c>
      <c r="FF21">
        <v>21.8647</v>
      </c>
      <c r="FG21">
        <v>999.9</v>
      </c>
      <c r="FH21">
        <v>41.32</v>
      </c>
      <c r="FI21">
        <v>30.877</v>
      </c>
      <c r="FJ21">
        <v>18.9632</v>
      </c>
      <c r="FK21">
        <v>60.0726</v>
      </c>
      <c r="FL21">
        <v>25.5409</v>
      </c>
      <c r="FM21">
        <v>1</v>
      </c>
      <c r="FN21">
        <v>-0.075813</v>
      </c>
      <c r="FO21">
        <v>3.12267</v>
      </c>
      <c r="FP21">
        <v>20.2469</v>
      </c>
      <c r="FQ21">
        <v>5.24395</v>
      </c>
      <c r="FR21">
        <v>11.986</v>
      </c>
      <c r="FS21">
        <v>4.9747</v>
      </c>
      <c r="FT21">
        <v>3.29723</v>
      </c>
      <c r="FU21">
        <v>7023.4</v>
      </c>
      <c r="FV21">
        <v>9999</v>
      </c>
      <c r="FW21">
        <v>150.6</v>
      </c>
      <c r="FX21">
        <v>9999</v>
      </c>
      <c r="FY21">
        <v>1.85592</v>
      </c>
      <c r="FZ21">
        <v>1.85411</v>
      </c>
      <c r="GA21">
        <v>1.85518</v>
      </c>
      <c r="GB21">
        <v>1.85947</v>
      </c>
      <c r="GC21">
        <v>1.85379</v>
      </c>
      <c r="GD21">
        <v>1.85822</v>
      </c>
      <c r="GE21">
        <v>1.85545</v>
      </c>
      <c r="GF21">
        <v>1.85397</v>
      </c>
      <c r="GG21" t="s">
        <v>362</v>
      </c>
      <c r="GH21" t="s">
        <v>19</v>
      </c>
      <c r="GI21" t="s">
        <v>19</v>
      </c>
      <c r="GJ21" t="s">
        <v>19</v>
      </c>
      <c r="GK21" t="s">
        <v>363</v>
      </c>
      <c r="GL21" t="s">
        <v>364</v>
      </c>
      <c r="GM21" t="s">
        <v>365</v>
      </c>
      <c r="GN21" t="s">
        <v>365</v>
      </c>
      <c r="GO21" t="s">
        <v>365</v>
      </c>
      <c r="GP21" t="s">
        <v>365</v>
      </c>
      <c r="GQ21">
        <v>0</v>
      </c>
      <c r="GR21">
        <v>100</v>
      </c>
      <c r="GS21">
        <v>100</v>
      </c>
      <c r="GT21">
        <v>2.109</v>
      </c>
      <c r="GU21">
        <v>0.043</v>
      </c>
      <c r="GV21">
        <v>2</v>
      </c>
      <c r="GW21">
        <v>645.535</v>
      </c>
      <c r="GX21">
        <v>364.797</v>
      </c>
      <c r="GY21">
        <v>17.2628</v>
      </c>
      <c r="GZ21">
        <v>26.0283</v>
      </c>
      <c r="HA21">
        <v>30.0001</v>
      </c>
      <c r="HB21">
        <v>25.9778</v>
      </c>
      <c r="HC21">
        <v>25.9746</v>
      </c>
      <c r="HD21">
        <v>5.18949</v>
      </c>
      <c r="HE21">
        <v>23.3047</v>
      </c>
      <c r="HF21">
        <v>29.4001</v>
      </c>
      <c r="HG21">
        <v>17.2689</v>
      </c>
      <c r="HH21">
        <v>50</v>
      </c>
      <c r="HI21">
        <v>15.6312</v>
      </c>
      <c r="HJ21">
        <v>101.221</v>
      </c>
      <c r="HK21">
        <v>101.574</v>
      </c>
    </row>
    <row r="22" spans="1:219">
      <c r="A22">
        <v>6</v>
      </c>
      <c r="B22">
        <v>1554326121</v>
      </c>
      <c r="C22">
        <v>480</v>
      </c>
      <c r="D22" t="s">
        <v>378</v>
      </c>
      <c r="E22" t="s">
        <v>379</v>
      </c>
      <c r="F22" t="s">
        <v>357</v>
      </c>
      <c r="H22">
        <v>1554326121</v>
      </c>
      <c r="I22">
        <f>BW22*AJ22*(BU22-BV22)/(100*BO22*(1000-AJ22*BU22))</f>
        <v>0</v>
      </c>
      <c r="J22">
        <f>BW22*AJ22*(BT22-BS22*(1000-AJ22*BV22)/(1000-AJ22*BU22))/(100*BO22)</f>
        <v>0</v>
      </c>
      <c r="K22">
        <f>BS22 - IF(AJ22&gt;1, J22*BO22*100.0/(AL22*CE22), 0)</f>
        <v>0</v>
      </c>
      <c r="L22">
        <f>((R22-I22/2)*K22-J22)/(R22+I22/2)</f>
        <v>0</v>
      </c>
      <c r="M22">
        <f>L22*(BX22+BY22)/1000.0</f>
        <v>0</v>
      </c>
      <c r="N22">
        <f>(BS22 - IF(AJ22&gt;1, J22*BO22*100.0/(AL22*CE22), 0))*(BX22+BY22)/1000.0</f>
        <v>0</v>
      </c>
      <c r="O22">
        <f>2.0/((1/Q22-1/P22)+SIGN(Q22)*SQRT((1/Q22-1/P22)*(1/Q22-1/P22) + 4*BP22/((BP22+1)*(BP22+1))*(2*1/Q22*1/P22-1/P22*1/P22)))</f>
        <v>0</v>
      </c>
      <c r="P22">
        <f>AG22+AF22*BO22+AE22*BO22*BO22</f>
        <v>0</v>
      </c>
      <c r="Q22">
        <f>I22*(1000-(1000*0.61365*exp(17.502*U22/(240.97+U22))/(BX22+BY22)+BU22)/2)/(1000*0.61365*exp(17.502*U22/(240.97+U22))/(BX22+BY22)-BU22)</f>
        <v>0</v>
      </c>
      <c r="R22">
        <f>1/((BP22+1)/(O22/1.6)+1/(P22/1.37)) + BP22/((BP22+1)/(O22/1.6) + BP22/(P22/1.37))</f>
        <v>0</v>
      </c>
      <c r="S22">
        <f>(BL22*BN22)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BU22*(BX22+BY22)/1000</f>
        <v>0</v>
      </c>
      <c r="Y22">
        <f>0.61365*exp(17.502*BZ22/(240.97+BZ22))</f>
        <v>0</v>
      </c>
      <c r="Z22">
        <f>(V22-BU22*(BX22+BY22)/1000)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-0.0405357829552001</v>
      </c>
      <c r="AF22">
        <v>0.0455049674968369</v>
      </c>
      <c r="AG22">
        <v>3.41207327086351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MAX(0,($B$13+$C$13*CE22)/(1+$D$13*CE22)*BX22/(BZ22+273)*$E$13)</f>
        <v>0</v>
      </c>
      <c r="AM22" t="s">
        <v>358</v>
      </c>
      <c r="AN22">
        <v>0</v>
      </c>
      <c r="AO22">
        <v>0</v>
      </c>
      <c r="AP22">
        <f>AO22-AN22</f>
        <v>0</v>
      </c>
      <c r="AQ22">
        <f>AP22/AO22</f>
        <v>0</v>
      </c>
      <c r="AR22">
        <v>0</v>
      </c>
      <c r="AS22" t="s">
        <v>358</v>
      </c>
      <c r="AT22">
        <v>0</v>
      </c>
      <c r="AU22">
        <v>0</v>
      </c>
      <c r="AV22">
        <f>1-AT22/AU22</f>
        <v>0</v>
      </c>
      <c r="AW22">
        <v>0.5</v>
      </c>
      <c r="AX22">
        <f>BL22</f>
        <v>0</v>
      </c>
      <c r="AY22">
        <f>J22</f>
        <v>0</v>
      </c>
      <c r="AZ22">
        <f>AV22*AW22*AX22</f>
        <v>0</v>
      </c>
      <c r="BA22">
        <f>BF22/AU22</f>
        <v>0</v>
      </c>
      <c r="BB22">
        <f>(AY22-AR22)/AX22</f>
        <v>0</v>
      </c>
      <c r="BC22">
        <f>(AO22-AU22)/AU22</f>
        <v>0</v>
      </c>
      <c r="BD22" t="s">
        <v>358</v>
      </c>
      <c r="BE22">
        <v>0</v>
      </c>
      <c r="BF22">
        <f>AU22-BE22</f>
        <v>0</v>
      </c>
      <c r="BG22">
        <f>(AU22-AT22)/(AU22-BE22)</f>
        <v>0</v>
      </c>
      <c r="BH22">
        <f>(AO22-AU22)/(AO22-BE22)</f>
        <v>0</v>
      </c>
      <c r="BI22">
        <f>(AU22-AT22)/(AU22-AN22)</f>
        <v>0</v>
      </c>
      <c r="BJ22">
        <f>(AO22-AU22)/(AO22-AN22)</f>
        <v>0</v>
      </c>
      <c r="BK22">
        <f>$B$11*CF22+$C$11*CG22+$F$11*CT22</f>
        <v>0</v>
      </c>
      <c r="BL22">
        <f>BK22*BM22</f>
        <v>0</v>
      </c>
      <c r="BM22">
        <f>($B$11*$D$9+$C$11*$D$9+$F$11*((DG22+CY22)/MAX(DG22+CY22+DH22, 0.1)*$I$9+DH22/MAX(DG22+CY22+DH22, 0.1)*$J$9))/($B$11+$C$11+$F$11)</f>
        <v>0</v>
      </c>
      <c r="BN22">
        <f>($B$11*$K$9+$C$11*$K$9+$F$11*((DG22+CY22)/MAX(DG22+CY22+DH22, 0.1)*$P$9+DH22/MAX(DG22+CY22+DH22, 0.1)*$Q$9))/($B$11+$C$11+$F$11)</f>
        <v>0</v>
      </c>
      <c r="BO22">
        <v>6</v>
      </c>
      <c r="BP22">
        <v>0.5</v>
      </c>
      <c r="BQ22" t="s">
        <v>359</v>
      </c>
      <c r="BR22">
        <v>1554326121</v>
      </c>
      <c r="BS22">
        <v>25.9169</v>
      </c>
      <c r="BT22">
        <v>25.0007</v>
      </c>
      <c r="BU22">
        <v>17.4733</v>
      </c>
      <c r="BV22">
        <v>15.5738</v>
      </c>
      <c r="BW22">
        <v>600.002</v>
      </c>
      <c r="BX22">
        <v>97.6076</v>
      </c>
      <c r="BY22">
        <v>0.0702053</v>
      </c>
      <c r="BZ22">
        <v>23.0241</v>
      </c>
      <c r="CA22">
        <v>22.7967</v>
      </c>
      <c r="CB22">
        <v>999.9</v>
      </c>
      <c r="CC22">
        <v>0</v>
      </c>
      <c r="CD22">
        <v>0</v>
      </c>
      <c r="CE22">
        <v>10015</v>
      </c>
      <c r="CF22">
        <v>0</v>
      </c>
      <c r="CG22">
        <v>0.00152894</v>
      </c>
      <c r="CH22">
        <v>0.916145</v>
      </c>
      <c r="CI22">
        <v>26.3778</v>
      </c>
      <c r="CJ22">
        <v>25.3962</v>
      </c>
      <c r="CK22">
        <v>1.89956</v>
      </c>
      <c r="CL22">
        <v>23.8379</v>
      </c>
      <c r="CM22">
        <v>25.0007</v>
      </c>
      <c r="CN22">
        <v>17.4313</v>
      </c>
      <c r="CO22">
        <v>15.5738</v>
      </c>
      <c r="CP22">
        <v>1.70553</v>
      </c>
      <c r="CQ22">
        <v>1.52012</v>
      </c>
      <c r="CR22">
        <v>14.9468</v>
      </c>
      <c r="CS22">
        <v>13.172</v>
      </c>
      <c r="CT22">
        <v>1500</v>
      </c>
      <c r="CU22">
        <v>0.973007</v>
      </c>
      <c r="CV22">
        <v>0.0269931</v>
      </c>
      <c r="CW22">
        <v>0</v>
      </c>
      <c r="CX22">
        <v>904.997</v>
      </c>
      <c r="CY22">
        <v>4.99999</v>
      </c>
      <c r="CZ22">
        <v>13759</v>
      </c>
      <c r="DA22">
        <v>13078.3</v>
      </c>
      <c r="DB22">
        <v>42.812</v>
      </c>
      <c r="DC22">
        <v>44.812</v>
      </c>
      <c r="DD22">
        <v>44</v>
      </c>
      <c r="DE22">
        <v>44.25</v>
      </c>
      <c r="DF22">
        <v>44.812</v>
      </c>
      <c r="DG22">
        <v>1454.65</v>
      </c>
      <c r="DH22">
        <v>40.35</v>
      </c>
      <c r="DI22">
        <v>0</v>
      </c>
      <c r="DJ22">
        <v>6441.89999985695</v>
      </c>
      <c r="DK22">
        <v>904.993846153846</v>
      </c>
      <c r="DL22">
        <v>2.26953846233667</v>
      </c>
      <c r="DM22">
        <v>32.8239316141948</v>
      </c>
      <c r="DN22">
        <v>13755.0961538462</v>
      </c>
      <c r="DO22">
        <v>15</v>
      </c>
      <c r="DP22">
        <v>1554326085.5</v>
      </c>
      <c r="DQ22" t="s">
        <v>380</v>
      </c>
      <c r="DR22">
        <v>13</v>
      </c>
      <c r="DS22">
        <v>2.079</v>
      </c>
      <c r="DT22">
        <v>0.042</v>
      </c>
      <c r="DU22">
        <v>25</v>
      </c>
      <c r="DV22">
        <v>16</v>
      </c>
      <c r="DW22">
        <v>0.16</v>
      </c>
      <c r="DX22">
        <v>0.05</v>
      </c>
      <c r="DY22">
        <v>-14.7948731707317</v>
      </c>
      <c r="DZ22">
        <v>0.0445149825784261</v>
      </c>
      <c r="EA22">
        <v>0.0311456063094857</v>
      </c>
      <c r="EB22">
        <v>1</v>
      </c>
      <c r="EC22">
        <v>952.858205882353</v>
      </c>
      <c r="ED22">
        <v>-0.921131839239513</v>
      </c>
      <c r="EE22">
        <v>0.229732168790439</v>
      </c>
      <c r="EF22">
        <v>1</v>
      </c>
      <c r="EG22">
        <v>1.7161</v>
      </c>
      <c r="EH22">
        <v>-0.00319149825783841</v>
      </c>
      <c r="EI22">
        <v>0.00110426666980797</v>
      </c>
      <c r="EJ22">
        <v>1</v>
      </c>
      <c r="EK22">
        <v>3</v>
      </c>
      <c r="EL22">
        <v>3</v>
      </c>
      <c r="EM22" t="s">
        <v>361</v>
      </c>
      <c r="EN22">
        <v>3.20896</v>
      </c>
      <c r="EO22">
        <v>2.64652</v>
      </c>
      <c r="EP22">
        <v>0.00727206</v>
      </c>
      <c r="EQ22">
        <v>0.00760262</v>
      </c>
      <c r="ER22">
        <v>0.0899128</v>
      </c>
      <c r="ES22">
        <v>0.0828373</v>
      </c>
      <c r="ET22">
        <v>30765.9</v>
      </c>
      <c r="EU22">
        <v>35249.8</v>
      </c>
      <c r="EV22">
        <v>30811</v>
      </c>
      <c r="EW22">
        <v>34169.2</v>
      </c>
      <c r="EX22">
        <v>38109.5</v>
      </c>
      <c r="EY22">
        <v>38813.2</v>
      </c>
      <c r="EZ22">
        <v>42013.4</v>
      </c>
      <c r="FA22">
        <v>42202.6</v>
      </c>
      <c r="FB22">
        <v>2.23855</v>
      </c>
      <c r="FC22">
        <v>1.85592</v>
      </c>
      <c r="FD22">
        <v>0.0565536</v>
      </c>
      <c r="FE22">
        <v>0</v>
      </c>
      <c r="FF22">
        <v>21.8647</v>
      </c>
      <c r="FG22">
        <v>999.9</v>
      </c>
      <c r="FH22">
        <v>41.32</v>
      </c>
      <c r="FI22">
        <v>30.887</v>
      </c>
      <c r="FJ22">
        <v>18.9761</v>
      </c>
      <c r="FK22">
        <v>60.3426</v>
      </c>
      <c r="FL22">
        <v>25.7572</v>
      </c>
      <c r="FM22">
        <v>1</v>
      </c>
      <c r="FN22">
        <v>-0.0747078</v>
      </c>
      <c r="FO22">
        <v>3.25344</v>
      </c>
      <c r="FP22">
        <v>20.2444</v>
      </c>
      <c r="FQ22">
        <v>5.24365</v>
      </c>
      <c r="FR22">
        <v>11.986</v>
      </c>
      <c r="FS22">
        <v>4.97495</v>
      </c>
      <c r="FT22">
        <v>3.29755</v>
      </c>
      <c r="FU22">
        <v>7025.3</v>
      </c>
      <c r="FV22">
        <v>9999</v>
      </c>
      <c r="FW22">
        <v>150.6</v>
      </c>
      <c r="FX22">
        <v>9999</v>
      </c>
      <c r="FY22">
        <v>1.85593</v>
      </c>
      <c r="FZ22">
        <v>1.85411</v>
      </c>
      <c r="GA22">
        <v>1.8552</v>
      </c>
      <c r="GB22">
        <v>1.8595</v>
      </c>
      <c r="GC22">
        <v>1.85379</v>
      </c>
      <c r="GD22">
        <v>1.85822</v>
      </c>
      <c r="GE22">
        <v>1.85546</v>
      </c>
      <c r="GF22">
        <v>1.85403</v>
      </c>
      <c r="GG22" t="s">
        <v>362</v>
      </c>
      <c r="GH22" t="s">
        <v>19</v>
      </c>
      <c r="GI22" t="s">
        <v>19</v>
      </c>
      <c r="GJ22" t="s">
        <v>19</v>
      </c>
      <c r="GK22" t="s">
        <v>363</v>
      </c>
      <c r="GL22" t="s">
        <v>364</v>
      </c>
      <c r="GM22" t="s">
        <v>365</v>
      </c>
      <c r="GN22" t="s">
        <v>365</v>
      </c>
      <c r="GO22" t="s">
        <v>365</v>
      </c>
      <c r="GP22" t="s">
        <v>365</v>
      </c>
      <c r="GQ22">
        <v>0</v>
      </c>
      <c r="GR22">
        <v>100</v>
      </c>
      <c r="GS22">
        <v>100</v>
      </c>
      <c r="GT22">
        <v>2.079</v>
      </c>
      <c r="GU22">
        <v>0.042</v>
      </c>
      <c r="GV22">
        <v>2</v>
      </c>
      <c r="GW22">
        <v>645.35</v>
      </c>
      <c r="GX22">
        <v>364.756</v>
      </c>
      <c r="GY22">
        <v>17.2973</v>
      </c>
      <c r="GZ22">
        <v>26.0261</v>
      </c>
      <c r="HA22">
        <v>30.0002</v>
      </c>
      <c r="HB22">
        <v>25.9734</v>
      </c>
      <c r="HC22">
        <v>25.9724</v>
      </c>
      <c r="HD22">
        <v>4.13556</v>
      </c>
      <c r="HE22">
        <v>24.16</v>
      </c>
      <c r="HF22">
        <v>29.4387</v>
      </c>
      <c r="HG22">
        <v>17.2809</v>
      </c>
      <c r="HH22">
        <v>25</v>
      </c>
      <c r="HI22">
        <v>15.5312</v>
      </c>
      <c r="HJ22">
        <v>101.216</v>
      </c>
      <c r="HK22">
        <v>101.571</v>
      </c>
    </row>
    <row r="23" spans="1:219">
      <c r="A23">
        <v>7</v>
      </c>
      <c r="B23">
        <v>1554326213</v>
      </c>
      <c r="C23">
        <v>572</v>
      </c>
      <c r="D23" t="s">
        <v>381</v>
      </c>
      <c r="E23" t="s">
        <v>382</v>
      </c>
      <c r="F23" t="s">
        <v>357</v>
      </c>
      <c r="H23">
        <v>1554326213</v>
      </c>
      <c r="I23">
        <f>BW23*AJ23*(BU23-BV23)/(100*BO23*(1000-AJ23*BU23))</f>
        <v>0</v>
      </c>
      <c r="J23">
        <f>BW23*AJ23*(BT23-BS23*(1000-AJ23*BV23)/(1000-AJ23*BU23))/(100*BO23)</f>
        <v>0</v>
      </c>
      <c r="K23">
        <f>BS23 - IF(AJ23&gt;1, J23*BO23*100.0/(AL23*CE23), 0)</f>
        <v>0</v>
      </c>
      <c r="L23">
        <f>((R23-I23/2)*K23-J23)/(R23+I23/2)</f>
        <v>0</v>
      </c>
      <c r="M23">
        <f>L23*(BX23+BY23)/1000.0</f>
        <v>0</v>
      </c>
      <c r="N23">
        <f>(BS23 - IF(AJ23&gt;1, J23*BO23*100.0/(AL23*CE23), 0))*(BX23+BY23)/1000.0</f>
        <v>0</v>
      </c>
      <c r="O23">
        <f>2.0/((1/Q23-1/P23)+SIGN(Q23)*SQRT((1/Q23-1/P23)*(1/Q23-1/P23) + 4*BP23/((BP23+1)*(BP23+1))*(2*1/Q23*1/P23-1/P23*1/P23)))</f>
        <v>0</v>
      </c>
      <c r="P23">
        <f>AG23+AF23*BO23+AE23*BO23*BO23</f>
        <v>0</v>
      </c>
      <c r="Q23">
        <f>I23*(1000-(1000*0.61365*exp(17.502*U23/(240.97+U23))/(BX23+BY23)+BU23)/2)/(1000*0.61365*exp(17.502*U23/(240.97+U23))/(BX23+BY23)-BU23)</f>
        <v>0</v>
      </c>
      <c r="R23">
        <f>1/((BP23+1)/(O23/1.6)+1/(P23/1.37)) + BP23/((BP23+1)/(O23/1.6) + BP23/(P23/1.37))</f>
        <v>0</v>
      </c>
      <c r="S23">
        <f>(BL23*BN23)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BU23*(BX23+BY23)/1000</f>
        <v>0</v>
      </c>
      <c r="Y23">
        <f>0.61365*exp(17.502*BZ23/(240.97+BZ23))</f>
        <v>0</v>
      </c>
      <c r="Z23">
        <f>(V23-BU23*(BX23+BY23)/1000)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-0.0405830335580322</v>
      </c>
      <c r="AF23">
        <v>0.0455580104378961</v>
      </c>
      <c r="AG23">
        <v>3.41522752121045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MAX(0,($B$13+$C$13*CE23)/(1+$D$13*CE23)*BX23/(BZ23+273)*$E$13)</f>
        <v>0</v>
      </c>
      <c r="AM23" t="s">
        <v>358</v>
      </c>
      <c r="AN23">
        <v>0</v>
      </c>
      <c r="AO23">
        <v>0</v>
      </c>
      <c r="AP23">
        <f>AO23-AN23</f>
        <v>0</v>
      </c>
      <c r="AQ23">
        <f>AP23/AO23</f>
        <v>0</v>
      </c>
      <c r="AR23">
        <v>0</v>
      </c>
      <c r="AS23" t="s">
        <v>358</v>
      </c>
      <c r="AT23">
        <v>0</v>
      </c>
      <c r="AU23">
        <v>0</v>
      </c>
      <c r="AV23">
        <f>1-AT23/AU23</f>
        <v>0</v>
      </c>
      <c r="AW23">
        <v>0.5</v>
      </c>
      <c r="AX23">
        <f>BL23</f>
        <v>0</v>
      </c>
      <c r="AY23">
        <f>J23</f>
        <v>0</v>
      </c>
      <c r="AZ23">
        <f>AV23*AW23*AX23</f>
        <v>0</v>
      </c>
      <c r="BA23">
        <f>BF23/AU23</f>
        <v>0</v>
      </c>
      <c r="BB23">
        <f>(AY23-AR23)/AX23</f>
        <v>0</v>
      </c>
      <c r="BC23">
        <f>(AO23-AU23)/AU23</f>
        <v>0</v>
      </c>
      <c r="BD23" t="s">
        <v>358</v>
      </c>
      <c r="BE23">
        <v>0</v>
      </c>
      <c r="BF23">
        <f>AU23-BE23</f>
        <v>0</v>
      </c>
      <c r="BG23">
        <f>(AU23-AT23)/(AU23-BE23)</f>
        <v>0</v>
      </c>
      <c r="BH23">
        <f>(AO23-AU23)/(AO23-BE23)</f>
        <v>0</v>
      </c>
      <c r="BI23">
        <f>(AU23-AT23)/(AU23-AN23)</f>
        <v>0</v>
      </c>
      <c r="BJ23">
        <f>(AO23-AU23)/(AO23-AN23)</f>
        <v>0</v>
      </c>
      <c r="BK23">
        <f>$B$11*CF23+$C$11*CG23+$F$11*CT23</f>
        <v>0</v>
      </c>
      <c r="BL23">
        <f>BK23*BM23</f>
        <v>0</v>
      </c>
      <c r="BM23">
        <f>($B$11*$D$9+$C$11*$D$9+$F$11*((DG23+CY23)/MAX(DG23+CY23+DH23, 0.1)*$I$9+DH23/MAX(DG23+CY23+DH23, 0.1)*$J$9))/($B$11+$C$11+$F$11)</f>
        <v>0</v>
      </c>
      <c r="BN23">
        <f>($B$11*$K$9+$C$11*$K$9+$F$11*((DG23+CY23)/MAX(DG23+CY23+DH23, 0.1)*$P$9+DH23/MAX(DG23+CY23+DH23, 0.1)*$Q$9))/($B$11+$C$11+$F$11)</f>
        <v>0</v>
      </c>
      <c r="BO23">
        <v>6</v>
      </c>
      <c r="BP23">
        <v>0.5</v>
      </c>
      <c r="BQ23" t="s">
        <v>359</v>
      </c>
      <c r="BR23">
        <v>1554326213</v>
      </c>
      <c r="BS23">
        <v>5.04589</v>
      </c>
      <c r="BT23">
        <v>3.22541</v>
      </c>
      <c r="BU23">
        <v>17.4781</v>
      </c>
      <c r="BV23">
        <v>15.5466</v>
      </c>
      <c r="BW23">
        <v>600.037</v>
      </c>
      <c r="BX23">
        <v>97.6054</v>
      </c>
      <c r="BY23">
        <v>0.0697248</v>
      </c>
      <c r="BZ23">
        <v>23.012</v>
      </c>
      <c r="CA23">
        <v>22.7975</v>
      </c>
      <c r="CB23">
        <v>999.9</v>
      </c>
      <c r="CC23">
        <v>0</v>
      </c>
      <c r="CD23">
        <v>0</v>
      </c>
      <c r="CE23">
        <v>10026.9</v>
      </c>
      <c r="CF23">
        <v>0</v>
      </c>
      <c r="CG23">
        <v>0.00152894</v>
      </c>
      <c r="CH23">
        <v>1.82048</v>
      </c>
      <c r="CI23">
        <v>5.13565</v>
      </c>
      <c r="CJ23">
        <v>3.27634</v>
      </c>
      <c r="CK23">
        <v>1.93152</v>
      </c>
      <c r="CL23">
        <v>2.88189</v>
      </c>
      <c r="CM23">
        <v>3.22541</v>
      </c>
      <c r="CN23">
        <v>17.4381</v>
      </c>
      <c r="CO23">
        <v>15.5466</v>
      </c>
      <c r="CP23">
        <v>1.70596</v>
      </c>
      <c r="CQ23">
        <v>1.51743</v>
      </c>
      <c r="CR23">
        <v>14.9507</v>
      </c>
      <c r="CS23">
        <v>13.1449</v>
      </c>
      <c r="CT23">
        <v>1500</v>
      </c>
      <c r="CU23">
        <v>0.973007</v>
      </c>
      <c r="CV23">
        <v>0.0269931</v>
      </c>
      <c r="CW23">
        <v>0</v>
      </c>
      <c r="CX23">
        <v>913.097</v>
      </c>
      <c r="CY23">
        <v>4.99999</v>
      </c>
      <c r="CZ23">
        <v>13869.4</v>
      </c>
      <c r="DA23">
        <v>13078.3</v>
      </c>
      <c r="DB23">
        <v>42.875</v>
      </c>
      <c r="DC23">
        <v>44.812</v>
      </c>
      <c r="DD23">
        <v>44</v>
      </c>
      <c r="DE23">
        <v>44.25</v>
      </c>
      <c r="DF23">
        <v>44.812</v>
      </c>
      <c r="DG23">
        <v>1454.65</v>
      </c>
      <c r="DH23">
        <v>40.35</v>
      </c>
      <c r="DI23">
        <v>0</v>
      </c>
      <c r="DJ23">
        <v>6533.69999980927</v>
      </c>
      <c r="DK23">
        <v>912.472538461538</v>
      </c>
      <c r="DL23">
        <v>3.75664956689261</v>
      </c>
      <c r="DM23">
        <v>46.1128204992494</v>
      </c>
      <c r="DN23">
        <v>13862.3538461538</v>
      </c>
      <c r="DO23">
        <v>15</v>
      </c>
      <c r="DP23">
        <v>1554326177</v>
      </c>
      <c r="DQ23" t="s">
        <v>383</v>
      </c>
      <c r="DR23">
        <v>14</v>
      </c>
      <c r="DS23">
        <v>2.164</v>
      </c>
      <c r="DT23">
        <v>0.04</v>
      </c>
      <c r="DU23">
        <v>3</v>
      </c>
      <c r="DV23">
        <v>16</v>
      </c>
      <c r="DW23">
        <v>0.22</v>
      </c>
      <c r="DX23">
        <v>0.04</v>
      </c>
      <c r="DY23">
        <v>-14.7948731707317</v>
      </c>
      <c r="DZ23">
        <v>0.0445149825784261</v>
      </c>
      <c r="EA23">
        <v>0.0311456063094857</v>
      </c>
      <c r="EB23">
        <v>1</v>
      </c>
      <c r="EC23">
        <v>952.858205882353</v>
      </c>
      <c r="ED23">
        <v>-0.921131839239513</v>
      </c>
      <c r="EE23">
        <v>0.229732168790439</v>
      </c>
      <c r="EF23">
        <v>1</v>
      </c>
      <c r="EG23">
        <v>1.7161</v>
      </c>
      <c r="EH23">
        <v>-0.00319149825783841</v>
      </c>
      <c r="EI23">
        <v>0.00110426666980797</v>
      </c>
      <c r="EJ23">
        <v>1</v>
      </c>
      <c r="EK23">
        <v>3</v>
      </c>
      <c r="EL23">
        <v>3</v>
      </c>
      <c r="EM23" t="s">
        <v>361</v>
      </c>
      <c r="EN23">
        <v>3.20904</v>
      </c>
      <c r="EO23">
        <v>2.64614</v>
      </c>
      <c r="EP23">
        <v>0.000878722</v>
      </c>
      <c r="EQ23">
        <v>0.000980612</v>
      </c>
      <c r="ER23">
        <v>0.0899365</v>
      </c>
      <c r="ES23">
        <v>0.0827306</v>
      </c>
      <c r="ET23">
        <v>30963.3</v>
      </c>
      <c r="EU23">
        <v>35484.5</v>
      </c>
      <c r="EV23">
        <v>30810.3</v>
      </c>
      <c r="EW23">
        <v>34168.7</v>
      </c>
      <c r="EX23">
        <v>38107.4</v>
      </c>
      <c r="EY23">
        <v>38817.4</v>
      </c>
      <c r="EZ23">
        <v>42012.2</v>
      </c>
      <c r="FA23">
        <v>42202.3</v>
      </c>
      <c r="FB23">
        <v>2.23883</v>
      </c>
      <c r="FC23">
        <v>1.85543</v>
      </c>
      <c r="FD23">
        <v>0.0562668</v>
      </c>
      <c r="FE23">
        <v>0</v>
      </c>
      <c r="FF23">
        <v>21.8703</v>
      </c>
      <c r="FG23">
        <v>999.9</v>
      </c>
      <c r="FH23">
        <v>41.271</v>
      </c>
      <c r="FI23">
        <v>30.897</v>
      </c>
      <c r="FJ23">
        <v>18.9636</v>
      </c>
      <c r="FK23">
        <v>59.7526</v>
      </c>
      <c r="FL23">
        <v>25.7372</v>
      </c>
      <c r="FM23">
        <v>1</v>
      </c>
      <c r="FN23">
        <v>-0.074845</v>
      </c>
      <c r="FO23">
        <v>3.22789</v>
      </c>
      <c r="FP23">
        <v>20.2457</v>
      </c>
      <c r="FQ23">
        <v>5.24589</v>
      </c>
      <c r="FR23">
        <v>11.986</v>
      </c>
      <c r="FS23">
        <v>4.9754</v>
      </c>
      <c r="FT23">
        <v>3.29785</v>
      </c>
      <c r="FU23">
        <v>7027.2</v>
      </c>
      <c r="FV23">
        <v>9999</v>
      </c>
      <c r="FW23">
        <v>150.7</v>
      </c>
      <c r="FX23">
        <v>9999</v>
      </c>
      <c r="FY23">
        <v>1.85593</v>
      </c>
      <c r="FZ23">
        <v>1.85421</v>
      </c>
      <c r="GA23">
        <v>1.8553</v>
      </c>
      <c r="GB23">
        <v>1.85954</v>
      </c>
      <c r="GC23">
        <v>1.85382</v>
      </c>
      <c r="GD23">
        <v>1.85824</v>
      </c>
      <c r="GE23">
        <v>1.85547</v>
      </c>
      <c r="GF23">
        <v>1.8541</v>
      </c>
      <c r="GG23" t="s">
        <v>362</v>
      </c>
      <c r="GH23" t="s">
        <v>19</v>
      </c>
      <c r="GI23" t="s">
        <v>19</v>
      </c>
      <c r="GJ23" t="s">
        <v>19</v>
      </c>
      <c r="GK23" t="s">
        <v>363</v>
      </c>
      <c r="GL23" t="s">
        <v>364</v>
      </c>
      <c r="GM23" t="s">
        <v>365</v>
      </c>
      <c r="GN23" t="s">
        <v>365</v>
      </c>
      <c r="GO23" t="s">
        <v>365</v>
      </c>
      <c r="GP23" t="s">
        <v>365</v>
      </c>
      <c r="GQ23">
        <v>0</v>
      </c>
      <c r="GR23">
        <v>100</v>
      </c>
      <c r="GS23">
        <v>100</v>
      </c>
      <c r="GT23">
        <v>2.164</v>
      </c>
      <c r="GU23">
        <v>0.04</v>
      </c>
      <c r="GV23">
        <v>2</v>
      </c>
      <c r="GW23">
        <v>645.535</v>
      </c>
      <c r="GX23">
        <v>364.481</v>
      </c>
      <c r="GY23">
        <v>17.2504</v>
      </c>
      <c r="GZ23">
        <v>26.0261</v>
      </c>
      <c r="HA23">
        <v>30.0004</v>
      </c>
      <c r="HB23">
        <v>25.9712</v>
      </c>
      <c r="HC23">
        <v>25.9703</v>
      </c>
      <c r="HD23">
        <v>0</v>
      </c>
      <c r="HE23">
        <v>24.0925</v>
      </c>
      <c r="HF23">
        <v>29.4192</v>
      </c>
      <c r="HG23">
        <v>17.2357</v>
      </c>
      <c r="HH23">
        <v>0</v>
      </c>
      <c r="HI23">
        <v>15.5183</v>
      </c>
      <c r="HJ23">
        <v>101.214</v>
      </c>
      <c r="HK23">
        <v>101.57</v>
      </c>
    </row>
    <row r="24" spans="1:219">
      <c r="A24">
        <v>8</v>
      </c>
      <c r="B24">
        <v>1554326339</v>
      </c>
      <c r="C24">
        <v>698</v>
      </c>
      <c r="D24" t="s">
        <v>384</v>
      </c>
      <c r="E24" t="s">
        <v>385</v>
      </c>
      <c r="F24" t="s">
        <v>357</v>
      </c>
      <c r="H24">
        <v>1554326339</v>
      </c>
      <c r="I24">
        <f>BW24*AJ24*(BU24-BV24)/(100*BO24*(1000-AJ24*BU24))</f>
        <v>0</v>
      </c>
      <c r="J24">
        <f>BW24*AJ24*(BT24-BS24*(1000-AJ24*BV24)/(1000-AJ24*BU24))/(100*BO24)</f>
        <v>0</v>
      </c>
      <c r="K24">
        <f>BS24 - IF(AJ24&gt;1, J24*BO24*100.0/(AL24*CE24), 0)</f>
        <v>0</v>
      </c>
      <c r="L24">
        <f>((R24-I24/2)*K24-J24)/(R24+I24/2)</f>
        <v>0</v>
      </c>
      <c r="M24">
        <f>L24*(BX24+BY24)/1000.0</f>
        <v>0</v>
      </c>
      <c r="N24">
        <f>(BS24 - IF(AJ24&gt;1, J24*BO24*100.0/(AL24*CE24), 0))*(BX24+BY24)/1000.0</f>
        <v>0</v>
      </c>
      <c r="O24">
        <f>2.0/((1/Q24-1/P24)+SIGN(Q24)*SQRT((1/Q24-1/P24)*(1/Q24-1/P24) + 4*BP24/((BP24+1)*(BP24+1))*(2*1/Q24*1/P24-1/P24*1/P24)))</f>
        <v>0</v>
      </c>
      <c r="P24">
        <f>AG24+AF24*BO24+AE24*BO24*BO24</f>
        <v>0</v>
      </c>
      <c r="Q24">
        <f>I24*(1000-(1000*0.61365*exp(17.502*U24/(240.97+U24))/(BX24+BY24)+BU24)/2)/(1000*0.61365*exp(17.502*U24/(240.97+U24))/(BX24+BY24)-BU24)</f>
        <v>0</v>
      </c>
      <c r="R24">
        <f>1/((BP24+1)/(O24/1.6)+1/(P24/1.37)) + BP24/((BP24+1)/(O24/1.6) + BP24/(P24/1.37))</f>
        <v>0</v>
      </c>
      <c r="S24">
        <f>(BL24*BN24)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BU24*(BX24+BY24)/1000</f>
        <v>0</v>
      </c>
      <c r="Y24">
        <f>0.61365*exp(17.502*BZ24/(240.97+BZ24))</f>
        <v>0</v>
      </c>
      <c r="Z24">
        <f>(V24-BU24*(BX24+BY24)/1000)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-0.0404598507467147</v>
      </c>
      <c r="AF24">
        <v>0.0454197269407852</v>
      </c>
      <c r="AG24">
        <v>3.40700176469818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MAX(0,($B$13+$C$13*CE24)/(1+$D$13*CE24)*BX24/(BZ24+273)*$E$13)</f>
        <v>0</v>
      </c>
      <c r="AM24" t="s">
        <v>358</v>
      </c>
      <c r="AN24">
        <v>0</v>
      </c>
      <c r="AO24">
        <v>0</v>
      </c>
      <c r="AP24">
        <f>AO24-AN24</f>
        <v>0</v>
      </c>
      <c r="AQ24">
        <f>AP24/AO24</f>
        <v>0</v>
      </c>
      <c r="AR24">
        <v>0</v>
      </c>
      <c r="AS24" t="s">
        <v>358</v>
      </c>
      <c r="AT24">
        <v>0</v>
      </c>
      <c r="AU24">
        <v>0</v>
      </c>
      <c r="AV24">
        <f>1-AT24/AU24</f>
        <v>0</v>
      </c>
      <c r="AW24">
        <v>0.5</v>
      </c>
      <c r="AX24">
        <f>BL24</f>
        <v>0</v>
      </c>
      <c r="AY24">
        <f>J24</f>
        <v>0</v>
      </c>
      <c r="AZ24">
        <f>AV24*AW24*AX24</f>
        <v>0</v>
      </c>
      <c r="BA24">
        <f>BF24/AU24</f>
        <v>0</v>
      </c>
      <c r="BB24">
        <f>(AY24-AR24)/AX24</f>
        <v>0</v>
      </c>
      <c r="BC24">
        <f>(AO24-AU24)/AU24</f>
        <v>0</v>
      </c>
      <c r="BD24" t="s">
        <v>358</v>
      </c>
      <c r="BE24">
        <v>0</v>
      </c>
      <c r="BF24">
        <f>AU24-BE24</f>
        <v>0</v>
      </c>
      <c r="BG24">
        <f>(AU24-AT24)/(AU24-BE24)</f>
        <v>0</v>
      </c>
      <c r="BH24">
        <f>(AO24-AU24)/(AO24-BE24)</f>
        <v>0</v>
      </c>
      <c r="BI24">
        <f>(AU24-AT24)/(AU24-AN24)</f>
        <v>0</v>
      </c>
      <c r="BJ24">
        <f>(AO24-AU24)/(AO24-AN24)</f>
        <v>0</v>
      </c>
      <c r="BK24">
        <f>$B$11*CF24+$C$11*CG24+$F$11*CT24</f>
        <v>0</v>
      </c>
      <c r="BL24">
        <f>BK24*BM24</f>
        <v>0</v>
      </c>
      <c r="BM24">
        <f>($B$11*$D$9+$C$11*$D$9+$F$11*((DG24+CY24)/MAX(DG24+CY24+DH24, 0.1)*$I$9+DH24/MAX(DG24+CY24+DH24, 0.1)*$J$9))/($B$11+$C$11+$F$11)</f>
        <v>0</v>
      </c>
      <c r="BN24">
        <f>($B$11*$K$9+$C$11*$K$9+$F$11*((DG24+CY24)/MAX(DG24+CY24+DH24, 0.1)*$P$9+DH24/MAX(DG24+CY24+DH24, 0.1)*$Q$9))/($B$11+$C$11+$F$11)</f>
        <v>0</v>
      </c>
      <c r="BO24">
        <v>6</v>
      </c>
      <c r="BP24">
        <v>0.5</v>
      </c>
      <c r="BQ24" t="s">
        <v>359</v>
      </c>
      <c r="BR24">
        <v>1554326339</v>
      </c>
      <c r="BS24">
        <v>405.477</v>
      </c>
      <c r="BT24">
        <v>420.09</v>
      </c>
      <c r="BU24">
        <v>17.4608</v>
      </c>
      <c r="BV24">
        <v>15.5362</v>
      </c>
      <c r="BW24">
        <v>599.963</v>
      </c>
      <c r="BX24">
        <v>97.6075</v>
      </c>
      <c r="BY24">
        <v>0.0702135</v>
      </c>
      <c r="BZ24">
        <v>23.0384</v>
      </c>
      <c r="CA24">
        <v>22.809</v>
      </c>
      <c r="CB24">
        <v>999.9</v>
      </c>
      <c r="CC24">
        <v>0</v>
      </c>
      <c r="CD24">
        <v>0</v>
      </c>
      <c r="CE24">
        <v>9996.25</v>
      </c>
      <c r="CF24">
        <v>0</v>
      </c>
      <c r="CG24">
        <v>0.00152894</v>
      </c>
      <c r="CH24">
        <v>-14.6124</v>
      </c>
      <c r="CI24">
        <v>412.683</v>
      </c>
      <c r="CJ24">
        <v>426.719</v>
      </c>
      <c r="CK24">
        <v>1.92462</v>
      </c>
      <c r="CL24">
        <v>402.484</v>
      </c>
      <c r="CM24">
        <v>420.09</v>
      </c>
      <c r="CN24">
        <v>17.4148</v>
      </c>
      <c r="CO24">
        <v>15.5362</v>
      </c>
      <c r="CP24">
        <v>1.70431</v>
      </c>
      <c r="CQ24">
        <v>1.51645</v>
      </c>
      <c r="CR24">
        <v>14.9357</v>
      </c>
      <c r="CS24">
        <v>13.1351</v>
      </c>
      <c r="CT24">
        <v>1499.98</v>
      </c>
      <c r="CU24">
        <v>0.973007</v>
      </c>
      <c r="CV24">
        <v>0.0269931</v>
      </c>
      <c r="CW24">
        <v>0</v>
      </c>
      <c r="CX24">
        <v>886.887</v>
      </c>
      <c r="CY24">
        <v>4.99999</v>
      </c>
      <c r="CZ24">
        <v>13499.1</v>
      </c>
      <c r="DA24">
        <v>13078.1</v>
      </c>
      <c r="DB24">
        <v>42.812</v>
      </c>
      <c r="DC24">
        <v>44.812</v>
      </c>
      <c r="DD24">
        <v>44</v>
      </c>
      <c r="DE24">
        <v>44.25</v>
      </c>
      <c r="DF24">
        <v>44.812</v>
      </c>
      <c r="DG24">
        <v>1454.63</v>
      </c>
      <c r="DH24">
        <v>40.35</v>
      </c>
      <c r="DI24">
        <v>0</v>
      </c>
      <c r="DJ24">
        <v>6659.69999980927</v>
      </c>
      <c r="DK24">
        <v>886.501692307692</v>
      </c>
      <c r="DL24">
        <v>3.56806838253203</v>
      </c>
      <c r="DM24">
        <v>66.8888888982645</v>
      </c>
      <c r="DN24">
        <v>13494.7653846154</v>
      </c>
      <c r="DO24">
        <v>15</v>
      </c>
      <c r="DP24">
        <v>1554326298</v>
      </c>
      <c r="DQ24" t="s">
        <v>386</v>
      </c>
      <c r="DR24">
        <v>15</v>
      </c>
      <c r="DS24">
        <v>2.993</v>
      </c>
      <c r="DT24">
        <v>0.046</v>
      </c>
      <c r="DU24">
        <v>421</v>
      </c>
      <c r="DV24">
        <v>16</v>
      </c>
      <c r="DW24">
        <v>0.12</v>
      </c>
      <c r="DX24">
        <v>0.04</v>
      </c>
      <c r="DY24">
        <v>-14.7948731707317</v>
      </c>
      <c r="DZ24">
        <v>0.0445149825784261</v>
      </c>
      <c r="EA24">
        <v>0.0311456063094857</v>
      </c>
      <c r="EB24">
        <v>1</v>
      </c>
      <c r="EC24">
        <v>952.858205882353</v>
      </c>
      <c r="ED24">
        <v>-0.921131839239513</v>
      </c>
      <c r="EE24">
        <v>0.229732168790439</v>
      </c>
      <c r="EF24">
        <v>1</v>
      </c>
      <c r="EG24">
        <v>1.7161</v>
      </c>
      <c r="EH24">
        <v>-0.00319149825783841</v>
      </c>
      <c r="EI24">
        <v>0.00110426666980797</v>
      </c>
      <c r="EJ24">
        <v>1</v>
      </c>
      <c r="EK24">
        <v>3</v>
      </c>
      <c r="EL24">
        <v>3</v>
      </c>
      <c r="EM24" t="s">
        <v>361</v>
      </c>
      <c r="EN24">
        <v>3.20888</v>
      </c>
      <c r="EO24">
        <v>2.64636</v>
      </c>
      <c r="EP24">
        <v>0.102048</v>
      </c>
      <c r="EQ24">
        <v>0.105049</v>
      </c>
      <c r="ER24">
        <v>0.0898521</v>
      </c>
      <c r="ES24">
        <v>0.0826932</v>
      </c>
      <c r="ET24">
        <v>27828.1</v>
      </c>
      <c r="EU24">
        <v>31786.5</v>
      </c>
      <c r="EV24">
        <v>30810.4</v>
      </c>
      <c r="EW24">
        <v>34167</v>
      </c>
      <c r="EX24">
        <v>38111.2</v>
      </c>
      <c r="EY24">
        <v>38818</v>
      </c>
      <c r="EZ24">
        <v>42012.4</v>
      </c>
      <c r="FA24">
        <v>42201.2</v>
      </c>
      <c r="FB24">
        <v>2.2384</v>
      </c>
      <c r="FC24">
        <v>1.8575</v>
      </c>
      <c r="FD24">
        <v>0.0563972</v>
      </c>
      <c r="FE24">
        <v>0</v>
      </c>
      <c r="FF24">
        <v>21.8796</v>
      </c>
      <c r="FG24">
        <v>999.9</v>
      </c>
      <c r="FH24">
        <v>41.222</v>
      </c>
      <c r="FI24">
        <v>30.897</v>
      </c>
      <c r="FJ24">
        <v>18.9398</v>
      </c>
      <c r="FK24">
        <v>60.2026</v>
      </c>
      <c r="FL24">
        <v>25.5248</v>
      </c>
      <c r="FM24">
        <v>1</v>
      </c>
      <c r="FN24">
        <v>-0.0744588</v>
      </c>
      <c r="FO24">
        <v>3.16954</v>
      </c>
      <c r="FP24">
        <v>20.2465</v>
      </c>
      <c r="FQ24">
        <v>5.24679</v>
      </c>
      <c r="FR24">
        <v>11.986</v>
      </c>
      <c r="FS24">
        <v>4.97565</v>
      </c>
      <c r="FT24">
        <v>3.298</v>
      </c>
      <c r="FU24">
        <v>7029.8</v>
      </c>
      <c r="FV24">
        <v>9999</v>
      </c>
      <c r="FW24">
        <v>150.7</v>
      </c>
      <c r="FX24">
        <v>9999</v>
      </c>
      <c r="FY24">
        <v>1.85593</v>
      </c>
      <c r="FZ24">
        <v>1.85412</v>
      </c>
      <c r="GA24">
        <v>1.8552</v>
      </c>
      <c r="GB24">
        <v>1.8595</v>
      </c>
      <c r="GC24">
        <v>1.85379</v>
      </c>
      <c r="GD24">
        <v>1.85822</v>
      </c>
      <c r="GE24">
        <v>1.85547</v>
      </c>
      <c r="GF24">
        <v>1.85399</v>
      </c>
      <c r="GG24" t="s">
        <v>362</v>
      </c>
      <c r="GH24" t="s">
        <v>19</v>
      </c>
      <c r="GI24" t="s">
        <v>19</v>
      </c>
      <c r="GJ24" t="s">
        <v>19</v>
      </c>
      <c r="GK24" t="s">
        <v>363</v>
      </c>
      <c r="GL24" t="s">
        <v>364</v>
      </c>
      <c r="GM24" t="s">
        <v>365</v>
      </c>
      <c r="GN24" t="s">
        <v>365</v>
      </c>
      <c r="GO24" t="s">
        <v>365</v>
      </c>
      <c r="GP24" t="s">
        <v>365</v>
      </c>
      <c r="GQ24">
        <v>0</v>
      </c>
      <c r="GR24">
        <v>100</v>
      </c>
      <c r="GS24">
        <v>100</v>
      </c>
      <c r="GT24">
        <v>2.993</v>
      </c>
      <c r="GU24">
        <v>0.046</v>
      </c>
      <c r="GV24">
        <v>2</v>
      </c>
      <c r="GW24">
        <v>645.184</v>
      </c>
      <c r="GX24">
        <v>365.534</v>
      </c>
      <c r="GY24">
        <v>17.3368</v>
      </c>
      <c r="GZ24">
        <v>26.0239</v>
      </c>
      <c r="HA24">
        <v>29.9999</v>
      </c>
      <c r="HB24">
        <v>25.9691</v>
      </c>
      <c r="HC24">
        <v>25.9659</v>
      </c>
      <c r="HD24">
        <v>20.753</v>
      </c>
      <c r="HE24">
        <v>24.1499</v>
      </c>
      <c r="HF24">
        <v>29.373</v>
      </c>
      <c r="HG24">
        <v>17.3609</v>
      </c>
      <c r="HH24">
        <v>420</v>
      </c>
      <c r="HI24">
        <v>15.5451</v>
      </c>
      <c r="HJ24">
        <v>101.214</v>
      </c>
      <c r="HK24">
        <v>101.566</v>
      </c>
    </row>
    <row r="25" spans="1:219">
      <c r="A25">
        <v>9</v>
      </c>
      <c r="B25">
        <v>1554326409.5</v>
      </c>
      <c r="C25">
        <v>768.5</v>
      </c>
      <c r="D25" t="s">
        <v>387</v>
      </c>
      <c r="E25" t="s">
        <v>388</v>
      </c>
      <c r="F25" t="s">
        <v>357</v>
      </c>
      <c r="H25">
        <v>1554326409.5</v>
      </c>
      <c r="I25">
        <f>BW25*AJ25*(BU25-BV25)/(100*BO25*(1000-AJ25*BU25))</f>
        <v>0</v>
      </c>
      <c r="J25">
        <f>BW25*AJ25*(BT25-BS25*(1000-AJ25*BV25)/(1000-AJ25*BU25))/(100*BO25)</f>
        <v>0</v>
      </c>
      <c r="K25">
        <f>BS25 - IF(AJ25&gt;1, J25*BO25*100.0/(AL25*CE25), 0)</f>
        <v>0</v>
      </c>
      <c r="L25">
        <f>((R25-I25/2)*K25-J25)/(R25+I25/2)</f>
        <v>0</v>
      </c>
      <c r="M25">
        <f>L25*(BX25+BY25)/1000.0</f>
        <v>0</v>
      </c>
      <c r="N25">
        <f>(BS25 - IF(AJ25&gt;1, J25*BO25*100.0/(AL25*CE25), 0))*(BX25+BY25)/1000.0</f>
        <v>0</v>
      </c>
      <c r="O25">
        <f>2.0/((1/Q25-1/P25)+SIGN(Q25)*SQRT((1/Q25-1/P25)*(1/Q25-1/P25) + 4*BP25/((BP25+1)*(BP25+1))*(2*1/Q25*1/P25-1/P25*1/P25)))</f>
        <v>0</v>
      </c>
      <c r="P25">
        <f>AG25+AF25*BO25+AE25*BO25*BO25</f>
        <v>0</v>
      </c>
      <c r="Q25">
        <f>I25*(1000-(1000*0.61365*exp(17.502*U25/(240.97+U25))/(BX25+BY25)+BU25)/2)/(1000*0.61365*exp(17.502*U25/(240.97+U25))/(BX25+BY25)-BU25)</f>
        <v>0</v>
      </c>
      <c r="R25">
        <f>1/((BP25+1)/(O25/1.6)+1/(P25/1.37)) + BP25/((BP25+1)/(O25/1.6) + BP25/(P25/1.37))</f>
        <v>0</v>
      </c>
      <c r="S25">
        <f>(BL25*BN25)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BU25*(BX25+BY25)/1000</f>
        <v>0</v>
      </c>
      <c r="Y25">
        <f>0.61365*exp(17.502*BZ25/(240.97+BZ25))</f>
        <v>0</v>
      </c>
      <c r="Z25">
        <f>(V25-BU25*(BX25+BY25)/1000)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-0.0404403815203708</v>
      </c>
      <c r="AF25">
        <v>0.0453978710286162</v>
      </c>
      <c r="AG25">
        <v>3.40570090167798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MAX(0,($B$13+$C$13*CE25)/(1+$D$13*CE25)*BX25/(BZ25+273)*$E$13)</f>
        <v>0</v>
      </c>
      <c r="AM25" t="s">
        <v>358</v>
      </c>
      <c r="AN25">
        <v>0</v>
      </c>
      <c r="AO25">
        <v>0</v>
      </c>
      <c r="AP25">
        <f>AO25-AN25</f>
        <v>0</v>
      </c>
      <c r="AQ25">
        <f>AP25/AO25</f>
        <v>0</v>
      </c>
      <c r="AR25">
        <v>0</v>
      </c>
      <c r="AS25" t="s">
        <v>358</v>
      </c>
      <c r="AT25">
        <v>0</v>
      </c>
      <c r="AU25">
        <v>0</v>
      </c>
      <c r="AV25">
        <f>1-AT25/AU25</f>
        <v>0</v>
      </c>
      <c r="AW25">
        <v>0.5</v>
      </c>
      <c r="AX25">
        <f>BL25</f>
        <v>0</v>
      </c>
      <c r="AY25">
        <f>J25</f>
        <v>0</v>
      </c>
      <c r="AZ25">
        <f>AV25*AW25*AX25</f>
        <v>0</v>
      </c>
      <c r="BA25">
        <f>BF25/AU25</f>
        <v>0</v>
      </c>
      <c r="BB25">
        <f>(AY25-AR25)/AX25</f>
        <v>0</v>
      </c>
      <c r="BC25">
        <f>(AO25-AU25)/AU25</f>
        <v>0</v>
      </c>
      <c r="BD25" t="s">
        <v>358</v>
      </c>
      <c r="BE25">
        <v>0</v>
      </c>
      <c r="BF25">
        <f>AU25-BE25</f>
        <v>0</v>
      </c>
      <c r="BG25">
        <f>(AU25-AT25)/(AU25-BE25)</f>
        <v>0</v>
      </c>
      <c r="BH25">
        <f>(AO25-AU25)/(AO25-BE25)</f>
        <v>0</v>
      </c>
      <c r="BI25">
        <f>(AU25-AT25)/(AU25-AN25)</f>
        <v>0</v>
      </c>
      <c r="BJ25">
        <f>(AO25-AU25)/(AO25-AN25)</f>
        <v>0</v>
      </c>
      <c r="BK25">
        <f>$B$11*CF25+$C$11*CG25+$F$11*CT25</f>
        <v>0</v>
      </c>
      <c r="BL25">
        <f>BK25*BM25</f>
        <v>0</v>
      </c>
      <c r="BM25">
        <f>($B$11*$D$9+$C$11*$D$9+$F$11*((DG25+CY25)/MAX(DG25+CY25+DH25, 0.1)*$I$9+DH25/MAX(DG25+CY25+DH25, 0.1)*$J$9))/($B$11+$C$11+$F$11)</f>
        <v>0</v>
      </c>
      <c r="BN25">
        <f>($B$11*$K$9+$C$11*$K$9+$F$11*((DG25+CY25)/MAX(DG25+CY25+DH25, 0.1)*$P$9+DH25/MAX(DG25+CY25+DH25, 0.1)*$Q$9))/($B$11+$C$11+$F$11)</f>
        <v>0</v>
      </c>
      <c r="BO25">
        <v>6</v>
      </c>
      <c r="BP25">
        <v>0.5</v>
      </c>
      <c r="BQ25" t="s">
        <v>359</v>
      </c>
      <c r="BR25">
        <v>1554326409.5</v>
      </c>
      <c r="BS25">
        <v>405.54</v>
      </c>
      <c r="BT25">
        <v>420.018</v>
      </c>
      <c r="BU25">
        <v>17.475</v>
      </c>
      <c r="BV25">
        <v>15.5322</v>
      </c>
      <c r="BW25">
        <v>600.009</v>
      </c>
      <c r="BX25">
        <v>97.6032</v>
      </c>
      <c r="BY25">
        <v>0.070479</v>
      </c>
      <c r="BZ25">
        <v>23.045</v>
      </c>
      <c r="CA25">
        <v>22.7728</v>
      </c>
      <c r="CB25">
        <v>999.9</v>
      </c>
      <c r="CC25">
        <v>0</v>
      </c>
      <c r="CD25">
        <v>0</v>
      </c>
      <c r="CE25">
        <v>9991.88</v>
      </c>
      <c r="CF25">
        <v>0</v>
      </c>
      <c r="CG25">
        <v>0.00152894</v>
      </c>
      <c r="CH25">
        <v>-14.4773</v>
      </c>
      <c r="CI25">
        <v>412.753</v>
      </c>
      <c r="CJ25">
        <v>426.644</v>
      </c>
      <c r="CK25">
        <v>1.94277</v>
      </c>
      <c r="CL25">
        <v>402.547</v>
      </c>
      <c r="CM25">
        <v>420.018</v>
      </c>
      <c r="CN25">
        <v>17.429</v>
      </c>
      <c r="CO25">
        <v>15.5322</v>
      </c>
      <c r="CP25">
        <v>1.70562</v>
      </c>
      <c r="CQ25">
        <v>1.516</v>
      </c>
      <c r="CR25">
        <v>14.9476</v>
      </c>
      <c r="CS25">
        <v>13.1305</v>
      </c>
      <c r="CT25">
        <v>1499.99</v>
      </c>
      <c r="CU25">
        <v>0.973007</v>
      </c>
      <c r="CV25">
        <v>0.0269931</v>
      </c>
      <c r="CW25">
        <v>0</v>
      </c>
      <c r="CX25">
        <v>890.228</v>
      </c>
      <c r="CY25">
        <v>4.99999</v>
      </c>
      <c r="CZ25">
        <v>13544.4</v>
      </c>
      <c r="DA25">
        <v>13078.2</v>
      </c>
      <c r="DB25">
        <v>42.812</v>
      </c>
      <c r="DC25">
        <v>44.812</v>
      </c>
      <c r="DD25">
        <v>44</v>
      </c>
      <c r="DE25">
        <v>44.25</v>
      </c>
      <c r="DF25">
        <v>44.812</v>
      </c>
      <c r="DG25">
        <v>1454.64</v>
      </c>
      <c r="DH25">
        <v>40.35</v>
      </c>
      <c r="DI25">
        <v>0</v>
      </c>
      <c r="DJ25">
        <v>6730.5</v>
      </c>
      <c r="DK25">
        <v>890.114346153846</v>
      </c>
      <c r="DL25">
        <v>-0.0818803486611595</v>
      </c>
      <c r="DM25">
        <v>9.20341874757133</v>
      </c>
      <c r="DN25">
        <v>13545.1384615385</v>
      </c>
      <c r="DO25">
        <v>15</v>
      </c>
      <c r="DP25">
        <v>1554326298</v>
      </c>
      <c r="DQ25" t="s">
        <v>386</v>
      </c>
      <c r="DR25">
        <v>15</v>
      </c>
      <c r="DS25">
        <v>2.993</v>
      </c>
      <c r="DT25">
        <v>0.046</v>
      </c>
      <c r="DU25">
        <v>421</v>
      </c>
      <c r="DV25">
        <v>16</v>
      </c>
      <c r="DW25">
        <v>0.12</v>
      </c>
      <c r="DX25">
        <v>0.04</v>
      </c>
      <c r="DY25">
        <v>-14.7948731707317</v>
      </c>
      <c r="DZ25">
        <v>0.0445149825784261</v>
      </c>
      <c r="EA25">
        <v>0.0311456063094857</v>
      </c>
      <c r="EB25">
        <v>1</v>
      </c>
      <c r="EC25">
        <v>952.858205882353</v>
      </c>
      <c r="ED25">
        <v>-0.921131839239513</v>
      </c>
      <c r="EE25">
        <v>0.229732168790439</v>
      </c>
      <c r="EF25">
        <v>1</v>
      </c>
      <c r="EG25">
        <v>1.7161</v>
      </c>
      <c r="EH25">
        <v>-0.00319149825783841</v>
      </c>
      <c r="EI25">
        <v>0.00110426666980797</v>
      </c>
      <c r="EJ25">
        <v>1</v>
      </c>
      <c r="EK25">
        <v>3</v>
      </c>
      <c r="EL25">
        <v>3</v>
      </c>
      <c r="EM25" t="s">
        <v>361</v>
      </c>
      <c r="EN25">
        <v>3.20898</v>
      </c>
      <c r="EO25">
        <v>2.64659</v>
      </c>
      <c r="EP25">
        <v>0.102056</v>
      </c>
      <c r="EQ25">
        <v>0.105031</v>
      </c>
      <c r="ER25">
        <v>0.0899016</v>
      </c>
      <c r="ES25">
        <v>0.0826745</v>
      </c>
      <c r="ET25">
        <v>27828.8</v>
      </c>
      <c r="EU25">
        <v>31787.1</v>
      </c>
      <c r="EV25">
        <v>30811.5</v>
      </c>
      <c r="EW25">
        <v>34167</v>
      </c>
      <c r="EX25">
        <v>38110.3</v>
      </c>
      <c r="EY25">
        <v>38818.9</v>
      </c>
      <c r="EZ25">
        <v>42013.8</v>
      </c>
      <c r="FA25">
        <v>42201.3</v>
      </c>
      <c r="FB25">
        <v>2.23955</v>
      </c>
      <c r="FC25">
        <v>1.85688</v>
      </c>
      <c r="FD25">
        <v>0.0543296</v>
      </c>
      <c r="FE25">
        <v>0</v>
      </c>
      <c r="FF25">
        <v>21.8774</v>
      </c>
      <c r="FG25">
        <v>999.9</v>
      </c>
      <c r="FH25">
        <v>41.198</v>
      </c>
      <c r="FI25">
        <v>30.897</v>
      </c>
      <c r="FJ25">
        <v>18.932</v>
      </c>
      <c r="FK25">
        <v>60.5526</v>
      </c>
      <c r="FL25">
        <v>25.637</v>
      </c>
      <c r="FM25">
        <v>1</v>
      </c>
      <c r="FN25">
        <v>-0.0754675</v>
      </c>
      <c r="FO25">
        <v>3.12734</v>
      </c>
      <c r="FP25">
        <v>20.2477</v>
      </c>
      <c r="FQ25">
        <v>5.24649</v>
      </c>
      <c r="FR25">
        <v>11.986</v>
      </c>
      <c r="FS25">
        <v>4.9757</v>
      </c>
      <c r="FT25">
        <v>3.298</v>
      </c>
      <c r="FU25">
        <v>7031.1</v>
      </c>
      <c r="FV25">
        <v>9999</v>
      </c>
      <c r="FW25">
        <v>150.7</v>
      </c>
      <c r="FX25">
        <v>9999</v>
      </c>
      <c r="FY25">
        <v>1.85593</v>
      </c>
      <c r="FZ25">
        <v>1.85412</v>
      </c>
      <c r="GA25">
        <v>1.85519</v>
      </c>
      <c r="GB25">
        <v>1.85947</v>
      </c>
      <c r="GC25">
        <v>1.85379</v>
      </c>
      <c r="GD25">
        <v>1.85822</v>
      </c>
      <c r="GE25">
        <v>1.85547</v>
      </c>
      <c r="GF25">
        <v>1.85396</v>
      </c>
      <c r="GG25" t="s">
        <v>362</v>
      </c>
      <c r="GH25" t="s">
        <v>19</v>
      </c>
      <c r="GI25" t="s">
        <v>19</v>
      </c>
      <c r="GJ25" t="s">
        <v>19</v>
      </c>
      <c r="GK25" t="s">
        <v>363</v>
      </c>
      <c r="GL25" t="s">
        <v>364</v>
      </c>
      <c r="GM25" t="s">
        <v>365</v>
      </c>
      <c r="GN25" t="s">
        <v>365</v>
      </c>
      <c r="GO25" t="s">
        <v>365</v>
      </c>
      <c r="GP25" t="s">
        <v>365</v>
      </c>
      <c r="GQ25">
        <v>0</v>
      </c>
      <c r="GR25">
        <v>100</v>
      </c>
      <c r="GS25">
        <v>100</v>
      </c>
      <c r="GT25">
        <v>2.993</v>
      </c>
      <c r="GU25">
        <v>0.046</v>
      </c>
      <c r="GV25">
        <v>2</v>
      </c>
      <c r="GW25">
        <v>646.04</v>
      </c>
      <c r="GX25">
        <v>365.197</v>
      </c>
      <c r="GY25">
        <v>17.3368</v>
      </c>
      <c r="GZ25">
        <v>26.0218</v>
      </c>
      <c r="HA25">
        <v>30.0001</v>
      </c>
      <c r="HB25">
        <v>25.9669</v>
      </c>
      <c r="HC25">
        <v>25.9643</v>
      </c>
      <c r="HD25">
        <v>20.7243</v>
      </c>
      <c r="HE25">
        <v>24.1499</v>
      </c>
      <c r="HF25">
        <v>29.373</v>
      </c>
      <c r="HG25">
        <v>17.3449</v>
      </c>
      <c r="HH25">
        <v>420</v>
      </c>
      <c r="HI25">
        <v>15.5451</v>
      </c>
      <c r="HJ25">
        <v>101.218</v>
      </c>
      <c r="HK25">
        <v>101.567</v>
      </c>
    </row>
    <row r="26" spans="1:219">
      <c r="A26">
        <v>10</v>
      </c>
      <c r="B26">
        <v>1554326480</v>
      </c>
      <c r="C26">
        <v>839</v>
      </c>
      <c r="D26" t="s">
        <v>389</v>
      </c>
      <c r="E26" t="s">
        <v>390</v>
      </c>
      <c r="F26" t="s">
        <v>357</v>
      </c>
      <c r="H26">
        <v>1554326480</v>
      </c>
      <c r="I26">
        <f>BW26*AJ26*(BU26-BV26)/(100*BO26*(1000-AJ26*BU26))</f>
        <v>0</v>
      </c>
      <c r="J26">
        <f>BW26*AJ26*(BT26-BS26*(1000-AJ26*BV26)/(1000-AJ26*BU26))/(100*BO26)</f>
        <v>0</v>
      </c>
      <c r="K26">
        <f>BS26 - IF(AJ26&gt;1, J26*BO26*100.0/(AL26*CE26), 0)</f>
        <v>0</v>
      </c>
      <c r="L26">
        <f>((R26-I26/2)*K26-J26)/(R26+I26/2)</f>
        <v>0</v>
      </c>
      <c r="M26">
        <f>L26*(BX26+BY26)/1000.0</f>
        <v>0</v>
      </c>
      <c r="N26">
        <f>(BS26 - IF(AJ26&gt;1, J26*BO26*100.0/(AL26*CE26), 0))*(BX26+BY26)/1000.0</f>
        <v>0</v>
      </c>
      <c r="O26">
        <f>2.0/((1/Q26-1/P26)+SIGN(Q26)*SQRT((1/Q26-1/P26)*(1/Q26-1/P26) + 4*BP26/((BP26+1)*(BP26+1))*(2*1/Q26*1/P26-1/P26*1/P26)))</f>
        <v>0</v>
      </c>
      <c r="P26">
        <f>AG26+AF26*BO26+AE26*BO26*BO26</f>
        <v>0</v>
      </c>
      <c r="Q26">
        <f>I26*(1000-(1000*0.61365*exp(17.502*U26/(240.97+U26))/(BX26+BY26)+BU26)/2)/(1000*0.61365*exp(17.502*U26/(240.97+U26))/(BX26+BY26)-BU26)</f>
        <v>0</v>
      </c>
      <c r="R26">
        <f>1/((BP26+1)/(O26/1.6)+1/(P26/1.37)) + BP26/((BP26+1)/(O26/1.6) + BP26/(P26/1.37))</f>
        <v>0</v>
      </c>
      <c r="S26">
        <f>(BL26*BN26)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BU26*(BX26+BY26)/1000</f>
        <v>0</v>
      </c>
      <c r="Y26">
        <f>0.61365*exp(17.502*BZ26/(240.97+BZ26))</f>
        <v>0</v>
      </c>
      <c r="Z26">
        <f>(V26-BU26*(BX26+BY26)/1000)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-0.040413720228495</v>
      </c>
      <c r="AF26">
        <v>0.0453679413928282</v>
      </c>
      <c r="AG26">
        <v>3.40391914997434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MAX(0,($B$13+$C$13*CE26)/(1+$D$13*CE26)*BX26/(BZ26+273)*$E$13)</f>
        <v>0</v>
      </c>
      <c r="AM26" t="s">
        <v>358</v>
      </c>
      <c r="AN26">
        <v>0</v>
      </c>
      <c r="AO26">
        <v>0</v>
      </c>
      <c r="AP26">
        <f>AO26-AN26</f>
        <v>0</v>
      </c>
      <c r="AQ26">
        <f>AP26/AO26</f>
        <v>0</v>
      </c>
      <c r="AR26">
        <v>0</v>
      </c>
      <c r="AS26" t="s">
        <v>358</v>
      </c>
      <c r="AT26">
        <v>0</v>
      </c>
      <c r="AU26">
        <v>0</v>
      </c>
      <c r="AV26">
        <f>1-AT26/AU26</f>
        <v>0</v>
      </c>
      <c r="AW26">
        <v>0.5</v>
      </c>
      <c r="AX26">
        <f>BL26</f>
        <v>0</v>
      </c>
      <c r="AY26">
        <f>J26</f>
        <v>0</v>
      </c>
      <c r="AZ26">
        <f>AV26*AW26*AX26</f>
        <v>0</v>
      </c>
      <c r="BA26">
        <f>BF26/AU26</f>
        <v>0</v>
      </c>
      <c r="BB26">
        <f>(AY26-AR26)/AX26</f>
        <v>0</v>
      </c>
      <c r="BC26">
        <f>(AO26-AU26)/AU26</f>
        <v>0</v>
      </c>
      <c r="BD26" t="s">
        <v>358</v>
      </c>
      <c r="BE26">
        <v>0</v>
      </c>
      <c r="BF26">
        <f>AU26-BE26</f>
        <v>0</v>
      </c>
      <c r="BG26">
        <f>(AU26-AT26)/(AU26-BE26)</f>
        <v>0</v>
      </c>
      <c r="BH26">
        <f>(AO26-AU26)/(AO26-BE26)</f>
        <v>0</v>
      </c>
      <c r="BI26">
        <f>(AU26-AT26)/(AU26-AN26)</f>
        <v>0</v>
      </c>
      <c r="BJ26">
        <f>(AO26-AU26)/(AO26-AN26)</f>
        <v>0</v>
      </c>
      <c r="BK26">
        <f>$B$11*CF26+$C$11*CG26+$F$11*CT26</f>
        <v>0</v>
      </c>
      <c r="BL26">
        <f>BK26*BM26</f>
        <v>0</v>
      </c>
      <c r="BM26">
        <f>($B$11*$D$9+$C$11*$D$9+$F$11*((DG26+CY26)/MAX(DG26+CY26+DH26, 0.1)*$I$9+DH26/MAX(DG26+CY26+DH26, 0.1)*$J$9))/($B$11+$C$11+$F$11)</f>
        <v>0</v>
      </c>
      <c r="BN26">
        <f>($B$11*$K$9+$C$11*$K$9+$F$11*((DG26+CY26)/MAX(DG26+CY26+DH26, 0.1)*$P$9+DH26/MAX(DG26+CY26+DH26, 0.1)*$Q$9))/($B$11+$C$11+$F$11)</f>
        <v>0</v>
      </c>
      <c r="BO26">
        <v>6</v>
      </c>
      <c r="BP26">
        <v>0.5</v>
      </c>
      <c r="BQ26" t="s">
        <v>359</v>
      </c>
      <c r="BR26">
        <v>1554326480</v>
      </c>
      <c r="BS26">
        <v>405.338</v>
      </c>
      <c r="BT26">
        <v>419.959</v>
      </c>
      <c r="BU26">
        <v>17.4877</v>
      </c>
      <c r="BV26">
        <v>15.532</v>
      </c>
      <c r="BW26">
        <v>599.984</v>
      </c>
      <c r="BX26">
        <v>97.6</v>
      </c>
      <c r="BY26">
        <v>0.070082</v>
      </c>
      <c r="BZ26">
        <v>23.049</v>
      </c>
      <c r="CA26">
        <v>22.7818</v>
      </c>
      <c r="CB26">
        <v>999.9</v>
      </c>
      <c r="CC26">
        <v>0</v>
      </c>
      <c r="CD26">
        <v>0</v>
      </c>
      <c r="CE26">
        <v>9985.62</v>
      </c>
      <c r="CF26">
        <v>0</v>
      </c>
      <c r="CG26">
        <v>0.00152894</v>
      </c>
      <c r="CH26">
        <v>-14.6215</v>
      </c>
      <c r="CI26">
        <v>412.552</v>
      </c>
      <c r="CJ26">
        <v>426.585</v>
      </c>
      <c r="CK26">
        <v>1.95566</v>
      </c>
      <c r="CL26">
        <v>402.345</v>
      </c>
      <c r="CM26">
        <v>419.959</v>
      </c>
      <c r="CN26">
        <v>17.4417</v>
      </c>
      <c r="CO26">
        <v>15.532</v>
      </c>
      <c r="CP26">
        <v>1.7068</v>
      </c>
      <c r="CQ26">
        <v>1.51593</v>
      </c>
      <c r="CR26">
        <v>14.9584</v>
      </c>
      <c r="CS26">
        <v>13.1298</v>
      </c>
      <c r="CT26">
        <v>1499.99</v>
      </c>
      <c r="CU26">
        <v>0.973007</v>
      </c>
      <c r="CV26">
        <v>0.0269931</v>
      </c>
      <c r="CW26">
        <v>0</v>
      </c>
      <c r="CX26">
        <v>890.359</v>
      </c>
      <c r="CY26">
        <v>4.99999</v>
      </c>
      <c r="CZ26">
        <v>13553</v>
      </c>
      <c r="DA26">
        <v>13078.2</v>
      </c>
      <c r="DB26">
        <v>42.875</v>
      </c>
      <c r="DC26">
        <v>44.812</v>
      </c>
      <c r="DD26">
        <v>44</v>
      </c>
      <c r="DE26">
        <v>44.25</v>
      </c>
      <c r="DF26">
        <v>44.812</v>
      </c>
      <c r="DG26">
        <v>1454.64</v>
      </c>
      <c r="DH26">
        <v>40.35</v>
      </c>
      <c r="DI26">
        <v>0</v>
      </c>
      <c r="DJ26">
        <v>6800.69999980927</v>
      </c>
      <c r="DK26">
        <v>890.526576923077</v>
      </c>
      <c r="DL26">
        <v>-0.713333326234953</v>
      </c>
      <c r="DM26">
        <v>-6.31111109174375</v>
      </c>
      <c r="DN26">
        <v>13552.5307692308</v>
      </c>
      <c r="DO26">
        <v>15</v>
      </c>
      <c r="DP26">
        <v>1554326298</v>
      </c>
      <c r="DQ26" t="s">
        <v>386</v>
      </c>
      <c r="DR26">
        <v>15</v>
      </c>
      <c r="DS26">
        <v>2.993</v>
      </c>
      <c r="DT26">
        <v>0.046</v>
      </c>
      <c r="DU26">
        <v>421</v>
      </c>
      <c r="DV26">
        <v>16</v>
      </c>
      <c r="DW26">
        <v>0.12</v>
      </c>
      <c r="DX26">
        <v>0.04</v>
      </c>
      <c r="DY26">
        <v>-14.7948731707317</v>
      </c>
      <c r="DZ26">
        <v>0.0445149825784261</v>
      </c>
      <c r="EA26">
        <v>0.0311456063094857</v>
      </c>
      <c r="EB26">
        <v>1</v>
      </c>
      <c r="EC26">
        <v>952.858205882353</v>
      </c>
      <c r="ED26">
        <v>-0.921131839239513</v>
      </c>
      <c r="EE26">
        <v>0.229732168790439</v>
      </c>
      <c r="EF26">
        <v>1</v>
      </c>
      <c r="EG26">
        <v>1.7161</v>
      </c>
      <c r="EH26">
        <v>-0.00319149825783841</v>
      </c>
      <c r="EI26">
        <v>0.00110426666980797</v>
      </c>
      <c r="EJ26">
        <v>1</v>
      </c>
      <c r="EK26">
        <v>3</v>
      </c>
      <c r="EL26">
        <v>3</v>
      </c>
      <c r="EM26" t="s">
        <v>361</v>
      </c>
      <c r="EN26">
        <v>3.20893</v>
      </c>
      <c r="EO26">
        <v>2.64614</v>
      </c>
      <c r="EP26">
        <v>0.102014</v>
      </c>
      <c r="EQ26">
        <v>0.105017</v>
      </c>
      <c r="ER26">
        <v>0.0899465</v>
      </c>
      <c r="ES26">
        <v>0.0826712</v>
      </c>
      <c r="ET26">
        <v>27829.6</v>
      </c>
      <c r="EU26">
        <v>31787.9</v>
      </c>
      <c r="EV26">
        <v>30810.9</v>
      </c>
      <c r="EW26">
        <v>34167.3</v>
      </c>
      <c r="EX26">
        <v>38108.3</v>
      </c>
      <c r="EY26">
        <v>38819.5</v>
      </c>
      <c r="EZ26">
        <v>42013.6</v>
      </c>
      <c r="FA26">
        <v>42201.8</v>
      </c>
      <c r="FB26">
        <v>2.23927</v>
      </c>
      <c r="FC26">
        <v>1.85685</v>
      </c>
      <c r="FD26">
        <v>0.0538602</v>
      </c>
      <c r="FE26">
        <v>0</v>
      </c>
      <c r="FF26">
        <v>21.8943</v>
      </c>
      <c r="FG26">
        <v>999.9</v>
      </c>
      <c r="FH26">
        <v>41.173</v>
      </c>
      <c r="FI26">
        <v>30.897</v>
      </c>
      <c r="FJ26">
        <v>18.9195</v>
      </c>
      <c r="FK26">
        <v>60.4726</v>
      </c>
      <c r="FL26">
        <v>25.6811</v>
      </c>
      <c r="FM26">
        <v>1</v>
      </c>
      <c r="FN26">
        <v>-0.075498</v>
      </c>
      <c r="FO26">
        <v>3.14139</v>
      </c>
      <c r="FP26">
        <v>20.2472</v>
      </c>
      <c r="FQ26">
        <v>5.24679</v>
      </c>
      <c r="FR26">
        <v>11.9861</v>
      </c>
      <c r="FS26">
        <v>4.9758</v>
      </c>
      <c r="FT26">
        <v>3.298</v>
      </c>
      <c r="FU26">
        <v>7032.7</v>
      </c>
      <c r="FV26">
        <v>9999</v>
      </c>
      <c r="FW26">
        <v>150.7</v>
      </c>
      <c r="FX26">
        <v>9999</v>
      </c>
      <c r="FY26">
        <v>1.85591</v>
      </c>
      <c r="FZ26">
        <v>1.85413</v>
      </c>
      <c r="GA26">
        <v>1.85518</v>
      </c>
      <c r="GB26">
        <v>1.85946</v>
      </c>
      <c r="GC26">
        <v>1.85379</v>
      </c>
      <c r="GD26">
        <v>1.85822</v>
      </c>
      <c r="GE26">
        <v>1.85544</v>
      </c>
      <c r="GF26">
        <v>1.85396</v>
      </c>
      <c r="GG26" t="s">
        <v>362</v>
      </c>
      <c r="GH26" t="s">
        <v>19</v>
      </c>
      <c r="GI26" t="s">
        <v>19</v>
      </c>
      <c r="GJ26" t="s">
        <v>19</v>
      </c>
      <c r="GK26" t="s">
        <v>363</v>
      </c>
      <c r="GL26" t="s">
        <v>364</v>
      </c>
      <c r="GM26" t="s">
        <v>365</v>
      </c>
      <c r="GN26" t="s">
        <v>365</v>
      </c>
      <c r="GO26" t="s">
        <v>365</v>
      </c>
      <c r="GP26" t="s">
        <v>365</v>
      </c>
      <c r="GQ26">
        <v>0</v>
      </c>
      <c r="GR26">
        <v>100</v>
      </c>
      <c r="GS26">
        <v>100</v>
      </c>
      <c r="GT26">
        <v>2.993</v>
      </c>
      <c r="GU26">
        <v>0.046</v>
      </c>
      <c r="GV26">
        <v>2</v>
      </c>
      <c r="GW26">
        <v>645.803</v>
      </c>
      <c r="GX26">
        <v>365.18</v>
      </c>
      <c r="GY26">
        <v>17.338</v>
      </c>
      <c r="GZ26">
        <v>26.0195</v>
      </c>
      <c r="HA26">
        <v>30.0001</v>
      </c>
      <c r="HB26">
        <v>25.9647</v>
      </c>
      <c r="HC26">
        <v>25.9637</v>
      </c>
      <c r="HD26">
        <v>20.7091</v>
      </c>
      <c r="HE26">
        <v>24.1499</v>
      </c>
      <c r="HF26">
        <v>29.373</v>
      </c>
      <c r="HG26">
        <v>17.3392</v>
      </c>
      <c r="HH26">
        <v>420</v>
      </c>
      <c r="HI26">
        <v>15.544</v>
      </c>
      <c r="HJ26">
        <v>101.217</v>
      </c>
      <c r="HK26">
        <v>101.568</v>
      </c>
    </row>
    <row r="27" spans="1:219">
      <c r="A27">
        <v>11</v>
      </c>
      <c r="B27">
        <v>1554326573</v>
      </c>
      <c r="C27">
        <v>932</v>
      </c>
      <c r="D27" t="s">
        <v>391</v>
      </c>
      <c r="E27" t="s">
        <v>392</v>
      </c>
      <c r="F27" t="s">
        <v>357</v>
      </c>
      <c r="H27">
        <v>1554326573</v>
      </c>
      <c r="I27">
        <f>BW27*AJ27*(BU27-BV27)/(100*BO27*(1000-AJ27*BU27))</f>
        <v>0</v>
      </c>
      <c r="J27">
        <f>BW27*AJ27*(BT27-BS27*(1000-AJ27*BV27)/(1000-AJ27*BU27))/(100*BO27)</f>
        <v>0</v>
      </c>
      <c r="K27">
        <f>BS27 - IF(AJ27&gt;1, J27*BO27*100.0/(AL27*CE27), 0)</f>
        <v>0</v>
      </c>
      <c r="L27">
        <f>((R27-I27/2)*K27-J27)/(R27+I27/2)</f>
        <v>0</v>
      </c>
      <c r="M27">
        <f>L27*(BX27+BY27)/1000.0</f>
        <v>0</v>
      </c>
      <c r="N27">
        <f>(BS27 - IF(AJ27&gt;1, J27*BO27*100.0/(AL27*CE27), 0))*(BX27+BY27)/1000.0</f>
        <v>0</v>
      </c>
      <c r="O27">
        <f>2.0/((1/Q27-1/P27)+SIGN(Q27)*SQRT((1/Q27-1/P27)*(1/Q27-1/P27) + 4*BP27/((BP27+1)*(BP27+1))*(2*1/Q27*1/P27-1/P27*1/P27)))</f>
        <v>0</v>
      </c>
      <c r="P27">
        <f>AG27+AF27*BO27+AE27*BO27*BO27</f>
        <v>0</v>
      </c>
      <c r="Q27">
        <f>I27*(1000-(1000*0.61365*exp(17.502*U27/(240.97+U27))/(BX27+BY27)+BU27)/2)/(1000*0.61365*exp(17.502*U27/(240.97+U27))/(BX27+BY27)-BU27)</f>
        <v>0</v>
      </c>
      <c r="R27">
        <f>1/((BP27+1)/(O27/1.6)+1/(P27/1.37)) + BP27/((BP27+1)/(O27/1.6) + BP27/(P27/1.37))</f>
        <v>0</v>
      </c>
      <c r="S27">
        <f>(BL27*BN27)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BU27*(BX27+BY27)/1000</f>
        <v>0</v>
      </c>
      <c r="Y27">
        <f>0.61365*exp(17.502*BZ27/(240.97+BZ27))</f>
        <v>0</v>
      </c>
      <c r="Z27">
        <f>(V27-BU27*(BX27+BY27)/1000)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-0.04055986363288</v>
      </c>
      <c r="AF27">
        <v>0.0455320001671158</v>
      </c>
      <c r="AG27">
        <v>3.41368094971454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MAX(0,($B$13+$C$13*CE27)/(1+$D$13*CE27)*BX27/(BZ27+273)*$E$13)</f>
        <v>0</v>
      </c>
      <c r="AM27" t="s">
        <v>358</v>
      </c>
      <c r="AN27">
        <v>0</v>
      </c>
      <c r="AO27">
        <v>0</v>
      </c>
      <c r="AP27">
        <f>AO27-AN27</f>
        <v>0</v>
      </c>
      <c r="AQ27">
        <f>AP27/AO27</f>
        <v>0</v>
      </c>
      <c r="AR27">
        <v>0</v>
      </c>
      <c r="AS27" t="s">
        <v>358</v>
      </c>
      <c r="AT27">
        <v>0</v>
      </c>
      <c r="AU27">
        <v>0</v>
      </c>
      <c r="AV27">
        <f>1-AT27/AU27</f>
        <v>0</v>
      </c>
      <c r="AW27">
        <v>0.5</v>
      </c>
      <c r="AX27">
        <f>BL27</f>
        <v>0</v>
      </c>
      <c r="AY27">
        <f>J27</f>
        <v>0</v>
      </c>
      <c r="AZ27">
        <f>AV27*AW27*AX27</f>
        <v>0</v>
      </c>
      <c r="BA27">
        <f>BF27/AU27</f>
        <v>0</v>
      </c>
      <c r="BB27">
        <f>(AY27-AR27)/AX27</f>
        <v>0</v>
      </c>
      <c r="BC27">
        <f>(AO27-AU27)/AU27</f>
        <v>0</v>
      </c>
      <c r="BD27" t="s">
        <v>358</v>
      </c>
      <c r="BE27">
        <v>0</v>
      </c>
      <c r="BF27">
        <f>AU27-BE27</f>
        <v>0</v>
      </c>
      <c r="BG27">
        <f>(AU27-AT27)/(AU27-BE27)</f>
        <v>0</v>
      </c>
      <c r="BH27">
        <f>(AO27-AU27)/(AO27-BE27)</f>
        <v>0</v>
      </c>
      <c r="BI27">
        <f>(AU27-AT27)/(AU27-AN27)</f>
        <v>0</v>
      </c>
      <c r="BJ27">
        <f>(AO27-AU27)/(AO27-AN27)</f>
        <v>0</v>
      </c>
      <c r="BK27">
        <f>$B$11*CF27+$C$11*CG27+$F$11*CT27</f>
        <v>0</v>
      </c>
      <c r="BL27">
        <f>BK27*BM27</f>
        <v>0</v>
      </c>
      <c r="BM27">
        <f>($B$11*$D$9+$C$11*$D$9+$F$11*((DG27+CY27)/MAX(DG27+CY27+DH27, 0.1)*$I$9+DH27/MAX(DG27+CY27+DH27, 0.1)*$J$9))/($B$11+$C$11+$F$11)</f>
        <v>0</v>
      </c>
      <c r="BN27">
        <f>($B$11*$K$9+$C$11*$K$9+$F$11*((DG27+CY27)/MAX(DG27+CY27+DH27, 0.1)*$P$9+DH27/MAX(DG27+CY27+DH27, 0.1)*$Q$9))/($B$11+$C$11+$F$11)</f>
        <v>0</v>
      </c>
      <c r="BO27">
        <v>6</v>
      </c>
      <c r="BP27">
        <v>0.5</v>
      </c>
      <c r="BQ27" t="s">
        <v>359</v>
      </c>
      <c r="BR27">
        <v>1554326573</v>
      </c>
      <c r="BS27">
        <v>580.787</v>
      </c>
      <c r="BT27">
        <v>599.969</v>
      </c>
      <c r="BU27">
        <v>17.5214</v>
      </c>
      <c r="BV27">
        <v>15.522</v>
      </c>
      <c r="BW27">
        <v>600.018</v>
      </c>
      <c r="BX27">
        <v>97.5925</v>
      </c>
      <c r="BY27">
        <v>0.0701768</v>
      </c>
      <c r="BZ27">
        <v>23.0648</v>
      </c>
      <c r="CA27">
        <v>22.7894</v>
      </c>
      <c r="CB27">
        <v>999.9</v>
      </c>
      <c r="CC27">
        <v>0</v>
      </c>
      <c r="CD27">
        <v>0</v>
      </c>
      <c r="CE27">
        <v>10022.5</v>
      </c>
      <c r="CF27">
        <v>0</v>
      </c>
      <c r="CG27">
        <v>0.00152894</v>
      </c>
      <c r="CH27">
        <v>-19.1822</v>
      </c>
      <c r="CI27">
        <v>591.144</v>
      </c>
      <c r="CJ27">
        <v>609.428</v>
      </c>
      <c r="CK27">
        <v>1.99933</v>
      </c>
      <c r="CL27">
        <v>577.355</v>
      </c>
      <c r="CM27">
        <v>599.969</v>
      </c>
      <c r="CN27">
        <v>17.4754</v>
      </c>
      <c r="CO27">
        <v>15.522</v>
      </c>
      <c r="CP27">
        <v>1.70995</v>
      </c>
      <c r="CQ27">
        <v>1.51483</v>
      </c>
      <c r="CR27">
        <v>14.9871</v>
      </c>
      <c r="CS27">
        <v>13.1187</v>
      </c>
      <c r="CT27">
        <v>1500.02</v>
      </c>
      <c r="CU27">
        <v>0.973007</v>
      </c>
      <c r="CV27">
        <v>0.0269931</v>
      </c>
      <c r="CW27">
        <v>0</v>
      </c>
      <c r="CX27">
        <v>910.706</v>
      </c>
      <c r="CY27">
        <v>4.99999</v>
      </c>
      <c r="CZ27">
        <v>13858.4</v>
      </c>
      <c r="DA27">
        <v>13078.4</v>
      </c>
      <c r="DB27">
        <v>42.875</v>
      </c>
      <c r="DC27">
        <v>44.812</v>
      </c>
      <c r="DD27">
        <v>44</v>
      </c>
      <c r="DE27">
        <v>44.25</v>
      </c>
      <c r="DF27">
        <v>44.812</v>
      </c>
      <c r="DG27">
        <v>1454.66</v>
      </c>
      <c r="DH27">
        <v>40.36</v>
      </c>
      <c r="DI27">
        <v>0</v>
      </c>
      <c r="DJ27">
        <v>6893.69999980927</v>
      </c>
      <c r="DK27">
        <v>910.691153846154</v>
      </c>
      <c r="DL27">
        <v>1.21223933261886</v>
      </c>
      <c r="DM27">
        <v>1.41538461006994</v>
      </c>
      <c r="DN27">
        <v>13858.3615384615</v>
      </c>
      <c r="DO27">
        <v>15</v>
      </c>
      <c r="DP27">
        <v>1554326537</v>
      </c>
      <c r="DQ27" t="s">
        <v>393</v>
      </c>
      <c r="DR27">
        <v>16</v>
      </c>
      <c r="DS27">
        <v>3.432</v>
      </c>
      <c r="DT27">
        <v>0.046</v>
      </c>
      <c r="DU27">
        <v>600</v>
      </c>
      <c r="DV27">
        <v>16</v>
      </c>
      <c r="DW27">
        <v>0.09</v>
      </c>
      <c r="DX27">
        <v>0.06</v>
      </c>
      <c r="DY27">
        <v>-14.7948731707317</v>
      </c>
      <c r="DZ27">
        <v>0.0445149825784261</v>
      </c>
      <c r="EA27">
        <v>0.0311456063094857</v>
      </c>
      <c r="EB27">
        <v>1</v>
      </c>
      <c r="EC27">
        <v>952.858205882353</v>
      </c>
      <c r="ED27">
        <v>-0.921131839239513</v>
      </c>
      <c r="EE27">
        <v>0.229732168790439</v>
      </c>
      <c r="EF27">
        <v>1</v>
      </c>
      <c r="EG27">
        <v>1.7161</v>
      </c>
      <c r="EH27">
        <v>-0.00319149825783841</v>
      </c>
      <c r="EI27">
        <v>0.00110426666980797</v>
      </c>
      <c r="EJ27">
        <v>1</v>
      </c>
      <c r="EK27">
        <v>3</v>
      </c>
      <c r="EL27">
        <v>3</v>
      </c>
      <c r="EM27" t="s">
        <v>361</v>
      </c>
      <c r="EN27">
        <v>3.20899</v>
      </c>
      <c r="EO27">
        <v>2.64656</v>
      </c>
      <c r="EP27">
        <v>0.133086</v>
      </c>
      <c r="EQ27">
        <v>0.136264</v>
      </c>
      <c r="ER27">
        <v>0.0900642</v>
      </c>
      <c r="ES27">
        <v>0.0826251</v>
      </c>
      <c r="ET27">
        <v>26866.7</v>
      </c>
      <c r="EU27">
        <v>30678.4</v>
      </c>
      <c r="EV27">
        <v>30810.8</v>
      </c>
      <c r="EW27">
        <v>34167.5</v>
      </c>
      <c r="EX27">
        <v>38102.8</v>
      </c>
      <c r="EY27">
        <v>38821.6</v>
      </c>
      <c r="EZ27">
        <v>42013.1</v>
      </c>
      <c r="FA27">
        <v>42202</v>
      </c>
      <c r="FB27">
        <v>2.2389</v>
      </c>
      <c r="FC27">
        <v>1.8571</v>
      </c>
      <c r="FD27">
        <v>0.052914</v>
      </c>
      <c r="FE27">
        <v>0</v>
      </c>
      <c r="FF27">
        <v>21.9174</v>
      </c>
      <c r="FG27">
        <v>999.9</v>
      </c>
      <c r="FH27">
        <v>41.149</v>
      </c>
      <c r="FI27">
        <v>30.927</v>
      </c>
      <c r="FJ27">
        <v>18.9424</v>
      </c>
      <c r="FK27">
        <v>59.9326</v>
      </c>
      <c r="FL27">
        <v>25.7532</v>
      </c>
      <c r="FM27">
        <v>1</v>
      </c>
      <c r="FN27">
        <v>-0.0755412</v>
      </c>
      <c r="FO27">
        <v>3.0923</v>
      </c>
      <c r="FP27">
        <v>20.248</v>
      </c>
      <c r="FQ27">
        <v>5.24634</v>
      </c>
      <c r="FR27">
        <v>11.986</v>
      </c>
      <c r="FS27">
        <v>4.9756</v>
      </c>
      <c r="FT27">
        <v>3.298</v>
      </c>
      <c r="FU27">
        <v>7034.6</v>
      </c>
      <c r="FV27">
        <v>9999</v>
      </c>
      <c r="FW27">
        <v>150.8</v>
      </c>
      <c r="FX27">
        <v>9999</v>
      </c>
      <c r="FY27">
        <v>1.85593</v>
      </c>
      <c r="FZ27">
        <v>1.85411</v>
      </c>
      <c r="GA27">
        <v>1.85519</v>
      </c>
      <c r="GB27">
        <v>1.85947</v>
      </c>
      <c r="GC27">
        <v>1.85379</v>
      </c>
      <c r="GD27">
        <v>1.85822</v>
      </c>
      <c r="GE27">
        <v>1.85547</v>
      </c>
      <c r="GF27">
        <v>1.85401</v>
      </c>
      <c r="GG27" t="s">
        <v>362</v>
      </c>
      <c r="GH27" t="s">
        <v>19</v>
      </c>
      <c r="GI27" t="s">
        <v>19</v>
      </c>
      <c r="GJ27" t="s">
        <v>19</v>
      </c>
      <c r="GK27" t="s">
        <v>363</v>
      </c>
      <c r="GL27" t="s">
        <v>364</v>
      </c>
      <c r="GM27" t="s">
        <v>365</v>
      </c>
      <c r="GN27" t="s">
        <v>365</v>
      </c>
      <c r="GO27" t="s">
        <v>365</v>
      </c>
      <c r="GP27" t="s">
        <v>365</v>
      </c>
      <c r="GQ27">
        <v>0</v>
      </c>
      <c r="GR27">
        <v>100</v>
      </c>
      <c r="GS27">
        <v>100</v>
      </c>
      <c r="GT27">
        <v>3.432</v>
      </c>
      <c r="GU27">
        <v>0.046</v>
      </c>
      <c r="GV27">
        <v>2</v>
      </c>
      <c r="GW27">
        <v>645.567</v>
      </c>
      <c r="GX27">
        <v>365.34</v>
      </c>
      <c r="GY27">
        <v>17.3997</v>
      </c>
      <c r="GZ27">
        <v>26.0261</v>
      </c>
      <c r="HA27">
        <v>30</v>
      </c>
      <c r="HB27">
        <v>25.9691</v>
      </c>
      <c r="HC27">
        <v>25.9681</v>
      </c>
      <c r="HD27">
        <v>27.5188</v>
      </c>
      <c r="HE27">
        <v>24.1453</v>
      </c>
      <c r="HF27">
        <v>29.2492</v>
      </c>
      <c r="HG27">
        <v>17.3989</v>
      </c>
      <c r="HH27">
        <v>600</v>
      </c>
      <c r="HI27">
        <v>15.478</v>
      </c>
      <c r="HJ27">
        <v>101.216</v>
      </c>
      <c r="HK27">
        <v>101.568</v>
      </c>
    </row>
    <row r="28" spans="1:219">
      <c r="A28">
        <v>12</v>
      </c>
      <c r="B28">
        <v>1554326669</v>
      </c>
      <c r="C28">
        <v>1028</v>
      </c>
      <c r="D28" t="s">
        <v>394</v>
      </c>
      <c r="E28" t="s">
        <v>395</v>
      </c>
      <c r="F28" t="s">
        <v>357</v>
      </c>
      <c r="H28">
        <v>1554326669</v>
      </c>
      <c r="I28">
        <f>BW28*AJ28*(BU28-BV28)/(100*BO28*(1000-AJ28*BU28))</f>
        <v>0</v>
      </c>
      <c r="J28">
        <f>BW28*AJ28*(BT28-BS28*(1000-AJ28*BV28)/(1000-AJ28*BU28))/(100*BO28)</f>
        <v>0</v>
      </c>
      <c r="K28">
        <f>BS28 - IF(AJ28&gt;1, J28*BO28*100.0/(AL28*CE28), 0)</f>
        <v>0</v>
      </c>
      <c r="L28">
        <f>((R28-I28/2)*K28-J28)/(R28+I28/2)</f>
        <v>0</v>
      </c>
      <c r="M28">
        <f>L28*(BX28+BY28)/1000.0</f>
        <v>0</v>
      </c>
      <c r="N28">
        <f>(BS28 - IF(AJ28&gt;1, J28*BO28*100.0/(AL28*CE28), 0))*(BX28+BY28)/1000.0</f>
        <v>0</v>
      </c>
      <c r="O28">
        <f>2.0/((1/Q28-1/P28)+SIGN(Q28)*SQRT((1/Q28-1/P28)*(1/Q28-1/P28) + 4*BP28/((BP28+1)*(BP28+1))*(2*1/Q28*1/P28-1/P28*1/P28)))</f>
        <v>0</v>
      </c>
      <c r="P28">
        <f>AG28+AF28*BO28+AE28*BO28*BO28</f>
        <v>0</v>
      </c>
      <c r="Q28">
        <f>I28*(1000-(1000*0.61365*exp(17.502*U28/(240.97+U28))/(BX28+BY28)+BU28)/2)/(1000*0.61365*exp(17.502*U28/(240.97+U28))/(BX28+BY28)-BU28)</f>
        <v>0</v>
      </c>
      <c r="R28">
        <f>1/((BP28+1)/(O28/1.6)+1/(P28/1.37)) + BP28/((BP28+1)/(O28/1.6) + BP28/(P28/1.37))</f>
        <v>0</v>
      </c>
      <c r="S28">
        <f>(BL28*BN28)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BU28*(BX28+BY28)/1000</f>
        <v>0</v>
      </c>
      <c r="Y28">
        <f>0.61365*exp(17.502*BZ28/(240.97+BZ28))</f>
        <v>0</v>
      </c>
      <c r="Z28">
        <f>(V28-BU28*(BX28+BY28)/1000)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-0.0404151994854223</v>
      </c>
      <c r="AF28">
        <v>0.0453696019883192</v>
      </c>
      <c r="AG28">
        <v>3.40401801779751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MAX(0,($B$13+$C$13*CE28)/(1+$D$13*CE28)*BX28/(BZ28+273)*$E$13)</f>
        <v>0</v>
      </c>
      <c r="AM28" t="s">
        <v>358</v>
      </c>
      <c r="AN28">
        <v>0</v>
      </c>
      <c r="AO28">
        <v>0</v>
      </c>
      <c r="AP28">
        <f>AO28-AN28</f>
        <v>0</v>
      </c>
      <c r="AQ28">
        <f>AP28/AO28</f>
        <v>0</v>
      </c>
      <c r="AR28">
        <v>0</v>
      </c>
      <c r="AS28" t="s">
        <v>358</v>
      </c>
      <c r="AT28">
        <v>0</v>
      </c>
      <c r="AU28">
        <v>0</v>
      </c>
      <c r="AV28">
        <f>1-AT28/AU28</f>
        <v>0</v>
      </c>
      <c r="AW28">
        <v>0.5</v>
      </c>
      <c r="AX28">
        <f>BL28</f>
        <v>0</v>
      </c>
      <c r="AY28">
        <f>J28</f>
        <v>0</v>
      </c>
      <c r="AZ28">
        <f>AV28*AW28*AX28</f>
        <v>0</v>
      </c>
      <c r="BA28">
        <f>BF28/AU28</f>
        <v>0</v>
      </c>
      <c r="BB28">
        <f>(AY28-AR28)/AX28</f>
        <v>0</v>
      </c>
      <c r="BC28">
        <f>(AO28-AU28)/AU28</f>
        <v>0</v>
      </c>
      <c r="BD28" t="s">
        <v>358</v>
      </c>
      <c r="BE28">
        <v>0</v>
      </c>
      <c r="BF28">
        <f>AU28-BE28</f>
        <v>0</v>
      </c>
      <c r="BG28">
        <f>(AU28-AT28)/(AU28-BE28)</f>
        <v>0</v>
      </c>
      <c r="BH28">
        <f>(AO28-AU28)/(AO28-BE28)</f>
        <v>0</v>
      </c>
      <c r="BI28">
        <f>(AU28-AT28)/(AU28-AN28)</f>
        <v>0</v>
      </c>
      <c r="BJ28">
        <f>(AO28-AU28)/(AO28-AN28)</f>
        <v>0</v>
      </c>
      <c r="BK28">
        <f>$B$11*CF28+$C$11*CG28+$F$11*CT28</f>
        <v>0</v>
      </c>
      <c r="BL28">
        <f>BK28*BM28</f>
        <v>0</v>
      </c>
      <c r="BM28">
        <f>($B$11*$D$9+$C$11*$D$9+$F$11*((DG28+CY28)/MAX(DG28+CY28+DH28, 0.1)*$I$9+DH28/MAX(DG28+CY28+DH28, 0.1)*$J$9))/($B$11+$C$11+$F$11)</f>
        <v>0</v>
      </c>
      <c r="BN28">
        <f>($B$11*$K$9+$C$11*$K$9+$F$11*((DG28+CY28)/MAX(DG28+CY28+DH28, 0.1)*$P$9+DH28/MAX(DG28+CY28+DH28, 0.1)*$Q$9))/($B$11+$C$11+$F$11)</f>
        <v>0</v>
      </c>
      <c r="BO28">
        <v>6</v>
      </c>
      <c r="BP28">
        <v>0.5</v>
      </c>
      <c r="BQ28" t="s">
        <v>359</v>
      </c>
      <c r="BR28">
        <v>1554326669</v>
      </c>
      <c r="BS28">
        <v>778.874</v>
      </c>
      <c r="BT28">
        <v>799.955</v>
      </c>
      <c r="BU28">
        <v>17.5223</v>
      </c>
      <c r="BV28">
        <v>15.5208</v>
      </c>
      <c r="BW28">
        <v>599.966</v>
      </c>
      <c r="BX28">
        <v>97.5852</v>
      </c>
      <c r="BY28">
        <v>0.0705601</v>
      </c>
      <c r="BZ28">
        <v>23.0623</v>
      </c>
      <c r="CA28">
        <v>22.7809</v>
      </c>
      <c r="CB28">
        <v>999.9</v>
      </c>
      <c r="CC28">
        <v>0</v>
      </c>
      <c r="CD28">
        <v>0</v>
      </c>
      <c r="CE28">
        <v>9987.5</v>
      </c>
      <c r="CF28">
        <v>0</v>
      </c>
      <c r="CG28">
        <v>0.00152894</v>
      </c>
      <c r="CH28">
        <v>-21.0801</v>
      </c>
      <c r="CI28">
        <v>792.766</v>
      </c>
      <c r="CJ28">
        <v>812.566</v>
      </c>
      <c r="CK28">
        <v>2.00151</v>
      </c>
      <c r="CL28">
        <v>774.947</v>
      </c>
      <c r="CM28">
        <v>799.955</v>
      </c>
      <c r="CN28">
        <v>17.4733</v>
      </c>
      <c r="CO28">
        <v>15.5208</v>
      </c>
      <c r="CP28">
        <v>1.70992</v>
      </c>
      <c r="CQ28">
        <v>1.5146</v>
      </c>
      <c r="CR28">
        <v>14.9867</v>
      </c>
      <c r="CS28">
        <v>13.1163</v>
      </c>
      <c r="CT28">
        <v>1500.01</v>
      </c>
      <c r="CU28">
        <v>0.973007</v>
      </c>
      <c r="CV28">
        <v>0.0269931</v>
      </c>
      <c r="CW28">
        <v>0</v>
      </c>
      <c r="CX28">
        <v>912.223</v>
      </c>
      <c r="CY28">
        <v>4.99999</v>
      </c>
      <c r="CZ28">
        <v>13883.9</v>
      </c>
      <c r="DA28">
        <v>13078.4</v>
      </c>
      <c r="DB28">
        <v>42.812</v>
      </c>
      <c r="DC28">
        <v>44.875</v>
      </c>
      <c r="DD28">
        <v>44</v>
      </c>
      <c r="DE28">
        <v>44.25</v>
      </c>
      <c r="DF28">
        <v>44.812</v>
      </c>
      <c r="DG28">
        <v>1454.66</v>
      </c>
      <c r="DH28">
        <v>40.35</v>
      </c>
      <c r="DI28">
        <v>0</v>
      </c>
      <c r="DJ28">
        <v>6989.69999980927</v>
      </c>
      <c r="DK28">
        <v>913.214</v>
      </c>
      <c r="DL28">
        <v>-4.74516240035868</v>
      </c>
      <c r="DM28">
        <v>-72.0581196219678</v>
      </c>
      <c r="DN28">
        <v>13900.1807692308</v>
      </c>
      <c r="DO28">
        <v>15</v>
      </c>
      <c r="DP28">
        <v>1554326632</v>
      </c>
      <c r="DQ28" t="s">
        <v>396</v>
      </c>
      <c r="DR28">
        <v>17</v>
      </c>
      <c r="DS28">
        <v>3.927</v>
      </c>
      <c r="DT28">
        <v>0.049</v>
      </c>
      <c r="DU28">
        <v>800</v>
      </c>
      <c r="DV28">
        <v>16</v>
      </c>
      <c r="DW28">
        <v>0.12</v>
      </c>
      <c r="DX28">
        <v>0.05</v>
      </c>
      <c r="DY28">
        <v>-14.7948731707317</v>
      </c>
      <c r="DZ28">
        <v>0.0445149825784261</v>
      </c>
      <c r="EA28">
        <v>0.0311456063094857</v>
      </c>
      <c r="EB28">
        <v>1</v>
      </c>
      <c r="EC28">
        <v>952.858205882353</v>
      </c>
      <c r="ED28">
        <v>-0.921131839239513</v>
      </c>
      <c r="EE28">
        <v>0.229732168790439</v>
      </c>
      <c r="EF28">
        <v>1</v>
      </c>
      <c r="EG28">
        <v>1.7161</v>
      </c>
      <c r="EH28">
        <v>-0.00319149825783841</v>
      </c>
      <c r="EI28">
        <v>0.00110426666980797</v>
      </c>
      <c r="EJ28">
        <v>1</v>
      </c>
      <c r="EK28">
        <v>3</v>
      </c>
      <c r="EL28">
        <v>3</v>
      </c>
      <c r="EM28" t="s">
        <v>361</v>
      </c>
      <c r="EN28">
        <v>3.20888</v>
      </c>
      <c r="EO28">
        <v>2.64664</v>
      </c>
      <c r="EP28">
        <v>0.162909</v>
      </c>
      <c r="EQ28">
        <v>0.165845</v>
      </c>
      <c r="ER28">
        <v>0.0900483</v>
      </c>
      <c r="ES28">
        <v>0.0826132</v>
      </c>
      <c r="ET28">
        <v>25942.4</v>
      </c>
      <c r="EU28">
        <v>29627.9</v>
      </c>
      <c r="EV28">
        <v>30810.7</v>
      </c>
      <c r="EW28">
        <v>34167.6</v>
      </c>
      <c r="EX28">
        <v>38103.3</v>
      </c>
      <c r="EY28">
        <v>38821.9</v>
      </c>
      <c r="EZ28">
        <v>42012.8</v>
      </c>
      <c r="FA28">
        <v>42201.7</v>
      </c>
      <c r="FB28">
        <v>2.23872</v>
      </c>
      <c r="FC28">
        <v>1.85788</v>
      </c>
      <c r="FD28">
        <v>0.051219</v>
      </c>
      <c r="FE28">
        <v>0</v>
      </c>
      <c r="FF28">
        <v>21.9369</v>
      </c>
      <c r="FG28">
        <v>999.9</v>
      </c>
      <c r="FH28">
        <v>41.076</v>
      </c>
      <c r="FI28">
        <v>30.927</v>
      </c>
      <c r="FJ28">
        <v>18.911</v>
      </c>
      <c r="FK28">
        <v>60.3526</v>
      </c>
      <c r="FL28">
        <v>25.4688</v>
      </c>
      <c r="FM28">
        <v>1</v>
      </c>
      <c r="FN28">
        <v>-0.0749314</v>
      </c>
      <c r="FO28">
        <v>3.12042</v>
      </c>
      <c r="FP28">
        <v>20.2477</v>
      </c>
      <c r="FQ28">
        <v>5.24649</v>
      </c>
      <c r="FR28">
        <v>11.986</v>
      </c>
      <c r="FS28">
        <v>4.97555</v>
      </c>
      <c r="FT28">
        <v>3.298</v>
      </c>
      <c r="FU28">
        <v>7036.4</v>
      </c>
      <c r="FV28">
        <v>9999</v>
      </c>
      <c r="FW28">
        <v>150.8</v>
      </c>
      <c r="FX28">
        <v>9999</v>
      </c>
      <c r="FY28">
        <v>1.85593</v>
      </c>
      <c r="FZ28">
        <v>1.85413</v>
      </c>
      <c r="GA28">
        <v>1.85521</v>
      </c>
      <c r="GB28">
        <v>1.85955</v>
      </c>
      <c r="GC28">
        <v>1.85379</v>
      </c>
      <c r="GD28">
        <v>1.85822</v>
      </c>
      <c r="GE28">
        <v>1.85546</v>
      </c>
      <c r="GF28">
        <v>1.85402</v>
      </c>
      <c r="GG28" t="s">
        <v>362</v>
      </c>
      <c r="GH28" t="s">
        <v>19</v>
      </c>
      <c r="GI28" t="s">
        <v>19</v>
      </c>
      <c r="GJ28" t="s">
        <v>19</v>
      </c>
      <c r="GK28" t="s">
        <v>363</v>
      </c>
      <c r="GL28" t="s">
        <v>364</v>
      </c>
      <c r="GM28" t="s">
        <v>365</v>
      </c>
      <c r="GN28" t="s">
        <v>365</v>
      </c>
      <c r="GO28" t="s">
        <v>365</v>
      </c>
      <c r="GP28" t="s">
        <v>365</v>
      </c>
      <c r="GQ28">
        <v>0</v>
      </c>
      <c r="GR28">
        <v>100</v>
      </c>
      <c r="GS28">
        <v>100</v>
      </c>
      <c r="GT28">
        <v>3.927</v>
      </c>
      <c r="GU28">
        <v>0.049</v>
      </c>
      <c r="GV28">
        <v>2</v>
      </c>
      <c r="GW28">
        <v>645.509</v>
      </c>
      <c r="GX28">
        <v>365.774</v>
      </c>
      <c r="GY28">
        <v>17.3811</v>
      </c>
      <c r="GZ28">
        <v>26.0327</v>
      </c>
      <c r="HA28">
        <v>30.0002</v>
      </c>
      <c r="HB28">
        <v>25.9756</v>
      </c>
      <c r="HC28">
        <v>25.9724</v>
      </c>
      <c r="HD28">
        <v>34.6822</v>
      </c>
      <c r="HE28">
        <v>23.9032</v>
      </c>
      <c r="HF28">
        <v>29.2299</v>
      </c>
      <c r="HG28">
        <v>17.3856</v>
      </c>
      <c r="HH28">
        <v>800</v>
      </c>
      <c r="HI28">
        <v>15.4671</v>
      </c>
      <c r="HJ28">
        <v>101.215</v>
      </c>
      <c r="HK28">
        <v>101.568</v>
      </c>
    </row>
    <row r="29" spans="1:219">
      <c r="A29">
        <v>13</v>
      </c>
      <c r="B29">
        <v>1554326774</v>
      </c>
      <c r="C29">
        <v>1133</v>
      </c>
      <c r="D29" t="s">
        <v>397</v>
      </c>
      <c r="E29" t="s">
        <v>398</v>
      </c>
      <c r="F29" t="s">
        <v>357</v>
      </c>
      <c r="H29">
        <v>1554326774</v>
      </c>
      <c r="I29">
        <f>BW29*AJ29*(BU29-BV29)/(100*BO29*(1000-AJ29*BU29))</f>
        <v>0</v>
      </c>
      <c r="J29">
        <f>BW29*AJ29*(BT29-BS29*(1000-AJ29*BV29)/(1000-AJ29*BU29))/(100*BO29)</f>
        <v>0</v>
      </c>
      <c r="K29">
        <f>BS29 - IF(AJ29&gt;1, J29*BO29*100.0/(AL29*CE29), 0)</f>
        <v>0</v>
      </c>
      <c r="L29">
        <f>((R29-I29/2)*K29-J29)/(R29+I29/2)</f>
        <v>0</v>
      </c>
      <c r="M29">
        <f>L29*(BX29+BY29)/1000.0</f>
        <v>0</v>
      </c>
      <c r="N29">
        <f>(BS29 - IF(AJ29&gt;1, J29*BO29*100.0/(AL29*CE29), 0))*(BX29+BY29)/1000.0</f>
        <v>0</v>
      </c>
      <c r="O29">
        <f>2.0/((1/Q29-1/P29)+SIGN(Q29)*SQRT((1/Q29-1/P29)*(1/Q29-1/P29) + 4*BP29/((BP29+1)*(BP29+1))*(2*1/Q29*1/P29-1/P29*1/P29)))</f>
        <v>0</v>
      </c>
      <c r="P29">
        <f>AG29+AF29*BO29+AE29*BO29*BO29</f>
        <v>0</v>
      </c>
      <c r="Q29">
        <f>I29*(1000-(1000*0.61365*exp(17.502*U29/(240.97+U29))/(BX29+BY29)+BU29)/2)/(1000*0.61365*exp(17.502*U29/(240.97+U29))/(BX29+BY29)-BU29)</f>
        <v>0</v>
      </c>
      <c r="R29">
        <f>1/((BP29+1)/(O29/1.6)+1/(P29/1.37)) + BP29/((BP29+1)/(O29/1.6) + BP29/(P29/1.37))</f>
        <v>0</v>
      </c>
      <c r="S29">
        <f>(BL29*BN29)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BU29*(BX29+BY29)/1000</f>
        <v>0</v>
      </c>
      <c r="Y29">
        <f>0.61365*exp(17.502*BZ29/(240.97+BZ29))</f>
        <v>0</v>
      </c>
      <c r="Z29">
        <f>(V29-BU29*(BX29+BY29)/1000)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-0.0404124660758827</v>
      </c>
      <c r="AF29">
        <v>0.0453665334966511</v>
      </c>
      <c r="AG29">
        <v>3.40383532630429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MAX(0,($B$13+$C$13*CE29)/(1+$D$13*CE29)*BX29/(BZ29+273)*$E$13)</f>
        <v>0</v>
      </c>
      <c r="AM29" t="s">
        <v>358</v>
      </c>
      <c r="AN29">
        <v>0</v>
      </c>
      <c r="AO29">
        <v>0</v>
      </c>
      <c r="AP29">
        <f>AO29-AN29</f>
        <v>0</v>
      </c>
      <c r="AQ29">
        <f>AP29/AO29</f>
        <v>0</v>
      </c>
      <c r="AR29">
        <v>0</v>
      </c>
      <c r="AS29" t="s">
        <v>358</v>
      </c>
      <c r="AT29">
        <v>0</v>
      </c>
      <c r="AU29">
        <v>0</v>
      </c>
      <c r="AV29">
        <f>1-AT29/AU29</f>
        <v>0</v>
      </c>
      <c r="AW29">
        <v>0.5</v>
      </c>
      <c r="AX29">
        <f>BL29</f>
        <v>0</v>
      </c>
      <c r="AY29">
        <f>J29</f>
        <v>0</v>
      </c>
      <c r="AZ29">
        <f>AV29*AW29*AX29</f>
        <v>0</v>
      </c>
      <c r="BA29">
        <f>BF29/AU29</f>
        <v>0</v>
      </c>
      <c r="BB29">
        <f>(AY29-AR29)/AX29</f>
        <v>0</v>
      </c>
      <c r="BC29">
        <f>(AO29-AU29)/AU29</f>
        <v>0</v>
      </c>
      <c r="BD29" t="s">
        <v>358</v>
      </c>
      <c r="BE29">
        <v>0</v>
      </c>
      <c r="BF29">
        <f>AU29-BE29</f>
        <v>0</v>
      </c>
      <c r="BG29">
        <f>(AU29-AT29)/(AU29-BE29)</f>
        <v>0</v>
      </c>
      <c r="BH29">
        <f>(AO29-AU29)/(AO29-BE29)</f>
        <v>0</v>
      </c>
      <c r="BI29">
        <f>(AU29-AT29)/(AU29-AN29)</f>
        <v>0</v>
      </c>
      <c r="BJ29">
        <f>(AO29-AU29)/(AO29-AN29)</f>
        <v>0</v>
      </c>
      <c r="BK29">
        <f>$B$11*CF29+$C$11*CG29+$F$11*CT29</f>
        <v>0</v>
      </c>
      <c r="BL29">
        <f>BK29*BM29</f>
        <v>0</v>
      </c>
      <c r="BM29">
        <f>($B$11*$D$9+$C$11*$D$9+$F$11*((DG29+CY29)/MAX(DG29+CY29+DH29, 0.1)*$I$9+DH29/MAX(DG29+CY29+DH29, 0.1)*$J$9))/($B$11+$C$11+$F$11)</f>
        <v>0</v>
      </c>
      <c r="BN29">
        <f>($B$11*$K$9+$C$11*$K$9+$F$11*((DG29+CY29)/MAX(DG29+CY29+DH29, 0.1)*$P$9+DH29/MAX(DG29+CY29+DH29, 0.1)*$Q$9))/($B$11+$C$11+$F$11)</f>
        <v>0</v>
      </c>
      <c r="BO29">
        <v>6</v>
      </c>
      <c r="BP29">
        <v>0.5</v>
      </c>
      <c r="BQ29" t="s">
        <v>359</v>
      </c>
      <c r="BR29">
        <v>1554326774</v>
      </c>
      <c r="BS29">
        <v>977.756</v>
      </c>
      <c r="BT29">
        <v>999.979</v>
      </c>
      <c r="BU29">
        <v>17.4366</v>
      </c>
      <c r="BV29">
        <v>15.48</v>
      </c>
      <c r="BW29">
        <v>599.984</v>
      </c>
      <c r="BX29">
        <v>97.5786</v>
      </c>
      <c r="BY29">
        <v>0.0704514</v>
      </c>
      <c r="BZ29">
        <v>23.0638</v>
      </c>
      <c r="CA29">
        <v>22.7915</v>
      </c>
      <c r="CB29">
        <v>999.9</v>
      </c>
      <c r="CC29">
        <v>0</v>
      </c>
      <c r="CD29">
        <v>0</v>
      </c>
      <c r="CE29">
        <v>9987.5</v>
      </c>
      <c r="CF29">
        <v>0</v>
      </c>
      <c r="CG29">
        <v>0.00152894</v>
      </c>
      <c r="CH29">
        <v>-22.223</v>
      </c>
      <c r="CI29">
        <v>995.107</v>
      </c>
      <c r="CJ29">
        <v>1015.7</v>
      </c>
      <c r="CK29">
        <v>1.95661</v>
      </c>
      <c r="CL29">
        <v>973.717</v>
      </c>
      <c r="CM29">
        <v>999.979</v>
      </c>
      <c r="CN29">
        <v>17.3906</v>
      </c>
      <c r="CO29">
        <v>15.48</v>
      </c>
      <c r="CP29">
        <v>1.70144</v>
      </c>
      <c r="CQ29">
        <v>1.51051</v>
      </c>
      <c r="CR29">
        <v>14.9095</v>
      </c>
      <c r="CS29">
        <v>13.075</v>
      </c>
      <c r="CT29">
        <v>1500.02</v>
      </c>
      <c r="CU29">
        <v>0.973007</v>
      </c>
      <c r="CV29">
        <v>0.0269931</v>
      </c>
      <c r="CW29">
        <v>0</v>
      </c>
      <c r="CX29">
        <v>907.751</v>
      </c>
      <c r="CY29">
        <v>4.99999</v>
      </c>
      <c r="CZ29">
        <v>13814.2</v>
      </c>
      <c r="DA29">
        <v>13078.5</v>
      </c>
      <c r="DB29">
        <v>42.875</v>
      </c>
      <c r="DC29">
        <v>44.875</v>
      </c>
      <c r="DD29">
        <v>44</v>
      </c>
      <c r="DE29">
        <v>44.312</v>
      </c>
      <c r="DF29">
        <v>44.875</v>
      </c>
      <c r="DG29">
        <v>1454.66</v>
      </c>
      <c r="DH29">
        <v>40.36</v>
      </c>
      <c r="DI29">
        <v>0</v>
      </c>
      <c r="DJ29">
        <v>7094.69999980927</v>
      </c>
      <c r="DK29">
        <v>908.117769230769</v>
      </c>
      <c r="DL29">
        <v>-7.5772307700702</v>
      </c>
      <c r="DM29">
        <v>-117.347008638021</v>
      </c>
      <c r="DN29">
        <v>13824.4230769231</v>
      </c>
      <c r="DO29">
        <v>15</v>
      </c>
      <c r="DP29">
        <v>1554326724</v>
      </c>
      <c r="DQ29" t="s">
        <v>399</v>
      </c>
      <c r="DR29">
        <v>18</v>
      </c>
      <c r="DS29">
        <v>4.039</v>
      </c>
      <c r="DT29">
        <v>0.046</v>
      </c>
      <c r="DU29">
        <v>1000</v>
      </c>
      <c r="DV29">
        <v>16</v>
      </c>
      <c r="DW29">
        <v>0.06</v>
      </c>
      <c r="DX29">
        <v>0.04</v>
      </c>
      <c r="DY29">
        <v>-14.7948731707317</v>
      </c>
      <c r="DZ29">
        <v>0.0445149825784261</v>
      </c>
      <c r="EA29">
        <v>0.0311456063094857</v>
      </c>
      <c r="EB29">
        <v>1</v>
      </c>
      <c r="EC29">
        <v>952.858205882353</v>
      </c>
      <c r="ED29">
        <v>-0.921131839239513</v>
      </c>
      <c r="EE29">
        <v>0.229732168790439</v>
      </c>
      <c r="EF29">
        <v>1</v>
      </c>
      <c r="EG29">
        <v>1.7161</v>
      </c>
      <c r="EH29">
        <v>-0.00319149825783841</v>
      </c>
      <c r="EI29">
        <v>0.00110426666980797</v>
      </c>
      <c r="EJ29">
        <v>1</v>
      </c>
      <c r="EK29">
        <v>3</v>
      </c>
      <c r="EL29">
        <v>3</v>
      </c>
      <c r="EM29" t="s">
        <v>361</v>
      </c>
      <c r="EN29">
        <v>3.2089</v>
      </c>
      <c r="EO29">
        <v>2.64653</v>
      </c>
      <c r="EP29">
        <v>0.189155</v>
      </c>
      <c r="EQ29">
        <v>0.191805</v>
      </c>
      <c r="ER29">
        <v>0.0897316</v>
      </c>
      <c r="ES29">
        <v>0.0824476</v>
      </c>
      <c r="ET29">
        <v>25128.9</v>
      </c>
      <c r="EU29">
        <v>28705.8</v>
      </c>
      <c r="EV29">
        <v>30810.3</v>
      </c>
      <c r="EW29">
        <v>34167.4</v>
      </c>
      <c r="EX29">
        <v>38116.4</v>
      </c>
      <c r="EY29">
        <v>38828.5</v>
      </c>
      <c r="EZ29">
        <v>42012.6</v>
      </c>
      <c r="FA29">
        <v>42201.3</v>
      </c>
      <c r="FB29">
        <v>2.23863</v>
      </c>
      <c r="FC29">
        <v>1.8581</v>
      </c>
      <c r="FD29">
        <v>0.0515208</v>
      </c>
      <c r="FE29">
        <v>0</v>
      </c>
      <c r="FF29">
        <v>21.9425</v>
      </c>
      <c r="FG29">
        <v>999.9</v>
      </c>
      <c r="FH29">
        <v>41.076</v>
      </c>
      <c r="FI29">
        <v>30.937</v>
      </c>
      <c r="FJ29">
        <v>18.9218</v>
      </c>
      <c r="FK29">
        <v>60.5326</v>
      </c>
      <c r="FL29">
        <v>25.637</v>
      </c>
      <c r="FM29">
        <v>1</v>
      </c>
      <c r="FN29">
        <v>-0.0739278</v>
      </c>
      <c r="FO29">
        <v>3.20492</v>
      </c>
      <c r="FP29">
        <v>20.246</v>
      </c>
      <c r="FQ29">
        <v>5.24679</v>
      </c>
      <c r="FR29">
        <v>11.9861</v>
      </c>
      <c r="FS29">
        <v>4.97555</v>
      </c>
      <c r="FT29">
        <v>3.298</v>
      </c>
      <c r="FU29">
        <v>7038.5</v>
      </c>
      <c r="FV29">
        <v>9999</v>
      </c>
      <c r="FW29">
        <v>150.8</v>
      </c>
      <c r="FX29">
        <v>9999</v>
      </c>
      <c r="FY29">
        <v>1.85592</v>
      </c>
      <c r="FZ29">
        <v>1.8541</v>
      </c>
      <c r="GA29">
        <v>1.8552</v>
      </c>
      <c r="GB29">
        <v>1.85952</v>
      </c>
      <c r="GC29">
        <v>1.85379</v>
      </c>
      <c r="GD29">
        <v>1.85822</v>
      </c>
      <c r="GE29">
        <v>1.85546</v>
      </c>
      <c r="GF29">
        <v>1.85399</v>
      </c>
      <c r="GG29" t="s">
        <v>362</v>
      </c>
      <c r="GH29" t="s">
        <v>19</v>
      </c>
      <c r="GI29" t="s">
        <v>19</v>
      </c>
      <c r="GJ29" t="s">
        <v>19</v>
      </c>
      <c r="GK29" t="s">
        <v>363</v>
      </c>
      <c r="GL29" t="s">
        <v>364</v>
      </c>
      <c r="GM29" t="s">
        <v>365</v>
      </c>
      <c r="GN29" t="s">
        <v>365</v>
      </c>
      <c r="GO29" t="s">
        <v>365</v>
      </c>
      <c r="GP29" t="s">
        <v>365</v>
      </c>
      <c r="GQ29">
        <v>0</v>
      </c>
      <c r="GR29">
        <v>100</v>
      </c>
      <c r="GS29">
        <v>100</v>
      </c>
      <c r="GT29">
        <v>4.039</v>
      </c>
      <c r="GU29">
        <v>0.046</v>
      </c>
      <c r="GV29">
        <v>2</v>
      </c>
      <c r="GW29">
        <v>645.535</v>
      </c>
      <c r="GX29">
        <v>365.95</v>
      </c>
      <c r="GY29">
        <v>17.2945</v>
      </c>
      <c r="GZ29">
        <v>26.0458</v>
      </c>
      <c r="HA29">
        <v>29.9999</v>
      </c>
      <c r="HB29">
        <v>25.9844</v>
      </c>
      <c r="HC29">
        <v>25.9812</v>
      </c>
      <c r="HD29">
        <v>41.5672</v>
      </c>
      <c r="HE29">
        <v>24.2936</v>
      </c>
      <c r="HF29">
        <v>29.3304</v>
      </c>
      <c r="HG29">
        <v>17.2815</v>
      </c>
      <c r="HH29">
        <v>1000</v>
      </c>
      <c r="HI29">
        <v>15.5264</v>
      </c>
      <c r="HJ29">
        <v>101.214</v>
      </c>
      <c r="HK29">
        <v>101.567</v>
      </c>
    </row>
    <row r="30" spans="1:219">
      <c r="A30">
        <v>14</v>
      </c>
      <c r="B30">
        <v>1554326872</v>
      </c>
      <c r="C30">
        <v>1231</v>
      </c>
      <c r="D30" t="s">
        <v>400</v>
      </c>
      <c r="E30" t="s">
        <v>401</v>
      </c>
      <c r="F30" t="s">
        <v>357</v>
      </c>
      <c r="H30">
        <v>1554326872</v>
      </c>
      <c r="I30">
        <f>BW30*AJ30*(BU30-BV30)/(100*BO30*(1000-AJ30*BU30))</f>
        <v>0</v>
      </c>
      <c r="J30">
        <f>BW30*AJ30*(BT30-BS30*(1000-AJ30*BV30)/(1000-AJ30*BU30))/(100*BO30)</f>
        <v>0</v>
      </c>
      <c r="K30">
        <f>BS30 - IF(AJ30&gt;1, J30*BO30*100.0/(AL30*CE30), 0)</f>
        <v>0</v>
      </c>
      <c r="L30">
        <f>((R30-I30/2)*K30-J30)/(R30+I30/2)</f>
        <v>0</v>
      </c>
      <c r="M30">
        <f>L30*(BX30+BY30)/1000.0</f>
        <v>0</v>
      </c>
      <c r="N30">
        <f>(BS30 - IF(AJ30&gt;1, J30*BO30*100.0/(AL30*CE30), 0))*(BX30+BY30)/1000.0</f>
        <v>0</v>
      </c>
      <c r="O30">
        <f>2.0/((1/Q30-1/P30)+SIGN(Q30)*SQRT((1/Q30-1/P30)*(1/Q30-1/P30) + 4*BP30/((BP30+1)*(BP30+1))*(2*1/Q30*1/P30-1/P30*1/P30)))</f>
        <v>0</v>
      </c>
      <c r="P30">
        <f>AG30+AF30*BO30+AE30*BO30*BO30</f>
        <v>0</v>
      </c>
      <c r="Q30">
        <f>I30*(1000-(1000*0.61365*exp(17.502*U30/(240.97+U30))/(BX30+BY30)+BU30)/2)/(1000*0.61365*exp(17.502*U30/(240.97+U30))/(BX30+BY30)-BU30)</f>
        <v>0</v>
      </c>
      <c r="R30">
        <f>1/((BP30+1)/(O30/1.6)+1/(P30/1.37)) + BP30/((BP30+1)/(O30/1.6) + BP30/(P30/1.37))</f>
        <v>0</v>
      </c>
      <c r="S30">
        <f>(BL30*BN30)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BU30*(BX30+BY30)/1000</f>
        <v>0</v>
      </c>
      <c r="Y30">
        <f>0.61365*exp(17.502*BZ30/(240.97+BZ30))</f>
        <v>0</v>
      </c>
      <c r="Z30">
        <f>(V30-BU30*(BX30+BY30)/1000)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-0.0405293426322149</v>
      </c>
      <c r="AF30">
        <v>0.0454977376700827</v>
      </c>
      <c r="AG30">
        <v>3.41164324628185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MAX(0,($B$13+$C$13*CE30)/(1+$D$13*CE30)*BX30/(BZ30+273)*$E$13)</f>
        <v>0</v>
      </c>
      <c r="AM30" t="s">
        <v>358</v>
      </c>
      <c r="AN30">
        <v>0</v>
      </c>
      <c r="AO30">
        <v>0</v>
      </c>
      <c r="AP30">
        <f>AO30-AN30</f>
        <v>0</v>
      </c>
      <c r="AQ30">
        <f>AP30/AO30</f>
        <v>0</v>
      </c>
      <c r="AR30">
        <v>0</v>
      </c>
      <c r="AS30" t="s">
        <v>358</v>
      </c>
      <c r="AT30">
        <v>0</v>
      </c>
      <c r="AU30">
        <v>0</v>
      </c>
      <c r="AV30">
        <f>1-AT30/AU30</f>
        <v>0</v>
      </c>
      <c r="AW30">
        <v>0.5</v>
      </c>
      <c r="AX30">
        <f>BL30</f>
        <v>0</v>
      </c>
      <c r="AY30">
        <f>J30</f>
        <v>0</v>
      </c>
      <c r="AZ30">
        <f>AV30*AW30*AX30</f>
        <v>0</v>
      </c>
      <c r="BA30">
        <f>BF30/AU30</f>
        <v>0</v>
      </c>
      <c r="BB30">
        <f>(AY30-AR30)/AX30</f>
        <v>0</v>
      </c>
      <c r="BC30">
        <f>(AO30-AU30)/AU30</f>
        <v>0</v>
      </c>
      <c r="BD30" t="s">
        <v>358</v>
      </c>
      <c r="BE30">
        <v>0</v>
      </c>
      <c r="BF30">
        <f>AU30-BE30</f>
        <v>0</v>
      </c>
      <c r="BG30">
        <f>(AU30-AT30)/(AU30-BE30)</f>
        <v>0</v>
      </c>
      <c r="BH30">
        <f>(AO30-AU30)/(AO30-BE30)</f>
        <v>0</v>
      </c>
      <c r="BI30">
        <f>(AU30-AT30)/(AU30-AN30)</f>
        <v>0</v>
      </c>
      <c r="BJ30">
        <f>(AO30-AU30)/(AO30-AN30)</f>
        <v>0</v>
      </c>
      <c r="BK30">
        <f>$B$11*CF30+$C$11*CG30+$F$11*CT30</f>
        <v>0</v>
      </c>
      <c r="BL30">
        <f>BK30*BM30</f>
        <v>0</v>
      </c>
      <c r="BM30">
        <f>($B$11*$D$9+$C$11*$D$9+$F$11*((DG30+CY30)/MAX(DG30+CY30+DH30, 0.1)*$I$9+DH30/MAX(DG30+CY30+DH30, 0.1)*$J$9))/($B$11+$C$11+$F$11)</f>
        <v>0</v>
      </c>
      <c r="BN30">
        <f>($B$11*$K$9+$C$11*$K$9+$F$11*((DG30+CY30)/MAX(DG30+CY30+DH30, 0.1)*$P$9+DH30/MAX(DG30+CY30+DH30, 0.1)*$Q$9))/($B$11+$C$11+$F$11)</f>
        <v>0</v>
      </c>
      <c r="BO30">
        <v>6</v>
      </c>
      <c r="BP30">
        <v>0.5</v>
      </c>
      <c r="BQ30" t="s">
        <v>359</v>
      </c>
      <c r="BR30">
        <v>1554326872</v>
      </c>
      <c r="BS30">
        <v>1177.49</v>
      </c>
      <c r="BT30">
        <v>1199.99</v>
      </c>
      <c r="BU30">
        <v>17.4679</v>
      </c>
      <c r="BV30">
        <v>15.7077</v>
      </c>
      <c r="BW30">
        <v>600.016</v>
      </c>
      <c r="BX30">
        <v>97.5804</v>
      </c>
      <c r="BY30">
        <v>0.0698558</v>
      </c>
      <c r="BZ30">
        <v>23.0586</v>
      </c>
      <c r="CA30">
        <v>22.8008</v>
      </c>
      <c r="CB30">
        <v>999.9</v>
      </c>
      <c r="CC30">
        <v>0</v>
      </c>
      <c r="CD30">
        <v>0</v>
      </c>
      <c r="CE30">
        <v>10016.2</v>
      </c>
      <c r="CF30">
        <v>0</v>
      </c>
      <c r="CG30">
        <v>0.00152894</v>
      </c>
      <c r="CH30">
        <v>-22.4974</v>
      </c>
      <c r="CI30">
        <v>1198.42</v>
      </c>
      <c r="CJ30">
        <v>1219.14</v>
      </c>
      <c r="CK30">
        <v>1.76026</v>
      </c>
      <c r="CL30">
        <v>1173.08</v>
      </c>
      <c r="CM30">
        <v>1199.99</v>
      </c>
      <c r="CN30">
        <v>17.4199</v>
      </c>
      <c r="CO30">
        <v>15.7077</v>
      </c>
      <c r="CP30">
        <v>1.70453</v>
      </c>
      <c r="CQ30">
        <v>1.53276</v>
      </c>
      <c r="CR30">
        <v>14.9377</v>
      </c>
      <c r="CS30">
        <v>13.299</v>
      </c>
      <c r="CT30">
        <v>1500.01</v>
      </c>
      <c r="CU30">
        <v>0.973007</v>
      </c>
      <c r="CV30">
        <v>0.0269931</v>
      </c>
      <c r="CW30">
        <v>0</v>
      </c>
      <c r="CX30">
        <v>903.867</v>
      </c>
      <c r="CY30">
        <v>4.99999</v>
      </c>
      <c r="CZ30">
        <v>13764</v>
      </c>
      <c r="DA30">
        <v>13078.3</v>
      </c>
      <c r="DB30">
        <v>42.875</v>
      </c>
      <c r="DC30">
        <v>44.875</v>
      </c>
      <c r="DD30">
        <v>44</v>
      </c>
      <c r="DE30">
        <v>44.312</v>
      </c>
      <c r="DF30">
        <v>44.875</v>
      </c>
      <c r="DG30">
        <v>1454.66</v>
      </c>
      <c r="DH30">
        <v>40.35</v>
      </c>
      <c r="DI30">
        <v>0</v>
      </c>
      <c r="DJ30">
        <v>7193.09999990463</v>
      </c>
      <c r="DK30">
        <v>904.615307692308</v>
      </c>
      <c r="DL30">
        <v>-4.85586323888753</v>
      </c>
      <c r="DM30">
        <v>-62.0649571648283</v>
      </c>
      <c r="DN30">
        <v>13771.7076923077</v>
      </c>
      <c r="DO30">
        <v>15</v>
      </c>
      <c r="DP30">
        <v>1554326835.5</v>
      </c>
      <c r="DQ30" t="s">
        <v>402</v>
      </c>
      <c r="DR30">
        <v>19</v>
      </c>
      <c r="DS30">
        <v>4.413</v>
      </c>
      <c r="DT30">
        <v>0.048</v>
      </c>
      <c r="DU30">
        <v>1200</v>
      </c>
      <c r="DV30">
        <v>15</v>
      </c>
      <c r="DW30">
        <v>0.08</v>
      </c>
      <c r="DX30">
        <v>0.06</v>
      </c>
      <c r="DY30">
        <v>-14.7948731707317</v>
      </c>
      <c r="DZ30">
        <v>0.0445149825784261</v>
      </c>
      <c r="EA30">
        <v>0.0311456063094857</v>
      </c>
      <c r="EB30">
        <v>1</v>
      </c>
      <c r="EC30">
        <v>952.858205882353</v>
      </c>
      <c r="ED30">
        <v>-0.921131839239513</v>
      </c>
      <c r="EE30">
        <v>0.229732168790439</v>
      </c>
      <c r="EF30">
        <v>1</v>
      </c>
      <c r="EG30">
        <v>1.7161</v>
      </c>
      <c r="EH30">
        <v>-0.00319149825783841</v>
      </c>
      <c r="EI30">
        <v>0.00110426666980797</v>
      </c>
      <c r="EJ30">
        <v>1</v>
      </c>
      <c r="EK30">
        <v>3</v>
      </c>
      <c r="EL30">
        <v>3</v>
      </c>
      <c r="EM30" t="s">
        <v>361</v>
      </c>
      <c r="EN30">
        <v>3.20896</v>
      </c>
      <c r="EO30">
        <v>2.64619</v>
      </c>
      <c r="EP30">
        <v>0.212796</v>
      </c>
      <c r="EQ30">
        <v>0.215179</v>
      </c>
      <c r="ER30">
        <v>0.0898401</v>
      </c>
      <c r="ES30">
        <v>0.0833272</v>
      </c>
      <c r="ET30">
        <v>24395.5</v>
      </c>
      <c r="EU30">
        <v>27875.2</v>
      </c>
      <c r="EV30">
        <v>30809.2</v>
      </c>
      <c r="EW30">
        <v>34166.7</v>
      </c>
      <c r="EX30">
        <v>38110.5</v>
      </c>
      <c r="EY30">
        <v>38790.2</v>
      </c>
      <c r="EZ30">
        <v>42011.1</v>
      </c>
      <c r="FA30">
        <v>42200.2</v>
      </c>
      <c r="FB30">
        <v>2.23815</v>
      </c>
      <c r="FC30">
        <v>1.8591</v>
      </c>
      <c r="FD30">
        <v>0.0515506</v>
      </c>
      <c r="FE30">
        <v>0</v>
      </c>
      <c r="FF30">
        <v>21.9514</v>
      </c>
      <c r="FG30">
        <v>999.9</v>
      </c>
      <c r="FH30">
        <v>41.051</v>
      </c>
      <c r="FI30">
        <v>30.937</v>
      </c>
      <c r="FJ30">
        <v>18.9121</v>
      </c>
      <c r="FK30">
        <v>60.1226</v>
      </c>
      <c r="FL30">
        <v>25.5409</v>
      </c>
      <c r="FM30">
        <v>1</v>
      </c>
      <c r="FN30">
        <v>-0.0723171</v>
      </c>
      <c r="FO30">
        <v>3.26726</v>
      </c>
      <c r="FP30">
        <v>20.2446</v>
      </c>
      <c r="FQ30">
        <v>5.24664</v>
      </c>
      <c r="FR30">
        <v>11.9861</v>
      </c>
      <c r="FS30">
        <v>4.9756</v>
      </c>
      <c r="FT30">
        <v>3.298</v>
      </c>
      <c r="FU30">
        <v>7040.4</v>
      </c>
      <c r="FV30">
        <v>9999</v>
      </c>
      <c r="FW30">
        <v>150.8</v>
      </c>
      <c r="FX30">
        <v>9999</v>
      </c>
      <c r="FY30">
        <v>1.85592</v>
      </c>
      <c r="FZ30">
        <v>1.85415</v>
      </c>
      <c r="GA30">
        <v>1.85521</v>
      </c>
      <c r="GB30">
        <v>1.85951</v>
      </c>
      <c r="GC30">
        <v>1.85379</v>
      </c>
      <c r="GD30">
        <v>1.85822</v>
      </c>
      <c r="GE30">
        <v>1.85544</v>
      </c>
      <c r="GF30">
        <v>1.85406</v>
      </c>
      <c r="GG30" t="s">
        <v>362</v>
      </c>
      <c r="GH30" t="s">
        <v>19</v>
      </c>
      <c r="GI30" t="s">
        <v>19</v>
      </c>
      <c r="GJ30" t="s">
        <v>19</v>
      </c>
      <c r="GK30" t="s">
        <v>363</v>
      </c>
      <c r="GL30" t="s">
        <v>364</v>
      </c>
      <c r="GM30" t="s">
        <v>365</v>
      </c>
      <c r="GN30" t="s">
        <v>365</v>
      </c>
      <c r="GO30" t="s">
        <v>365</v>
      </c>
      <c r="GP30" t="s">
        <v>365</v>
      </c>
      <c r="GQ30">
        <v>0</v>
      </c>
      <c r="GR30">
        <v>100</v>
      </c>
      <c r="GS30">
        <v>100</v>
      </c>
      <c r="GT30">
        <v>4.413</v>
      </c>
      <c r="GU30">
        <v>0.048</v>
      </c>
      <c r="GV30">
        <v>2</v>
      </c>
      <c r="GW30">
        <v>645.326</v>
      </c>
      <c r="GX30">
        <v>366.557</v>
      </c>
      <c r="GY30">
        <v>17.2228</v>
      </c>
      <c r="GZ30">
        <v>26.0612</v>
      </c>
      <c r="HA30">
        <v>30.0001</v>
      </c>
      <c r="HB30">
        <v>25.9975</v>
      </c>
      <c r="HC30">
        <v>25.9938</v>
      </c>
      <c r="HD30">
        <v>48.207</v>
      </c>
      <c r="HE30">
        <v>22.7591</v>
      </c>
      <c r="HF30">
        <v>29.2192</v>
      </c>
      <c r="HG30">
        <v>17.2217</v>
      </c>
      <c r="HH30">
        <v>1200</v>
      </c>
      <c r="HI30">
        <v>15.6816</v>
      </c>
      <c r="HJ30">
        <v>101.211</v>
      </c>
      <c r="HK30">
        <v>101.565</v>
      </c>
    </row>
    <row r="31" spans="1:219">
      <c r="A31">
        <v>15</v>
      </c>
      <c r="B31">
        <v>1554326976</v>
      </c>
      <c r="C31">
        <v>1335</v>
      </c>
      <c r="D31" t="s">
        <v>403</v>
      </c>
      <c r="E31" t="s">
        <v>404</v>
      </c>
      <c r="F31" t="s">
        <v>357</v>
      </c>
      <c r="H31">
        <v>1554326976</v>
      </c>
      <c r="I31">
        <f>BW31*AJ31*(BU31-BV31)/(100*BO31*(1000-AJ31*BU31))</f>
        <v>0</v>
      </c>
      <c r="J31">
        <f>BW31*AJ31*(BT31-BS31*(1000-AJ31*BV31)/(1000-AJ31*BU31))/(100*BO31)</f>
        <v>0</v>
      </c>
      <c r="K31">
        <f>BS31 - IF(AJ31&gt;1, J31*BO31*100.0/(AL31*CE31), 0)</f>
        <v>0</v>
      </c>
      <c r="L31">
        <f>((R31-I31/2)*K31-J31)/(R31+I31/2)</f>
        <v>0</v>
      </c>
      <c r="M31">
        <f>L31*(BX31+BY31)/1000.0</f>
        <v>0</v>
      </c>
      <c r="N31">
        <f>(BS31 - IF(AJ31&gt;1, J31*BO31*100.0/(AL31*CE31), 0))*(BX31+BY31)/1000.0</f>
        <v>0</v>
      </c>
      <c r="O31">
        <f>2.0/((1/Q31-1/P31)+SIGN(Q31)*SQRT((1/Q31-1/P31)*(1/Q31-1/P31) + 4*BP31/((BP31+1)*(BP31+1))*(2*1/Q31*1/P31-1/P31*1/P31)))</f>
        <v>0</v>
      </c>
      <c r="P31">
        <f>AG31+AF31*BO31+AE31*BO31*BO31</f>
        <v>0</v>
      </c>
      <c r="Q31">
        <f>I31*(1000-(1000*0.61365*exp(17.502*U31/(240.97+U31))/(BX31+BY31)+BU31)/2)/(1000*0.61365*exp(17.502*U31/(240.97+U31))/(BX31+BY31)-BU31)</f>
        <v>0</v>
      </c>
      <c r="R31">
        <f>1/((BP31+1)/(O31/1.6)+1/(P31/1.37)) + BP31/((BP31+1)/(O31/1.6) + BP31/(P31/1.37))</f>
        <v>0</v>
      </c>
      <c r="S31">
        <f>(BL31*BN31)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BU31*(BX31+BY31)/1000</f>
        <v>0</v>
      </c>
      <c r="Y31">
        <f>0.61365*exp(17.502*BZ31/(240.97+BZ31))</f>
        <v>0</v>
      </c>
      <c r="Z31">
        <f>(V31-BU31*(BX31+BY31)/1000)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-0.0405649507685504</v>
      </c>
      <c r="AF31">
        <v>0.0455377109225634</v>
      </c>
      <c r="AG31">
        <v>3.41402053691116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MAX(0,($B$13+$C$13*CE31)/(1+$D$13*CE31)*BX31/(BZ31+273)*$E$13)</f>
        <v>0</v>
      </c>
      <c r="AM31" t="s">
        <v>358</v>
      </c>
      <c r="AN31">
        <v>0</v>
      </c>
      <c r="AO31">
        <v>0</v>
      </c>
      <c r="AP31">
        <f>AO31-AN31</f>
        <v>0</v>
      </c>
      <c r="AQ31">
        <f>AP31/AO31</f>
        <v>0</v>
      </c>
      <c r="AR31">
        <v>0</v>
      </c>
      <c r="AS31" t="s">
        <v>358</v>
      </c>
      <c r="AT31">
        <v>0</v>
      </c>
      <c r="AU31">
        <v>0</v>
      </c>
      <c r="AV31">
        <f>1-AT31/AU31</f>
        <v>0</v>
      </c>
      <c r="AW31">
        <v>0.5</v>
      </c>
      <c r="AX31">
        <f>BL31</f>
        <v>0</v>
      </c>
      <c r="AY31">
        <f>J31</f>
        <v>0</v>
      </c>
      <c r="AZ31">
        <f>AV31*AW31*AX31</f>
        <v>0</v>
      </c>
      <c r="BA31">
        <f>BF31/AU31</f>
        <v>0</v>
      </c>
      <c r="BB31">
        <f>(AY31-AR31)/AX31</f>
        <v>0</v>
      </c>
      <c r="BC31">
        <f>(AO31-AU31)/AU31</f>
        <v>0</v>
      </c>
      <c r="BD31" t="s">
        <v>358</v>
      </c>
      <c r="BE31">
        <v>0</v>
      </c>
      <c r="BF31">
        <f>AU31-BE31</f>
        <v>0</v>
      </c>
      <c r="BG31">
        <f>(AU31-AT31)/(AU31-BE31)</f>
        <v>0</v>
      </c>
      <c r="BH31">
        <f>(AO31-AU31)/(AO31-BE31)</f>
        <v>0</v>
      </c>
      <c r="BI31">
        <f>(AU31-AT31)/(AU31-AN31)</f>
        <v>0</v>
      </c>
      <c r="BJ31">
        <f>(AO31-AU31)/(AO31-AN31)</f>
        <v>0</v>
      </c>
      <c r="BK31">
        <f>$B$11*CF31+$C$11*CG31+$F$11*CT31</f>
        <v>0</v>
      </c>
      <c r="BL31">
        <f>BK31*BM31</f>
        <v>0</v>
      </c>
      <c r="BM31">
        <f>($B$11*$D$9+$C$11*$D$9+$F$11*((DG31+CY31)/MAX(DG31+CY31+DH31, 0.1)*$I$9+DH31/MAX(DG31+CY31+DH31, 0.1)*$J$9))/($B$11+$C$11+$F$11)</f>
        <v>0</v>
      </c>
      <c r="BN31">
        <f>($B$11*$K$9+$C$11*$K$9+$F$11*((DG31+CY31)/MAX(DG31+CY31+DH31, 0.1)*$P$9+DH31/MAX(DG31+CY31+DH31, 0.1)*$Q$9))/($B$11+$C$11+$F$11)</f>
        <v>0</v>
      </c>
      <c r="BO31">
        <v>6</v>
      </c>
      <c r="BP31">
        <v>0.5</v>
      </c>
      <c r="BQ31" t="s">
        <v>359</v>
      </c>
      <c r="BR31">
        <v>1554326976</v>
      </c>
      <c r="BS31">
        <v>1476.9</v>
      </c>
      <c r="BT31">
        <v>1499.92</v>
      </c>
      <c r="BU31">
        <v>17.4606</v>
      </c>
      <c r="BV31">
        <v>15.9671</v>
      </c>
      <c r="BW31">
        <v>600.055</v>
      </c>
      <c r="BX31">
        <v>97.5804</v>
      </c>
      <c r="BY31">
        <v>0.0702237</v>
      </c>
      <c r="BZ31">
        <v>23.042</v>
      </c>
      <c r="CA31">
        <v>22.8198</v>
      </c>
      <c r="CB31">
        <v>999.9</v>
      </c>
      <c r="CC31">
        <v>0</v>
      </c>
      <c r="CD31">
        <v>0</v>
      </c>
      <c r="CE31">
        <v>10025</v>
      </c>
      <c r="CF31">
        <v>0</v>
      </c>
      <c r="CG31">
        <v>0.00152894</v>
      </c>
      <c r="CH31">
        <v>-23.0183</v>
      </c>
      <c r="CI31">
        <v>1503.14</v>
      </c>
      <c r="CJ31">
        <v>1524.25</v>
      </c>
      <c r="CK31">
        <v>1.49349</v>
      </c>
      <c r="CL31">
        <v>1472.15</v>
      </c>
      <c r="CM31">
        <v>1499.92</v>
      </c>
      <c r="CN31">
        <v>17.4095</v>
      </c>
      <c r="CO31">
        <v>15.9671</v>
      </c>
      <c r="CP31">
        <v>1.70381</v>
      </c>
      <c r="CQ31">
        <v>1.55807</v>
      </c>
      <c r="CR31">
        <v>14.9312</v>
      </c>
      <c r="CS31">
        <v>13.5503</v>
      </c>
      <c r="CT31">
        <v>1500.02</v>
      </c>
      <c r="CU31">
        <v>0.973007</v>
      </c>
      <c r="CV31">
        <v>0.0269931</v>
      </c>
      <c r="CW31">
        <v>0</v>
      </c>
      <c r="CX31">
        <v>901.098</v>
      </c>
      <c r="CY31">
        <v>4.99999</v>
      </c>
      <c r="CZ31">
        <v>13724.7</v>
      </c>
      <c r="DA31">
        <v>13078.5</v>
      </c>
      <c r="DB31">
        <v>42.875</v>
      </c>
      <c r="DC31">
        <v>44.875</v>
      </c>
      <c r="DD31">
        <v>44.062</v>
      </c>
      <c r="DE31">
        <v>44.312</v>
      </c>
      <c r="DF31">
        <v>44.875</v>
      </c>
      <c r="DG31">
        <v>1454.66</v>
      </c>
      <c r="DH31">
        <v>40.36</v>
      </c>
      <c r="DI31">
        <v>0</v>
      </c>
      <c r="DJ31">
        <v>7296.89999985695</v>
      </c>
      <c r="DK31">
        <v>901.745</v>
      </c>
      <c r="DL31">
        <v>-3.60341880573319</v>
      </c>
      <c r="DM31">
        <v>-55.0803419369877</v>
      </c>
      <c r="DN31">
        <v>13731.05</v>
      </c>
      <c r="DO31">
        <v>15</v>
      </c>
      <c r="DP31">
        <v>1554326935</v>
      </c>
      <c r="DQ31" t="s">
        <v>405</v>
      </c>
      <c r="DR31">
        <v>20</v>
      </c>
      <c r="DS31">
        <v>4.751</v>
      </c>
      <c r="DT31">
        <v>0.051</v>
      </c>
      <c r="DU31">
        <v>1500</v>
      </c>
      <c r="DV31">
        <v>16</v>
      </c>
      <c r="DW31">
        <v>0.11</v>
      </c>
      <c r="DX31">
        <v>0.06</v>
      </c>
      <c r="DY31">
        <v>-14.7948731707317</v>
      </c>
      <c r="DZ31">
        <v>0.0445149825784261</v>
      </c>
      <c r="EA31">
        <v>0.0311456063094857</v>
      </c>
      <c r="EB31">
        <v>1</v>
      </c>
      <c r="EC31">
        <v>952.858205882353</v>
      </c>
      <c r="ED31">
        <v>-0.921131839239513</v>
      </c>
      <c r="EE31">
        <v>0.229732168790439</v>
      </c>
      <c r="EF31">
        <v>1</v>
      </c>
      <c r="EG31">
        <v>1.7161</v>
      </c>
      <c r="EH31">
        <v>-0.00319149825783841</v>
      </c>
      <c r="EI31">
        <v>0.00110426666980797</v>
      </c>
      <c r="EJ31">
        <v>1</v>
      </c>
      <c r="EK31">
        <v>3</v>
      </c>
      <c r="EL31">
        <v>3</v>
      </c>
      <c r="EM31" t="s">
        <v>361</v>
      </c>
      <c r="EN31">
        <v>3.20903</v>
      </c>
      <c r="EO31">
        <v>2.64663</v>
      </c>
      <c r="EP31">
        <v>0.244488</v>
      </c>
      <c r="EQ31">
        <v>0.246561</v>
      </c>
      <c r="ER31">
        <v>0.0897984</v>
      </c>
      <c r="ES31">
        <v>0.0843214</v>
      </c>
      <c r="ET31">
        <v>23413.1</v>
      </c>
      <c r="EU31">
        <v>26760.1</v>
      </c>
      <c r="EV31">
        <v>30808.5</v>
      </c>
      <c r="EW31">
        <v>34165.8</v>
      </c>
      <c r="EX31">
        <v>38111.2</v>
      </c>
      <c r="EY31">
        <v>38747.1</v>
      </c>
      <c r="EZ31">
        <v>42009.9</v>
      </c>
      <c r="FA31">
        <v>42199.1</v>
      </c>
      <c r="FB31">
        <v>2.2378</v>
      </c>
      <c r="FC31">
        <v>1.8607</v>
      </c>
      <c r="FD31">
        <v>0.0527576</v>
      </c>
      <c r="FE31">
        <v>0</v>
      </c>
      <c r="FF31">
        <v>21.9504</v>
      </c>
      <c r="FG31">
        <v>999.9</v>
      </c>
      <c r="FH31">
        <v>41.051</v>
      </c>
      <c r="FI31">
        <v>30.957</v>
      </c>
      <c r="FJ31">
        <v>18.9319</v>
      </c>
      <c r="FK31">
        <v>60.1926</v>
      </c>
      <c r="FL31">
        <v>25.4127</v>
      </c>
      <c r="FM31">
        <v>1</v>
      </c>
      <c r="FN31">
        <v>-0.0698247</v>
      </c>
      <c r="FO31">
        <v>3.55283</v>
      </c>
      <c r="FP31">
        <v>20.2384</v>
      </c>
      <c r="FQ31">
        <v>5.24664</v>
      </c>
      <c r="FR31">
        <v>11.986</v>
      </c>
      <c r="FS31">
        <v>4.97575</v>
      </c>
      <c r="FT31">
        <v>3.298</v>
      </c>
      <c r="FU31">
        <v>7042.5</v>
      </c>
      <c r="FV31">
        <v>9999</v>
      </c>
      <c r="FW31">
        <v>150.9</v>
      </c>
      <c r="FX31">
        <v>9999</v>
      </c>
      <c r="FY31">
        <v>1.85586</v>
      </c>
      <c r="FZ31">
        <v>1.85411</v>
      </c>
      <c r="GA31">
        <v>1.85519</v>
      </c>
      <c r="GB31">
        <v>1.85951</v>
      </c>
      <c r="GC31">
        <v>1.85379</v>
      </c>
      <c r="GD31">
        <v>1.85822</v>
      </c>
      <c r="GE31">
        <v>1.85545</v>
      </c>
      <c r="GF31">
        <v>1.85398</v>
      </c>
      <c r="GG31" t="s">
        <v>362</v>
      </c>
      <c r="GH31" t="s">
        <v>19</v>
      </c>
      <c r="GI31" t="s">
        <v>19</v>
      </c>
      <c r="GJ31" t="s">
        <v>19</v>
      </c>
      <c r="GK31" t="s">
        <v>363</v>
      </c>
      <c r="GL31" t="s">
        <v>364</v>
      </c>
      <c r="GM31" t="s">
        <v>365</v>
      </c>
      <c r="GN31" t="s">
        <v>365</v>
      </c>
      <c r="GO31" t="s">
        <v>365</v>
      </c>
      <c r="GP31" t="s">
        <v>365</v>
      </c>
      <c r="GQ31">
        <v>0</v>
      </c>
      <c r="GR31">
        <v>100</v>
      </c>
      <c r="GS31">
        <v>100</v>
      </c>
      <c r="GT31">
        <v>4.751</v>
      </c>
      <c r="GU31">
        <v>0.051</v>
      </c>
      <c r="GV31">
        <v>2</v>
      </c>
      <c r="GW31">
        <v>645.211</v>
      </c>
      <c r="GX31">
        <v>367.487</v>
      </c>
      <c r="GY31">
        <v>17.0989</v>
      </c>
      <c r="GZ31">
        <v>26.0788</v>
      </c>
      <c r="HA31">
        <v>30.0005</v>
      </c>
      <c r="HB31">
        <v>26.0107</v>
      </c>
      <c r="HC31">
        <v>26.0074</v>
      </c>
      <c r="HD31">
        <v>57.7432</v>
      </c>
      <c r="HE31">
        <v>21.3281</v>
      </c>
      <c r="HF31">
        <v>29.4325</v>
      </c>
      <c r="HG31">
        <v>17.0857</v>
      </c>
      <c r="HH31">
        <v>1500</v>
      </c>
      <c r="HI31">
        <v>15.9085</v>
      </c>
      <c r="HJ31">
        <v>101.208</v>
      </c>
      <c r="HK31">
        <v>101.562</v>
      </c>
    </row>
    <row r="32" spans="1:219">
      <c r="A32">
        <v>16</v>
      </c>
      <c r="B32">
        <v>1554327066</v>
      </c>
      <c r="C32">
        <v>1425</v>
      </c>
      <c r="D32" t="s">
        <v>406</v>
      </c>
      <c r="E32" t="s">
        <v>407</v>
      </c>
      <c r="F32" t="s">
        <v>357</v>
      </c>
      <c r="H32">
        <v>1554327066</v>
      </c>
      <c r="I32">
        <f>BW32*AJ32*(BU32-BV32)/(100*BO32*(1000-AJ32*BU32))</f>
        <v>0</v>
      </c>
      <c r="J32">
        <f>BW32*AJ32*(BT32-BS32*(1000-AJ32*BV32)/(1000-AJ32*BU32))/(100*BO32)</f>
        <v>0</v>
      </c>
      <c r="K32">
        <f>BS32 - IF(AJ32&gt;1, J32*BO32*100.0/(AL32*CE32), 0)</f>
        <v>0</v>
      </c>
      <c r="L32">
        <f>((R32-I32/2)*K32-J32)/(R32+I32/2)</f>
        <v>0</v>
      </c>
      <c r="M32">
        <f>L32*(BX32+BY32)/1000.0</f>
        <v>0</v>
      </c>
      <c r="N32">
        <f>(BS32 - IF(AJ32&gt;1, J32*BO32*100.0/(AL32*CE32), 0))*(BX32+BY32)/1000.0</f>
        <v>0</v>
      </c>
      <c r="O32">
        <f>2.0/((1/Q32-1/P32)+SIGN(Q32)*SQRT((1/Q32-1/P32)*(1/Q32-1/P32) + 4*BP32/((BP32+1)*(BP32+1))*(2*1/Q32*1/P32-1/P32*1/P32)))</f>
        <v>0</v>
      </c>
      <c r="P32">
        <f>AG32+AF32*BO32+AE32*BO32*BO32</f>
        <v>0</v>
      </c>
      <c r="Q32">
        <f>I32*(1000-(1000*0.61365*exp(17.502*U32/(240.97+U32))/(BX32+BY32)+BU32)/2)/(1000*0.61365*exp(17.502*U32/(240.97+U32))/(BX32+BY32)-BU32)</f>
        <v>0</v>
      </c>
      <c r="R32">
        <f>1/((BP32+1)/(O32/1.6)+1/(P32/1.37)) + BP32/((BP32+1)/(O32/1.6) + BP32/(P32/1.37))</f>
        <v>0</v>
      </c>
      <c r="S32">
        <f>(BL32*BN32)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BU32*(BX32+BY32)/1000</f>
        <v>0</v>
      </c>
      <c r="Y32">
        <f>0.61365*exp(17.502*BZ32/(240.97+BZ32))</f>
        <v>0</v>
      </c>
      <c r="Z32">
        <f>(V32-BU32*(BX32+BY32)/1000)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-0.0404617386454137</v>
      </c>
      <c r="AF32">
        <v>0.0454218462724638</v>
      </c>
      <c r="AG32">
        <v>3.40712789605682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MAX(0,($B$13+$C$13*CE32)/(1+$D$13*CE32)*BX32/(BZ32+273)*$E$13)</f>
        <v>0</v>
      </c>
      <c r="AM32" t="s">
        <v>358</v>
      </c>
      <c r="AN32">
        <v>0</v>
      </c>
      <c r="AO32">
        <v>0</v>
      </c>
      <c r="AP32">
        <f>AO32-AN32</f>
        <v>0</v>
      </c>
      <c r="AQ32">
        <f>AP32/AO32</f>
        <v>0</v>
      </c>
      <c r="AR32">
        <v>0</v>
      </c>
      <c r="AS32" t="s">
        <v>358</v>
      </c>
      <c r="AT32">
        <v>0</v>
      </c>
      <c r="AU32">
        <v>0</v>
      </c>
      <c r="AV32">
        <f>1-AT32/AU32</f>
        <v>0</v>
      </c>
      <c r="AW32">
        <v>0.5</v>
      </c>
      <c r="AX32">
        <f>BL32</f>
        <v>0</v>
      </c>
      <c r="AY32">
        <f>J32</f>
        <v>0</v>
      </c>
      <c r="AZ32">
        <f>AV32*AW32*AX32</f>
        <v>0</v>
      </c>
      <c r="BA32">
        <f>BF32/AU32</f>
        <v>0</v>
      </c>
      <c r="BB32">
        <f>(AY32-AR32)/AX32</f>
        <v>0</v>
      </c>
      <c r="BC32">
        <f>(AO32-AU32)/AU32</f>
        <v>0</v>
      </c>
      <c r="BD32" t="s">
        <v>358</v>
      </c>
      <c r="BE32">
        <v>0</v>
      </c>
      <c r="BF32">
        <f>AU32-BE32</f>
        <v>0</v>
      </c>
      <c r="BG32">
        <f>(AU32-AT32)/(AU32-BE32)</f>
        <v>0</v>
      </c>
      <c r="BH32">
        <f>(AO32-AU32)/(AO32-BE32)</f>
        <v>0</v>
      </c>
      <c r="BI32">
        <f>(AU32-AT32)/(AU32-AN32)</f>
        <v>0</v>
      </c>
      <c r="BJ32">
        <f>(AO32-AU32)/(AO32-AN32)</f>
        <v>0</v>
      </c>
      <c r="BK32">
        <f>$B$11*CF32+$C$11*CG32+$F$11*CT32</f>
        <v>0</v>
      </c>
      <c r="BL32">
        <f>BK32*BM32</f>
        <v>0</v>
      </c>
      <c r="BM32">
        <f>($B$11*$D$9+$C$11*$D$9+$F$11*((DG32+CY32)/MAX(DG32+CY32+DH32, 0.1)*$I$9+DH32/MAX(DG32+CY32+DH32, 0.1)*$J$9))/($B$11+$C$11+$F$11)</f>
        <v>0</v>
      </c>
      <c r="BN32">
        <f>($B$11*$K$9+$C$11*$K$9+$F$11*((DG32+CY32)/MAX(DG32+CY32+DH32, 0.1)*$P$9+DH32/MAX(DG32+CY32+DH32, 0.1)*$Q$9))/($B$11+$C$11+$F$11)</f>
        <v>0</v>
      </c>
      <c r="BO32">
        <v>6</v>
      </c>
      <c r="BP32">
        <v>0.5</v>
      </c>
      <c r="BQ32" t="s">
        <v>359</v>
      </c>
      <c r="BR32">
        <v>1554327066</v>
      </c>
      <c r="BS32">
        <v>1976.03</v>
      </c>
      <c r="BT32">
        <v>2000</v>
      </c>
      <c r="BU32">
        <v>17.4818</v>
      </c>
      <c r="BV32">
        <v>16.067</v>
      </c>
      <c r="BW32">
        <v>600.071</v>
      </c>
      <c r="BX32">
        <v>97.5815</v>
      </c>
      <c r="BY32">
        <v>0.0702215</v>
      </c>
      <c r="BZ32">
        <v>22.9925</v>
      </c>
      <c r="CA32">
        <v>22.7961</v>
      </c>
      <c r="CB32">
        <v>999.9</v>
      </c>
      <c r="CC32">
        <v>0</v>
      </c>
      <c r="CD32">
        <v>0</v>
      </c>
      <c r="CE32">
        <v>9999.38</v>
      </c>
      <c r="CF32">
        <v>0</v>
      </c>
      <c r="CG32">
        <v>0.00152894</v>
      </c>
      <c r="CH32">
        <v>-23.9697</v>
      </c>
      <c r="CI32">
        <v>2011.19</v>
      </c>
      <c r="CJ32">
        <v>2032.66</v>
      </c>
      <c r="CK32">
        <v>1.4148</v>
      </c>
      <c r="CL32">
        <v>1970.49</v>
      </c>
      <c r="CM32">
        <v>2000</v>
      </c>
      <c r="CN32">
        <v>17.4208</v>
      </c>
      <c r="CO32">
        <v>16.067</v>
      </c>
      <c r="CP32">
        <v>1.7059</v>
      </c>
      <c r="CQ32">
        <v>1.56784</v>
      </c>
      <c r="CR32">
        <v>14.9502</v>
      </c>
      <c r="CS32">
        <v>13.6463</v>
      </c>
      <c r="CT32">
        <v>1500.01</v>
      </c>
      <c r="CU32">
        <v>0.973007</v>
      </c>
      <c r="CV32">
        <v>0.0269931</v>
      </c>
      <c r="CW32">
        <v>0</v>
      </c>
      <c r="CX32">
        <v>900.936</v>
      </c>
      <c r="CY32">
        <v>4.99999</v>
      </c>
      <c r="CZ32">
        <v>13721.1</v>
      </c>
      <c r="DA32">
        <v>13078.3</v>
      </c>
      <c r="DB32">
        <v>42.812</v>
      </c>
      <c r="DC32">
        <v>44.875</v>
      </c>
      <c r="DD32">
        <v>44.062</v>
      </c>
      <c r="DE32">
        <v>44.312</v>
      </c>
      <c r="DF32">
        <v>44.875</v>
      </c>
      <c r="DG32">
        <v>1454.66</v>
      </c>
      <c r="DH32">
        <v>40.35</v>
      </c>
      <c r="DI32">
        <v>0</v>
      </c>
      <c r="DJ32">
        <v>7386.89999985695</v>
      </c>
      <c r="DK32">
        <v>901.482884615384</v>
      </c>
      <c r="DL32">
        <v>-3.64755556434871</v>
      </c>
      <c r="DM32">
        <v>-53.8529914429375</v>
      </c>
      <c r="DN32">
        <v>13727.8153846154</v>
      </c>
      <c r="DO32">
        <v>15</v>
      </c>
      <c r="DP32">
        <v>1554327029.5</v>
      </c>
      <c r="DQ32" t="s">
        <v>408</v>
      </c>
      <c r="DR32">
        <v>21</v>
      </c>
      <c r="DS32">
        <v>5.541</v>
      </c>
      <c r="DT32">
        <v>0.061</v>
      </c>
      <c r="DU32">
        <v>2001</v>
      </c>
      <c r="DV32">
        <v>16</v>
      </c>
      <c r="DW32">
        <v>0.09</v>
      </c>
      <c r="DX32">
        <v>0.05</v>
      </c>
      <c r="DY32">
        <v>-14.7948731707317</v>
      </c>
      <c r="DZ32">
        <v>0.0445149825784261</v>
      </c>
      <c r="EA32">
        <v>0.0311456063094857</v>
      </c>
      <c r="EB32">
        <v>1</v>
      </c>
      <c r="EC32">
        <v>952.858205882353</v>
      </c>
      <c r="ED32">
        <v>-0.921131839239513</v>
      </c>
      <c r="EE32">
        <v>0.229732168790439</v>
      </c>
      <c r="EF32">
        <v>1</v>
      </c>
      <c r="EG32">
        <v>1.7161</v>
      </c>
      <c r="EH32">
        <v>-0.00319149825783841</v>
      </c>
      <c r="EI32">
        <v>0.00110426666980797</v>
      </c>
      <c r="EJ32">
        <v>1</v>
      </c>
      <c r="EK32">
        <v>3</v>
      </c>
      <c r="EL32">
        <v>3</v>
      </c>
      <c r="EM32" t="s">
        <v>361</v>
      </c>
      <c r="EN32">
        <v>3.20905</v>
      </c>
      <c r="EO32">
        <v>2.6464</v>
      </c>
      <c r="EP32">
        <v>0.289806</v>
      </c>
      <c r="EQ32">
        <v>0.291524</v>
      </c>
      <c r="ER32">
        <v>0.0898386</v>
      </c>
      <c r="ES32">
        <v>0.0847021</v>
      </c>
      <c r="ET32">
        <v>22009.1</v>
      </c>
      <c r="EU32">
        <v>25162.3</v>
      </c>
      <c r="EV32">
        <v>30808.3</v>
      </c>
      <c r="EW32">
        <v>34163.9</v>
      </c>
      <c r="EX32">
        <v>38109.5</v>
      </c>
      <c r="EY32">
        <v>38729.6</v>
      </c>
      <c r="EZ32">
        <v>42009.9</v>
      </c>
      <c r="FA32">
        <v>42197.6</v>
      </c>
      <c r="FB32">
        <v>2.2375</v>
      </c>
      <c r="FC32">
        <v>1.86292</v>
      </c>
      <c r="FD32">
        <v>0.0520274</v>
      </c>
      <c r="FE32">
        <v>0</v>
      </c>
      <c r="FF32">
        <v>21.9388</v>
      </c>
      <c r="FG32">
        <v>999.9</v>
      </c>
      <c r="FH32">
        <v>41.1</v>
      </c>
      <c r="FI32">
        <v>30.968</v>
      </c>
      <c r="FJ32">
        <v>18.9674</v>
      </c>
      <c r="FK32">
        <v>60.5526</v>
      </c>
      <c r="FL32">
        <v>25.4928</v>
      </c>
      <c r="FM32">
        <v>1</v>
      </c>
      <c r="FN32">
        <v>-0.0691463</v>
      </c>
      <c r="FO32">
        <v>3.4557</v>
      </c>
      <c r="FP32">
        <v>20.2405</v>
      </c>
      <c r="FQ32">
        <v>5.24649</v>
      </c>
      <c r="FR32">
        <v>11.986</v>
      </c>
      <c r="FS32">
        <v>4.97565</v>
      </c>
      <c r="FT32">
        <v>3.298</v>
      </c>
      <c r="FU32">
        <v>7044.4</v>
      </c>
      <c r="FV32">
        <v>9999</v>
      </c>
      <c r="FW32">
        <v>150.9</v>
      </c>
      <c r="FX32">
        <v>9999</v>
      </c>
      <c r="FY32">
        <v>1.85589</v>
      </c>
      <c r="FZ32">
        <v>1.85412</v>
      </c>
      <c r="GA32">
        <v>1.85519</v>
      </c>
      <c r="GB32">
        <v>1.85948</v>
      </c>
      <c r="GC32">
        <v>1.85379</v>
      </c>
      <c r="GD32">
        <v>1.85822</v>
      </c>
      <c r="GE32">
        <v>1.85544</v>
      </c>
      <c r="GF32">
        <v>1.85401</v>
      </c>
      <c r="GG32" t="s">
        <v>362</v>
      </c>
      <c r="GH32" t="s">
        <v>19</v>
      </c>
      <c r="GI32" t="s">
        <v>19</v>
      </c>
      <c r="GJ32" t="s">
        <v>19</v>
      </c>
      <c r="GK32" t="s">
        <v>363</v>
      </c>
      <c r="GL32" t="s">
        <v>364</v>
      </c>
      <c r="GM32" t="s">
        <v>365</v>
      </c>
      <c r="GN32" t="s">
        <v>365</v>
      </c>
      <c r="GO32" t="s">
        <v>365</v>
      </c>
      <c r="GP32" t="s">
        <v>365</v>
      </c>
      <c r="GQ32">
        <v>0</v>
      </c>
      <c r="GR32">
        <v>100</v>
      </c>
      <c r="GS32">
        <v>100</v>
      </c>
      <c r="GT32">
        <v>5.541</v>
      </c>
      <c r="GU32">
        <v>0.061</v>
      </c>
      <c r="GV32">
        <v>2</v>
      </c>
      <c r="GW32">
        <v>645.135</v>
      </c>
      <c r="GX32">
        <v>368.744</v>
      </c>
      <c r="GY32">
        <v>17.0032</v>
      </c>
      <c r="GZ32">
        <v>26.0942</v>
      </c>
      <c r="HA32">
        <v>30.0002</v>
      </c>
      <c r="HB32">
        <v>26.0238</v>
      </c>
      <c r="HC32">
        <v>26.0205</v>
      </c>
      <c r="HD32">
        <v>72.6018</v>
      </c>
      <c r="HE32">
        <v>20.9821</v>
      </c>
      <c r="HF32">
        <v>29.6843</v>
      </c>
      <c r="HG32">
        <v>17.0017</v>
      </c>
      <c r="HH32">
        <v>2000</v>
      </c>
      <c r="HI32">
        <v>16.0563</v>
      </c>
      <c r="HJ32">
        <v>101.208</v>
      </c>
      <c r="HK32">
        <v>101.557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36</v>
      </c>
    </row>
    <row r="21" spans="1:2">
      <c r="A21" t="s">
        <v>37</v>
      </c>
      <c r="B21" t="s">
        <v>36</v>
      </c>
    </row>
    <row r="22" spans="1:2">
      <c r="A22" t="s">
        <v>38</v>
      </c>
      <c r="B22" t="s">
        <v>39</v>
      </c>
    </row>
    <row r="23" spans="1:2">
      <c r="A23" t="s">
        <v>40</v>
      </c>
      <c r="B23" t="s">
        <v>39</v>
      </c>
    </row>
    <row r="24" spans="1:2">
      <c r="A24" t="s">
        <v>41</v>
      </c>
      <c r="B24" t="s">
        <v>39</v>
      </c>
    </row>
    <row r="25" spans="1:2">
      <c r="A25" t="s">
        <v>42</v>
      </c>
      <c r="B25" t="s">
        <v>43</v>
      </c>
    </row>
    <row r="26" spans="1:2">
      <c r="A26" t="s">
        <v>44</v>
      </c>
      <c r="B26" t="s">
        <v>43</v>
      </c>
    </row>
    <row r="27" spans="1:2">
      <c r="A27" t="s">
        <v>45</v>
      </c>
      <c r="B27" t="s">
        <v>46</v>
      </c>
    </row>
    <row r="28" spans="1:2">
      <c r="A28" t="s">
        <v>47</v>
      </c>
      <c r="B28" t="s">
        <v>48</v>
      </c>
    </row>
    <row r="29" spans="1:2">
      <c r="A29" t="s">
        <v>49</v>
      </c>
      <c r="B29" t="s">
        <v>50</v>
      </c>
    </row>
    <row r="30" spans="1:2">
      <c r="A30" t="s">
        <v>51</v>
      </c>
      <c r="B3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2019-04-03T14:51:19Z</dcterms:created>
  <dcterms:modified xsi:type="dcterms:W3CDTF">2019-04-03T14:51:19Z</dcterms:modified>
</cp:coreProperties>
</file>