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<sst xmlns="http://schemas.openxmlformats.org/spreadsheetml/2006/main" count="2621" uniqueCount="592">
  <si>
    <t>File opened</t>
  </si>
  <si>
    <t>2019-04-09 09:21:00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</si>
  <si>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</si>
  <si>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</si>
  <si>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</si>
  <si>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</si>
  <si>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</si>
  <si>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</si>
  <si>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</si>
  <si>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</si>
  <si>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</si>
  <si>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</si>
  <si>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</si>
  <si>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{"co2azero": "0.990305", "co2aspan2b": "0.327046", "tazero": "-0.00228119", "co2bspan1": "1.00105", "ssa_ref": "35974.6", "co2aspan2": "-0.0257965", "co2bzero": "0.957759", "h2oaspan1": "1.00294", "h2oaspan2b": "0.069198", "co2aspanconc2": "296.7", "h2obspanconc2": "0", "h2obspanconc1": "12.21", "co2bspan2": "-0.0261668", "co2bspan2a": "0.328844", "h2oaspanconc1": "12.21", "chamberpressurezero": "2.52672", "h2oaspan2a": "0.0689952", "h2obzero": "0.996793", "co2bspanconc2": "296.7", "co2aspan1": "1.00108", "flowbzero": "0.32298", "h2oaspanconc2": "0", "co2bspan2b": "0.32636", "h2obspan1": "1.00029", "h2oazero": "1.00241", "flowazero": "0.30705", "h2obspan2b": "0.0691233", "tbzero": "0.0863571", "h2obspan2": "0", "oxygen": "21", "co2aspan2a": "0.329491", "ssb_ref": "37595.2", "h2obspan2a": "0.0691036", "h2oaspan2": "0", "co2aspanconc1": "2500", "co2bspanconc1": "2500", "flowmeterzero": "1.00147"}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</si>
  <si>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</si>
  <si>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</si>
  <si>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</si>
  <si>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</si>
  <si>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</si>
  <si>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</si>
  <si>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</si>
  <si>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</si>
  <si>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</si>
  <si>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09:21:00</t>
  </si>
  <si>
    <t>Stability Definition:	H2O_s (Meas): Slp&lt;0.2 Per=30	CO2_s (Meas): Slp&lt;0.3 Per=30	CO2_r (Meas): Slp&lt;0.3 Per=30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</si>
  <si>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</si>
  <si>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</si>
  <si>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</si>
  <si>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</si>
  <si>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</si>
  <si>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</si>
  <si>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</si>
  <si>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</si>
  <si>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</si>
  <si>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</si>
  <si>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</si>
  <si>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</si>
  <si>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</si>
  <si>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</si>
  <si>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</si>
  <si>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</si>
  <si>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</si>
  <si>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</si>
  <si>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</si>
  <si>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</si>
  <si>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</si>
  <si>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</si>
  <si>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</si>
  <si>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</si>
  <si>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</si>
  <si>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</si>
  <si>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</si>
  <si>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</si>
  <si>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</si>
  <si>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</si>
  <si>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</si>
  <si>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</si>
  <si>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</si>
  <si>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</si>
  <si>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</si>
  <si>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</si>
  <si>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</si>
  <si>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</si>
  <si>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</si>
  <si>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</si>
  <si>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</si>
  <si>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</si>
  <si>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</si>
  <si>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</si>
  <si>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4.59633 82.1035 391.111 638.039 880.325 1062.34 1252.72 1334.75</t>
  </si>
  <si>
    <t>Fs_true</t>
  </si>
  <si>
    <t>0.286245 100.657 402.08 601.086 800.686 1000.92 1201.17 1400.35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</si>
  <si>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</si>
  <si>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</si>
  <si>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</si>
  <si>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</si>
  <si>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</si>
  <si>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</si>
  <si>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</si>
  <si>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</si>
  <si>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</si>
  <si>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</si>
  <si>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</si>
  <si>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</si>
  <si>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</si>
  <si>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</si>
  <si>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</si>
  <si>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</si>
  <si>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</si>
  <si>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</si>
  <si>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</si>
  <si>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</si>
  <si>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</si>
  <si>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</si>
  <si>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</si>
  <si>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</si>
  <si>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</si>
  <si>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</si>
  <si>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</si>
  <si>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</si>
  <si>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</si>
  <si>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</si>
  <si>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</si>
  <si>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</si>
  <si>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</si>
  <si>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</si>
  <si>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</si>
  <si>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</si>
  <si>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</si>
  <si>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</si>
  <si>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</si>
  <si>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</si>
  <si>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</si>
  <si>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</si>
  <si>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</si>
  <si>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</si>
  <si>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</si>
  <si>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</si>
  <si>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</si>
  <si>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</si>
  <si>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</si>
  <si>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</si>
  <si>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</si>
  <si>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</si>
  <si>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</si>
  <si>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</si>
  <si>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</si>
  <si>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</si>
  <si>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</si>
  <si>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</si>
  <si>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</si>
  <si>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</si>
  <si>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</si>
  <si>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</si>
  <si>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</si>
  <si>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</si>
  <si>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</si>
  <si>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</si>
  <si>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</si>
  <si>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</si>
  <si>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</si>
  <si>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</si>
  <si>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</si>
  <si>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</si>
  <si>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</si>
  <si>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</si>
  <si>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</si>
  <si>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</si>
  <si>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</si>
  <si>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</si>
  <si>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</si>
  <si>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</si>
  <si>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</si>
  <si>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</si>
  <si>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</si>
  <si>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</si>
  <si>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</si>
  <si>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</si>
  <si>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</si>
  <si>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</si>
  <si>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</si>
  <si>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</si>
  <si>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</si>
  <si>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</si>
  <si>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</si>
  <si>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</si>
  <si>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</si>
  <si>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</si>
  <si>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</si>
  <si>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</si>
  <si>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</si>
  <si>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</si>
  <si>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</si>
  <si>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</si>
  <si>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</si>
  <si>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</si>
  <si>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</si>
  <si>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</si>
  <si>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</si>
  <si>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</si>
  <si>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</si>
  <si>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</si>
  <si>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</si>
  <si>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</si>
  <si>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</si>
  <si>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</si>
  <si>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</si>
  <si>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</si>
  <si>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</si>
  <si>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</si>
  <si>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</si>
  <si>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</si>
  <si>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</si>
  <si>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</si>
  <si>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</si>
  <si>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</si>
  <si>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</si>
  <si>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</si>
  <si>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</si>
  <si>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</si>
  <si>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</si>
  <si>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</si>
  <si>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</si>
  <si>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</si>
  <si>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</si>
  <si>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</si>
  <si>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</si>
  <si>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</si>
  <si>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</si>
  <si>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</si>
  <si>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</si>
  <si>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</si>
  <si>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</si>
  <si>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</si>
  <si>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</si>
  <si>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</si>
  <si>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</si>
  <si>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</si>
  <si>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</si>
  <si>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</si>
  <si>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</si>
  <si>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</si>
  <si>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</si>
  <si>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</si>
  <si>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</si>
  <si>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</si>
  <si>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</si>
  <si>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</si>
  <si>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</si>
  <si>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</si>
  <si>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</si>
  <si>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</si>
  <si>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</si>
  <si>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</si>
  <si>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</si>
  <si>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</si>
  <si>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</si>
  <si>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</si>
  <si>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</si>
  <si>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</si>
  <si>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</si>
  <si>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</si>
  <si>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</si>
  <si>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</si>
  <si>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</si>
  <si>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</si>
  <si>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</si>
  <si>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</si>
  <si>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</si>
  <si>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</si>
  <si>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</si>
  <si>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</si>
  <si>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</si>
  <si>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</si>
  <si>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</si>
  <si>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</si>
  <si>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</si>
  <si>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</si>
  <si>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</si>
  <si>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</si>
  <si>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</si>
  <si>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</si>
  <si>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</si>
  <si>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</si>
  <si>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</si>
  <si>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</si>
  <si>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</si>
  <si>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</si>
  <si>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</si>
  <si>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</si>
  <si>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</si>
  <si>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</si>
  <si>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</si>
  <si>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</si>
  <si>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</si>
  <si>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</si>
  <si>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</si>
  <si>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</si>
  <si>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</si>
  <si>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</si>
  <si>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</si>
  <si>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</si>
  <si>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</si>
  <si>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</si>
  <si>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</si>
  <si>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</si>
  <si>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</si>
  <si>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</si>
  <si>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</si>
  <si>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</si>
  <si>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</si>
  <si>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</si>
  <si>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</si>
  <si>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</si>
  <si>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</si>
  <si>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</si>
  <si>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</si>
  <si>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</si>
  <si>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</si>
  <si>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</si>
  <si>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</si>
  <si>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</si>
  <si>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</si>
  <si>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</si>
  <si>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</si>
  <si>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</si>
  <si>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</si>
  <si>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</si>
  <si>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</si>
  <si>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</si>
  <si>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</si>
  <si>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</si>
  <si>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</si>
  <si>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</si>
  <si>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</si>
  <si>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</si>
  <si>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</si>
  <si>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</si>
  <si>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</si>
  <si>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</si>
  <si>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</si>
  <si>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</si>
  <si>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</si>
  <si>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</si>
  <si>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</si>
  <si>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</si>
  <si>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</si>
  <si>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</si>
  <si>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20190409 09:28:23</t>
  </si>
  <si>
    <t>09:28:23</t>
  </si>
  <si>
    <t>RECT-569-20190409-09_34_15</t>
  </si>
  <si>
    <t>-</t>
  </si>
  <si>
    <t>0: Broadleaf</t>
  </si>
  <si>
    <t>--:--:--</t>
  </si>
  <si>
    <t>0/3</t>
  </si>
  <si>
    <t>5</t>
  </si>
  <si>
    <t>11111111</t>
  </si>
  <si>
    <t>oooooooo</t>
  </si>
  <si>
    <t>off</t>
  </si>
  <si>
    <t>20190409 09:28:27</t>
  </si>
  <si>
    <t>09:28:27</t>
  </si>
  <si>
    <t>RECT-570-20190409-09_34_19</t>
  </si>
  <si>
    <t>20190409 09:28:29</t>
  </si>
  <si>
    <t>09:28:29</t>
  </si>
  <si>
    <t>RECT-571-20190409-09_34_21</t>
  </si>
  <si>
    <t>1/3</t>
  </si>
  <si>
    <t>20190409 09:29:27</t>
  </si>
  <si>
    <t>09:29:27</t>
  </si>
  <si>
    <t>RECT-599-20190409-09_35_18</t>
  </si>
  <si>
    <t>20190409 09:29:31</t>
  </si>
  <si>
    <t>09:29:31</t>
  </si>
  <si>
    <t>RECT-601-20190409-09_35_22</t>
  </si>
  <si>
    <t>20190409 09:29:35</t>
  </si>
  <si>
    <t>09:29:35</t>
  </si>
  <si>
    <t>RECT-602-20190409-09_35_27</t>
  </si>
  <si>
    <t>20190409 09:29:39</t>
  </si>
  <si>
    <t>09:29:39</t>
  </si>
  <si>
    <t>RECT-603-20190409-09_35_30</t>
  </si>
  <si>
    <t>20190409 09:29:43</t>
  </si>
  <si>
    <t>09:29:43</t>
  </si>
  <si>
    <t>RECT-604-20190409-09_35_34</t>
  </si>
  <si>
    <t>20190409 09:29:47</t>
  </si>
  <si>
    <t>09:29:47</t>
  </si>
  <si>
    <t>RECT-606-20190409-09_35_39</t>
  </si>
  <si>
    <t>20190409 09:29:51</t>
  </si>
  <si>
    <t>09:29:51</t>
  </si>
  <si>
    <t>RECT-607-20190409-09_35_42</t>
  </si>
  <si>
    <t>20190409 09:29:55</t>
  </si>
  <si>
    <t>09:29:55</t>
  </si>
  <si>
    <t>RECT-609-20190409-09_35_47</t>
  </si>
  <si>
    <t>20190409 09:29:59</t>
  </si>
  <si>
    <t>09:29:59</t>
  </si>
  <si>
    <t>RECT-610-20190409-09_35_51</t>
  </si>
  <si>
    <t>20190409 09:30:07</t>
  </si>
  <si>
    <t>09:30:07</t>
  </si>
  <si>
    <t>RECT-612-20190409-09_35_58</t>
  </si>
  <si>
    <t>20190409 09:30:11</t>
  </si>
  <si>
    <t>09:30:11</t>
  </si>
  <si>
    <t>RECT-613-20190409-09_36_03</t>
  </si>
  <si>
    <t>20190409 09:30:17</t>
  </si>
  <si>
    <t>09:30:17</t>
  </si>
  <si>
    <t>RECT-615-20190409-09_36_08</t>
  </si>
  <si>
    <t>20190409 09:30:21</t>
  </si>
  <si>
    <t>09:30:21</t>
  </si>
  <si>
    <t>RECT-616-20190409-09_36_13</t>
  </si>
  <si>
    <t>20190409 09:30:27</t>
  </si>
  <si>
    <t>09:30:27</t>
  </si>
  <si>
    <t>RECT-618-20190409-09_36_18</t>
  </si>
  <si>
    <t>20190409 09:30:31</t>
  </si>
  <si>
    <t>09:30:31</t>
  </si>
  <si>
    <t>RECT-619-20190409-09_36_22</t>
  </si>
  <si>
    <t>20190409 09:30:33</t>
  </si>
  <si>
    <t>09:30:33</t>
  </si>
  <si>
    <t>RECT-620-20190409-09_36_25</t>
  </si>
  <si>
    <t>20190409 09:30:37</t>
  </si>
  <si>
    <t>09:30:37</t>
  </si>
  <si>
    <t>RECT-621-20190409-09_36_28</t>
  </si>
  <si>
    <t>20190409 09:30:51</t>
  </si>
  <si>
    <t>09:30:51</t>
  </si>
  <si>
    <t>RECT-627-20190409-09_36_42</t>
  </si>
  <si>
    <t>20190409 09:30:55</t>
  </si>
  <si>
    <t>09:30:55</t>
  </si>
  <si>
    <t>RECT-629-20190409-09_36_46</t>
  </si>
  <si>
    <t>20190409 09:32:49</t>
  </si>
  <si>
    <t>09:32:49</t>
  </si>
  <si>
    <t>RECT-686-20190409-09_38_40</t>
  </si>
  <si>
    <t>20190409 09:32:53</t>
  </si>
  <si>
    <t>09:32:53</t>
  </si>
  <si>
    <t>RECT-688-20190409-09_38_45</t>
  </si>
  <si>
    <t>20190409 09:32:57</t>
  </si>
  <si>
    <t>09:32:57</t>
  </si>
  <si>
    <t>RECT-689-20190409-09_38_48</t>
  </si>
  <si>
    <t>20190409 09:33:01</t>
  </si>
  <si>
    <t>09:33:01</t>
  </si>
  <si>
    <t>RECT-690-20190409-09_38_52</t>
  </si>
  <si>
    <t>20190409 09:33:05</t>
  </si>
  <si>
    <t>09:33:05</t>
  </si>
  <si>
    <t>RECT-692-20190409-09_38_56</t>
  </si>
  <si>
    <t>20190409 09:33:09</t>
  </si>
  <si>
    <t>09:33:09</t>
  </si>
  <si>
    <t>RECT-694-20190409-09_39_00</t>
  </si>
  <si>
    <t>20190409 09:33:15</t>
  </si>
  <si>
    <t>09:33:15</t>
  </si>
  <si>
    <t>RECT-696-20190409-09_39_06</t>
  </si>
  <si>
    <t>20190409 09:33:19</t>
  </si>
  <si>
    <t>09:33:19</t>
  </si>
  <si>
    <t>RECT-698-20190409-09_39_11</t>
  </si>
  <si>
    <t>20190409 09:33:23</t>
  </si>
  <si>
    <t>09:33:23</t>
  </si>
  <si>
    <t>RECT-699-20190409-09_39_14</t>
  </si>
  <si>
    <t>20190409 09:33:27</t>
  </si>
  <si>
    <t>09:33:27</t>
  </si>
  <si>
    <t>RECT-700-20190409-09_39_18</t>
  </si>
  <si>
    <t>20190409 09:33:31</t>
  </si>
  <si>
    <t>09:33:31</t>
  </si>
  <si>
    <t>RECT-702-20190409-09_39_22</t>
  </si>
  <si>
    <t>20190409 09:33:35</t>
  </si>
  <si>
    <t>09:33:35</t>
  </si>
  <si>
    <t>RECT-703-20190409-09_39_26</t>
  </si>
  <si>
    <t>20190409 09:33:39</t>
  </si>
  <si>
    <t>09:33:39</t>
  </si>
  <si>
    <t>RECT-705-20190409-09_39_31</t>
  </si>
  <si>
    <t>20190409 09:33:49</t>
  </si>
  <si>
    <t>09:33:49</t>
  </si>
  <si>
    <t>RECT-708-20190409-09_39_40</t>
  </si>
  <si>
    <t>20190409 09:33:53</t>
  </si>
  <si>
    <t>09:33:53</t>
  </si>
  <si>
    <t>RECT-710-20190409-09_39_44</t>
  </si>
  <si>
    <t>20190409 09:33:57</t>
  </si>
  <si>
    <t>09:33:57</t>
  </si>
  <si>
    <t>RECT-711-20190409-09_39_49</t>
  </si>
  <si>
    <t>20190409 09:34:03</t>
  </si>
  <si>
    <t>09:34:03</t>
  </si>
  <si>
    <t>RECT-713-20190409-09_39_54</t>
  </si>
  <si>
    <t>20190409 09:34:07</t>
  </si>
  <si>
    <t>09:34:07</t>
  </si>
  <si>
    <t>RECT-714-20190409-09_39_58</t>
  </si>
  <si>
    <t>20190409 09:34:11</t>
  </si>
  <si>
    <t>09:34:11</t>
  </si>
  <si>
    <t>RECT-715-20190409-09_40_02</t>
  </si>
  <si>
    <t>20190409 09:34:19</t>
  </si>
  <si>
    <t>09:34:19</t>
  </si>
  <si>
    <t>RECT-718-20190409-09_40_10</t>
  </si>
  <si>
    <t>20190409 09:34:23</t>
  </si>
  <si>
    <t>09:34:23</t>
  </si>
  <si>
    <t>RECT-720-20190409-09_40_14</t>
  </si>
  <si>
    <t>20190409 09:34:33</t>
  </si>
  <si>
    <t>09:34:33</t>
  </si>
  <si>
    <t>RECT-724-20190409-09_40_24</t>
  </si>
  <si>
    <t>20190409 09:34:37</t>
  </si>
  <si>
    <t>09:34:37</t>
  </si>
  <si>
    <t>RECT-726-20190409-09_40_28</t>
  </si>
  <si>
    <t>20190409 09:34:39</t>
  </si>
  <si>
    <t>09:34:39</t>
  </si>
  <si>
    <t>RECT-727-20190409-09_40_31</t>
  </si>
  <si>
    <t>20190409 09:34:43</t>
  </si>
  <si>
    <t>09:34:43</t>
  </si>
  <si>
    <t>RECT-728-20190409-09_40_34</t>
  </si>
  <si>
    <t>20190409 09:34:47</t>
  </si>
  <si>
    <t>09:34:47</t>
  </si>
  <si>
    <t>RECT-729-20190409-09_40_38</t>
  </si>
  <si>
    <t>20190409 09:34:51</t>
  </si>
  <si>
    <t>09:34:51</t>
  </si>
  <si>
    <t>RECT-731-20190409-09_40_42</t>
  </si>
  <si>
    <t>20190409 09:34:55</t>
  </si>
  <si>
    <t>09:34:55</t>
  </si>
  <si>
    <t>RECT-733-20190409-09_40_47</t>
  </si>
  <si>
    <t>20190409 09:34:59</t>
  </si>
  <si>
    <t>09:34:59</t>
  </si>
  <si>
    <t>RECT-734-20190409-09_40_50</t>
  </si>
  <si>
    <t>20190409 09:35:03</t>
  </si>
  <si>
    <t>09:35:03</t>
  </si>
  <si>
    <t>RECT-736-20190409-09_40_54</t>
  </si>
  <si>
    <t>20190409 09:35:09</t>
  </si>
  <si>
    <t>09:35:09</t>
  </si>
  <si>
    <t>RECT-738-20190409-09_41_00</t>
  </si>
  <si>
    <t>20190409 09:35:13</t>
  </si>
  <si>
    <t>09:35:13</t>
  </si>
  <si>
    <t>RECT-739-20190409-09_41_04</t>
  </si>
  <si>
    <t>20190409 09:35:17</t>
  </si>
  <si>
    <t>09:35:17</t>
  </si>
  <si>
    <t>RECT-740-20190409-09_41_08</t>
  </si>
  <si>
    <t>20190409 09:35:25</t>
  </si>
  <si>
    <t>09:35:25</t>
  </si>
  <si>
    <t>RECT-743-20190409-09_41_16</t>
  </si>
  <si>
    <t>20190409 09:35:29</t>
  </si>
  <si>
    <t>09:35:29</t>
  </si>
  <si>
    <t>RECT-745-20190409-09_41_20</t>
  </si>
  <si>
    <t>20190409 09:35:33</t>
  </si>
  <si>
    <t>09:35:33</t>
  </si>
  <si>
    <t>RECT-746-20190409-09_41_24</t>
  </si>
  <si>
    <t>20190409 09:35:37</t>
  </si>
  <si>
    <t>09:35:37</t>
  </si>
  <si>
    <t>RECT-747-20190409-09_41_28</t>
  </si>
  <si>
    <t>20190409 09:35:41</t>
  </si>
  <si>
    <t>09:35:41</t>
  </si>
  <si>
    <t>RECT-749-20190409-09_41_32</t>
  </si>
  <si>
    <t>20190409 09:35:45</t>
  </si>
  <si>
    <t>09:35:45</t>
  </si>
  <si>
    <t>RECT-751-20190409-09_41_36</t>
  </si>
  <si>
    <t>20190409 09:35:49</t>
  </si>
  <si>
    <t>09:35:49</t>
  </si>
  <si>
    <t>RECT-752-20190409-09_41_40</t>
  </si>
  <si>
    <t>20190409 09:35:53</t>
  </si>
  <si>
    <t>09:35:53</t>
  </si>
  <si>
    <t>RECT-754-20190409-09_41_44</t>
  </si>
  <si>
    <t>20190409 09:36:01</t>
  </si>
  <si>
    <t>09:36:01</t>
  </si>
  <si>
    <t>RECT-757-20190409-09_41_52</t>
  </si>
  <si>
    <t>20190409 09:36:05</t>
  </si>
  <si>
    <t>09:36:05</t>
  </si>
  <si>
    <t>RECT-759-20190409-09_41_56</t>
  </si>
  <si>
    <t>20190409 09:36:13</t>
  </si>
  <si>
    <t>09:36:13</t>
  </si>
  <si>
    <t>RECT-762-20190409-09_42_04</t>
  </si>
  <si>
    <t>20190409 09:36:17</t>
  </si>
  <si>
    <t>09:36:17</t>
  </si>
  <si>
    <t>RECT-763-20190409-09_42_09</t>
  </si>
  <si>
    <t>20190409 09:36:21</t>
  </si>
  <si>
    <t>09:36:21</t>
  </si>
  <si>
    <t>RECT-764-20190409-09_42_12</t>
  </si>
  <si>
    <t>20190409 09:36:23</t>
  </si>
  <si>
    <t>09:36:23</t>
  </si>
  <si>
    <t>RECT-765-20190409-09_42_15</t>
  </si>
  <si>
    <t>20190409 09:36:27</t>
  </si>
  <si>
    <t>09:36:27</t>
  </si>
  <si>
    <t>RECT-766-20190409-09_42_18</t>
  </si>
  <si>
    <t>20190409 09:36:29</t>
  </si>
  <si>
    <t>09:36:29</t>
  </si>
  <si>
    <t>RECT-767-20190409-09_42_21</t>
  </si>
  <si>
    <t>20190409 09:36:33</t>
  </si>
  <si>
    <t>09:36:33</t>
  </si>
  <si>
    <t>RECT-768-20190409-09_42_24</t>
  </si>
  <si>
    <t>20190409 09:36:35</t>
  </si>
  <si>
    <t>09:36:35</t>
  </si>
  <si>
    <t>RECT-769-20190409-09_42_27</t>
  </si>
  <si>
    <t>20190409 09:36:39</t>
  </si>
  <si>
    <t>09:36:39</t>
  </si>
  <si>
    <t>RECT-770-20190409-09_42_30</t>
  </si>
  <si>
    <t>20190409 09:37:31</t>
  </si>
  <si>
    <t>09:37:31</t>
  </si>
  <si>
    <t>RECT-796-20190409-09_43_24</t>
  </si>
  <si>
    <t>20190409 09:37:35</t>
  </si>
  <si>
    <t>09:37:35</t>
  </si>
  <si>
    <t>RECT-797-20190409-09_43_27</t>
  </si>
  <si>
    <t>20190409 09:37:39</t>
  </si>
  <si>
    <t>09:37:39</t>
  </si>
  <si>
    <t>RECT-798-20190409-09_43_30</t>
  </si>
  <si>
    <t>20190409 09:37:43</t>
  </si>
  <si>
    <t>09:37:43</t>
  </si>
  <si>
    <t>RECT-800-20190409-09_43_34</t>
  </si>
  <si>
    <t>20190409 09:37:47</t>
  </si>
  <si>
    <t>09:37:47</t>
  </si>
  <si>
    <t>RECT-801-20190409-09_43_39</t>
  </si>
  <si>
    <t>20190409 09:37:51</t>
  </si>
  <si>
    <t>09:37:51</t>
  </si>
  <si>
    <t>RECT-802-20190409-09_43_43</t>
  </si>
  <si>
    <t>20190409 09:37:55</t>
  </si>
  <si>
    <t>09:37:55</t>
  </si>
  <si>
    <t>RECT-803-20190409-09_43_46</t>
  </si>
  <si>
    <t>20190409 09:40:13</t>
  </si>
  <si>
    <t>09:40:13</t>
  </si>
  <si>
    <t>RECT-872-20190409-09_46_05</t>
  </si>
  <si>
    <t>20190409 09:40:17</t>
  </si>
  <si>
    <t>09:40:17</t>
  </si>
  <si>
    <t>RECT-873-20190409-09_46_08</t>
  </si>
  <si>
    <t>20190409 09:40:19</t>
  </si>
  <si>
    <t>09:40:19</t>
  </si>
  <si>
    <t>RECT-874-20190409-09_46_11</t>
  </si>
  <si>
    <t>20190409 09:40:22</t>
  </si>
  <si>
    <t>09:40:22</t>
  </si>
  <si>
    <t>RECT-875-20190409-09_46_14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</si>
</sst>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K101"/>
  <sheetViews>
    <sheetView tabSelected="1" workbookViewId="0"/>
  </sheetViews>
  <sheetFormatPr defaultRowHeight="15"/>
  <sheetData>
    <row r="2" spans="1:219">
      <c r="A2" t="s">
        <v>25</v>
      </c>
      <c r="B2" t="s">
        <v>26</v>
      </c>
      <c r="C2" t="s">
        <v>28</v>
      </c>
      <c r="D2" t="s">
        <v>29</v>
      </c>
    </row>
    <row r="3" spans="1:219">
      <c r="B3" t="s">
        <v>27</v>
      </c>
      <c r="C3">
        <v>21</v>
      </c>
      <c r="D3" t="s">
        <v>30</v>
      </c>
    </row>
    <row r="4" spans="1:219">
      <c r="A4" t="s">
        <v>31</v>
      </c>
      <c r="B4" t="s">
        <v>32</v>
      </c>
    </row>
    <row r="5" spans="1:219">
      <c r="B5">
        <v>2</v>
      </c>
    </row>
    <row r="6" spans="1:219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19">
      <c r="B7">
        <v>0</v>
      </c>
      <c r="C7">
        <v>1</v>
      </c>
      <c r="D7">
        <v>0</v>
      </c>
      <c r="E7">
        <v>0</v>
      </c>
    </row>
    <row r="8" spans="1:219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19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19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19">
      <c r="B11">
        <v>0</v>
      </c>
      <c r="C11">
        <v>0</v>
      </c>
      <c r="D11">
        <v>0</v>
      </c>
      <c r="E11">
        <v>0</v>
      </c>
      <c r="F11">
        <v>1</v>
      </c>
    </row>
    <row r="12" spans="1:219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19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219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78</v>
      </c>
      <c r="BL14" t="s">
        <v>78</v>
      </c>
      <c r="BM14" t="s">
        <v>78</v>
      </c>
      <c r="BN14" t="s">
        <v>78</v>
      </c>
      <c r="BO14" t="s">
        <v>31</v>
      </c>
      <c r="BP14" t="s">
        <v>31</v>
      </c>
      <c r="BQ14" t="s">
        <v>31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</row>
    <row r="15" spans="1:219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121</v>
      </c>
      <c r="AH15" t="s">
        <v>76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96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90</v>
      </c>
      <c r="DQ15" t="s">
        <v>93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</row>
    <row r="16" spans="1:219">
      <c r="B16" t="s">
        <v>304</v>
      </c>
      <c r="C16" t="s">
        <v>304</v>
      </c>
      <c r="H16" t="s">
        <v>304</v>
      </c>
      <c r="I16" t="s">
        <v>305</v>
      </c>
      <c r="J16" t="s">
        <v>306</v>
      </c>
      <c r="K16" t="s">
        <v>307</v>
      </c>
      <c r="L16" t="s">
        <v>307</v>
      </c>
      <c r="M16" t="s">
        <v>162</v>
      </c>
      <c r="N16" t="s">
        <v>162</v>
      </c>
      <c r="O16" t="s">
        <v>305</v>
      </c>
      <c r="P16" t="s">
        <v>305</v>
      </c>
      <c r="Q16" t="s">
        <v>305</v>
      </c>
      <c r="R16" t="s">
        <v>305</v>
      </c>
      <c r="S16" t="s">
        <v>308</v>
      </c>
      <c r="T16" t="s">
        <v>309</v>
      </c>
      <c r="U16" t="s">
        <v>309</v>
      </c>
      <c r="V16" t="s">
        <v>310</v>
      </c>
      <c r="W16" t="s">
        <v>311</v>
      </c>
      <c r="X16" t="s">
        <v>310</v>
      </c>
      <c r="Y16" t="s">
        <v>310</v>
      </c>
      <c r="Z16" t="s">
        <v>310</v>
      </c>
      <c r="AA16" t="s">
        <v>308</v>
      </c>
      <c r="AB16" t="s">
        <v>308</v>
      </c>
      <c r="AC16" t="s">
        <v>308</v>
      </c>
      <c r="AD16" t="s">
        <v>308</v>
      </c>
      <c r="AH16" t="s">
        <v>312</v>
      </c>
      <c r="AI16" t="s">
        <v>311</v>
      </c>
      <c r="AK16" t="s">
        <v>311</v>
      </c>
      <c r="AL16" t="s">
        <v>312</v>
      </c>
      <c r="AR16" t="s">
        <v>306</v>
      </c>
      <c r="AX16" t="s">
        <v>306</v>
      </c>
      <c r="AY16" t="s">
        <v>306</v>
      </c>
      <c r="AZ16" t="s">
        <v>306</v>
      </c>
      <c r="BB16" t="s">
        <v>313</v>
      </c>
      <c r="BK16" t="s">
        <v>306</v>
      </c>
      <c r="BL16" t="s">
        <v>306</v>
      </c>
      <c r="BN16" t="s">
        <v>314</v>
      </c>
      <c r="BO16" t="s">
        <v>315</v>
      </c>
      <c r="BR16" t="s">
        <v>304</v>
      </c>
      <c r="BS16" t="s">
        <v>307</v>
      </c>
      <c r="BT16" t="s">
        <v>307</v>
      </c>
      <c r="BU16" t="s">
        <v>316</v>
      </c>
      <c r="BV16" t="s">
        <v>316</v>
      </c>
      <c r="BW16" t="s">
        <v>312</v>
      </c>
      <c r="BX16" t="s">
        <v>310</v>
      </c>
      <c r="BY16" t="s">
        <v>310</v>
      </c>
      <c r="BZ16" t="s">
        <v>309</v>
      </c>
      <c r="CA16" t="s">
        <v>309</v>
      </c>
      <c r="CB16" t="s">
        <v>309</v>
      </c>
      <c r="CC16" t="s">
        <v>309</v>
      </c>
      <c r="CD16" t="s">
        <v>309</v>
      </c>
      <c r="CE16" t="s">
        <v>317</v>
      </c>
      <c r="CF16" t="s">
        <v>306</v>
      </c>
      <c r="CG16" t="s">
        <v>306</v>
      </c>
      <c r="CH16" t="s">
        <v>307</v>
      </c>
      <c r="CI16" t="s">
        <v>307</v>
      </c>
      <c r="CJ16" t="s">
        <v>307</v>
      </c>
      <c r="CK16" t="s">
        <v>316</v>
      </c>
      <c r="CL16" t="s">
        <v>307</v>
      </c>
      <c r="CM16" t="s">
        <v>307</v>
      </c>
      <c r="CN16" t="s">
        <v>316</v>
      </c>
      <c r="CO16" t="s">
        <v>316</v>
      </c>
      <c r="CP16" t="s">
        <v>310</v>
      </c>
      <c r="CQ16" t="s">
        <v>310</v>
      </c>
      <c r="CR16" t="s">
        <v>309</v>
      </c>
      <c r="CS16" t="s">
        <v>309</v>
      </c>
      <c r="CT16" t="s">
        <v>306</v>
      </c>
      <c r="CY16" t="s">
        <v>306</v>
      </c>
      <c r="DB16" t="s">
        <v>309</v>
      </c>
      <c r="DC16" t="s">
        <v>309</v>
      </c>
      <c r="DD16" t="s">
        <v>309</v>
      </c>
      <c r="DE16" t="s">
        <v>309</v>
      </c>
      <c r="DF16" t="s">
        <v>309</v>
      </c>
      <c r="DG16" t="s">
        <v>306</v>
      </c>
      <c r="DH16" t="s">
        <v>306</v>
      </c>
      <c r="DI16" t="s">
        <v>306</v>
      </c>
      <c r="DJ16" t="s">
        <v>304</v>
      </c>
      <c r="DL16" t="s">
        <v>318</v>
      </c>
      <c r="DM16" t="s">
        <v>318</v>
      </c>
      <c r="DO16" t="s">
        <v>304</v>
      </c>
      <c r="DP16" t="s">
        <v>319</v>
      </c>
      <c r="DS16" t="s">
        <v>320</v>
      </c>
      <c r="DT16" t="s">
        <v>321</v>
      </c>
      <c r="DU16" t="s">
        <v>320</v>
      </c>
      <c r="DV16" t="s">
        <v>321</v>
      </c>
      <c r="DW16" t="s">
        <v>311</v>
      </c>
      <c r="DX16" t="s">
        <v>311</v>
      </c>
      <c r="DY16" t="s">
        <v>307</v>
      </c>
      <c r="DZ16" t="s">
        <v>322</v>
      </c>
      <c r="EA16" t="s">
        <v>307</v>
      </c>
      <c r="EC16" t="s">
        <v>307</v>
      </c>
      <c r="ED16" t="s">
        <v>322</v>
      </c>
      <c r="EE16" t="s">
        <v>307</v>
      </c>
      <c r="EG16" t="s">
        <v>316</v>
      </c>
      <c r="EH16" t="s">
        <v>323</v>
      </c>
      <c r="EI16" t="s">
        <v>316</v>
      </c>
      <c r="EN16" t="s">
        <v>324</v>
      </c>
      <c r="EO16" t="s">
        <v>324</v>
      </c>
      <c r="FB16" t="s">
        <v>324</v>
      </c>
      <c r="FC16" t="s">
        <v>324</v>
      </c>
      <c r="FD16" t="s">
        <v>325</v>
      </c>
      <c r="FE16" t="s">
        <v>325</v>
      </c>
      <c r="FF16" t="s">
        <v>309</v>
      </c>
      <c r="FG16" t="s">
        <v>309</v>
      </c>
      <c r="FH16" t="s">
        <v>311</v>
      </c>
      <c r="FI16" t="s">
        <v>309</v>
      </c>
      <c r="FJ16" t="s">
        <v>316</v>
      </c>
      <c r="FK16" t="s">
        <v>311</v>
      </c>
      <c r="FL16" t="s">
        <v>311</v>
      </c>
      <c r="FN16" t="s">
        <v>324</v>
      </c>
      <c r="FO16" t="s">
        <v>324</v>
      </c>
      <c r="FP16" t="s">
        <v>324</v>
      </c>
      <c r="FQ16" t="s">
        <v>324</v>
      </c>
      <c r="FR16" t="s">
        <v>324</v>
      </c>
      <c r="FS16" t="s">
        <v>324</v>
      </c>
      <c r="FT16" t="s">
        <v>324</v>
      </c>
      <c r="FU16" t="s">
        <v>326</v>
      </c>
      <c r="FV16" t="s">
        <v>327</v>
      </c>
      <c r="FW16" t="s">
        <v>327</v>
      </c>
      <c r="FX16" t="s">
        <v>327</v>
      </c>
      <c r="FY16" t="s">
        <v>324</v>
      </c>
      <c r="FZ16" t="s">
        <v>324</v>
      </c>
      <c r="GA16" t="s">
        <v>324</v>
      </c>
      <c r="GB16" t="s">
        <v>324</v>
      </c>
      <c r="GC16" t="s">
        <v>324</v>
      </c>
      <c r="GD16" t="s">
        <v>324</v>
      </c>
      <c r="GE16" t="s">
        <v>324</v>
      </c>
      <c r="GF16" t="s">
        <v>324</v>
      </c>
      <c r="GG16" t="s">
        <v>324</v>
      </c>
      <c r="GH16" t="s">
        <v>324</v>
      </c>
      <c r="GI16" t="s">
        <v>324</v>
      </c>
      <c r="GJ16" t="s">
        <v>324</v>
      </c>
      <c r="GQ16" t="s">
        <v>324</v>
      </c>
      <c r="GR16" t="s">
        <v>311</v>
      </c>
      <c r="GS16" t="s">
        <v>311</v>
      </c>
      <c r="GT16" t="s">
        <v>320</v>
      </c>
      <c r="GU16" t="s">
        <v>321</v>
      </c>
      <c r="GW16" t="s">
        <v>312</v>
      </c>
      <c r="GX16" t="s">
        <v>312</v>
      </c>
      <c r="GY16" t="s">
        <v>309</v>
      </c>
      <c r="GZ16" t="s">
        <v>309</v>
      </c>
      <c r="HA16" t="s">
        <v>309</v>
      </c>
      <c r="HB16" t="s">
        <v>309</v>
      </c>
      <c r="HC16" t="s">
        <v>309</v>
      </c>
      <c r="HD16" t="s">
        <v>311</v>
      </c>
      <c r="HE16" t="s">
        <v>311</v>
      </c>
      <c r="HF16" t="s">
        <v>311</v>
      </c>
      <c r="HG16" t="s">
        <v>309</v>
      </c>
      <c r="HH16" t="s">
        <v>307</v>
      </c>
      <c r="HI16" t="s">
        <v>316</v>
      </c>
      <c r="HJ16" t="s">
        <v>311</v>
      </c>
      <c r="HK16" t="s">
        <v>311</v>
      </c>
    </row>
    <row r="17" spans="1:219">
      <c r="A17">
        <v>1</v>
      </c>
      <c r="B17">
        <v>1554827303</v>
      </c>
      <c r="C17">
        <v>0</v>
      </c>
      <c r="D17" t="s">
        <v>328</v>
      </c>
      <c r="E17" t="s">
        <v>329</v>
      </c>
      <c r="H17">
        <v>1554827303</v>
      </c>
      <c r="I17">
        <f>BW17*AJ17*(BU17-BV17)/(100*BO17*(1000-AJ17*BU17))</f>
        <v>0</v>
      </c>
      <c r="J17">
        <f>BW17*AJ17*(BT17-BS17*(1000-AJ17*BV17)/(1000-AJ17*BU17))/(100*BO17)</f>
        <v>0</v>
      </c>
      <c r="K17">
        <f>BS17 - IF(AJ17&gt;1, J17*BO17*100.0/(AL17*CE17), 0)</f>
        <v>0</v>
      </c>
      <c r="L17">
        <f>((R17-I17/2)*K17-J17)/(R17+I17/2)</f>
        <v>0</v>
      </c>
      <c r="M17">
        <f>L17*(BX17+BY17)/1000.0</f>
        <v>0</v>
      </c>
      <c r="N17">
        <f>(BS17 - IF(AJ17&gt;1, J17*BO17*100.0/(AL17*CE17), 0))*(BX17+BY17)/1000.0</f>
        <v>0</v>
      </c>
      <c r="O17">
        <f>2.0/((1/Q17-1/P17)+SIGN(Q17)*SQRT((1/Q17-1/P17)*(1/Q17-1/P17) + 4*BP17/((BP17+1)*(BP17+1))*(2*1/Q17*1/P17-1/P17*1/P17)))</f>
        <v>0</v>
      </c>
      <c r="P17">
        <f>AG17+AF17*BO17+AE17*BO17*BO17</f>
        <v>0</v>
      </c>
      <c r="Q17">
        <f>I17*(1000-(1000*0.61365*exp(17.502*U17/(240.97+U17))/(BX17+BY17)+BU17)/2)/(1000*0.61365*exp(17.502*U17/(240.97+U17))/(BX17+BY17)-BU17)</f>
        <v>0</v>
      </c>
      <c r="R17">
        <f>1/((BP17+1)/(O17/1.6)+1/(P17/1.37)) + BP17/((BP17+1)/(O17/1.6) + BP17/(P17/1.37))</f>
        <v>0</v>
      </c>
      <c r="S17">
        <f>(BL17*BN17)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BU17*(BX17+BY17)/1000</f>
        <v>0</v>
      </c>
      <c r="Y17">
        <f>0.61365*exp(17.502*BZ17/(240.97+BZ17))</f>
        <v>0</v>
      </c>
      <c r="Z17">
        <f>(V17-BU17*(BX17+BY17)/1000)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-0.0416571163916701</v>
      </c>
      <c r="AF17">
        <v>0.0467637625134787</v>
      </c>
      <c r="AG17">
        <v>3.48659483935538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MAX(0,($B$13+$C$13*CE17)/(1+$D$13*CE17)*BX17/(BZ17+273)*$E$13)</f>
        <v>0</v>
      </c>
      <c r="AM17">
        <v>0</v>
      </c>
      <c r="AN17">
        <v>620.557647058824</v>
      </c>
      <c r="AO17">
        <v>1908.13</v>
      </c>
      <c r="AP17">
        <f>AO17-AN17</f>
        <v>0</v>
      </c>
      <c r="AQ17">
        <f>AP17/AO17</f>
        <v>0</v>
      </c>
      <c r="AR17">
        <v>-2.26732946292121</v>
      </c>
      <c r="AS17" t="s">
        <v>330</v>
      </c>
      <c r="AT17">
        <v>4.07932352941176</v>
      </c>
      <c r="AU17">
        <v>2.5956</v>
      </c>
      <c r="AV17">
        <f>1-AT17/AU17</f>
        <v>0</v>
      </c>
      <c r="AW17">
        <v>0.5</v>
      </c>
      <c r="AX17">
        <f>BL17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331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>
        <f>$B$11*CF17+$C$11*CG17+$F$11*CT17</f>
        <v>0</v>
      </c>
      <c r="BL17">
        <f>BK17*BM17</f>
        <v>0</v>
      </c>
      <c r="BM17">
        <f>($B$11*$D$9+$C$11*$D$9+$F$11*((DG17+CY17)/MAX(DG17+CY17+DH17, 0.1)*$I$9+DH17/MAX(DG17+CY17+DH17, 0.1)*$J$9))/($B$11+$C$11+$F$11)</f>
        <v>0</v>
      </c>
      <c r="BN17">
        <f>($B$11*$K$9+$C$11*$K$9+$F$11*((DG17+CY17)/MAX(DG17+CY17+DH17, 0.1)*$P$9+DH17/MAX(DG17+CY17+DH17, 0.1)*$Q$9))/($B$11+$C$11+$F$11)</f>
        <v>0</v>
      </c>
      <c r="BO17">
        <v>6</v>
      </c>
      <c r="BP17">
        <v>0.5</v>
      </c>
      <c r="BQ17" t="s">
        <v>332</v>
      </c>
      <c r="BR17">
        <v>1554827303</v>
      </c>
      <c r="BS17">
        <v>1006.98</v>
      </c>
      <c r="BT17">
        <v>1009.88</v>
      </c>
      <c r="BU17">
        <v>17.2736</v>
      </c>
      <c r="BV17">
        <v>17.6984</v>
      </c>
      <c r="BW17">
        <v>600.057</v>
      </c>
      <c r="BX17">
        <v>100.811</v>
      </c>
      <c r="BY17">
        <v>0.100233</v>
      </c>
      <c r="BZ17">
        <v>24.4425</v>
      </c>
      <c r="CA17">
        <v>24.7884</v>
      </c>
      <c r="CB17">
        <v>999.9</v>
      </c>
      <c r="CC17">
        <v>0</v>
      </c>
      <c r="CD17">
        <v>0</v>
      </c>
      <c r="CE17">
        <v>9965</v>
      </c>
      <c r="CF17">
        <v>0</v>
      </c>
      <c r="CG17">
        <v>0.00152894</v>
      </c>
      <c r="CH17">
        <v>-2.90002</v>
      </c>
      <c r="CI17">
        <v>1024.68</v>
      </c>
      <c r="CJ17">
        <v>1028.08</v>
      </c>
      <c r="CK17">
        <v>-0.424833</v>
      </c>
      <c r="CL17">
        <v>1006.98</v>
      </c>
      <c r="CM17">
        <v>1009.88</v>
      </c>
      <c r="CN17">
        <v>17.2736</v>
      </c>
      <c r="CO17">
        <v>17.6984</v>
      </c>
      <c r="CP17">
        <v>1.74137</v>
      </c>
      <c r="CQ17">
        <v>1.7842</v>
      </c>
      <c r="CR17">
        <v>15.2702</v>
      </c>
      <c r="CS17">
        <v>15.649</v>
      </c>
      <c r="CT17">
        <v>1500.01</v>
      </c>
      <c r="CU17">
        <v>0.972991</v>
      </c>
      <c r="CV17">
        <v>0.0270095</v>
      </c>
      <c r="CW17">
        <v>0</v>
      </c>
      <c r="CX17">
        <v>4.119</v>
      </c>
      <c r="CY17">
        <v>2</v>
      </c>
      <c r="CZ17">
        <v>239.38</v>
      </c>
      <c r="DA17">
        <v>13104.6</v>
      </c>
      <c r="DB17">
        <v>47.437</v>
      </c>
      <c r="DC17">
        <v>47.375</v>
      </c>
      <c r="DD17">
        <v>48.062</v>
      </c>
      <c r="DE17">
        <v>45.812</v>
      </c>
      <c r="DF17">
        <v>48.812</v>
      </c>
      <c r="DG17">
        <v>1457.55</v>
      </c>
      <c r="DH17">
        <v>40.46</v>
      </c>
      <c r="DI17">
        <v>0</v>
      </c>
      <c r="DJ17">
        <v>99.2000000476837</v>
      </c>
      <c r="DK17">
        <v>4.07932352941176</v>
      </c>
      <c r="DL17">
        <v>0.89632350096503</v>
      </c>
      <c r="DM17">
        <v>3.76323526521741</v>
      </c>
      <c r="DN17">
        <v>238.696235294118</v>
      </c>
      <c r="DO17">
        <v>10</v>
      </c>
      <c r="DP17">
        <v>0</v>
      </c>
      <c r="DQ17" t="s">
        <v>333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1009.84360655738</v>
      </c>
      <c r="DZ17">
        <v>-0.689095716552074</v>
      </c>
      <c r="EA17">
        <v>0.153815226461574</v>
      </c>
      <c r="EB17">
        <v>0</v>
      </c>
      <c r="EC17">
        <v>1037.31836065574</v>
      </c>
      <c r="ED17">
        <v>-223.557271285031</v>
      </c>
      <c r="EE17">
        <v>37.4707667992752</v>
      </c>
      <c r="EF17">
        <v>0</v>
      </c>
      <c r="EG17">
        <v>15.9924098360656</v>
      </c>
      <c r="EH17">
        <v>6.22746377577993</v>
      </c>
      <c r="EI17">
        <v>0.964640056493496</v>
      </c>
      <c r="EJ17">
        <v>0</v>
      </c>
      <c r="EK17">
        <v>0</v>
      </c>
      <c r="EL17">
        <v>3</v>
      </c>
      <c r="EM17" t="s">
        <v>334</v>
      </c>
      <c r="EN17">
        <v>3.21014</v>
      </c>
      <c r="EO17">
        <v>2.67611</v>
      </c>
      <c r="EP17">
        <v>0.200216</v>
      </c>
      <c r="EQ17">
        <v>0.20003</v>
      </c>
      <c r="ER17">
        <v>0.0925234</v>
      </c>
      <c r="ES17">
        <v>0.0941074</v>
      </c>
      <c r="ET17">
        <v>24856.6</v>
      </c>
      <c r="EU17">
        <v>28489.6</v>
      </c>
      <c r="EV17">
        <v>30891.1</v>
      </c>
      <c r="EW17">
        <v>34250.3</v>
      </c>
      <c r="EX17">
        <v>38092.8</v>
      </c>
      <c r="EY17">
        <v>38409.8</v>
      </c>
      <c r="EZ17">
        <v>42117</v>
      </c>
      <c r="FA17">
        <v>42285.1</v>
      </c>
      <c r="FB17">
        <v>2.25875</v>
      </c>
      <c r="FC17">
        <v>1.92992</v>
      </c>
      <c r="FD17">
        <v>0.150457</v>
      </c>
      <c r="FE17">
        <v>0</v>
      </c>
      <c r="FF17">
        <v>22.3139</v>
      </c>
      <c r="FG17">
        <v>999.9</v>
      </c>
      <c r="FH17">
        <v>63.783</v>
      </c>
      <c r="FI17">
        <v>27.583</v>
      </c>
      <c r="FJ17">
        <v>23.4321</v>
      </c>
      <c r="FK17">
        <v>60.91</v>
      </c>
      <c r="FL17">
        <v>25.5329</v>
      </c>
      <c r="FM17">
        <v>1</v>
      </c>
      <c r="FN17">
        <v>-0.171131</v>
      </c>
      <c r="FO17">
        <v>-2.41465</v>
      </c>
      <c r="FP17">
        <v>20.2546</v>
      </c>
      <c r="FQ17">
        <v>5.24395</v>
      </c>
      <c r="FR17">
        <v>11.986</v>
      </c>
      <c r="FS17">
        <v>4.9753</v>
      </c>
      <c r="FT17">
        <v>3.2974</v>
      </c>
      <c r="FU17">
        <v>160.1</v>
      </c>
      <c r="FV17">
        <v>9999</v>
      </c>
      <c r="FW17">
        <v>9999</v>
      </c>
      <c r="FX17">
        <v>7423</v>
      </c>
      <c r="FY17">
        <v>1.85637</v>
      </c>
      <c r="FZ17">
        <v>1.85456</v>
      </c>
      <c r="GA17">
        <v>1.85562</v>
      </c>
      <c r="GB17">
        <v>1.85999</v>
      </c>
      <c r="GC17">
        <v>1.85425</v>
      </c>
      <c r="GD17">
        <v>1.85867</v>
      </c>
      <c r="GE17">
        <v>1.85592</v>
      </c>
      <c r="GF17">
        <v>1.85446</v>
      </c>
      <c r="GG17" t="s">
        <v>335</v>
      </c>
      <c r="GH17" t="s">
        <v>19</v>
      </c>
      <c r="GI17" t="s">
        <v>19</v>
      </c>
      <c r="GJ17" t="s">
        <v>19</v>
      </c>
      <c r="GK17" t="s">
        <v>336</v>
      </c>
      <c r="GL17" t="s">
        <v>337</v>
      </c>
      <c r="GM17" t="s">
        <v>338</v>
      </c>
      <c r="GN17" t="s">
        <v>338</v>
      </c>
      <c r="GO17" t="s">
        <v>338</v>
      </c>
      <c r="GP17" t="s">
        <v>338</v>
      </c>
      <c r="GQ17">
        <v>0</v>
      </c>
      <c r="GR17">
        <v>100</v>
      </c>
      <c r="GS17">
        <v>100</v>
      </c>
      <c r="GT17">
        <v>0</v>
      </c>
      <c r="GU17">
        <v>0</v>
      </c>
      <c r="GV17">
        <v>2</v>
      </c>
      <c r="GW17">
        <v>646.554</v>
      </c>
      <c r="GX17">
        <v>395.971</v>
      </c>
      <c r="GY17">
        <v>24.3819</v>
      </c>
      <c r="GZ17">
        <v>24.8707</v>
      </c>
      <c r="HA17">
        <v>29.9991</v>
      </c>
      <c r="HB17">
        <v>24.7736</v>
      </c>
      <c r="HC17">
        <v>24.7667</v>
      </c>
      <c r="HD17">
        <v>41.3222</v>
      </c>
      <c r="HE17">
        <v>33.8534</v>
      </c>
      <c r="HF17">
        <v>59.3892</v>
      </c>
      <c r="HG17">
        <v>24.4122</v>
      </c>
      <c r="HH17">
        <v>1010</v>
      </c>
      <c r="HI17">
        <v>17.9406</v>
      </c>
      <c r="HJ17">
        <v>101.472</v>
      </c>
      <c r="HK17">
        <v>101.789</v>
      </c>
    </row>
    <row r="18" spans="1:219">
      <c r="A18">
        <v>2</v>
      </c>
      <c r="B18">
        <v>1554827307</v>
      </c>
      <c r="C18">
        <v>4</v>
      </c>
      <c r="D18" t="s">
        <v>339</v>
      </c>
      <c r="E18" t="s">
        <v>340</v>
      </c>
      <c r="H18">
        <v>1554827307</v>
      </c>
      <c r="I18">
        <f>BW18*AJ18*(BU18-BV18)/(100*BO18*(1000-AJ18*BU18))</f>
        <v>0</v>
      </c>
      <c r="J18">
        <f>BW18*AJ18*(BT18-BS18*(1000-AJ18*BV18)/(1000-AJ18*BU18))/(100*BO18)</f>
        <v>0</v>
      </c>
      <c r="K18">
        <f>BS18 - IF(AJ18&gt;1, J18*BO18*100.0/(AL18*CE18), 0)</f>
        <v>0</v>
      </c>
      <c r="L18">
        <f>((R18-I18/2)*K18-J18)/(R18+I18/2)</f>
        <v>0</v>
      </c>
      <c r="M18">
        <f>L18*(BX18+BY18)/1000.0</f>
        <v>0</v>
      </c>
      <c r="N18">
        <f>(BS18 - IF(AJ18&gt;1, J18*BO18*100.0/(AL18*CE18), 0))*(BX18+BY18)/1000.0</f>
        <v>0</v>
      </c>
      <c r="O18">
        <f>2.0/((1/Q18-1/P18)+SIGN(Q18)*SQRT((1/Q18-1/P18)*(1/Q18-1/P18) + 4*BP18/((BP18+1)*(BP18+1))*(2*1/Q18*1/P18-1/P18*1/P18)))</f>
        <v>0</v>
      </c>
      <c r="P18">
        <f>AG18+AF18*BO18+AE18*BO18*BO18</f>
        <v>0</v>
      </c>
      <c r="Q18">
        <f>I18*(1000-(1000*0.61365*exp(17.502*U18/(240.97+U18))/(BX18+BY18)+BU18)/2)/(1000*0.61365*exp(17.502*U18/(240.97+U18))/(BX18+BY18)-BU18)</f>
        <v>0</v>
      </c>
      <c r="R18">
        <f>1/((BP18+1)/(O18/1.6)+1/(P18/1.37)) + BP18/((BP18+1)/(O18/1.6) + BP18/(P18/1.37))</f>
        <v>0</v>
      </c>
      <c r="S18">
        <f>(BL18*BN18)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BU18*(BX18+BY18)/1000</f>
        <v>0</v>
      </c>
      <c r="Y18">
        <f>0.61365*exp(17.502*BZ18/(240.97+BZ18))</f>
        <v>0</v>
      </c>
      <c r="Z18">
        <f>(V18-BU18*(BX18+BY18)/1000)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-0.0420952172417784</v>
      </c>
      <c r="AF18">
        <v>0.0472555690974678</v>
      </c>
      <c r="AG18">
        <v>3.51552073547686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MAX(0,($B$13+$C$13*CE18)/(1+$D$13*CE18)*BX18/(BZ18+273)*$E$13)</f>
        <v>0</v>
      </c>
      <c r="AM18">
        <v>0</v>
      </c>
      <c r="AN18">
        <v>620.557647058824</v>
      </c>
      <c r="AO18">
        <v>1908.13</v>
      </c>
      <c r="AP18">
        <f>AO18-AN18</f>
        <v>0</v>
      </c>
      <c r="AQ18">
        <f>AP18/AO18</f>
        <v>0</v>
      </c>
      <c r="AR18">
        <v>-2.26732946292121</v>
      </c>
      <c r="AS18" t="s">
        <v>341</v>
      </c>
      <c r="AT18">
        <v>3.63040882352941</v>
      </c>
      <c r="AU18">
        <v>2.67</v>
      </c>
      <c r="AV18">
        <f>1-AT18/AU18</f>
        <v>0</v>
      </c>
      <c r="AW18">
        <v>0.5</v>
      </c>
      <c r="AX18">
        <f>BL18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331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>
        <f>$B$11*CF18+$C$11*CG18+$F$11*CT18</f>
        <v>0</v>
      </c>
      <c r="BL18">
        <f>BK18*BM18</f>
        <v>0</v>
      </c>
      <c r="BM18">
        <f>($B$11*$D$9+$C$11*$D$9+$F$11*((DG18+CY18)/MAX(DG18+CY18+DH18, 0.1)*$I$9+DH18/MAX(DG18+CY18+DH18, 0.1)*$J$9))/($B$11+$C$11+$F$11)</f>
        <v>0</v>
      </c>
      <c r="BN18">
        <f>($B$11*$K$9+$C$11*$K$9+$F$11*((DG18+CY18)/MAX(DG18+CY18+DH18, 0.1)*$P$9+DH18/MAX(DG18+CY18+DH18, 0.1)*$Q$9))/($B$11+$C$11+$F$11)</f>
        <v>0</v>
      </c>
      <c r="BO18">
        <v>6</v>
      </c>
      <c r="BP18">
        <v>0.5</v>
      </c>
      <c r="BQ18" t="s">
        <v>332</v>
      </c>
      <c r="BR18">
        <v>1554827307</v>
      </c>
      <c r="BS18">
        <v>1006.68</v>
      </c>
      <c r="BT18">
        <v>1009.88</v>
      </c>
      <c r="BU18">
        <v>17.4654</v>
      </c>
      <c r="BV18">
        <v>17.8096</v>
      </c>
      <c r="BW18">
        <v>599.917</v>
      </c>
      <c r="BX18">
        <v>100.809</v>
      </c>
      <c r="BY18">
        <v>0.0992385</v>
      </c>
      <c r="BZ18">
        <v>24.5877</v>
      </c>
      <c r="CA18">
        <v>25.5356</v>
      </c>
      <c r="CB18">
        <v>999.9</v>
      </c>
      <c r="CC18">
        <v>0</v>
      </c>
      <c r="CD18">
        <v>0</v>
      </c>
      <c r="CE18">
        <v>10070</v>
      </c>
      <c r="CF18">
        <v>0</v>
      </c>
      <c r="CG18">
        <v>0.00152894</v>
      </c>
      <c r="CH18">
        <v>-3.19788</v>
      </c>
      <c r="CI18">
        <v>1024.58</v>
      </c>
      <c r="CJ18">
        <v>1028.19</v>
      </c>
      <c r="CK18">
        <v>-0.344225</v>
      </c>
      <c r="CL18">
        <v>1006.68</v>
      </c>
      <c r="CM18">
        <v>1009.88</v>
      </c>
      <c r="CN18">
        <v>17.4654</v>
      </c>
      <c r="CO18">
        <v>17.8096</v>
      </c>
      <c r="CP18">
        <v>1.76067</v>
      </c>
      <c r="CQ18">
        <v>1.79537</v>
      </c>
      <c r="CR18">
        <v>15.4419</v>
      </c>
      <c r="CS18">
        <v>15.7465</v>
      </c>
      <c r="CT18">
        <v>9224.66</v>
      </c>
      <c r="CU18">
        <v>0.995585</v>
      </c>
      <c r="CV18">
        <v>0.00441461</v>
      </c>
      <c r="CW18">
        <v>0</v>
      </c>
      <c r="CX18">
        <v>2.0984</v>
      </c>
      <c r="CY18">
        <v>25</v>
      </c>
      <c r="CZ18">
        <v>1434.51</v>
      </c>
      <c r="DA18">
        <v>81104.4</v>
      </c>
      <c r="DB18">
        <v>47.437</v>
      </c>
      <c r="DC18">
        <v>47.312</v>
      </c>
      <c r="DD18">
        <v>48</v>
      </c>
      <c r="DE18">
        <v>45.75</v>
      </c>
      <c r="DF18">
        <v>48.75</v>
      </c>
      <c r="DG18">
        <v>9159.04</v>
      </c>
      <c r="DH18">
        <v>40.61</v>
      </c>
      <c r="DI18">
        <v>0</v>
      </c>
      <c r="DJ18">
        <v>3.70000004768372</v>
      </c>
      <c r="DK18">
        <v>3.63040882352941</v>
      </c>
      <c r="DL18">
        <v>-8.64193986183209</v>
      </c>
      <c r="DM18">
        <v>3902.12555431883</v>
      </c>
      <c r="DN18">
        <v>452.463941176471</v>
      </c>
      <c r="DO18">
        <v>10</v>
      </c>
      <c r="DP18">
        <v>0</v>
      </c>
      <c r="DQ18" t="s">
        <v>333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1009.82950819672</v>
      </c>
      <c r="DZ18">
        <v>-0.333093601269053</v>
      </c>
      <c r="EA18">
        <v>0.142695666407571</v>
      </c>
      <c r="EB18">
        <v>0</v>
      </c>
      <c r="EC18">
        <v>1022.78754098361</v>
      </c>
      <c r="ED18">
        <v>-122.762728714964</v>
      </c>
      <c r="EE18">
        <v>21.118867770798</v>
      </c>
      <c r="EF18">
        <v>0</v>
      </c>
      <c r="EG18">
        <v>16.419706557377</v>
      </c>
      <c r="EH18">
        <v>4.67224029613957</v>
      </c>
      <c r="EI18">
        <v>0.704334621682949</v>
      </c>
      <c r="EJ18">
        <v>0</v>
      </c>
      <c r="EK18">
        <v>0</v>
      </c>
      <c r="EL18">
        <v>3</v>
      </c>
      <c r="EM18" t="s">
        <v>334</v>
      </c>
      <c r="EN18">
        <v>3.20984</v>
      </c>
      <c r="EO18">
        <v>2.67604</v>
      </c>
      <c r="EP18">
        <v>0.200178</v>
      </c>
      <c r="EQ18">
        <v>0.200028</v>
      </c>
      <c r="ER18">
        <v>0.0932632</v>
      </c>
      <c r="ES18">
        <v>0.0945281</v>
      </c>
      <c r="ET18">
        <v>24857.9</v>
      </c>
      <c r="EU18">
        <v>28489.3</v>
      </c>
      <c r="EV18">
        <v>30891.2</v>
      </c>
      <c r="EW18">
        <v>34249.9</v>
      </c>
      <c r="EX18">
        <v>38061.5</v>
      </c>
      <c r="EY18">
        <v>38391.2</v>
      </c>
      <c r="EZ18">
        <v>42117</v>
      </c>
      <c r="FA18">
        <v>42284.3</v>
      </c>
      <c r="FB18">
        <v>2.2588</v>
      </c>
      <c r="FC18">
        <v>1.9297</v>
      </c>
      <c r="FD18">
        <v>0.192698</v>
      </c>
      <c r="FE18">
        <v>0</v>
      </c>
      <c r="FF18">
        <v>22.3685</v>
      </c>
      <c r="FG18">
        <v>999.9</v>
      </c>
      <c r="FH18">
        <v>63.783</v>
      </c>
      <c r="FI18">
        <v>27.603</v>
      </c>
      <c r="FJ18">
        <v>23.4611</v>
      </c>
      <c r="FK18">
        <v>59.85</v>
      </c>
      <c r="FL18">
        <v>25.7412</v>
      </c>
      <c r="FM18">
        <v>1</v>
      </c>
      <c r="FN18">
        <v>-0.171697</v>
      </c>
      <c r="FO18">
        <v>-1.78451</v>
      </c>
      <c r="FP18">
        <v>20.2434</v>
      </c>
      <c r="FQ18">
        <v>5.24065</v>
      </c>
      <c r="FR18">
        <v>11.9858</v>
      </c>
      <c r="FS18">
        <v>4.97435</v>
      </c>
      <c r="FT18">
        <v>3.29693</v>
      </c>
      <c r="FU18">
        <v>160.1</v>
      </c>
      <c r="FV18">
        <v>9999</v>
      </c>
      <c r="FW18">
        <v>9999</v>
      </c>
      <c r="FX18">
        <v>7423</v>
      </c>
      <c r="FY18">
        <v>1.85634</v>
      </c>
      <c r="FZ18">
        <v>1.85456</v>
      </c>
      <c r="GA18">
        <v>1.85562</v>
      </c>
      <c r="GB18">
        <v>1.85997</v>
      </c>
      <c r="GC18">
        <v>1.85425</v>
      </c>
      <c r="GD18">
        <v>1.85865</v>
      </c>
      <c r="GE18">
        <v>1.8559</v>
      </c>
      <c r="GF18">
        <v>1.85445</v>
      </c>
      <c r="GG18" t="s">
        <v>335</v>
      </c>
      <c r="GH18" t="s">
        <v>19</v>
      </c>
      <c r="GI18" t="s">
        <v>19</v>
      </c>
      <c r="GJ18" t="s">
        <v>19</v>
      </c>
      <c r="GK18" t="s">
        <v>336</v>
      </c>
      <c r="GL18" t="s">
        <v>337</v>
      </c>
      <c r="GM18" t="s">
        <v>338</v>
      </c>
      <c r="GN18" t="s">
        <v>338</v>
      </c>
      <c r="GO18" t="s">
        <v>338</v>
      </c>
      <c r="GP18" t="s">
        <v>338</v>
      </c>
      <c r="GQ18">
        <v>0</v>
      </c>
      <c r="GR18">
        <v>100</v>
      </c>
      <c r="GS18">
        <v>100</v>
      </c>
      <c r="GT18">
        <v>0</v>
      </c>
      <c r="GU18">
        <v>0</v>
      </c>
      <c r="GV18">
        <v>2</v>
      </c>
      <c r="GW18">
        <v>646.593</v>
      </c>
      <c r="GX18">
        <v>395.832</v>
      </c>
      <c r="GY18">
        <v>24.533</v>
      </c>
      <c r="GZ18">
        <v>24.8665</v>
      </c>
      <c r="HA18">
        <v>29.9991</v>
      </c>
      <c r="HB18">
        <v>24.7736</v>
      </c>
      <c r="HC18">
        <v>24.7646</v>
      </c>
      <c r="HD18">
        <v>41.3265</v>
      </c>
      <c r="HE18">
        <v>35.0586</v>
      </c>
      <c r="HF18">
        <v>59.0135</v>
      </c>
      <c r="HG18">
        <v>24.43</v>
      </c>
      <c r="HH18">
        <v>1010</v>
      </c>
      <c r="HI18">
        <v>17.4645</v>
      </c>
      <c r="HJ18">
        <v>101.472</v>
      </c>
      <c r="HK18">
        <v>101.787</v>
      </c>
    </row>
    <row r="19" spans="1:219">
      <c r="A19">
        <v>3</v>
      </c>
      <c r="B19">
        <v>1554827309</v>
      </c>
      <c r="C19">
        <v>6</v>
      </c>
      <c r="D19" t="s">
        <v>342</v>
      </c>
      <c r="E19" t="s">
        <v>343</v>
      </c>
      <c r="H19">
        <v>1554827309</v>
      </c>
      <c r="I19">
        <f>BW19*AJ19*(BU19-BV19)/(100*BO19*(1000-AJ19*BU19))</f>
        <v>0</v>
      </c>
      <c r="J19">
        <f>BW19*AJ19*(BT19-BS19*(1000-AJ19*BV19)/(1000-AJ19*BU19))/(100*BO19)</f>
        <v>0</v>
      </c>
      <c r="K19">
        <f>BS19 - IF(AJ19&gt;1, J19*BO19*100.0/(AL19*CE19), 0)</f>
        <v>0</v>
      </c>
      <c r="L19">
        <f>((R19-I19/2)*K19-J19)/(R19+I19/2)</f>
        <v>0</v>
      </c>
      <c r="M19">
        <f>L19*(BX19+BY19)/1000.0</f>
        <v>0</v>
      </c>
      <c r="N19">
        <f>(BS19 - IF(AJ19&gt;1, J19*BO19*100.0/(AL19*CE19), 0))*(BX19+BY19)/1000.0</f>
        <v>0</v>
      </c>
      <c r="O19">
        <f>2.0/((1/Q19-1/P19)+SIGN(Q19)*SQRT((1/Q19-1/P19)*(1/Q19-1/P19) + 4*BP19/((BP19+1)*(BP19+1))*(2*1/Q19*1/P19-1/P19*1/P19)))</f>
        <v>0</v>
      </c>
      <c r="P19">
        <f>AG19+AF19*BO19+AE19*BO19*BO19</f>
        <v>0</v>
      </c>
      <c r="Q19">
        <f>I19*(1000-(1000*0.61365*exp(17.502*U19/(240.97+U19))/(BX19+BY19)+BU19)/2)/(1000*0.61365*exp(17.502*U19/(240.97+U19))/(BX19+BY19)-BU19)</f>
        <v>0</v>
      </c>
      <c r="R19">
        <f>1/((BP19+1)/(O19/1.6)+1/(P19/1.37)) + BP19/((BP19+1)/(O19/1.6) + BP19/(P19/1.37))</f>
        <v>0</v>
      </c>
      <c r="S19">
        <f>(BL19*BN19)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BU19*(BX19+BY19)/1000</f>
        <v>0</v>
      </c>
      <c r="Y19">
        <f>0.61365*exp(17.502*BZ19/(240.97+BZ19))</f>
        <v>0</v>
      </c>
      <c r="Z19">
        <f>(V19-BU19*(BX19+BY19)/1000)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-0.0419384574953468</v>
      </c>
      <c r="AF19">
        <v>0.0470795925491902</v>
      </c>
      <c r="AG19">
        <v>3.50518279740155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MAX(0,($B$13+$C$13*CE19)/(1+$D$13*CE19)*BX19/(BZ19+273)*$E$13)</f>
        <v>0</v>
      </c>
      <c r="AM19">
        <v>0</v>
      </c>
      <c r="AN19">
        <v>620.557647058824</v>
      </c>
      <c r="AO19">
        <v>1908.13</v>
      </c>
      <c r="AP19">
        <f>AO19-AN19</f>
        <v>0</v>
      </c>
      <c r="AQ19">
        <f>AP19/AO19</f>
        <v>0</v>
      </c>
      <c r="AR19">
        <v>-2.26732946292121</v>
      </c>
      <c r="AS19" t="s">
        <v>344</v>
      </c>
      <c r="AT19">
        <v>3.49656764705882</v>
      </c>
      <c r="AU19">
        <v>2.838</v>
      </c>
      <c r="AV19">
        <f>1-AT19/AU19</f>
        <v>0</v>
      </c>
      <c r="AW19">
        <v>0.5</v>
      </c>
      <c r="AX19">
        <f>BL19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331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>
        <f>$B$11*CF19+$C$11*CG19+$F$11*CT19</f>
        <v>0</v>
      </c>
      <c r="BL19">
        <f>BK19*BM19</f>
        <v>0</v>
      </c>
      <c r="BM19">
        <f>($B$11*$D$9+$C$11*$D$9+$F$11*((DG19+CY19)/MAX(DG19+CY19+DH19, 0.1)*$I$9+DH19/MAX(DG19+CY19+DH19, 0.1)*$J$9))/($B$11+$C$11+$F$11)</f>
        <v>0</v>
      </c>
      <c r="BN19">
        <f>($B$11*$K$9+$C$11*$K$9+$F$11*((DG19+CY19)/MAX(DG19+CY19+DH19, 0.1)*$P$9+DH19/MAX(DG19+CY19+DH19, 0.1)*$Q$9))/($B$11+$C$11+$F$11)</f>
        <v>0</v>
      </c>
      <c r="BO19">
        <v>6</v>
      </c>
      <c r="BP19">
        <v>0.5</v>
      </c>
      <c r="BQ19" t="s">
        <v>332</v>
      </c>
      <c r="BR19">
        <v>1554827309</v>
      </c>
      <c r="BS19">
        <v>1006.51</v>
      </c>
      <c r="BT19">
        <v>1010.07</v>
      </c>
      <c r="BU19">
        <v>17.5479</v>
      </c>
      <c r="BV19">
        <v>17.8139</v>
      </c>
      <c r="BW19">
        <v>599.983</v>
      </c>
      <c r="BX19">
        <v>100.809</v>
      </c>
      <c r="BY19">
        <v>0.100309</v>
      </c>
      <c r="BZ19">
        <v>24.6585</v>
      </c>
      <c r="CA19">
        <v>25.8678</v>
      </c>
      <c r="CB19">
        <v>999.9</v>
      </c>
      <c r="CC19">
        <v>0</v>
      </c>
      <c r="CD19">
        <v>0</v>
      </c>
      <c r="CE19">
        <v>10032.5</v>
      </c>
      <c r="CF19">
        <v>0</v>
      </c>
      <c r="CG19">
        <v>0.00152894</v>
      </c>
      <c r="CH19">
        <v>-3.56104</v>
      </c>
      <c r="CI19">
        <v>1024.49</v>
      </c>
      <c r="CJ19">
        <v>1028.39</v>
      </c>
      <c r="CK19">
        <v>-0.265999</v>
      </c>
      <c r="CL19">
        <v>1006.51</v>
      </c>
      <c r="CM19">
        <v>1010.07</v>
      </c>
      <c r="CN19">
        <v>17.5479</v>
      </c>
      <c r="CO19">
        <v>17.8139</v>
      </c>
      <c r="CP19">
        <v>1.76898</v>
      </c>
      <c r="CQ19">
        <v>1.7958</v>
      </c>
      <c r="CR19">
        <v>15.5154</v>
      </c>
      <c r="CS19">
        <v>15.7503</v>
      </c>
      <c r="CT19">
        <v>1500.31</v>
      </c>
      <c r="CU19">
        <v>0.973004</v>
      </c>
      <c r="CV19">
        <v>0.0269959</v>
      </c>
      <c r="CW19">
        <v>0</v>
      </c>
      <c r="CX19">
        <v>3.89325</v>
      </c>
      <c r="CY19">
        <v>2</v>
      </c>
      <c r="CZ19">
        <v>237.764</v>
      </c>
      <c r="DA19">
        <v>13107.2</v>
      </c>
      <c r="DB19">
        <v>47.5</v>
      </c>
      <c r="DC19">
        <v>47.312</v>
      </c>
      <c r="DD19">
        <v>47.937</v>
      </c>
      <c r="DE19">
        <v>45.75</v>
      </c>
      <c r="DF19">
        <v>48.687</v>
      </c>
      <c r="DG19">
        <v>1457.86</v>
      </c>
      <c r="DH19">
        <v>40.45</v>
      </c>
      <c r="DI19">
        <v>0</v>
      </c>
      <c r="DJ19">
        <v>1.79999995231628</v>
      </c>
      <c r="DK19">
        <v>3.49656764705882</v>
      </c>
      <c r="DL19">
        <v>-5.85226690767782</v>
      </c>
      <c r="DM19">
        <v>3122.5571904215</v>
      </c>
      <c r="DN19">
        <v>524.228941176471</v>
      </c>
      <c r="DO19">
        <v>10</v>
      </c>
      <c r="DP19">
        <v>0</v>
      </c>
      <c r="DQ19" t="s">
        <v>333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1009.82606557377</v>
      </c>
      <c r="DZ19">
        <v>-0.187646747752876</v>
      </c>
      <c r="EA19">
        <v>0.140587510679629</v>
      </c>
      <c r="EB19">
        <v>1</v>
      </c>
      <c r="EC19">
        <v>1018.02081967213</v>
      </c>
      <c r="ED19">
        <v>-87.5675092543635</v>
      </c>
      <c r="EE19">
        <v>15.0788681028307</v>
      </c>
      <c r="EF19">
        <v>0</v>
      </c>
      <c r="EG19">
        <v>16.5909590163934</v>
      </c>
      <c r="EH19">
        <v>4.14976372289795</v>
      </c>
      <c r="EI19">
        <v>0.616304236765228</v>
      </c>
      <c r="EJ19">
        <v>0</v>
      </c>
      <c r="EK19">
        <v>1</v>
      </c>
      <c r="EL19">
        <v>3</v>
      </c>
      <c r="EM19" t="s">
        <v>345</v>
      </c>
      <c r="EN19">
        <v>3.20998</v>
      </c>
      <c r="EO19">
        <v>2.67679</v>
      </c>
      <c r="EP19">
        <v>0.20016</v>
      </c>
      <c r="EQ19">
        <v>0.200054</v>
      </c>
      <c r="ER19">
        <v>0.0935822</v>
      </c>
      <c r="ES19">
        <v>0.0945451</v>
      </c>
      <c r="ET19">
        <v>24858.3</v>
      </c>
      <c r="EU19">
        <v>28488.2</v>
      </c>
      <c r="EV19">
        <v>30891</v>
      </c>
      <c r="EW19">
        <v>34249.7</v>
      </c>
      <c r="EX19">
        <v>38047.8</v>
      </c>
      <c r="EY19">
        <v>38390.2</v>
      </c>
      <c r="EZ19">
        <v>42116.7</v>
      </c>
      <c r="FA19">
        <v>42284</v>
      </c>
      <c r="FB19">
        <v>2.25877</v>
      </c>
      <c r="FC19">
        <v>1.92918</v>
      </c>
      <c r="FD19">
        <v>0.211284</v>
      </c>
      <c r="FE19">
        <v>0</v>
      </c>
      <c r="FF19">
        <v>22.3963</v>
      </c>
      <c r="FG19">
        <v>999.9</v>
      </c>
      <c r="FH19">
        <v>63.759</v>
      </c>
      <c r="FI19">
        <v>27.603</v>
      </c>
      <c r="FJ19">
        <v>23.4524</v>
      </c>
      <c r="FK19">
        <v>60.4</v>
      </c>
      <c r="FL19">
        <v>25.6611</v>
      </c>
      <c r="FM19">
        <v>1</v>
      </c>
      <c r="FN19">
        <v>-0.172454</v>
      </c>
      <c r="FO19">
        <v>-1.58657</v>
      </c>
      <c r="FP19">
        <v>20.2492</v>
      </c>
      <c r="FQ19">
        <v>5.24425</v>
      </c>
      <c r="FR19">
        <v>11.986</v>
      </c>
      <c r="FS19">
        <v>4.97545</v>
      </c>
      <c r="FT19">
        <v>3.29755</v>
      </c>
      <c r="FU19">
        <v>160.1</v>
      </c>
      <c r="FV19">
        <v>9999</v>
      </c>
      <c r="FW19">
        <v>9999</v>
      </c>
      <c r="FX19">
        <v>7423</v>
      </c>
      <c r="FY19">
        <v>1.85634</v>
      </c>
      <c r="FZ19">
        <v>1.85456</v>
      </c>
      <c r="GA19">
        <v>1.85562</v>
      </c>
      <c r="GB19">
        <v>1.85997</v>
      </c>
      <c r="GC19">
        <v>1.85425</v>
      </c>
      <c r="GD19">
        <v>1.85866</v>
      </c>
      <c r="GE19">
        <v>1.8559</v>
      </c>
      <c r="GF19">
        <v>1.85448</v>
      </c>
      <c r="GG19" t="s">
        <v>335</v>
      </c>
      <c r="GH19" t="s">
        <v>19</v>
      </c>
      <c r="GI19" t="s">
        <v>19</v>
      </c>
      <c r="GJ19" t="s">
        <v>19</v>
      </c>
      <c r="GK19" t="s">
        <v>336</v>
      </c>
      <c r="GL19" t="s">
        <v>337</v>
      </c>
      <c r="GM19" t="s">
        <v>338</v>
      </c>
      <c r="GN19" t="s">
        <v>338</v>
      </c>
      <c r="GO19" t="s">
        <v>338</v>
      </c>
      <c r="GP19" t="s">
        <v>338</v>
      </c>
      <c r="GQ19">
        <v>0</v>
      </c>
      <c r="GR19">
        <v>100</v>
      </c>
      <c r="GS19">
        <v>100</v>
      </c>
      <c r="GT19">
        <v>0</v>
      </c>
      <c r="GU19">
        <v>0</v>
      </c>
      <c r="GV19">
        <v>2</v>
      </c>
      <c r="GW19">
        <v>646.574</v>
      </c>
      <c r="GX19">
        <v>395.538</v>
      </c>
      <c r="GY19">
        <v>24.5391</v>
      </c>
      <c r="GZ19">
        <v>24.8645</v>
      </c>
      <c r="HA19">
        <v>29.9988</v>
      </c>
      <c r="HB19">
        <v>24.7735</v>
      </c>
      <c r="HC19">
        <v>24.7641</v>
      </c>
      <c r="HD19">
        <v>41.3207</v>
      </c>
      <c r="HE19">
        <v>35.3672</v>
      </c>
      <c r="HF19">
        <v>59.0135</v>
      </c>
      <c r="HG19">
        <v>24.43</v>
      </c>
      <c r="HH19">
        <v>1010</v>
      </c>
      <c r="HI19">
        <v>17.3798</v>
      </c>
      <c r="HJ19">
        <v>101.471</v>
      </c>
      <c r="HK19">
        <v>101.787</v>
      </c>
    </row>
    <row r="20" spans="1:219">
      <c r="A20">
        <v>4</v>
      </c>
      <c r="B20">
        <v>1554827367</v>
      </c>
      <c r="C20">
        <v>64</v>
      </c>
      <c r="D20" t="s">
        <v>346</v>
      </c>
      <c r="E20" t="s">
        <v>347</v>
      </c>
      <c r="H20">
        <v>1554827367</v>
      </c>
      <c r="I20">
        <f>BW20*AJ20*(BU20-BV20)/(100*BO20*(1000-AJ20*BU20))</f>
        <v>0</v>
      </c>
      <c r="J20">
        <f>BW20*AJ20*(BT20-BS20*(1000-AJ20*BV20)/(1000-AJ20*BU20))/(100*BO20)</f>
        <v>0</v>
      </c>
      <c r="K20">
        <f>BS20 - IF(AJ20&gt;1, J20*BO20*100.0/(AL20*CE20), 0)</f>
        <v>0</v>
      </c>
      <c r="L20">
        <f>((R20-I20/2)*K20-J20)/(R20+I20/2)</f>
        <v>0</v>
      </c>
      <c r="M20">
        <f>L20*(BX20+BY20)/1000.0</f>
        <v>0</v>
      </c>
      <c r="N20">
        <f>(BS20 - IF(AJ20&gt;1, J20*BO20*100.0/(AL20*CE20), 0))*(BX20+BY20)/1000.0</f>
        <v>0</v>
      </c>
      <c r="O20">
        <f>2.0/((1/Q20-1/P20)+SIGN(Q20)*SQRT((1/Q20-1/P20)*(1/Q20-1/P20) + 4*BP20/((BP20+1)*(BP20+1))*(2*1/Q20*1/P20-1/P20*1/P20)))</f>
        <v>0</v>
      </c>
      <c r="P20">
        <f>AG20+AF20*BO20+AE20*BO20*BO20</f>
        <v>0</v>
      </c>
      <c r="Q20">
        <f>I20*(1000-(1000*0.61365*exp(17.502*U20/(240.97+U20))/(BX20+BY20)+BU20)/2)/(1000*0.61365*exp(17.502*U20/(240.97+U20))/(BX20+BY20)-BU20)</f>
        <v>0</v>
      </c>
      <c r="R20">
        <f>1/((BP20+1)/(O20/1.6)+1/(P20/1.37)) + BP20/((BP20+1)/(O20/1.6) + BP20/(P20/1.37))</f>
        <v>0</v>
      </c>
      <c r="S20">
        <f>(BL20*BN20)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BU20*(BX20+BY20)/1000</f>
        <v>0</v>
      </c>
      <c r="Y20">
        <f>0.61365*exp(17.502*BZ20/(240.97+BZ20))</f>
        <v>0</v>
      </c>
      <c r="Z20">
        <f>(V20-BU20*(BX20+BY20)/1000)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-0.0419656256931959</v>
      </c>
      <c r="AF20">
        <v>0.0471100912313407</v>
      </c>
      <c r="AG20">
        <v>3.50697545250336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MAX(0,($B$13+$C$13*CE20)/(1+$D$13*CE20)*BX20/(BZ20+273)*$E$13)</f>
        <v>0</v>
      </c>
      <c r="AM20">
        <v>0</v>
      </c>
      <c r="AN20">
        <v>620.557647058824</v>
      </c>
      <c r="AO20">
        <v>1908.13</v>
      </c>
      <c r="AP20">
        <f>AO20-AN20</f>
        <v>0</v>
      </c>
      <c r="AQ20">
        <f>AP20/AO20</f>
        <v>0</v>
      </c>
      <c r="AR20">
        <v>-2.26732946292121</v>
      </c>
      <c r="AS20" t="s">
        <v>348</v>
      </c>
      <c r="AT20">
        <v>2.63386764705882</v>
      </c>
      <c r="AU20">
        <v>2.3876</v>
      </c>
      <c r="AV20">
        <f>1-AT20/AU20</f>
        <v>0</v>
      </c>
      <c r="AW20">
        <v>0.5</v>
      </c>
      <c r="AX20">
        <f>BL20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331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>
        <f>$B$11*CF20+$C$11*CG20+$F$11*CT20</f>
        <v>0</v>
      </c>
      <c r="BL20">
        <f>BK20*BM20</f>
        <v>0</v>
      </c>
      <c r="BM20">
        <f>($B$11*$D$9+$C$11*$D$9+$F$11*((DG20+CY20)/MAX(DG20+CY20+DH20, 0.1)*$I$9+DH20/MAX(DG20+CY20+DH20, 0.1)*$J$9))/($B$11+$C$11+$F$11)</f>
        <v>0</v>
      </c>
      <c r="BN20">
        <f>($B$11*$K$9+$C$11*$K$9+$F$11*((DG20+CY20)/MAX(DG20+CY20+DH20, 0.1)*$P$9+DH20/MAX(DG20+CY20+DH20, 0.1)*$Q$9))/($B$11+$C$11+$F$11)</f>
        <v>0</v>
      </c>
      <c r="BO20">
        <v>6</v>
      </c>
      <c r="BP20">
        <v>0.5</v>
      </c>
      <c r="BQ20" t="s">
        <v>332</v>
      </c>
      <c r="BR20">
        <v>1554827367</v>
      </c>
      <c r="BS20">
        <v>86.2751</v>
      </c>
      <c r="BT20">
        <v>97.9112</v>
      </c>
      <c r="BU20">
        <v>17.3318</v>
      </c>
      <c r="BV20">
        <v>17.2936</v>
      </c>
      <c r="BW20">
        <v>600.049</v>
      </c>
      <c r="BX20">
        <v>100.811</v>
      </c>
      <c r="BY20">
        <v>0.0990965</v>
      </c>
      <c r="BZ20">
        <v>25.7525</v>
      </c>
      <c r="CA20">
        <v>27.8142</v>
      </c>
      <c r="CB20">
        <v>999.9</v>
      </c>
      <c r="CC20">
        <v>0</v>
      </c>
      <c r="CD20">
        <v>0</v>
      </c>
      <c r="CE20">
        <v>10038.8</v>
      </c>
      <c r="CF20">
        <v>0</v>
      </c>
      <c r="CG20">
        <v>0.00152894</v>
      </c>
      <c r="CH20">
        <v>-11.6361</v>
      </c>
      <c r="CI20">
        <v>87.7968</v>
      </c>
      <c r="CJ20">
        <v>99.6342</v>
      </c>
      <c r="CK20">
        <v>0.0381603</v>
      </c>
      <c r="CL20">
        <v>86.2751</v>
      </c>
      <c r="CM20">
        <v>97.9112</v>
      </c>
      <c r="CN20">
        <v>17.3318</v>
      </c>
      <c r="CO20">
        <v>17.2936</v>
      </c>
      <c r="CP20">
        <v>1.74723</v>
      </c>
      <c r="CQ20">
        <v>1.74338</v>
      </c>
      <c r="CR20">
        <v>15.3225</v>
      </c>
      <c r="CS20">
        <v>15.2882</v>
      </c>
      <c r="CT20">
        <v>1519.02</v>
      </c>
      <c r="CU20">
        <v>0.972995</v>
      </c>
      <c r="CV20">
        <v>0.0270045</v>
      </c>
      <c r="CW20">
        <v>0</v>
      </c>
      <c r="CX20">
        <v>2.0892</v>
      </c>
      <c r="CY20">
        <v>25</v>
      </c>
      <c r="CZ20">
        <v>234.887</v>
      </c>
      <c r="DA20">
        <v>13069.6</v>
      </c>
      <c r="DB20">
        <v>48.562</v>
      </c>
      <c r="DC20">
        <v>46.875</v>
      </c>
      <c r="DD20">
        <v>47.437</v>
      </c>
      <c r="DE20">
        <v>45.75</v>
      </c>
      <c r="DF20">
        <v>49.375</v>
      </c>
      <c r="DG20">
        <v>1453.67</v>
      </c>
      <c r="DH20">
        <v>40.35</v>
      </c>
      <c r="DI20">
        <v>0</v>
      </c>
      <c r="DJ20">
        <v>3.40000009536743</v>
      </c>
      <c r="DK20">
        <v>2.63386764705882</v>
      </c>
      <c r="DL20">
        <v>6.50170665710116</v>
      </c>
      <c r="DM20">
        <v>-2056.35094599865</v>
      </c>
      <c r="DN20">
        <v>805.297529411765</v>
      </c>
      <c r="DO20">
        <v>10</v>
      </c>
      <c r="DP20">
        <v>0</v>
      </c>
      <c r="DQ20" t="s">
        <v>333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70.9569278688525</v>
      </c>
      <c r="DZ20">
        <v>101.987546271815</v>
      </c>
      <c r="EA20">
        <v>14.9649279687282</v>
      </c>
      <c r="EB20">
        <v>0</v>
      </c>
      <c r="EC20">
        <v>66.7023491803279</v>
      </c>
      <c r="ED20">
        <v>45.3077806451618</v>
      </c>
      <c r="EE20">
        <v>8.43054924371455</v>
      </c>
      <c r="EF20">
        <v>0</v>
      </c>
      <c r="EG20">
        <v>17.3516327868852</v>
      </c>
      <c r="EH20">
        <v>-0.0901332628239046</v>
      </c>
      <c r="EI20">
        <v>0.0133061149668848</v>
      </c>
      <c r="EJ20">
        <v>1</v>
      </c>
      <c r="EK20">
        <v>1</v>
      </c>
      <c r="EL20">
        <v>3</v>
      </c>
      <c r="EM20" t="s">
        <v>345</v>
      </c>
      <c r="EN20">
        <v>3.21017</v>
      </c>
      <c r="EO20">
        <v>2.67562</v>
      </c>
      <c r="EP20">
        <v>0.0269786</v>
      </c>
      <c r="EQ20">
        <v>0.0303874</v>
      </c>
      <c r="ER20">
        <v>0.0927529</v>
      </c>
      <c r="ES20">
        <v>0.0925612</v>
      </c>
      <c r="ET20">
        <v>30239.8</v>
      </c>
      <c r="EU20">
        <v>34530.5</v>
      </c>
      <c r="EV20">
        <v>30892.1</v>
      </c>
      <c r="EW20">
        <v>34251.8</v>
      </c>
      <c r="EX20">
        <v>38084.2</v>
      </c>
      <c r="EY20">
        <v>38476.4</v>
      </c>
      <c r="EZ20">
        <v>42118.2</v>
      </c>
      <c r="FA20">
        <v>42286.2</v>
      </c>
      <c r="FB20">
        <v>2.25995</v>
      </c>
      <c r="FC20">
        <v>1.92607</v>
      </c>
      <c r="FD20">
        <v>0.25126</v>
      </c>
      <c r="FE20">
        <v>0</v>
      </c>
      <c r="FF20">
        <v>23.6966</v>
      </c>
      <c r="FG20">
        <v>999.9</v>
      </c>
      <c r="FH20">
        <v>63.472</v>
      </c>
      <c r="FI20">
        <v>27.674</v>
      </c>
      <c r="FJ20">
        <v>23.4438</v>
      </c>
      <c r="FK20">
        <v>60.48</v>
      </c>
      <c r="FL20">
        <v>25.6691</v>
      </c>
      <c r="FM20">
        <v>1</v>
      </c>
      <c r="FN20">
        <v>-0.175546</v>
      </c>
      <c r="FO20">
        <v>-0.83683</v>
      </c>
      <c r="FP20">
        <v>20.2367</v>
      </c>
      <c r="FQ20">
        <v>5.23586</v>
      </c>
      <c r="FR20">
        <v>11.9852</v>
      </c>
      <c r="FS20">
        <v>4.97205</v>
      </c>
      <c r="FT20">
        <v>3.29578</v>
      </c>
      <c r="FU20">
        <v>160.1</v>
      </c>
      <c r="FV20">
        <v>9999</v>
      </c>
      <c r="FW20">
        <v>9999</v>
      </c>
      <c r="FX20">
        <v>7424.3</v>
      </c>
      <c r="FY20">
        <v>1.85635</v>
      </c>
      <c r="FZ20">
        <v>1.85455</v>
      </c>
      <c r="GA20">
        <v>1.85562</v>
      </c>
      <c r="GB20">
        <v>1.85993</v>
      </c>
      <c r="GC20">
        <v>1.85425</v>
      </c>
      <c r="GD20">
        <v>1.85865</v>
      </c>
      <c r="GE20">
        <v>1.85587</v>
      </c>
      <c r="GF20">
        <v>1.85443</v>
      </c>
      <c r="GG20" t="s">
        <v>335</v>
      </c>
      <c r="GH20" t="s">
        <v>19</v>
      </c>
      <c r="GI20" t="s">
        <v>19</v>
      </c>
      <c r="GJ20" t="s">
        <v>19</v>
      </c>
      <c r="GK20" t="s">
        <v>336</v>
      </c>
      <c r="GL20" t="s">
        <v>337</v>
      </c>
      <c r="GM20" t="s">
        <v>338</v>
      </c>
      <c r="GN20" t="s">
        <v>338</v>
      </c>
      <c r="GO20" t="s">
        <v>338</v>
      </c>
      <c r="GP20" t="s">
        <v>338</v>
      </c>
      <c r="GQ20">
        <v>0</v>
      </c>
      <c r="GR20">
        <v>100</v>
      </c>
      <c r="GS20">
        <v>100</v>
      </c>
      <c r="GT20">
        <v>0</v>
      </c>
      <c r="GU20">
        <v>0</v>
      </c>
      <c r="GV20">
        <v>2</v>
      </c>
      <c r="GW20">
        <v>647.232</v>
      </c>
      <c r="GX20">
        <v>393.709</v>
      </c>
      <c r="GY20">
        <v>24.4358</v>
      </c>
      <c r="GZ20">
        <v>24.8123</v>
      </c>
      <c r="HA20">
        <v>29.9998</v>
      </c>
      <c r="HB20">
        <v>24.7538</v>
      </c>
      <c r="HC20">
        <v>24.748</v>
      </c>
      <c r="HD20">
        <v>7.22886</v>
      </c>
      <c r="HE20">
        <v>34.2886</v>
      </c>
      <c r="HF20">
        <v>57.8886</v>
      </c>
      <c r="HG20">
        <v>24.43</v>
      </c>
      <c r="HH20">
        <v>110</v>
      </c>
      <c r="HI20">
        <v>17.8211</v>
      </c>
      <c r="HJ20">
        <v>101.475</v>
      </c>
      <c r="HK20">
        <v>101.792</v>
      </c>
    </row>
    <row r="21" spans="1:219">
      <c r="A21">
        <v>5</v>
      </c>
      <c r="B21">
        <v>1554827371</v>
      </c>
      <c r="C21">
        <v>68</v>
      </c>
      <c r="D21" t="s">
        <v>349</v>
      </c>
      <c r="E21" t="s">
        <v>350</v>
      </c>
      <c r="H21">
        <v>1554827371</v>
      </c>
      <c r="I21">
        <f>BW21*AJ21*(BU21-BV21)/(100*BO21*(1000-AJ21*BU21))</f>
        <v>0</v>
      </c>
      <c r="J21">
        <f>BW21*AJ21*(BT21-BS21*(1000-AJ21*BV21)/(1000-AJ21*BU21))/(100*BO21)</f>
        <v>0</v>
      </c>
      <c r="K21">
        <f>BS21 - IF(AJ21&gt;1, J21*BO21*100.0/(AL21*CE21), 0)</f>
        <v>0</v>
      </c>
      <c r="L21">
        <f>((R21-I21/2)*K21-J21)/(R21+I21/2)</f>
        <v>0</v>
      </c>
      <c r="M21">
        <f>L21*(BX21+BY21)/1000.0</f>
        <v>0</v>
      </c>
      <c r="N21">
        <f>(BS21 - IF(AJ21&gt;1, J21*BO21*100.0/(AL21*CE21), 0))*(BX21+BY21)/1000.0</f>
        <v>0</v>
      </c>
      <c r="O21">
        <f>2.0/((1/Q21-1/P21)+SIGN(Q21)*SQRT((1/Q21-1/P21)*(1/Q21-1/P21) + 4*BP21/((BP21+1)*(BP21+1))*(2*1/Q21*1/P21-1/P21*1/P21)))</f>
        <v>0</v>
      </c>
      <c r="P21">
        <f>AG21+AF21*BO21+AE21*BO21*BO21</f>
        <v>0</v>
      </c>
      <c r="Q21">
        <f>I21*(1000-(1000*0.61365*exp(17.502*U21/(240.97+U21))/(BX21+BY21)+BU21)/2)/(1000*0.61365*exp(17.502*U21/(240.97+U21))/(BX21+BY21)-BU21)</f>
        <v>0</v>
      </c>
      <c r="R21">
        <f>1/((BP21+1)/(O21/1.6)+1/(P21/1.37)) + BP21/((BP21+1)/(O21/1.6) + BP21/(P21/1.37))</f>
        <v>0</v>
      </c>
      <c r="S21">
        <f>(BL21*BN21)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BU21*(BX21+BY21)/1000</f>
        <v>0</v>
      </c>
      <c r="Y21">
        <f>0.61365*exp(17.502*BZ21/(240.97+BZ21))</f>
        <v>0</v>
      </c>
      <c r="Z21">
        <f>(V21-BU21*(BX21+BY21)/1000)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-0.0417642167752079</v>
      </c>
      <c r="AF21">
        <v>0.0468839920765089</v>
      </c>
      <c r="AG21">
        <v>3.49367604065346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MAX(0,($B$13+$C$13*CE21)/(1+$D$13*CE21)*BX21/(BZ21+273)*$E$13)</f>
        <v>0</v>
      </c>
      <c r="AM21">
        <v>0</v>
      </c>
      <c r="AN21">
        <v>620.557647058824</v>
      </c>
      <c r="AO21">
        <v>1908.13</v>
      </c>
      <c r="AP21">
        <f>AO21-AN21</f>
        <v>0</v>
      </c>
      <c r="AQ21">
        <f>AP21/AO21</f>
        <v>0</v>
      </c>
      <c r="AR21">
        <v>-2.26732946292121</v>
      </c>
      <c r="AS21" t="s">
        <v>351</v>
      </c>
      <c r="AT21">
        <v>2.70460588235294</v>
      </c>
      <c r="AU21">
        <v>2.4152</v>
      </c>
      <c r="AV21">
        <f>1-AT21/AU21</f>
        <v>0</v>
      </c>
      <c r="AW21">
        <v>0.5</v>
      </c>
      <c r="AX21">
        <f>BL21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331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>
        <f>$B$11*CF21+$C$11*CG21+$F$11*CT21</f>
        <v>0</v>
      </c>
      <c r="BL21">
        <f>BK21*BM21</f>
        <v>0</v>
      </c>
      <c r="BM21">
        <f>($B$11*$D$9+$C$11*$D$9+$F$11*((DG21+CY21)/MAX(DG21+CY21+DH21, 0.1)*$I$9+DH21/MAX(DG21+CY21+DH21, 0.1)*$J$9))/($B$11+$C$11+$F$11)</f>
        <v>0</v>
      </c>
      <c r="BN21">
        <f>($B$11*$K$9+$C$11*$K$9+$F$11*((DG21+CY21)/MAX(DG21+CY21+DH21, 0.1)*$P$9+DH21/MAX(DG21+CY21+DH21, 0.1)*$Q$9))/($B$11+$C$11+$F$11)</f>
        <v>0</v>
      </c>
      <c r="BO21">
        <v>6</v>
      </c>
      <c r="BP21">
        <v>0.5</v>
      </c>
      <c r="BQ21" t="s">
        <v>332</v>
      </c>
      <c r="BR21">
        <v>1554827371</v>
      </c>
      <c r="BS21">
        <v>92.7581</v>
      </c>
      <c r="BT21">
        <v>104.091</v>
      </c>
      <c r="BU21">
        <v>17.3503</v>
      </c>
      <c r="BV21">
        <v>17.483</v>
      </c>
      <c r="BW21">
        <v>599.963</v>
      </c>
      <c r="BX21">
        <v>100.811</v>
      </c>
      <c r="BY21">
        <v>0.100411</v>
      </c>
      <c r="BZ21">
        <v>25.8244</v>
      </c>
      <c r="CA21">
        <v>27.9575</v>
      </c>
      <c r="CB21">
        <v>999.9</v>
      </c>
      <c r="CC21">
        <v>0</v>
      </c>
      <c r="CD21">
        <v>0</v>
      </c>
      <c r="CE21">
        <v>9990.62</v>
      </c>
      <c r="CF21">
        <v>0</v>
      </c>
      <c r="CG21">
        <v>0.00152894</v>
      </c>
      <c r="CH21">
        <v>-11.3325</v>
      </c>
      <c r="CI21">
        <v>94.3959</v>
      </c>
      <c r="CJ21">
        <v>105.943</v>
      </c>
      <c r="CK21">
        <v>-0.132694</v>
      </c>
      <c r="CL21">
        <v>92.7581</v>
      </c>
      <c r="CM21">
        <v>104.091</v>
      </c>
      <c r="CN21">
        <v>17.3503</v>
      </c>
      <c r="CO21">
        <v>17.483</v>
      </c>
      <c r="CP21">
        <v>1.7491</v>
      </c>
      <c r="CQ21">
        <v>1.76248</v>
      </c>
      <c r="CR21">
        <v>15.3392</v>
      </c>
      <c r="CS21">
        <v>15.458</v>
      </c>
      <c r="CT21">
        <v>9188.36</v>
      </c>
      <c r="CU21">
        <v>0.995582</v>
      </c>
      <c r="CV21">
        <v>0.00441798</v>
      </c>
      <c r="CW21">
        <v>0</v>
      </c>
      <c r="CX21">
        <v>1.0084</v>
      </c>
      <c r="CY21">
        <v>25</v>
      </c>
      <c r="CZ21">
        <v>1457.8</v>
      </c>
      <c r="DA21">
        <v>80784.4</v>
      </c>
      <c r="DB21">
        <v>48.687</v>
      </c>
      <c r="DC21">
        <v>46.875</v>
      </c>
      <c r="DD21">
        <v>47.437</v>
      </c>
      <c r="DE21">
        <v>45.75</v>
      </c>
      <c r="DF21">
        <v>49.375</v>
      </c>
      <c r="DG21">
        <v>9122.88</v>
      </c>
      <c r="DH21">
        <v>40.48</v>
      </c>
      <c r="DI21">
        <v>0</v>
      </c>
      <c r="DJ21">
        <v>3.40000009536743</v>
      </c>
      <c r="DK21">
        <v>2.70460588235294</v>
      </c>
      <c r="DL21">
        <v>2.25265647823205</v>
      </c>
      <c r="DM21">
        <v>-3724.84644612671</v>
      </c>
      <c r="DN21">
        <v>803.594705882353</v>
      </c>
      <c r="DO21">
        <v>10</v>
      </c>
      <c r="DP21">
        <v>0</v>
      </c>
      <c r="DQ21" t="s">
        <v>333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77.731231147541</v>
      </c>
      <c r="DZ21">
        <v>101.02917017451</v>
      </c>
      <c r="EA21">
        <v>14.8242351810848</v>
      </c>
      <c r="EB21">
        <v>0</v>
      </c>
      <c r="EC21">
        <v>69.6703</v>
      </c>
      <c r="ED21">
        <v>73.2637643574823</v>
      </c>
      <c r="EE21">
        <v>11.0433455694472</v>
      </c>
      <c r="EF21">
        <v>0</v>
      </c>
      <c r="EG21">
        <v>17.3462901639344</v>
      </c>
      <c r="EH21">
        <v>-0.0812731887889964</v>
      </c>
      <c r="EI21">
        <v>0.0121444273791137</v>
      </c>
      <c r="EJ21">
        <v>1</v>
      </c>
      <c r="EK21">
        <v>1</v>
      </c>
      <c r="EL21">
        <v>3</v>
      </c>
      <c r="EM21" t="s">
        <v>345</v>
      </c>
      <c r="EN21">
        <v>3.20999</v>
      </c>
      <c r="EO21">
        <v>2.67651</v>
      </c>
      <c r="EP21">
        <v>0.028944</v>
      </c>
      <c r="EQ21">
        <v>0.0322309</v>
      </c>
      <c r="ER21">
        <v>0.0928262</v>
      </c>
      <c r="ES21">
        <v>0.093289</v>
      </c>
      <c r="ET21">
        <v>30178.8</v>
      </c>
      <c r="EU21">
        <v>34465.2</v>
      </c>
      <c r="EV21">
        <v>30892.1</v>
      </c>
      <c r="EW21">
        <v>34252.1</v>
      </c>
      <c r="EX21">
        <v>38081.5</v>
      </c>
      <c r="EY21">
        <v>38446</v>
      </c>
      <c r="EZ21">
        <v>42118.6</v>
      </c>
      <c r="FA21">
        <v>42286.7</v>
      </c>
      <c r="FB21">
        <v>2.26</v>
      </c>
      <c r="FC21">
        <v>1.92552</v>
      </c>
      <c r="FD21">
        <v>0.25576</v>
      </c>
      <c r="FE21">
        <v>0</v>
      </c>
      <c r="FF21">
        <v>23.7671</v>
      </c>
      <c r="FG21">
        <v>999.9</v>
      </c>
      <c r="FH21">
        <v>63.448</v>
      </c>
      <c r="FI21">
        <v>27.684</v>
      </c>
      <c r="FJ21">
        <v>23.4489</v>
      </c>
      <c r="FK21">
        <v>60.98</v>
      </c>
      <c r="FL21">
        <v>25.7572</v>
      </c>
      <c r="FM21">
        <v>1</v>
      </c>
      <c r="FN21">
        <v>-0.175589</v>
      </c>
      <c r="FO21">
        <v>0.991822</v>
      </c>
      <c r="FP21">
        <v>20.1862</v>
      </c>
      <c r="FQ21">
        <v>5.239</v>
      </c>
      <c r="FR21">
        <v>11.9852</v>
      </c>
      <c r="FS21">
        <v>4.9732</v>
      </c>
      <c r="FT21">
        <v>3.2964</v>
      </c>
      <c r="FU21">
        <v>160.1</v>
      </c>
      <c r="FV21">
        <v>9999</v>
      </c>
      <c r="FW21">
        <v>9999</v>
      </c>
      <c r="FX21">
        <v>7424.3</v>
      </c>
      <c r="FY21">
        <v>1.85632</v>
      </c>
      <c r="FZ21">
        <v>1.85454</v>
      </c>
      <c r="GA21">
        <v>1.8556</v>
      </c>
      <c r="GB21">
        <v>1.85995</v>
      </c>
      <c r="GC21">
        <v>1.85423</v>
      </c>
      <c r="GD21">
        <v>1.85864</v>
      </c>
      <c r="GE21">
        <v>1.85588</v>
      </c>
      <c r="GF21">
        <v>1.85444</v>
      </c>
      <c r="GG21" t="s">
        <v>335</v>
      </c>
      <c r="GH21" t="s">
        <v>19</v>
      </c>
      <c r="GI21" t="s">
        <v>19</v>
      </c>
      <c r="GJ21" t="s">
        <v>19</v>
      </c>
      <c r="GK21" t="s">
        <v>336</v>
      </c>
      <c r="GL21" t="s">
        <v>337</v>
      </c>
      <c r="GM21" t="s">
        <v>338</v>
      </c>
      <c r="GN21" t="s">
        <v>338</v>
      </c>
      <c r="GO21" t="s">
        <v>338</v>
      </c>
      <c r="GP21" t="s">
        <v>338</v>
      </c>
      <c r="GQ21">
        <v>0</v>
      </c>
      <c r="GR21">
        <v>100</v>
      </c>
      <c r="GS21">
        <v>100</v>
      </c>
      <c r="GT21">
        <v>0</v>
      </c>
      <c r="GU21">
        <v>0</v>
      </c>
      <c r="GV21">
        <v>2</v>
      </c>
      <c r="GW21">
        <v>647.258</v>
      </c>
      <c r="GX21">
        <v>393.407</v>
      </c>
      <c r="GY21">
        <v>24.433</v>
      </c>
      <c r="GZ21">
        <v>24.8102</v>
      </c>
      <c r="HA21">
        <v>29.9999</v>
      </c>
      <c r="HB21">
        <v>24.7528</v>
      </c>
      <c r="HC21">
        <v>24.748</v>
      </c>
      <c r="HD21">
        <v>7.45966</v>
      </c>
      <c r="HE21">
        <v>35.2662</v>
      </c>
      <c r="HF21">
        <v>57.8886</v>
      </c>
      <c r="HG21">
        <v>21.4869</v>
      </c>
      <c r="HH21">
        <v>115</v>
      </c>
      <c r="HI21">
        <v>17.3942</v>
      </c>
      <c r="HJ21">
        <v>101.475</v>
      </c>
      <c r="HK21">
        <v>101.793</v>
      </c>
    </row>
    <row r="22" spans="1:219">
      <c r="A22">
        <v>6</v>
      </c>
      <c r="B22">
        <v>1554827375</v>
      </c>
      <c r="C22">
        <v>72</v>
      </c>
      <c r="D22" t="s">
        <v>352</v>
      </c>
      <c r="E22" t="s">
        <v>353</v>
      </c>
      <c r="H22">
        <v>1554827375</v>
      </c>
      <c r="I22">
        <f>BW22*AJ22*(BU22-BV22)/(100*BO22*(1000-AJ22*BU22))</f>
        <v>0</v>
      </c>
      <c r="J22">
        <f>BW22*AJ22*(BT22-BS22*(1000-AJ22*BV22)/(1000-AJ22*BU22))/(100*BO22)</f>
        <v>0</v>
      </c>
      <c r="K22">
        <f>BS22 - IF(AJ22&gt;1, J22*BO22*100.0/(AL22*CE22), 0)</f>
        <v>0</v>
      </c>
      <c r="L22">
        <f>((R22-I22/2)*K22-J22)/(R22+I22/2)</f>
        <v>0</v>
      </c>
      <c r="M22">
        <f>L22*(BX22+BY22)/1000.0</f>
        <v>0</v>
      </c>
      <c r="N22">
        <f>(BS22 - IF(AJ22&gt;1, J22*BO22*100.0/(AL22*CE22), 0))*(BX22+BY22)/1000.0</f>
        <v>0</v>
      </c>
      <c r="O22">
        <f>2.0/((1/Q22-1/P22)+SIGN(Q22)*SQRT((1/Q22-1/P22)*(1/Q22-1/P22) + 4*BP22/((BP22+1)*(BP22+1))*(2*1/Q22*1/P22-1/P22*1/P22)))</f>
        <v>0</v>
      </c>
      <c r="P22">
        <f>AG22+AF22*BO22+AE22*BO22*BO22</f>
        <v>0</v>
      </c>
      <c r="Q22">
        <f>I22*(1000-(1000*0.61365*exp(17.502*U22/(240.97+U22))/(BX22+BY22)+BU22)/2)/(1000*0.61365*exp(17.502*U22/(240.97+U22))/(BX22+BY22)-BU22)</f>
        <v>0</v>
      </c>
      <c r="R22">
        <f>1/((BP22+1)/(O22/1.6)+1/(P22/1.37)) + BP22/((BP22+1)/(O22/1.6) + BP22/(P22/1.37))</f>
        <v>0</v>
      </c>
      <c r="S22">
        <f>(BL22*BN22)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BU22*(BX22+BY22)/1000</f>
        <v>0</v>
      </c>
      <c r="Y22">
        <f>0.61365*exp(17.502*BZ22/(240.97+BZ22))</f>
        <v>0</v>
      </c>
      <c r="Z22">
        <f>(V22-BU22*(BX22+BY22)/1000)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-0.041573509534888</v>
      </c>
      <c r="AF22">
        <v>0.0466699064923779</v>
      </c>
      <c r="AG22">
        <v>3.48106254907381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MAX(0,($B$13+$C$13*CE22)/(1+$D$13*CE22)*BX22/(BZ22+273)*$E$13)</f>
        <v>0</v>
      </c>
      <c r="AM22">
        <v>0</v>
      </c>
      <c r="AN22">
        <v>620.557647058824</v>
      </c>
      <c r="AO22">
        <v>1908.13</v>
      </c>
      <c r="AP22">
        <f>AO22-AN22</f>
        <v>0</v>
      </c>
      <c r="AQ22">
        <f>AP22/AO22</f>
        <v>0</v>
      </c>
      <c r="AR22">
        <v>-2.26732946292121</v>
      </c>
      <c r="AS22" t="s">
        <v>354</v>
      </c>
      <c r="AT22">
        <v>2.67671764705882</v>
      </c>
      <c r="AU22">
        <v>2.5792</v>
      </c>
      <c r="AV22">
        <f>1-AT22/AU22</f>
        <v>0</v>
      </c>
      <c r="AW22">
        <v>0.5</v>
      </c>
      <c r="AX22">
        <f>BL22</f>
        <v>0</v>
      </c>
      <c r="AY22">
        <f>J22</f>
        <v>0</v>
      </c>
      <c r="AZ22">
        <f>AV22*AW22*AX22</f>
        <v>0</v>
      </c>
      <c r="BA22">
        <f>BF22/AU22</f>
        <v>0</v>
      </c>
      <c r="BB22">
        <f>(AY22-AR22)/AX22</f>
        <v>0</v>
      </c>
      <c r="BC22">
        <f>(AO22-AU22)/AU22</f>
        <v>0</v>
      </c>
      <c r="BD22" t="s">
        <v>331</v>
      </c>
      <c r="BE22">
        <v>0</v>
      </c>
      <c r="BF22">
        <f>AU22-BE22</f>
        <v>0</v>
      </c>
      <c r="BG22">
        <f>(AU22-AT22)/(AU22-BE22)</f>
        <v>0</v>
      </c>
      <c r="BH22">
        <f>(AO22-AU22)/(AO22-BE22)</f>
        <v>0</v>
      </c>
      <c r="BI22">
        <f>(AU22-AT22)/(AU22-AN22)</f>
        <v>0</v>
      </c>
      <c r="BJ22">
        <f>(AO22-AU22)/(AO22-AN22)</f>
        <v>0</v>
      </c>
      <c r="BK22">
        <f>$B$11*CF22+$C$11*CG22+$F$11*CT22</f>
        <v>0</v>
      </c>
      <c r="BL22">
        <f>BK22*BM22</f>
        <v>0</v>
      </c>
      <c r="BM22">
        <f>($B$11*$D$9+$C$11*$D$9+$F$11*((DG22+CY22)/MAX(DG22+CY22+DH22, 0.1)*$I$9+DH22/MAX(DG22+CY22+DH22, 0.1)*$J$9))/($B$11+$C$11+$F$11)</f>
        <v>0</v>
      </c>
      <c r="BN22">
        <f>($B$11*$K$9+$C$11*$K$9+$F$11*((DG22+CY22)/MAX(DG22+CY22+DH22, 0.1)*$P$9+DH22/MAX(DG22+CY22+DH22, 0.1)*$Q$9))/($B$11+$C$11+$F$11)</f>
        <v>0</v>
      </c>
      <c r="BO22">
        <v>6</v>
      </c>
      <c r="BP22">
        <v>0.5</v>
      </c>
      <c r="BQ22" t="s">
        <v>332</v>
      </c>
      <c r="BR22">
        <v>1554827375</v>
      </c>
      <c r="BS22">
        <v>98.972</v>
      </c>
      <c r="BT22">
        <v>109.917</v>
      </c>
      <c r="BU22">
        <v>17.427</v>
      </c>
      <c r="BV22">
        <v>17.4958</v>
      </c>
      <c r="BW22">
        <v>600.519</v>
      </c>
      <c r="BX22">
        <v>100.811</v>
      </c>
      <c r="BY22">
        <v>0.101199</v>
      </c>
      <c r="BZ22">
        <v>25.8736</v>
      </c>
      <c r="CA22">
        <v>27.9527</v>
      </c>
      <c r="CB22">
        <v>999.9</v>
      </c>
      <c r="CC22">
        <v>0</v>
      </c>
      <c r="CD22">
        <v>0</v>
      </c>
      <c r="CE22">
        <v>9945</v>
      </c>
      <c r="CF22">
        <v>0</v>
      </c>
      <c r="CG22">
        <v>0.00152894</v>
      </c>
      <c r="CH22">
        <v>-10.9453</v>
      </c>
      <c r="CI22">
        <v>100.727</v>
      </c>
      <c r="CJ22">
        <v>111.875</v>
      </c>
      <c r="CK22">
        <v>-0.0687675</v>
      </c>
      <c r="CL22">
        <v>98.972</v>
      </c>
      <c r="CM22">
        <v>109.917</v>
      </c>
      <c r="CN22">
        <v>17.427</v>
      </c>
      <c r="CO22">
        <v>17.4958</v>
      </c>
      <c r="CP22">
        <v>1.75684</v>
      </c>
      <c r="CQ22">
        <v>1.76377</v>
      </c>
      <c r="CR22">
        <v>15.408</v>
      </c>
      <c r="CS22">
        <v>15.4694</v>
      </c>
      <c r="CT22">
        <v>9185.12</v>
      </c>
      <c r="CU22">
        <v>0.995582</v>
      </c>
      <c r="CV22">
        <v>0.00441798</v>
      </c>
      <c r="CW22">
        <v>0</v>
      </c>
      <c r="CX22">
        <v>2.1604</v>
      </c>
      <c r="CY22">
        <v>25</v>
      </c>
      <c r="CZ22">
        <v>1458.24</v>
      </c>
      <c r="DA22">
        <v>80755.7</v>
      </c>
      <c r="DB22">
        <v>48.687</v>
      </c>
      <c r="DC22">
        <v>46.875</v>
      </c>
      <c r="DD22">
        <v>47.375</v>
      </c>
      <c r="DE22">
        <v>45.687</v>
      </c>
      <c r="DF22">
        <v>49.437</v>
      </c>
      <c r="DG22">
        <v>9119.65</v>
      </c>
      <c r="DH22">
        <v>40.47</v>
      </c>
      <c r="DI22">
        <v>0</v>
      </c>
      <c r="DJ22">
        <v>5.09999990463257</v>
      </c>
      <c r="DK22">
        <v>2.67671764705882</v>
      </c>
      <c r="DL22">
        <v>3.79799005041568</v>
      </c>
      <c r="DM22">
        <v>-766.106273596966</v>
      </c>
      <c r="DN22">
        <v>732.213705882353</v>
      </c>
      <c r="DO22">
        <v>10</v>
      </c>
      <c r="DP22">
        <v>0</v>
      </c>
      <c r="DQ22" t="s">
        <v>333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84.3791868852459</v>
      </c>
      <c r="DZ22">
        <v>99.3150479111575</v>
      </c>
      <c r="EA22">
        <v>14.5741470769695</v>
      </c>
      <c r="EB22">
        <v>0</v>
      </c>
      <c r="EC22">
        <v>74.5024</v>
      </c>
      <c r="ED22">
        <v>86.6388552088836</v>
      </c>
      <c r="EE22">
        <v>12.7675398081408</v>
      </c>
      <c r="EF22">
        <v>0</v>
      </c>
      <c r="EG22">
        <v>17.3480754098361</v>
      </c>
      <c r="EH22">
        <v>-0.0034940243257537</v>
      </c>
      <c r="EI22">
        <v>0.0177094182198198</v>
      </c>
      <c r="EJ22">
        <v>1</v>
      </c>
      <c r="EK22">
        <v>1</v>
      </c>
      <c r="EL22">
        <v>3</v>
      </c>
      <c r="EM22" t="s">
        <v>345</v>
      </c>
      <c r="EN22">
        <v>3.2112</v>
      </c>
      <c r="EO22">
        <v>2.67691</v>
      </c>
      <c r="EP22">
        <v>0.0308152</v>
      </c>
      <c r="EQ22">
        <v>0.0339569</v>
      </c>
      <c r="ER22">
        <v>0.0931229</v>
      </c>
      <c r="ES22">
        <v>0.0933378</v>
      </c>
      <c r="ET22">
        <v>30120.5</v>
      </c>
      <c r="EU22">
        <v>34403.3</v>
      </c>
      <c r="EV22">
        <v>30892</v>
      </c>
      <c r="EW22">
        <v>34251.7</v>
      </c>
      <c r="EX22">
        <v>38068.7</v>
      </c>
      <c r="EY22">
        <v>38443.4</v>
      </c>
      <c r="EZ22">
        <v>42118.4</v>
      </c>
      <c r="FA22">
        <v>42286.2</v>
      </c>
      <c r="FB22">
        <v>2.25965</v>
      </c>
      <c r="FC22">
        <v>1.9263</v>
      </c>
      <c r="FD22">
        <v>0.25142</v>
      </c>
      <c r="FE22">
        <v>0</v>
      </c>
      <c r="FF22">
        <v>23.8336</v>
      </c>
      <c r="FG22">
        <v>999.9</v>
      </c>
      <c r="FH22">
        <v>63.448</v>
      </c>
      <c r="FI22">
        <v>27.684</v>
      </c>
      <c r="FJ22">
        <v>23.4478</v>
      </c>
      <c r="FK22">
        <v>61.24</v>
      </c>
      <c r="FL22">
        <v>25.2484</v>
      </c>
      <c r="FM22">
        <v>1</v>
      </c>
      <c r="FN22">
        <v>-0.156324</v>
      </c>
      <c r="FO22">
        <v>9.28105</v>
      </c>
      <c r="FP22">
        <v>19.9541</v>
      </c>
      <c r="FQ22">
        <v>5.2435</v>
      </c>
      <c r="FR22">
        <v>11.9899</v>
      </c>
      <c r="FS22">
        <v>4.97465</v>
      </c>
      <c r="FT22">
        <v>3.29645</v>
      </c>
      <c r="FU22">
        <v>160.1</v>
      </c>
      <c r="FV22">
        <v>9999</v>
      </c>
      <c r="FW22">
        <v>9999</v>
      </c>
      <c r="FX22">
        <v>7424.6</v>
      </c>
      <c r="FY22">
        <v>1.85626</v>
      </c>
      <c r="FZ22">
        <v>1.85453</v>
      </c>
      <c r="GA22">
        <v>1.85557</v>
      </c>
      <c r="GB22">
        <v>1.85989</v>
      </c>
      <c r="GC22">
        <v>1.85419</v>
      </c>
      <c r="GD22">
        <v>1.85859</v>
      </c>
      <c r="GE22">
        <v>1.85579</v>
      </c>
      <c r="GF22">
        <v>1.85441</v>
      </c>
      <c r="GG22" t="s">
        <v>335</v>
      </c>
      <c r="GH22" t="s">
        <v>19</v>
      </c>
      <c r="GI22" t="s">
        <v>19</v>
      </c>
      <c r="GJ22" t="s">
        <v>19</v>
      </c>
      <c r="GK22" t="s">
        <v>336</v>
      </c>
      <c r="GL22" t="s">
        <v>337</v>
      </c>
      <c r="GM22" t="s">
        <v>338</v>
      </c>
      <c r="GN22" t="s">
        <v>338</v>
      </c>
      <c r="GO22" t="s">
        <v>338</v>
      </c>
      <c r="GP22" t="s">
        <v>338</v>
      </c>
      <c r="GQ22">
        <v>0</v>
      </c>
      <c r="GR22">
        <v>100</v>
      </c>
      <c r="GS22">
        <v>100</v>
      </c>
      <c r="GT22">
        <v>0</v>
      </c>
      <c r="GU22">
        <v>0</v>
      </c>
      <c r="GV22">
        <v>2</v>
      </c>
      <c r="GW22">
        <v>646.974</v>
      </c>
      <c r="GX22">
        <v>393.832</v>
      </c>
      <c r="GY22">
        <v>23.4218</v>
      </c>
      <c r="GZ22">
        <v>24.8076</v>
      </c>
      <c r="HA22">
        <v>30.0139</v>
      </c>
      <c r="HB22">
        <v>24.7512</v>
      </c>
      <c r="HC22">
        <v>24.7476</v>
      </c>
      <c r="HD22">
        <v>7.7617</v>
      </c>
      <c r="HE22">
        <v>22.1883</v>
      </c>
      <c r="HF22">
        <v>61.7421</v>
      </c>
      <c r="HG22">
        <v>18.579</v>
      </c>
      <c r="HH22">
        <v>125</v>
      </c>
      <c r="HI22">
        <v>22.7462</v>
      </c>
      <c r="HJ22">
        <v>101.475</v>
      </c>
      <c r="HK22">
        <v>101.792</v>
      </c>
    </row>
    <row r="23" spans="1:219">
      <c r="A23">
        <v>7</v>
      </c>
      <c r="B23">
        <v>1554827379</v>
      </c>
      <c r="C23">
        <v>76</v>
      </c>
      <c r="D23" t="s">
        <v>355</v>
      </c>
      <c r="E23" t="s">
        <v>356</v>
      </c>
      <c r="H23">
        <v>1554827379</v>
      </c>
      <c r="I23">
        <f>BW23*AJ23*(BU23-BV23)/(100*BO23*(1000-AJ23*BU23))</f>
        <v>0</v>
      </c>
      <c r="J23">
        <f>BW23*AJ23*(BT23-BS23*(1000-AJ23*BV23)/(1000-AJ23*BU23))/(100*BO23)</f>
        <v>0</v>
      </c>
      <c r="K23">
        <f>BS23 - IF(AJ23&gt;1, J23*BO23*100.0/(AL23*CE23), 0)</f>
        <v>0</v>
      </c>
      <c r="L23">
        <f>((R23-I23/2)*K23-J23)/(R23+I23/2)</f>
        <v>0</v>
      </c>
      <c r="M23">
        <f>L23*(BX23+BY23)/1000.0</f>
        <v>0</v>
      </c>
      <c r="N23">
        <f>(BS23 - IF(AJ23&gt;1, J23*BO23*100.0/(AL23*CE23), 0))*(BX23+BY23)/1000.0</f>
        <v>0</v>
      </c>
      <c r="O23">
        <f>2.0/((1/Q23-1/P23)+SIGN(Q23)*SQRT((1/Q23-1/P23)*(1/Q23-1/P23) + 4*BP23/((BP23+1)*(BP23+1))*(2*1/Q23*1/P23-1/P23*1/P23)))</f>
        <v>0</v>
      </c>
      <c r="P23">
        <f>AG23+AF23*BO23+AE23*BO23*BO23</f>
        <v>0</v>
      </c>
      <c r="Q23">
        <f>I23*(1000-(1000*0.61365*exp(17.502*U23/(240.97+U23))/(BX23+BY23)+BU23)/2)/(1000*0.61365*exp(17.502*U23/(240.97+U23))/(BX23+BY23)-BU23)</f>
        <v>0</v>
      </c>
      <c r="R23">
        <f>1/((BP23+1)/(O23/1.6)+1/(P23/1.37)) + BP23/((BP23+1)/(O23/1.6) + BP23/(P23/1.37))</f>
        <v>0</v>
      </c>
      <c r="S23">
        <f>(BL23*BN23)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BU23*(BX23+BY23)/1000</f>
        <v>0</v>
      </c>
      <c r="Y23">
        <f>0.61365*exp(17.502*BZ23/(240.97+BZ23))</f>
        <v>0</v>
      </c>
      <c r="Z23">
        <f>(V23-BU23*(BX23+BY23)/1000)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-0.0419104451677198</v>
      </c>
      <c r="AF23">
        <v>0.0470481462574142</v>
      </c>
      <c r="AG23">
        <v>3.50333401505276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MAX(0,($B$13+$C$13*CE23)/(1+$D$13*CE23)*BX23/(BZ23+273)*$E$13)</f>
        <v>0</v>
      </c>
      <c r="AM23">
        <v>0</v>
      </c>
      <c r="AN23">
        <v>620.557647058824</v>
      </c>
      <c r="AO23">
        <v>1908.13</v>
      </c>
      <c r="AP23">
        <f>AO23-AN23</f>
        <v>0</v>
      </c>
      <c r="AQ23">
        <f>AP23/AO23</f>
        <v>0</v>
      </c>
      <c r="AR23">
        <v>-2.26732946292121</v>
      </c>
      <c r="AS23" t="s">
        <v>357</v>
      </c>
      <c r="AT23">
        <v>3.10991176470588</v>
      </c>
      <c r="AU23">
        <v>2.424</v>
      </c>
      <c r="AV23">
        <f>1-AT23/AU23</f>
        <v>0</v>
      </c>
      <c r="AW23">
        <v>0.5</v>
      </c>
      <c r="AX23">
        <f>BL23</f>
        <v>0</v>
      </c>
      <c r="AY23">
        <f>J23</f>
        <v>0</v>
      </c>
      <c r="AZ23">
        <f>AV23*AW23*AX23</f>
        <v>0</v>
      </c>
      <c r="BA23">
        <f>BF23/AU23</f>
        <v>0</v>
      </c>
      <c r="BB23">
        <f>(AY23-AR23)/AX23</f>
        <v>0</v>
      </c>
      <c r="BC23">
        <f>(AO23-AU23)/AU23</f>
        <v>0</v>
      </c>
      <c r="BD23" t="s">
        <v>331</v>
      </c>
      <c r="BE23">
        <v>0</v>
      </c>
      <c r="BF23">
        <f>AU23-BE23</f>
        <v>0</v>
      </c>
      <c r="BG23">
        <f>(AU23-AT23)/(AU23-BE23)</f>
        <v>0</v>
      </c>
      <c r="BH23">
        <f>(AO23-AU23)/(AO23-BE23)</f>
        <v>0</v>
      </c>
      <c r="BI23">
        <f>(AU23-AT23)/(AU23-AN23)</f>
        <v>0</v>
      </c>
      <c r="BJ23">
        <f>(AO23-AU23)/(AO23-AN23)</f>
        <v>0</v>
      </c>
      <c r="BK23">
        <f>$B$11*CF23+$C$11*CG23+$F$11*CT23</f>
        <v>0</v>
      </c>
      <c r="BL23">
        <f>BK23*BM23</f>
        <v>0</v>
      </c>
      <c r="BM23">
        <f>($B$11*$D$9+$C$11*$D$9+$F$11*((DG23+CY23)/MAX(DG23+CY23+DH23, 0.1)*$I$9+DH23/MAX(DG23+CY23+DH23, 0.1)*$J$9))/($B$11+$C$11+$F$11)</f>
        <v>0</v>
      </c>
      <c r="BN23">
        <f>($B$11*$K$9+$C$11*$K$9+$F$11*((DG23+CY23)/MAX(DG23+CY23+DH23, 0.1)*$P$9+DH23/MAX(DG23+CY23+DH23, 0.1)*$Q$9))/($B$11+$C$11+$F$11)</f>
        <v>0</v>
      </c>
      <c r="BO23">
        <v>6</v>
      </c>
      <c r="BP23">
        <v>0.5</v>
      </c>
      <c r="BQ23" t="s">
        <v>332</v>
      </c>
      <c r="BR23">
        <v>1554827379</v>
      </c>
      <c r="BS23">
        <v>105.3</v>
      </c>
      <c r="BT23">
        <v>117.022</v>
      </c>
      <c r="BU23">
        <v>17.476</v>
      </c>
      <c r="BV23">
        <v>18.5965</v>
      </c>
      <c r="BW23">
        <v>599.219</v>
      </c>
      <c r="BX23">
        <v>100.811</v>
      </c>
      <c r="BY23">
        <v>0.099391</v>
      </c>
      <c r="BZ23">
        <v>25.7871</v>
      </c>
      <c r="CA23">
        <v>27.2354</v>
      </c>
      <c r="CB23">
        <v>999.9</v>
      </c>
      <c r="CC23">
        <v>0</v>
      </c>
      <c r="CD23">
        <v>0</v>
      </c>
      <c r="CE23">
        <v>10025.6</v>
      </c>
      <c r="CF23">
        <v>0</v>
      </c>
      <c r="CG23">
        <v>0.00152894</v>
      </c>
      <c r="CH23">
        <v>-11.7219</v>
      </c>
      <c r="CI23">
        <v>107.173</v>
      </c>
      <c r="CJ23">
        <v>119.239</v>
      </c>
      <c r="CK23">
        <v>-1.12046</v>
      </c>
      <c r="CL23">
        <v>105.3</v>
      </c>
      <c r="CM23">
        <v>117.022</v>
      </c>
      <c r="CN23">
        <v>17.476</v>
      </c>
      <c r="CO23">
        <v>18.5965</v>
      </c>
      <c r="CP23">
        <v>1.76177</v>
      </c>
      <c r="CQ23">
        <v>1.87472</v>
      </c>
      <c r="CR23">
        <v>15.4517</v>
      </c>
      <c r="CS23">
        <v>16.4242</v>
      </c>
      <c r="CT23">
        <v>9192.86</v>
      </c>
      <c r="CU23">
        <v>0.995582</v>
      </c>
      <c r="CV23">
        <v>0.00441798</v>
      </c>
      <c r="CW23">
        <v>0</v>
      </c>
      <c r="CX23">
        <v>2.1784</v>
      </c>
      <c r="CY23">
        <v>25</v>
      </c>
      <c r="CZ23">
        <v>1453.18</v>
      </c>
      <c r="DA23">
        <v>80824</v>
      </c>
      <c r="DB23">
        <v>48.562</v>
      </c>
      <c r="DC23">
        <v>46.812</v>
      </c>
      <c r="DD23">
        <v>47.375</v>
      </c>
      <c r="DE23">
        <v>45.687</v>
      </c>
      <c r="DF23">
        <v>49.437</v>
      </c>
      <c r="DG23">
        <v>9127.36</v>
      </c>
      <c r="DH23">
        <v>40.5</v>
      </c>
      <c r="DI23">
        <v>0</v>
      </c>
      <c r="DJ23">
        <v>4.09999990463257</v>
      </c>
      <c r="DK23">
        <v>3.10991176470588</v>
      </c>
      <c r="DL23">
        <v>8.08640599049109</v>
      </c>
      <c r="DM23">
        <v>134.184494951065</v>
      </c>
      <c r="DN23">
        <v>588.808411764706</v>
      </c>
      <c r="DO23">
        <v>10</v>
      </c>
      <c r="DP23">
        <v>0</v>
      </c>
      <c r="DQ23" t="s">
        <v>333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90.9414573770492</v>
      </c>
      <c r="DZ23">
        <v>97.8466502379693</v>
      </c>
      <c r="EA23">
        <v>14.3591717409142</v>
      </c>
      <c r="EB23">
        <v>0</v>
      </c>
      <c r="EC23">
        <v>80.2027770491803</v>
      </c>
      <c r="ED23">
        <v>92.4345303014278</v>
      </c>
      <c r="EE23">
        <v>13.5716718330039</v>
      </c>
      <c r="EF23">
        <v>0</v>
      </c>
      <c r="EG23">
        <v>17.3569360655738</v>
      </c>
      <c r="EH23">
        <v>0.127753992596513</v>
      </c>
      <c r="EI23">
        <v>0.0326258322312639</v>
      </c>
      <c r="EJ23">
        <v>1</v>
      </c>
      <c r="EK23">
        <v>1</v>
      </c>
      <c r="EL23">
        <v>3</v>
      </c>
      <c r="EM23" t="s">
        <v>345</v>
      </c>
      <c r="EN23">
        <v>3.20836</v>
      </c>
      <c r="EO23">
        <v>2.67578</v>
      </c>
      <c r="EP23">
        <v>0.0327078</v>
      </c>
      <c r="EQ23">
        <v>0.0360466</v>
      </c>
      <c r="ER23">
        <v>0.0933121</v>
      </c>
      <c r="ES23">
        <v>0.0974521</v>
      </c>
      <c r="ET23">
        <v>30060.5</v>
      </c>
      <c r="EU23">
        <v>34327.2</v>
      </c>
      <c r="EV23">
        <v>30890.8</v>
      </c>
      <c r="EW23">
        <v>34250</v>
      </c>
      <c r="EX23">
        <v>38059.3</v>
      </c>
      <c r="EY23">
        <v>38266.8</v>
      </c>
      <c r="EZ23">
        <v>42116.8</v>
      </c>
      <c r="FA23">
        <v>42284</v>
      </c>
      <c r="FB23">
        <v>2.25805</v>
      </c>
      <c r="FC23">
        <v>1.93037</v>
      </c>
      <c r="FD23">
        <v>0.203412</v>
      </c>
      <c r="FE23">
        <v>0</v>
      </c>
      <c r="FF23">
        <v>23.9011</v>
      </c>
      <c r="FG23">
        <v>999.9</v>
      </c>
      <c r="FH23">
        <v>63.448</v>
      </c>
      <c r="FI23">
        <v>27.694</v>
      </c>
      <c r="FJ23">
        <v>23.4607</v>
      </c>
      <c r="FK23">
        <v>61.02</v>
      </c>
      <c r="FL23">
        <v>25.8934</v>
      </c>
      <c r="FM23">
        <v>1</v>
      </c>
      <c r="FN23">
        <v>-0.145285</v>
      </c>
      <c r="FO23">
        <v>6.15026</v>
      </c>
      <c r="FP23">
        <v>20.0965</v>
      </c>
      <c r="FQ23">
        <v>5.23855</v>
      </c>
      <c r="FR23">
        <v>11.987</v>
      </c>
      <c r="FS23">
        <v>4.97315</v>
      </c>
      <c r="FT23">
        <v>3.2958</v>
      </c>
      <c r="FU23">
        <v>160.1</v>
      </c>
      <c r="FV23">
        <v>9999</v>
      </c>
      <c r="FW23">
        <v>9999</v>
      </c>
      <c r="FX23">
        <v>7424.6</v>
      </c>
      <c r="FY23">
        <v>1.85632</v>
      </c>
      <c r="FZ23">
        <v>1.85456</v>
      </c>
      <c r="GA23">
        <v>1.85561</v>
      </c>
      <c r="GB23">
        <v>1.85993</v>
      </c>
      <c r="GC23">
        <v>1.85424</v>
      </c>
      <c r="GD23">
        <v>1.85864</v>
      </c>
      <c r="GE23">
        <v>1.85585</v>
      </c>
      <c r="GF23">
        <v>1.85445</v>
      </c>
      <c r="GG23" t="s">
        <v>335</v>
      </c>
      <c r="GH23" t="s">
        <v>19</v>
      </c>
      <c r="GI23" t="s">
        <v>19</v>
      </c>
      <c r="GJ23" t="s">
        <v>19</v>
      </c>
      <c r="GK23" t="s">
        <v>336</v>
      </c>
      <c r="GL23" t="s">
        <v>337</v>
      </c>
      <c r="GM23" t="s">
        <v>338</v>
      </c>
      <c r="GN23" t="s">
        <v>338</v>
      </c>
      <c r="GO23" t="s">
        <v>338</v>
      </c>
      <c r="GP23" t="s">
        <v>338</v>
      </c>
      <c r="GQ23">
        <v>0</v>
      </c>
      <c r="GR23">
        <v>100</v>
      </c>
      <c r="GS23">
        <v>100</v>
      </c>
      <c r="GT23">
        <v>0</v>
      </c>
      <c r="GU23">
        <v>0</v>
      </c>
      <c r="GV23">
        <v>2</v>
      </c>
      <c r="GW23">
        <v>645.745</v>
      </c>
      <c r="GX23">
        <v>396.127</v>
      </c>
      <c r="GY23">
        <v>22.0108</v>
      </c>
      <c r="GZ23">
        <v>24.8045</v>
      </c>
      <c r="HA23">
        <v>30.0116</v>
      </c>
      <c r="HB23">
        <v>24.7502</v>
      </c>
      <c r="HC23">
        <v>24.7507</v>
      </c>
      <c r="HD23">
        <v>8.09387</v>
      </c>
      <c r="HE23">
        <v>33.2511</v>
      </c>
      <c r="HF23">
        <v>58.1007</v>
      </c>
      <c r="HG23">
        <v>23.16</v>
      </c>
      <c r="HH23">
        <v>130</v>
      </c>
      <c r="HI23">
        <v>18.1086</v>
      </c>
      <c r="HJ23">
        <v>101.471</v>
      </c>
      <c r="HK23">
        <v>101.787</v>
      </c>
    </row>
    <row r="24" spans="1:219">
      <c r="A24">
        <v>8</v>
      </c>
      <c r="B24">
        <v>1554827383</v>
      </c>
      <c r="C24">
        <v>80</v>
      </c>
      <c r="D24" t="s">
        <v>358</v>
      </c>
      <c r="E24" t="s">
        <v>359</v>
      </c>
      <c r="H24">
        <v>1554827383</v>
      </c>
      <c r="I24">
        <f>BW24*AJ24*(BU24-BV24)/(100*BO24*(1000-AJ24*BU24))</f>
        <v>0</v>
      </c>
      <c r="J24">
        <f>BW24*AJ24*(BT24-BS24*(1000-AJ24*BV24)/(1000-AJ24*BU24))/(100*BO24)</f>
        <v>0</v>
      </c>
      <c r="K24">
        <f>BS24 - IF(AJ24&gt;1, J24*BO24*100.0/(AL24*CE24), 0)</f>
        <v>0</v>
      </c>
      <c r="L24">
        <f>((R24-I24/2)*K24-J24)/(R24+I24/2)</f>
        <v>0</v>
      </c>
      <c r="M24">
        <f>L24*(BX24+BY24)/1000.0</f>
        <v>0</v>
      </c>
      <c r="N24">
        <f>(BS24 - IF(AJ24&gt;1, J24*BO24*100.0/(AL24*CE24), 0))*(BX24+BY24)/1000.0</f>
        <v>0</v>
      </c>
      <c r="O24">
        <f>2.0/((1/Q24-1/P24)+SIGN(Q24)*SQRT((1/Q24-1/P24)*(1/Q24-1/P24) + 4*BP24/((BP24+1)*(BP24+1))*(2*1/Q24*1/P24-1/P24*1/P24)))</f>
        <v>0</v>
      </c>
      <c r="P24">
        <f>AG24+AF24*BO24+AE24*BO24*BO24</f>
        <v>0</v>
      </c>
      <c r="Q24">
        <f>I24*(1000-(1000*0.61365*exp(17.502*U24/(240.97+U24))/(BX24+BY24)+BU24)/2)/(1000*0.61365*exp(17.502*U24/(240.97+U24))/(BX24+BY24)-BU24)</f>
        <v>0</v>
      </c>
      <c r="R24">
        <f>1/((BP24+1)/(O24/1.6)+1/(P24/1.37)) + BP24/((BP24+1)/(O24/1.6) + BP24/(P24/1.37))</f>
        <v>0</v>
      </c>
      <c r="S24">
        <f>(BL24*BN24)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BU24*(BX24+BY24)/1000</f>
        <v>0</v>
      </c>
      <c r="Y24">
        <f>0.61365*exp(17.502*BZ24/(240.97+BZ24))</f>
        <v>0</v>
      </c>
      <c r="Z24">
        <f>(V24-BU24*(BX24+BY24)/1000)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-0.0421039950411703</v>
      </c>
      <c r="AF24">
        <v>0.0472654229462626</v>
      </c>
      <c r="AG24">
        <v>3.51609920794184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MAX(0,($B$13+$C$13*CE24)/(1+$D$13*CE24)*BX24/(BZ24+273)*$E$13)</f>
        <v>0</v>
      </c>
      <c r="AM24">
        <v>0</v>
      </c>
      <c r="AN24">
        <v>620.557647058824</v>
      </c>
      <c r="AO24">
        <v>1908.13</v>
      </c>
      <c r="AP24">
        <f>AO24-AN24</f>
        <v>0</v>
      </c>
      <c r="AQ24">
        <f>AP24/AO24</f>
        <v>0</v>
      </c>
      <c r="AR24">
        <v>-2.26732946292121</v>
      </c>
      <c r="AS24" t="s">
        <v>360</v>
      </c>
      <c r="AT24">
        <v>3.22197941176471</v>
      </c>
      <c r="AU24">
        <v>2.3128</v>
      </c>
      <c r="AV24">
        <f>1-AT24/AU24</f>
        <v>0</v>
      </c>
      <c r="AW24">
        <v>0.5</v>
      </c>
      <c r="AX24">
        <f>BL24</f>
        <v>0</v>
      </c>
      <c r="AY24">
        <f>J24</f>
        <v>0</v>
      </c>
      <c r="AZ24">
        <f>AV24*AW24*AX24</f>
        <v>0</v>
      </c>
      <c r="BA24">
        <f>BF24/AU24</f>
        <v>0</v>
      </c>
      <c r="BB24">
        <f>(AY24-AR24)/AX24</f>
        <v>0</v>
      </c>
      <c r="BC24">
        <f>(AO24-AU24)/AU24</f>
        <v>0</v>
      </c>
      <c r="BD24" t="s">
        <v>331</v>
      </c>
      <c r="BE24">
        <v>0</v>
      </c>
      <c r="BF24">
        <f>AU24-BE24</f>
        <v>0</v>
      </c>
      <c r="BG24">
        <f>(AU24-AT24)/(AU24-BE24)</f>
        <v>0</v>
      </c>
      <c r="BH24">
        <f>(AO24-AU24)/(AO24-BE24)</f>
        <v>0</v>
      </c>
      <c r="BI24">
        <f>(AU24-AT24)/(AU24-AN24)</f>
        <v>0</v>
      </c>
      <c r="BJ24">
        <f>(AO24-AU24)/(AO24-AN24)</f>
        <v>0</v>
      </c>
      <c r="BK24">
        <f>$B$11*CF24+$C$11*CG24+$F$11*CT24</f>
        <v>0</v>
      </c>
      <c r="BL24">
        <f>BK24*BM24</f>
        <v>0</v>
      </c>
      <c r="BM24">
        <f>($B$11*$D$9+$C$11*$D$9+$F$11*((DG24+CY24)/MAX(DG24+CY24+DH24, 0.1)*$I$9+DH24/MAX(DG24+CY24+DH24, 0.1)*$J$9))/($B$11+$C$11+$F$11)</f>
        <v>0</v>
      </c>
      <c r="BN24">
        <f>($B$11*$K$9+$C$11*$K$9+$F$11*((DG24+CY24)/MAX(DG24+CY24+DH24, 0.1)*$P$9+DH24/MAX(DG24+CY24+DH24, 0.1)*$Q$9))/($B$11+$C$11+$F$11)</f>
        <v>0</v>
      </c>
      <c r="BO24">
        <v>6</v>
      </c>
      <c r="BP24">
        <v>0.5</v>
      </c>
      <c r="BQ24" t="s">
        <v>332</v>
      </c>
      <c r="BR24">
        <v>1554827383</v>
      </c>
      <c r="BS24">
        <v>111.896</v>
      </c>
      <c r="BT24">
        <v>123.75</v>
      </c>
      <c r="BU24">
        <v>18.1653</v>
      </c>
      <c r="BV24">
        <v>18.9662</v>
      </c>
      <c r="BW24">
        <v>600.177</v>
      </c>
      <c r="BX24">
        <v>100.811</v>
      </c>
      <c r="BY24">
        <v>0.0991185</v>
      </c>
      <c r="BZ24">
        <v>25.7196</v>
      </c>
      <c r="CA24">
        <v>27.0549</v>
      </c>
      <c r="CB24">
        <v>999.9</v>
      </c>
      <c r="CC24">
        <v>0</v>
      </c>
      <c r="CD24">
        <v>0</v>
      </c>
      <c r="CE24">
        <v>10071.9</v>
      </c>
      <c r="CF24">
        <v>0</v>
      </c>
      <c r="CG24">
        <v>0.00152894</v>
      </c>
      <c r="CH24">
        <v>-11.8537</v>
      </c>
      <c r="CI24">
        <v>113.966</v>
      </c>
      <c r="CJ24">
        <v>126.142</v>
      </c>
      <c r="CK24">
        <v>-0.800968</v>
      </c>
      <c r="CL24">
        <v>111.896</v>
      </c>
      <c r="CM24">
        <v>123.75</v>
      </c>
      <c r="CN24">
        <v>18.1653</v>
      </c>
      <c r="CO24">
        <v>18.9662</v>
      </c>
      <c r="CP24">
        <v>1.83125</v>
      </c>
      <c r="CQ24">
        <v>1.912</v>
      </c>
      <c r="CR24">
        <v>16.0561</v>
      </c>
      <c r="CS24">
        <v>16.7338</v>
      </c>
      <c r="CT24">
        <v>9186.03</v>
      </c>
      <c r="CU24">
        <v>0.995582</v>
      </c>
      <c r="CV24">
        <v>0.00441798</v>
      </c>
      <c r="CW24">
        <v>0</v>
      </c>
      <c r="CX24">
        <v>1.6724</v>
      </c>
      <c r="CY24">
        <v>25</v>
      </c>
      <c r="CZ24">
        <v>1457.58</v>
      </c>
      <c r="DA24">
        <v>80763.7</v>
      </c>
      <c r="DB24">
        <v>48.437</v>
      </c>
      <c r="DC24">
        <v>46.812</v>
      </c>
      <c r="DD24">
        <v>47.437</v>
      </c>
      <c r="DE24">
        <v>45.687</v>
      </c>
      <c r="DF24">
        <v>49.437</v>
      </c>
      <c r="DG24">
        <v>9120.56</v>
      </c>
      <c r="DH24">
        <v>40.47</v>
      </c>
      <c r="DI24">
        <v>0</v>
      </c>
      <c r="DJ24">
        <v>4.40000009536743</v>
      </c>
      <c r="DK24">
        <v>3.22197941176471</v>
      </c>
      <c r="DL24">
        <v>-4.12555938587721</v>
      </c>
      <c r="DM24">
        <v>1509.0470617635</v>
      </c>
      <c r="DN24">
        <v>586.516058823529</v>
      </c>
      <c r="DO24">
        <v>10</v>
      </c>
      <c r="DP24">
        <v>0</v>
      </c>
      <c r="DQ24" t="s">
        <v>333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97.5043393442623</v>
      </c>
      <c r="DZ24">
        <v>97.3564721311447</v>
      </c>
      <c r="EA24">
        <v>14.2866432382537</v>
      </c>
      <c r="EB24">
        <v>0</v>
      </c>
      <c r="EC24">
        <v>86.3232409836066</v>
      </c>
      <c r="ED24">
        <v>94.8266303543072</v>
      </c>
      <c r="EE24">
        <v>13.9145762341814</v>
      </c>
      <c r="EF24">
        <v>0</v>
      </c>
      <c r="EG24">
        <v>17.3990770491803</v>
      </c>
      <c r="EH24">
        <v>0.573048545742968</v>
      </c>
      <c r="EI24">
        <v>0.131188372127474</v>
      </c>
      <c r="EJ24">
        <v>0</v>
      </c>
      <c r="EK24">
        <v>0</v>
      </c>
      <c r="EL24">
        <v>3</v>
      </c>
      <c r="EM24" t="s">
        <v>334</v>
      </c>
      <c r="EN24">
        <v>3.21046</v>
      </c>
      <c r="EO24">
        <v>2.67593</v>
      </c>
      <c r="EP24">
        <v>0.0346661</v>
      </c>
      <c r="EQ24">
        <v>0.0380077</v>
      </c>
      <c r="ER24">
        <v>0.0959522</v>
      </c>
      <c r="ES24">
        <v>0.0988595</v>
      </c>
      <c r="ET24">
        <v>29998.4</v>
      </c>
      <c r="EU24">
        <v>34255.8</v>
      </c>
      <c r="EV24">
        <v>30889.5</v>
      </c>
      <c r="EW24">
        <v>34248.4</v>
      </c>
      <c r="EX24">
        <v>37945.9</v>
      </c>
      <c r="EY24">
        <v>38205.8</v>
      </c>
      <c r="EZ24">
        <v>42114.9</v>
      </c>
      <c r="FA24">
        <v>42282.6</v>
      </c>
      <c r="FB24">
        <v>2.2591</v>
      </c>
      <c r="FC24">
        <v>1.92523</v>
      </c>
      <c r="FD24">
        <v>0.188984</v>
      </c>
      <c r="FE24">
        <v>0</v>
      </c>
      <c r="FF24">
        <v>23.9568</v>
      </c>
      <c r="FG24">
        <v>999.9</v>
      </c>
      <c r="FH24">
        <v>63.448</v>
      </c>
      <c r="FI24">
        <v>27.684</v>
      </c>
      <c r="FJ24">
        <v>23.4466</v>
      </c>
      <c r="FK24">
        <v>60.05</v>
      </c>
      <c r="FL24">
        <v>25.5409</v>
      </c>
      <c r="FM24">
        <v>1</v>
      </c>
      <c r="FN24">
        <v>-0.165216</v>
      </c>
      <c r="FO24">
        <v>0.783943</v>
      </c>
      <c r="FP24">
        <v>20.2447</v>
      </c>
      <c r="FQ24">
        <v>5.2408</v>
      </c>
      <c r="FR24">
        <v>11.9855</v>
      </c>
      <c r="FS24">
        <v>4.97355</v>
      </c>
      <c r="FT24">
        <v>3.29675</v>
      </c>
      <c r="FU24">
        <v>160.1</v>
      </c>
      <c r="FV24">
        <v>9999</v>
      </c>
      <c r="FW24">
        <v>9999</v>
      </c>
      <c r="FX24">
        <v>7424.6</v>
      </c>
      <c r="FY24">
        <v>1.85636</v>
      </c>
      <c r="FZ24">
        <v>1.85457</v>
      </c>
      <c r="GA24">
        <v>1.85562</v>
      </c>
      <c r="GB24">
        <v>1.85995</v>
      </c>
      <c r="GC24">
        <v>1.85425</v>
      </c>
      <c r="GD24">
        <v>1.85867</v>
      </c>
      <c r="GE24">
        <v>1.85589</v>
      </c>
      <c r="GF24">
        <v>1.85448</v>
      </c>
      <c r="GG24" t="s">
        <v>335</v>
      </c>
      <c r="GH24" t="s">
        <v>19</v>
      </c>
      <c r="GI24" t="s">
        <v>19</v>
      </c>
      <c r="GJ24" t="s">
        <v>19</v>
      </c>
      <c r="GK24" t="s">
        <v>336</v>
      </c>
      <c r="GL24" t="s">
        <v>337</v>
      </c>
      <c r="GM24" t="s">
        <v>338</v>
      </c>
      <c r="GN24" t="s">
        <v>338</v>
      </c>
      <c r="GO24" t="s">
        <v>338</v>
      </c>
      <c r="GP24" t="s">
        <v>338</v>
      </c>
      <c r="GQ24">
        <v>0</v>
      </c>
      <c r="GR24">
        <v>100</v>
      </c>
      <c r="GS24">
        <v>100</v>
      </c>
      <c r="GT24">
        <v>0</v>
      </c>
      <c r="GU24">
        <v>0</v>
      </c>
      <c r="GV24">
        <v>2</v>
      </c>
      <c r="GW24">
        <v>646.547</v>
      </c>
      <c r="GX24">
        <v>393.307</v>
      </c>
      <c r="GY24">
        <v>21.9333</v>
      </c>
      <c r="GZ24">
        <v>24.8019</v>
      </c>
      <c r="HA24">
        <v>29.9918</v>
      </c>
      <c r="HB24">
        <v>24.7507</v>
      </c>
      <c r="HC24">
        <v>24.7565</v>
      </c>
      <c r="HD24">
        <v>8.35118</v>
      </c>
      <c r="HE24">
        <v>22.6229</v>
      </c>
      <c r="HF24">
        <v>61.7075</v>
      </c>
      <c r="HG24">
        <v>23.16</v>
      </c>
      <c r="HH24">
        <v>135</v>
      </c>
      <c r="HI24">
        <v>22.7379</v>
      </c>
      <c r="HJ24">
        <v>101.467</v>
      </c>
      <c r="HK24">
        <v>101.783</v>
      </c>
    </row>
    <row r="25" spans="1:219">
      <c r="A25">
        <v>9</v>
      </c>
      <c r="B25">
        <v>1554827387</v>
      </c>
      <c r="C25">
        <v>84</v>
      </c>
      <c r="D25" t="s">
        <v>361</v>
      </c>
      <c r="E25" t="s">
        <v>362</v>
      </c>
      <c r="H25">
        <v>1554827387</v>
      </c>
      <c r="I25">
        <f>BW25*AJ25*(BU25-BV25)/(100*BO25*(1000-AJ25*BU25))</f>
        <v>0</v>
      </c>
      <c r="J25">
        <f>BW25*AJ25*(BT25-BS25*(1000-AJ25*BV25)/(1000-AJ25*BU25))/(100*BO25)</f>
        <v>0</v>
      </c>
      <c r="K25">
        <f>BS25 - IF(AJ25&gt;1, J25*BO25*100.0/(AL25*CE25), 0)</f>
        <v>0</v>
      </c>
      <c r="L25">
        <f>((R25-I25/2)*K25-J25)/(R25+I25/2)</f>
        <v>0</v>
      </c>
      <c r="M25">
        <f>L25*(BX25+BY25)/1000.0</f>
        <v>0</v>
      </c>
      <c r="N25">
        <f>(BS25 - IF(AJ25&gt;1, J25*BO25*100.0/(AL25*CE25), 0))*(BX25+BY25)/1000.0</f>
        <v>0</v>
      </c>
      <c r="O25">
        <f>2.0/((1/Q25-1/P25)+SIGN(Q25)*SQRT((1/Q25-1/P25)*(1/Q25-1/P25) + 4*BP25/((BP25+1)*(BP25+1))*(2*1/Q25*1/P25-1/P25*1/P25)))</f>
        <v>0</v>
      </c>
      <c r="P25">
        <f>AG25+AF25*BO25+AE25*BO25*BO25</f>
        <v>0</v>
      </c>
      <c r="Q25">
        <f>I25*(1000-(1000*0.61365*exp(17.502*U25/(240.97+U25))/(BX25+BY25)+BU25)/2)/(1000*0.61365*exp(17.502*U25/(240.97+U25))/(BX25+BY25)-BU25)</f>
        <v>0</v>
      </c>
      <c r="R25">
        <f>1/((BP25+1)/(O25/1.6)+1/(P25/1.37)) + BP25/((BP25+1)/(O25/1.6) + BP25/(P25/1.37))</f>
        <v>0</v>
      </c>
      <c r="S25">
        <f>(BL25*BN25)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BU25*(BX25+BY25)/1000</f>
        <v>0</v>
      </c>
      <c r="Y25">
        <f>0.61365*exp(17.502*BZ25/(240.97+BZ25))</f>
        <v>0</v>
      </c>
      <c r="Z25">
        <f>(V25-BU25*(BX25+BY25)/1000)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-0.0418239152265989</v>
      </c>
      <c r="AF25">
        <v>0.0469510088180669</v>
      </c>
      <c r="AG25">
        <v>3.49762038773879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MAX(0,($B$13+$C$13*CE25)/(1+$D$13*CE25)*BX25/(BZ25+273)*$E$13)</f>
        <v>0</v>
      </c>
      <c r="AM25">
        <v>0</v>
      </c>
      <c r="AN25">
        <v>620.557647058824</v>
      </c>
      <c r="AO25">
        <v>1908.13</v>
      </c>
      <c r="AP25">
        <f>AO25-AN25</f>
        <v>0</v>
      </c>
      <c r="AQ25">
        <f>AP25/AO25</f>
        <v>0</v>
      </c>
      <c r="AR25">
        <v>-2.26732946292121</v>
      </c>
      <c r="AS25" t="s">
        <v>363</v>
      </c>
      <c r="AT25">
        <v>3.15402352941176</v>
      </c>
      <c r="AU25">
        <v>2.5824</v>
      </c>
      <c r="AV25">
        <f>1-AT25/AU25</f>
        <v>0</v>
      </c>
      <c r="AW25">
        <v>0.5</v>
      </c>
      <c r="AX25">
        <f>BL25</f>
        <v>0</v>
      </c>
      <c r="AY25">
        <f>J25</f>
        <v>0</v>
      </c>
      <c r="AZ25">
        <f>AV25*AW25*AX25</f>
        <v>0</v>
      </c>
      <c r="BA25">
        <f>BF25/AU25</f>
        <v>0</v>
      </c>
      <c r="BB25">
        <f>(AY25-AR25)/AX25</f>
        <v>0</v>
      </c>
      <c r="BC25">
        <f>(AO25-AU25)/AU25</f>
        <v>0</v>
      </c>
      <c r="BD25" t="s">
        <v>331</v>
      </c>
      <c r="BE25">
        <v>0</v>
      </c>
      <c r="BF25">
        <f>AU25-BE25</f>
        <v>0</v>
      </c>
      <c r="BG25">
        <f>(AU25-AT25)/(AU25-BE25)</f>
        <v>0</v>
      </c>
      <c r="BH25">
        <f>(AO25-AU25)/(AO25-BE25)</f>
        <v>0</v>
      </c>
      <c r="BI25">
        <f>(AU25-AT25)/(AU25-AN25)</f>
        <v>0</v>
      </c>
      <c r="BJ25">
        <f>(AO25-AU25)/(AO25-AN25)</f>
        <v>0</v>
      </c>
      <c r="BK25">
        <f>$B$11*CF25+$C$11*CG25+$F$11*CT25</f>
        <v>0</v>
      </c>
      <c r="BL25">
        <f>BK25*BM25</f>
        <v>0</v>
      </c>
      <c r="BM25">
        <f>($B$11*$D$9+$C$11*$D$9+$F$11*((DG25+CY25)/MAX(DG25+CY25+DH25, 0.1)*$I$9+DH25/MAX(DG25+CY25+DH25, 0.1)*$J$9))/($B$11+$C$11+$F$11)</f>
        <v>0</v>
      </c>
      <c r="BN25">
        <f>($B$11*$K$9+$C$11*$K$9+$F$11*((DG25+CY25)/MAX(DG25+CY25+DH25, 0.1)*$P$9+DH25/MAX(DG25+CY25+DH25, 0.1)*$Q$9))/($B$11+$C$11+$F$11)</f>
        <v>0</v>
      </c>
      <c r="BO25">
        <v>6</v>
      </c>
      <c r="BP25">
        <v>0.5</v>
      </c>
      <c r="BQ25" t="s">
        <v>332</v>
      </c>
      <c r="BR25">
        <v>1554827387</v>
      </c>
      <c r="BS25">
        <v>118.425</v>
      </c>
      <c r="BT25">
        <v>129.688</v>
      </c>
      <c r="BU25">
        <v>18.2093</v>
      </c>
      <c r="BV25">
        <v>18.7239</v>
      </c>
      <c r="BW25">
        <v>599.909</v>
      </c>
      <c r="BX25">
        <v>100.81</v>
      </c>
      <c r="BY25">
        <v>0.0998686</v>
      </c>
      <c r="BZ25">
        <v>25.7568</v>
      </c>
      <c r="CA25">
        <v>27.5437</v>
      </c>
      <c r="CB25">
        <v>999.9</v>
      </c>
      <c r="CC25">
        <v>0</v>
      </c>
      <c r="CD25">
        <v>0</v>
      </c>
      <c r="CE25">
        <v>10005</v>
      </c>
      <c r="CF25">
        <v>0</v>
      </c>
      <c r="CG25">
        <v>0.00152894</v>
      </c>
      <c r="CH25">
        <v>-11.2626</v>
      </c>
      <c r="CI25">
        <v>120.622</v>
      </c>
      <c r="CJ25">
        <v>132.163</v>
      </c>
      <c r="CK25">
        <v>-0.514627</v>
      </c>
      <c r="CL25">
        <v>118.425</v>
      </c>
      <c r="CM25">
        <v>129.688</v>
      </c>
      <c r="CN25">
        <v>18.2093</v>
      </c>
      <c r="CO25">
        <v>18.7239</v>
      </c>
      <c r="CP25">
        <v>1.83568</v>
      </c>
      <c r="CQ25">
        <v>1.88756</v>
      </c>
      <c r="CR25">
        <v>16.0939</v>
      </c>
      <c r="CS25">
        <v>16.5314</v>
      </c>
      <c r="CT25">
        <v>1500.26</v>
      </c>
      <c r="CU25">
        <v>0.972998</v>
      </c>
      <c r="CV25">
        <v>0.0270025</v>
      </c>
      <c r="CW25">
        <v>0</v>
      </c>
      <c r="CX25">
        <v>4.00375</v>
      </c>
      <c r="CY25">
        <v>2</v>
      </c>
      <c r="CZ25">
        <v>228.361</v>
      </c>
      <c r="DA25">
        <v>13106.8</v>
      </c>
      <c r="DB25">
        <v>48.437</v>
      </c>
      <c r="DC25">
        <v>46.812</v>
      </c>
      <c r="DD25">
        <v>47.437</v>
      </c>
      <c r="DE25">
        <v>45.687</v>
      </c>
      <c r="DF25">
        <v>49.375</v>
      </c>
      <c r="DG25">
        <v>1457.8</v>
      </c>
      <c r="DH25">
        <v>40.46</v>
      </c>
      <c r="DI25">
        <v>0</v>
      </c>
      <c r="DJ25">
        <v>3.20000004768372</v>
      </c>
      <c r="DK25">
        <v>3.15402352941176</v>
      </c>
      <c r="DL25">
        <v>0.387869061374964</v>
      </c>
      <c r="DM25">
        <v>580.288567046887</v>
      </c>
      <c r="DN25">
        <v>588.465705882353</v>
      </c>
      <c r="DO25">
        <v>10</v>
      </c>
      <c r="DP25">
        <v>0</v>
      </c>
      <c r="DQ25" t="s">
        <v>333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104.04718852459</v>
      </c>
      <c r="DZ25">
        <v>97.1878292966697</v>
      </c>
      <c r="EA25">
        <v>14.2617430644054</v>
      </c>
      <c r="EB25">
        <v>0</v>
      </c>
      <c r="EC25">
        <v>92.6552704918033</v>
      </c>
      <c r="ED25">
        <v>95.913943945004</v>
      </c>
      <c r="EE25">
        <v>14.0732190751615</v>
      </c>
      <c r="EF25">
        <v>0</v>
      </c>
      <c r="EG25">
        <v>17.5133967213115</v>
      </c>
      <c r="EH25">
        <v>1.58497979904816</v>
      </c>
      <c r="EI25">
        <v>0.303261586465078</v>
      </c>
      <c r="EJ25">
        <v>0</v>
      </c>
      <c r="EK25">
        <v>0</v>
      </c>
      <c r="EL25">
        <v>3</v>
      </c>
      <c r="EM25" t="s">
        <v>334</v>
      </c>
      <c r="EN25">
        <v>3.20986</v>
      </c>
      <c r="EO25">
        <v>2.6761</v>
      </c>
      <c r="EP25">
        <v>0.0365896</v>
      </c>
      <c r="EQ25">
        <v>0.0397264</v>
      </c>
      <c r="ER25">
        <v>0.0961196</v>
      </c>
      <c r="ES25">
        <v>0.0979439</v>
      </c>
      <c r="ET25">
        <v>29939.4</v>
      </c>
      <c r="EU25">
        <v>34195.9</v>
      </c>
      <c r="EV25">
        <v>30890.3</v>
      </c>
      <c r="EW25">
        <v>34249.8</v>
      </c>
      <c r="EX25">
        <v>37939.9</v>
      </c>
      <c r="EY25">
        <v>38246</v>
      </c>
      <c r="EZ25">
        <v>42116.1</v>
      </c>
      <c r="FA25">
        <v>42284.1</v>
      </c>
      <c r="FB25">
        <v>2.25945</v>
      </c>
      <c r="FC25">
        <v>1.93397</v>
      </c>
      <c r="FD25">
        <v>0.216313</v>
      </c>
      <c r="FE25">
        <v>0</v>
      </c>
      <c r="FF25">
        <v>23.999</v>
      </c>
      <c r="FG25">
        <v>999.9</v>
      </c>
      <c r="FH25">
        <v>63.448</v>
      </c>
      <c r="FI25">
        <v>27.694</v>
      </c>
      <c r="FJ25">
        <v>23.4616</v>
      </c>
      <c r="FK25">
        <v>60.91</v>
      </c>
      <c r="FL25">
        <v>25.8614</v>
      </c>
      <c r="FM25">
        <v>1</v>
      </c>
      <c r="FN25">
        <v>-0.175422</v>
      </c>
      <c r="FO25">
        <v>-0.835395</v>
      </c>
      <c r="FP25">
        <v>20.2464</v>
      </c>
      <c r="FQ25">
        <v>5.23796</v>
      </c>
      <c r="FR25">
        <v>11.9854</v>
      </c>
      <c r="FS25">
        <v>4.9726</v>
      </c>
      <c r="FT25">
        <v>3.29618</v>
      </c>
      <c r="FU25">
        <v>160.1</v>
      </c>
      <c r="FV25">
        <v>9999</v>
      </c>
      <c r="FW25">
        <v>9999</v>
      </c>
      <c r="FX25">
        <v>7424.8</v>
      </c>
      <c r="FY25">
        <v>1.85637</v>
      </c>
      <c r="FZ25">
        <v>1.85458</v>
      </c>
      <c r="GA25">
        <v>1.85564</v>
      </c>
      <c r="GB25">
        <v>1.85997</v>
      </c>
      <c r="GC25">
        <v>1.85429</v>
      </c>
      <c r="GD25">
        <v>1.85868</v>
      </c>
      <c r="GE25">
        <v>1.8559</v>
      </c>
      <c r="GF25">
        <v>1.85448</v>
      </c>
      <c r="GG25" t="s">
        <v>335</v>
      </c>
      <c r="GH25" t="s">
        <v>19</v>
      </c>
      <c r="GI25" t="s">
        <v>19</v>
      </c>
      <c r="GJ25" t="s">
        <v>19</v>
      </c>
      <c r="GK25" t="s">
        <v>336</v>
      </c>
      <c r="GL25" t="s">
        <v>337</v>
      </c>
      <c r="GM25" t="s">
        <v>338</v>
      </c>
      <c r="GN25" t="s">
        <v>338</v>
      </c>
      <c r="GO25" t="s">
        <v>338</v>
      </c>
      <c r="GP25" t="s">
        <v>338</v>
      </c>
      <c r="GQ25">
        <v>0</v>
      </c>
      <c r="GR25">
        <v>100</v>
      </c>
      <c r="GS25">
        <v>100</v>
      </c>
      <c r="GT25">
        <v>0</v>
      </c>
      <c r="GU25">
        <v>0</v>
      </c>
      <c r="GV25">
        <v>2</v>
      </c>
      <c r="GW25">
        <v>646.805</v>
      </c>
      <c r="GX25">
        <v>398.089</v>
      </c>
      <c r="GY25">
        <v>22.3911</v>
      </c>
      <c r="GZ25">
        <v>24.7998</v>
      </c>
      <c r="HA25">
        <v>29.9903</v>
      </c>
      <c r="HB25">
        <v>24.7496</v>
      </c>
      <c r="HC25">
        <v>24.7474</v>
      </c>
      <c r="HD25">
        <v>8.54452</v>
      </c>
      <c r="HE25">
        <v>27.9089</v>
      </c>
      <c r="HF25">
        <v>58.4553</v>
      </c>
      <c r="HG25">
        <v>19.5969</v>
      </c>
      <c r="HH25">
        <v>140</v>
      </c>
      <c r="HI25">
        <v>18.9583</v>
      </c>
      <c r="HJ25">
        <v>101.469</v>
      </c>
      <c r="HK25">
        <v>101.787</v>
      </c>
    </row>
    <row r="26" spans="1:219">
      <c r="A26">
        <v>10</v>
      </c>
      <c r="B26">
        <v>1554827391</v>
      </c>
      <c r="C26">
        <v>88</v>
      </c>
      <c r="D26" t="s">
        <v>364</v>
      </c>
      <c r="E26" t="s">
        <v>365</v>
      </c>
      <c r="H26">
        <v>1554827391</v>
      </c>
      <c r="I26">
        <f>BW26*AJ26*(BU26-BV26)/(100*BO26*(1000-AJ26*BU26))</f>
        <v>0</v>
      </c>
      <c r="J26">
        <f>BW26*AJ26*(BT26-BS26*(1000-AJ26*BV26)/(1000-AJ26*BU26))/(100*BO26)</f>
        <v>0</v>
      </c>
      <c r="K26">
        <f>BS26 - IF(AJ26&gt;1, J26*BO26*100.0/(AL26*CE26), 0)</f>
        <v>0</v>
      </c>
      <c r="L26">
        <f>((R26-I26/2)*K26-J26)/(R26+I26/2)</f>
        <v>0</v>
      </c>
      <c r="M26">
        <f>L26*(BX26+BY26)/1000.0</f>
        <v>0</v>
      </c>
      <c r="N26">
        <f>(BS26 - IF(AJ26&gt;1, J26*BO26*100.0/(AL26*CE26), 0))*(BX26+BY26)/1000.0</f>
        <v>0</v>
      </c>
      <c r="O26">
        <f>2.0/((1/Q26-1/P26)+SIGN(Q26)*SQRT((1/Q26-1/P26)*(1/Q26-1/P26) + 4*BP26/((BP26+1)*(BP26+1))*(2*1/Q26*1/P26-1/P26*1/P26)))</f>
        <v>0</v>
      </c>
      <c r="P26">
        <f>AG26+AF26*BO26+AE26*BO26*BO26</f>
        <v>0</v>
      </c>
      <c r="Q26">
        <f>I26*(1000-(1000*0.61365*exp(17.502*U26/(240.97+U26))/(BX26+BY26)+BU26)/2)/(1000*0.61365*exp(17.502*U26/(240.97+U26))/(BX26+BY26)-BU26)</f>
        <v>0</v>
      </c>
      <c r="R26">
        <f>1/((BP26+1)/(O26/1.6)+1/(P26/1.37)) + BP26/((BP26+1)/(O26/1.6) + BP26/(P26/1.37))</f>
        <v>0</v>
      </c>
      <c r="S26">
        <f>(BL26*BN26)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BU26*(BX26+BY26)/1000</f>
        <v>0</v>
      </c>
      <c r="Y26">
        <f>0.61365*exp(17.502*BZ26/(240.97+BZ26))</f>
        <v>0</v>
      </c>
      <c r="Z26">
        <f>(V26-BU26*(BX26+BY26)/1000)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-0.0414798632786053</v>
      </c>
      <c r="AF26">
        <v>0.0465647803658379</v>
      </c>
      <c r="AG26">
        <v>3.4748613468649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MAX(0,($B$13+$C$13*CE26)/(1+$D$13*CE26)*BX26/(BZ26+273)*$E$13)</f>
        <v>0</v>
      </c>
      <c r="AM26">
        <v>0</v>
      </c>
      <c r="AN26">
        <v>620.557647058824</v>
      </c>
      <c r="AO26">
        <v>1908.13</v>
      </c>
      <c r="AP26">
        <f>AO26-AN26</f>
        <v>0</v>
      </c>
      <c r="AQ26">
        <f>AP26/AO26</f>
        <v>0</v>
      </c>
      <c r="AR26">
        <v>-2.26732946292121</v>
      </c>
      <c r="AS26" t="s">
        <v>366</v>
      </c>
      <c r="AT26">
        <v>2.83426176470588</v>
      </c>
      <c r="AU26">
        <v>2.5404</v>
      </c>
      <c r="AV26">
        <f>1-AT26/AU26</f>
        <v>0</v>
      </c>
      <c r="AW26">
        <v>0.5</v>
      </c>
      <c r="AX26">
        <f>BL26</f>
        <v>0</v>
      </c>
      <c r="AY26">
        <f>J26</f>
        <v>0</v>
      </c>
      <c r="AZ26">
        <f>AV26*AW26*AX26</f>
        <v>0</v>
      </c>
      <c r="BA26">
        <f>BF26/AU26</f>
        <v>0</v>
      </c>
      <c r="BB26">
        <f>(AY26-AR26)/AX26</f>
        <v>0</v>
      </c>
      <c r="BC26">
        <f>(AO26-AU26)/AU26</f>
        <v>0</v>
      </c>
      <c r="BD26" t="s">
        <v>331</v>
      </c>
      <c r="BE26">
        <v>0</v>
      </c>
      <c r="BF26">
        <f>AU26-BE26</f>
        <v>0</v>
      </c>
      <c r="BG26">
        <f>(AU26-AT26)/(AU26-BE26)</f>
        <v>0</v>
      </c>
      <c r="BH26">
        <f>(AO26-AU26)/(AO26-BE26)</f>
        <v>0</v>
      </c>
      <c r="BI26">
        <f>(AU26-AT26)/(AU26-AN26)</f>
        <v>0</v>
      </c>
      <c r="BJ26">
        <f>(AO26-AU26)/(AO26-AN26)</f>
        <v>0</v>
      </c>
      <c r="BK26">
        <f>$B$11*CF26+$C$11*CG26+$F$11*CT26</f>
        <v>0</v>
      </c>
      <c r="BL26">
        <f>BK26*BM26</f>
        <v>0</v>
      </c>
      <c r="BM26">
        <f>($B$11*$D$9+$C$11*$D$9+$F$11*((DG26+CY26)/MAX(DG26+CY26+DH26, 0.1)*$I$9+DH26/MAX(DG26+CY26+DH26, 0.1)*$J$9))/($B$11+$C$11+$F$11)</f>
        <v>0</v>
      </c>
      <c r="BN26">
        <f>($B$11*$K$9+$C$11*$K$9+$F$11*((DG26+CY26)/MAX(DG26+CY26+DH26, 0.1)*$P$9+DH26/MAX(DG26+CY26+DH26, 0.1)*$Q$9))/($B$11+$C$11+$F$11)</f>
        <v>0</v>
      </c>
      <c r="BO26">
        <v>6</v>
      </c>
      <c r="BP26">
        <v>0.5</v>
      </c>
      <c r="BQ26" t="s">
        <v>332</v>
      </c>
      <c r="BR26">
        <v>1554827391</v>
      </c>
      <c r="BS26">
        <v>124.403</v>
      </c>
      <c r="BT26">
        <v>135.028</v>
      </c>
      <c r="BU26">
        <v>18.6628</v>
      </c>
      <c r="BV26">
        <v>19.7394</v>
      </c>
      <c r="BW26">
        <v>600.13</v>
      </c>
      <c r="BX26">
        <v>100.812</v>
      </c>
      <c r="BY26">
        <v>0.10151</v>
      </c>
      <c r="BZ26">
        <v>25.7244</v>
      </c>
      <c r="CA26">
        <v>27.1169</v>
      </c>
      <c r="CB26">
        <v>999.9</v>
      </c>
      <c r="CC26">
        <v>0</v>
      </c>
      <c r="CD26">
        <v>0</v>
      </c>
      <c r="CE26">
        <v>9922.5</v>
      </c>
      <c r="CF26">
        <v>0</v>
      </c>
      <c r="CG26">
        <v>0.00152894</v>
      </c>
      <c r="CH26">
        <v>-10.6243</v>
      </c>
      <c r="CI26">
        <v>126.769</v>
      </c>
      <c r="CJ26">
        <v>137.747</v>
      </c>
      <c r="CK26">
        <v>-1.07666</v>
      </c>
      <c r="CL26">
        <v>124.403</v>
      </c>
      <c r="CM26">
        <v>135.028</v>
      </c>
      <c r="CN26">
        <v>18.6628</v>
      </c>
      <c r="CO26">
        <v>19.7394</v>
      </c>
      <c r="CP26">
        <v>1.88143</v>
      </c>
      <c r="CQ26">
        <v>1.98997</v>
      </c>
      <c r="CR26">
        <v>16.4802</v>
      </c>
      <c r="CS26">
        <v>17.3647</v>
      </c>
      <c r="CT26">
        <v>9189.65</v>
      </c>
      <c r="CU26">
        <v>0.995582</v>
      </c>
      <c r="CV26">
        <v>0.00441798</v>
      </c>
      <c r="CW26">
        <v>0</v>
      </c>
      <c r="CX26">
        <v>1.3024</v>
      </c>
      <c r="CY26">
        <v>25</v>
      </c>
      <c r="CZ26">
        <v>1455.96</v>
      </c>
      <c r="DA26">
        <v>80795.7</v>
      </c>
      <c r="DB26">
        <v>48.437</v>
      </c>
      <c r="DC26">
        <v>46.75</v>
      </c>
      <c r="DD26">
        <v>47.375</v>
      </c>
      <c r="DE26">
        <v>45.625</v>
      </c>
      <c r="DF26">
        <v>49.375</v>
      </c>
      <c r="DG26">
        <v>9124.16</v>
      </c>
      <c r="DH26">
        <v>40.49</v>
      </c>
      <c r="DI26">
        <v>0</v>
      </c>
      <c r="DJ26">
        <v>3.79999995231628</v>
      </c>
      <c r="DK26">
        <v>2.83426176470588</v>
      </c>
      <c r="DL26">
        <v>0.339699195458517</v>
      </c>
      <c r="DM26">
        <v>-171.1512429331</v>
      </c>
      <c r="DN26">
        <v>801.279823529412</v>
      </c>
      <c r="DO26">
        <v>10</v>
      </c>
      <c r="DP26">
        <v>0</v>
      </c>
      <c r="DQ26" t="s">
        <v>333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110.442113114754</v>
      </c>
      <c r="DZ26">
        <v>95.9526485457417</v>
      </c>
      <c r="EA26">
        <v>14.0824637936862</v>
      </c>
      <c r="EB26">
        <v>0</v>
      </c>
      <c r="EC26">
        <v>99.0549557377049</v>
      </c>
      <c r="ED26">
        <v>96.1782967741923</v>
      </c>
      <c r="EE26">
        <v>14.1119887101332</v>
      </c>
      <c r="EF26">
        <v>0</v>
      </c>
      <c r="EG26">
        <v>17.6400131147541</v>
      </c>
      <c r="EH26">
        <v>2.36011887890004</v>
      </c>
      <c r="EI26">
        <v>0.394705318789172</v>
      </c>
      <c r="EJ26">
        <v>0</v>
      </c>
      <c r="EK26">
        <v>0</v>
      </c>
      <c r="EL26">
        <v>3</v>
      </c>
      <c r="EM26" t="s">
        <v>334</v>
      </c>
      <c r="EN26">
        <v>3.21036</v>
      </c>
      <c r="EO26">
        <v>2.67702</v>
      </c>
      <c r="EP26">
        <v>0.0383393</v>
      </c>
      <c r="EQ26">
        <v>0.0412615</v>
      </c>
      <c r="ER26">
        <v>0.0978362</v>
      </c>
      <c r="ES26">
        <v>0.101715</v>
      </c>
      <c r="ET26">
        <v>29886.1</v>
      </c>
      <c r="EU26">
        <v>34142.7</v>
      </c>
      <c r="EV26">
        <v>30891.5</v>
      </c>
      <c r="EW26">
        <v>34251.2</v>
      </c>
      <c r="EX26">
        <v>37868.8</v>
      </c>
      <c r="EY26">
        <v>38087.7</v>
      </c>
      <c r="EZ26">
        <v>42117.6</v>
      </c>
      <c r="FA26">
        <v>42286</v>
      </c>
      <c r="FB26">
        <v>2.25907</v>
      </c>
      <c r="FC26">
        <v>1.92738</v>
      </c>
      <c r="FD26">
        <v>0.188116</v>
      </c>
      <c r="FE26">
        <v>0</v>
      </c>
      <c r="FF26">
        <v>24.0334</v>
      </c>
      <c r="FG26">
        <v>999.9</v>
      </c>
      <c r="FH26">
        <v>63.423</v>
      </c>
      <c r="FI26">
        <v>27.714</v>
      </c>
      <c r="FJ26">
        <v>23.4789</v>
      </c>
      <c r="FK26">
        <v>61.2</v>
      </c>
      <c r="FL26">
        <v>25.8774</v>
      </c>
      <c r="FM26">
        <v>1</v>
      </c>
      <c r="FN26">
        <v>-0.162886</v>
      </c>
      <c r="FO26">
        <v>9.23791</v>
      </c>
      <c r="FP26">
        <v>19.9625</v>
      </c>
      <c r="FQ26">
        <v>5.2435</v>
      </c>
      <c r="FR26">
        <v>11.9897</v>
      </c>
      <c r="FS26">
        <v>4.9749</v>
      </c>
      <c r="FT26">
        <v>3.2965</v>
      </c>
      <c r="FU26">
        <v>160.1</v>
      </c>
      <c r="FV26">
        <v>9999</v>
      </c>
      <c r="FW26">
        <v>9999</v>
      </c>
      <c r="FX26">
        <v>7424.8</v>
      </c>
      <c r="FY26">
        <v>1.85625</v>
      </c>
      <c r="FZ26">
        <v>1.85453</v>
      </c>
      <c r="GA26">
        <v>1.85557</v>
      </c>
      <c r="GB26">
        <v>1.85989</v>
      </c>
      <c r="GC26">
        <v>1.85422</v>
      </c>
      <c r="GD26">
        <v>1.85859</v>
      </c>
      <c r="GE26">
        <v>1.85578</v>
      </c>
      <c r="GF26">
        <v>1.8544</v>
      </c>
      <c r="GG26" t="s">
        <v>335</v>
      </c>
      <c r="GH26" t="s">
        <v>19</v>
      </c>
      <c r="GI26" t="s">
        <v>19</v>
      </c>
      <c r="GJ26" t="s">
        <v>19</v>
      </c>
      <c r="GK26" t="s">
        <v>336</v>
      </c>
      <c r="GL26" t="s">
        <v>337</v>
      </c>
      <c r="GM26" t="s">
        <v>338</v>
      </c>
      <c r="GN26" t="s">
        <v>338</v>
      </c>
      <c r="GO26" t="s">
        <v>338</v>
      </c>
      <c r="GP26" t="s">
        <v>338</v>
      </c>
      <c r="GQ26">
        <v>0</v>
      </c>
      <c r="GR26">
        <v>100</v>
      </c>
      <c r="GS26">
        <v>100</v>
      </c>
      <c r="GT26">
        <v>0</v>
      </c>
      <c r="GU26">
        <v>0</v>
      </c>
      <c r="GV26">
        <v>2</v>
      </c>
      <c r="GW26">
        <v>646.515</v>
      </c>
      <c r="GX26">
        <v>394.473</v>
      </c>
      <c r="GY26">
        <v>22.0331</v>
      </c>
      <c r="GZ26">
        <v>24.7988</v>
      </c>
      <c r="HA26">
        <v>30.0055</v>
      </c>
      <c r="HB26">
        <v>24.7497</v>
      </c>
      <c r="HC26">
        <v>24.7543</v>
      </c>
      <c r="HD26">
        <v>8.94436</v>
      </c>
      <c r="HE26">
        <v>31.2777</v>
      </c>
      <c r="HF26">
        <v>58.4553</v>
      </c>
      <c r="HG26">
        <v>19.5969</v>
      </c>
      <c r="HH26">
        <v>150</v>
      </c>
      <c r="HI26">
        <v>18.3708</v>
      </c>
      <c r="HJ26">
        <v>101.473</v>
      </c>
      <c r="HK26">
        <v>101.791</v>
      </c>
    </row>
    <row r="27" spans="1:219">
      <c r="A27">
        <v>11</v>
      </c>
      <c r="B27">
        <v>1554827395</v>
      </c>
      <c r="C27">
        <v>92</v>
      </c>
      <c r="D27" t="s">
        <v>367</v>
      </c>
      <c r="E27" t="s">
        <v>368</v>
      </c>
      <c r="H27">
        <v>1554827395</v>
      </c>
      <c r="I27">
        <f>BW27*AJ27*(BU27-BV27)/(100*BO27*(1000-AJ27*BU27))</f>
        <v>0</v>
      </c>
      <c r="J27">
        <f>BW27*AJ27*(BT27-BS27*(1000-AJ27*BV27)/(1000-AJ27*BU27))/(100*BO27)</f>
        <v>0</v>
      </c>
      <c r="K27">
        <f>BS27 - IF(AJ27&gt;1, J27*BO27*100.0/(AL27*CE27), 0)</f>
        <v>0</v>
      </c>
      <c r="L27">
        <f>((R27-I27/2)*K27-J27)/(R27+I27/2)</f>
        <v>0</v>
      </c>
      <c r="M27">
        <f>L27*(BX27+BY27)/1000.0</f>
        <v>0</v>
      </c>
      <c r="N27">
        <f>(BS27 - IF(AJ27&gt;1, J27*BO27*100.0/(AL27*CE27), 0))*(BX27+BY27)/1000.0</f>
        <v>0</v>
      </c>
      <c r="O27">
        <f>2.0/((1/Q27-1/P27)+SIGN(Q27)*SQRT((1/Q27-1/P27)*(1/Q27-1/P27) + 4*BP27/((BP27+1)*(BP27+1))*(2*1/Q27*1/P27-1/P27*1/P27)))</f>
        <v>0</v>
      </c>
      <c r="P27">
        <f>AG27+AF27*BO27+AE27*BO27*BO27</f>
        <v>0</v>
      </c>
      <c r="Q27">
        <f>I27*(1000-(1000*0.61365*exp(17.502*U27/(240.97+U27))/(BX27+BY27)+BU27)/2)/(1000*0.61365*exp(17.502*U27/(240.97+U27))/(BX27+BY27)-BU27)</f>
        <v>0</v>
      </c>
      <c r="R27">
        <f>1/((BP27+1)/(O27/1.6)+1/(P27/1.37)) + BP27/((BP27+1)/(O27/1.6) + BP27/(P27/1.37))</f>
        <v>0</v>
      </c>
      <c r="S27">
        <f>(BL27*BN27)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BU27*(BX27+BY27)/1000</f>
        <v>0</v>
      </c>
      <c r="Y27">
        <f>0.61365*exp(17.502*BZ27/(240.97+BZ27))</f>
        <v>0</v>
      </c>
      <c r="Z27">
        <f>(V27-BU27*(BX27+BY27)/1000)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-0.0417194076922996</v>
      </c>
      <c r="AF27">
        <v>0.046833689955453</v>
      </c>
      <c r="AG27">
        <v>3.49071415342469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MAX(0,($B$13+$C$13*CE27)/(1+$D$13*CE27)*BX27/(BZ27+273)*$E$13)</f>
        <v>0</v>
      </c>
      <c r="AM27">
        <v>0</v>
      </c>
      <c r="AN27">
        <v>620.557647058824</v>
      </c>
      <c r="AO27">
        <v>1908.13</v>
      </c>
      <c r="AP27">
        <f>AO27-AN27</f>
        <v>0</v>
      </c>
      <c r="AQ27">
        <f>AP27/AO27</f>
        <v>0</v>
      </c>
      <c r="AR27">
        <v>-2.26732946292121</v>
      </c>
      <c r="AS27" t="s">
        <v>369</v>
      </c>
      <c r="AT27">
        <v>2.99896470588235</v>
      </c>
      <c r="AU27">
        <v>2.6596</v>
      </c>
      <c r="AV27">
        <f>1-AT27/AU27</f>
        <v>0</v>
      </c>
      <c r="AW27">
        <v>0.5</v>
      </c>
      <c r="AX27">
        <f>BL27</f>
        <v>0</v>
      </c>
      <c r="AY27">
        <f>J27</f>
        <v>0</v>
      </c>
      <c r="AZ27">
        <f>AV27*AW27*AX27</f>
        <v>0</v>
      </c>
      <c r="BA27">
        <f>BF27/AU27</f>
        <v>0</v>
      </c>
      <c r="BB27">
        <f>(AY27-AR27)/AX27</f>
        <v>0</v>
      </c>
      <c r="BC27">
        <f>(AO27-AU27)/AU27</f>
        <v>0</v>
      </c>
      <c r="BD27" t="s">
        <v>331</v>
      </c>
      <c r="BE27">
        <v>0</v>
      </c>
      <c r="BF27">
        <f>AU27-BE27</f>
        <v>0</v>
      </c>
      <c r="BG27">
        <f>(AU27-AT27)/(AU27-BE27)</f>
        <v>0</v>
      </c>
      <c r="BH27">
        <f>(AO27-AU27)/(AO27-BE27)</f>
        <v>0</v>
      </c>
      <c r="BI27">
        <f>(AU27-AT27)/(AU27-AN27)</f>
        <v>0</v>
      </c>
      <c r="BJ27">
        <f>(AO27-AU27)/(AO27-AN27)</f>
        <v>0</v>
      </c>
      <c r="BK27">
        <f>$B$11*CF27+$C$11*CG27+$F$11*CT27</f>
        <v>0</v>
      </c>
      <c r="BL27">
        <f>BK27*BM27</f>
        <v>0</v>
      </c>
      <c r="BM27">
        <f>($B$11*$D$9+$C$11*$D$9+$F$11*((DG27+CY27)/MAX(DG27+CY27+DH27, 0.1)*$I$9+DH27/MAX(DG27+CY27+DH27, 0.1)*$J$9))/($B$11+$C$11+$F$11)</f>
        <v>0</v>
      </c>
      <c r="BN27">
        <f>($B$11*$K$9+$C$11*$K$9+$F$11*((DG27+CY27)/MAX(DG27+CY27+DH27, 0.1)*$P$9+DH27/MAX(DG27+CY27+DH27, 0.1)*$Q$9))/($B$11+$C$11+$F$11)</f>
        <v>0</v>
      </c>
      <c r="BO27">
        <v>6</v>
      </c>
      <c r="BP27">
        <v>0.5</v>
      </c>
      <c r="BQ27" t="s">
        <v>332</v>
      </c>
      <c r="BR27">
        <v>1554827395</v>
      </c>
      <c r="BS27">
        <v>130.684</v>
      </c>
      <c r="BT27">
        <v>142.949</v>
      </c>
      <c r="BU27">
        <v>18.8243</v>
      </c>
      <c r="BV27">
        <v>19.022</v>
      </c>
      <c r="BW27">
        <v>600.358</v>
      </c>
      <c r="BX27">
        <v>100.81</v>
      </c>
      <c r="BY27">
        <v>0.100268</v>
      </c>
      <c r="BZ27">
        <v>25.7638</v>
      </c>
      <c r="CA27">
        <v>27.7819</v>
      </c>
      <c r="CB27">
        <v>999.9</v>
      </c>
      <c r="CC27">
        <v>0</v>
      </c>
      <c r="CD27">
        <v>0</v>
      </c>
      <c r="CE27">
        <v>9980</v>
      </c>
      <c r="CF27">
        <v>0</v>
      </c>
      <c r="CG27">
        <v>0.00152894</v>
      </c>
      <c r="CH27">
        <v>-12.2657</v>
      </c>
      <c r="CI27">
        <v>133.191</v>
      </c>
      <c r="CJ27">
        <v>145.721</v>
      </c>
      <c r="CK27">
        <v>-0.19768</v>
      </c>
      <c r="CL27">
        <v>130.684</v>
      </c>
      <c r="CM27">
        <v>142.949</v>
      </c>
      <c r="CN27">
        <v>18.8243</v>
      </c>
      <c r="CO27">
        <v>19.022</v>
      </c>
      <c r="CP27">
        <v>1.89767</v>
      </c>
      <c r="CQ27">
        <v>1.9176</v>
      </c>
      <c r="CR27">
        <v>16.6154</v>
      </c>
      <c r="CS27">
        <v>16.7799</v>
      </c>
      <c r="CT27">
        <v>9228.65</v>
      </c>
      <c r="CU27">
        <v>0.995582</v>
      </c>
      <c r="CV27">
        <v>0.00441798</v>
      </c>
      <c r="CW27">
        <v>0</v>
      </c>
      <c r="CX27">
        <v>1.3924</v>
      </c>
      <c r="CY27">
        <v>25</v>
      </c>
      <c r="CZ27">
        <v>1416.71</v>
      </c>
      <c r="DA27">
        <v>81139.5</v>
      </c>
      <c r="DB27">
        <v>48.5</v>
      </c>
      <c r="DC27">
        <v>46.75</v>
      </c>
      <c r="DD27">
        <v>47.437</v>
      </c>
      <c r="DE27">
        <v>45.625</v>
      </c>
      <c r="DF27">
        <v>49.375</v>
      </c>
      <c r="DG27">
        <v>9162.99</v>
      </c>
      <c r="DH27">
        <v>40.66</v>
      </c>
      <c r="DI27">
        <v>0</v>
      </c>
      <c r="DJ27">
        <v>3.70000004768372</v>
      </c>
      <c r="DK27">
        <v>2.99896470588235</v>
      </c>
      <c r="DL27">
        <v>-0.247555401657753</v>
      </c>
      <c r="DM27">
        <v>161.621666543695</v>
      </c>
      <c r="DN27">
        <v>728.435411764706</v>
      </c>
      <c r="DO27">
        <v>10</v>
      </c>
      <c r="DP27">
        <v>0</v>
      </c>
      <c r="DQ27" t="s">
        <v>333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116.791701639344</v>
      </c>
      <c r="DZ27">
        <v>95.0777190904286</v>
      </c>
      <c r="EA27">
        <v>13.9555905511486</v>
      </c>
      <c r="EB27">
        <v>0</v>
      </c>
      <c r="EC27">
        <v>105.413618032787</v>
      </c>
      <c r="ED27">
        <v>95.5595003701748</v>
      </c>
      <c r="EE27">
        <v>14.0217098473445</v>
      </c>
      <c r="EF27">
        <v>0</v>
      </c>
      <c r="EG27">
        <v>17.8269786885246</v>
      </c>
      <c r="EH27">
        <v>3.34505489159175</v>
      </c>
      <c r="EI27">
        <v>0.523987289019512</v>
      </c>
      <c r="EJ27">
        <v>0</v>
      </c>
      <c r="EK27">
        <v>0</v>
      </c>
      <c r="EL27">
        <v>3</v>
      </c>
      <c r="EM27" t="s">
        <v>334</v>
      </c>
      <c r="EN27">
        <v>3.21085</v>
      </c>
      <c r="EO27">
        <v>2.67627</v>
      </c>
      <c r="EP27">
        <v>0.0401605</v>
      </c>
      <c r="EQ27">
        <v>0.0435169</v>
      </c>
      <c r="ER27">
        <v>0.0984412</v>
      </c>
      <c r="ES27">
        <v>0.0990786</v>
      </c>
      <c r="ET27">
        <v>29830.2</v>
      </c>
      <c r="EU27">
        <v>34062.4</v>
      </c>
      <c r="EV27">
        <v>30892.2</v>
      </c>
      <c r="EW27">
        <v>34251.2</v>
      </c>
      <c r="EX27">
        <v>37844</v>
      </c>
      <c r="EY27">
        <v>38199.6</v>
      </c>
      <c r="EZ27">
        <v>42118.5</v>
      </c>
      <c r="FA27">
        <v>42286.1</v>
      </c>
      <c r="FB27">
        <v>2.25887</v>
      </c>
      <c r="FC27">
        <v>1.93725</v>
      </c>
      <c r="FD27">
        <v>0.226952</v>
      </c>
      <c r="FE27">
        <v>0</v>
      </c>
      <c r="FF27">
        <v>24.0639</v>
      </c>
      <c r="FG27">
        <v>999.9</v>
      </c>
      <c r="FH27">
        <v>63.423</v>
      </c>
      <c r="FI27">
        <v>27.714</v>
      </c>
      <c r="FJ27">
        <v>23.4804</v>
      </c>
      <c r="FK27">
        <v>60.89</v>
      </c>
      <c r="FL27">
        <v>25.3886</v>
      </c>
      <c r="FM27">
        <v>1</v>
      </c>
      <c r="FN27">
        <v>-0.146555</v>
      </c>
      <c r="FO27">
        <v>9.28105</v>
      </c>
      <c r="FP27">
        <v>19.9736</v>
      </c>
      <c r="FQ27">
        <v>5.24275</v>
      </c>
      <c r="FR27">
        <v>11.9905</v>
      </c>
      <c r="FS27">
        <v>4.97465</v>
      </c>
      <c r="FT27">
        <v>3.29618</v>
      </c>
      <c r="FU27">
        <v>160.1</v>
      </c>
      <c r="FV27">
        <v>9999</v>
      </c>
      <c r="FW27">
        <v>9999</v>
      </c>
      <c r="FX27">
        <v>7424.8</v>
      </c>
      <c r="FY27">
        <v>1.85628</v>
      </c>
      <c r="FZ27">
        <v>1.85454</v>
      </c>
      <c r="GA27">
        <v>1.85559</v>
      </c>
      <c r="GB27">
        <v>1.85991</v>
      </c>
      <c r="GC27">
        <v>1.85422</v>
      </c>
      <c r="GD27">
        <v>1.85862</v>
      </c>
      <c r="GE27">
        <v>1.85585</v>
      </c>
      <c r="GF27">
        <v>1.85442</v>
      </c>
      <c r="GG27" t="s">
        <v>335</v>
      </c>
      <c r="GH27" t="s">
        <v>19</v>
      </c>
      <c r="GI27" t="s">
        <v>19</v>
      </c>
      <c r="GJ27" t="s">
        <v>19</v>
      </c>
      <c r="GK27" t="s">
        <v>336</v>
      </c>
      <c r="GL27" t="s">
        <v>337</v>
      </c>
      <c r="GM27" t="s">
        <v>338</v>
      </c>
      <c r="GN27" t="s">
        <v>338</v>
      </c>
      <c r="GO27" t="s">
        <v>338</v>
      </c>
      <c r="GP27" t="s">
        <v>338</v>
      </c>
      <c r="GQ27">
        <v>0</v>
      </c>
      <c r="GR27">
        <v>100</v>
      </c>
      <c r="GS27">
        <v>100</v>
      </c>
      <c r="GT27">
        <v>0</v>
      </c>
      <c r="GU27">
        <v>0</v>
      </c>
      <c r="GV27">
        <v>2</v>
      </c>
      <c r="GW27">
        <v>646.359</v>
      </c>
      <c r="GX27">
        <v>399.892</v>
      </c>
      <c r="GY27">
        <v>20.668</v>
      </c>
      <c r="GZ27">
        <v>24.7972</v>
      </c>
      <c r="HA27">
        <v>30.0118</v>
      </c>
      <c r="HB27">
        <v>24.7491</v>
      </c>
      <c r="HC27">
        <v>24.7455</v>
      </c>
      <c r="HD27">
        <v>9.1838</v>
      </c>
      <c r="HE27">
        <v>12.6189</v>
      </c>
      <c r="HF27">
        <v>62.7122</v>
      </c>
      <c r="HG27">
        <v>17.3367</v>
      </c>
      <c r="HH27">
        <v>155</v>
      </c>
      <c r="HI27">
        <v>23.0378</v>
      </c>
      <c r="HJ27">
        <v>101.475</v>
      </c>
      <c r="HK27">
        <v>101.791</v>
      </c>
    </row>
    <row r="28" spans="1:219">
      <c r="A28">
        <v>12</v>
      </c>
      <c r="B28">
        <v>1554827399</v>
      </c>
      <c r="C28">
        <v>96</v>
      </c>
      <c r="D28" t="s">
        <v>370</v>
      </c>
      <c r="E28" t="s">
        <v>371</v>
      </c>
      <c r="H28">
        <v>1554827399</v>
      </c>
      <c r="I28">
        <f>BW28*AJ28*(BU28-BV28)/(100*BO28*(1000-AJ28*BU28))</f>
        <v>0</v>
      </c>
      <c r="J28">
        <f>BW28*AJ28*(BT28-BS28*(1000-AJ28*BV28)/(1000-AJ28*BU28))/(100*BO28)</f>
        <v>0</v>
      </c>
      <c r="K28">
        <f>BS28 - IF(AJ28&gt;1, J28*BO28*100.0/(AL28*CE28), 0)</f>
        <v>0</v>
      </c>
      <c r="L28">
        <f>((R28-I28/2)*K28-J28)/(R28+I28/2)</f>
        <v>0</v>
      </c>
      <c r="M28">
        <f>L28*(BX28+BY28)/1000.0</f>
        <v>0</v>
      </c>
      <c r="N28">
        <f>(BS28 - IF(AJ28&gt;1, J28*BO28*100.0/(AL28*CE28), 0))*(BX28+BY28)/1000.0</f>
        <v>0</v>
      </c>
      <c r="O28">
        <f>2.0/((1/Q28-1/P28)+SIGN(Q28)*SQRT((1/Q28-1/P28)*(1/Q28-1/P28) + 4*BP28/((BP28+1)*(BP28+1))*(2*1/Q28*1/P28-1/P28*1/P28)))</f>
        <v>0</v>
      </c>
      <c r="P28">
        <f>AG28+AF28*BO28+AE28*BO28*BO28</f>
        <v>0</v>
      </c>
      <c r="Q28">
        <f>I28*(1000-(1000*0.61365*exp(17.502*U28/(240.97+U28))/(BX28+BY28)+BU28)/2)/(1000*0.61365*exp(17.502*U28/(240.97+U28))/(BX28+BY28)-BU28)</f>
        <v>0</v>
      </c>
      <c r="R28">
        <f>1/((BP28+1)/(O28/1.6)+1/(P28/1.37)) + BP28/((BP28+1)/(O28/1.6) + BP28/(P28/1.37))</f>
        <v>0</v>
      </c>
      <c r="S28">
        <f>(BL28*BN28)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BU28*(BX28+BY28)/1000</f>
        <v>0</v>
      </c>
      <c r="Y28">
        <f>0.61365*exp(17.502*BZ28/(240.97+BZ28))</f>
        <v>0</v>
      </c>
      <c r="Z28">
        <f>(V28-BU28*(BX28+BY28)/1000)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-0.0416231720078166</v>
      </c>
      <c r="AF28">
        <v>0.0467256569689118</v>
      </c>
      <c r="AG28">
        <v>3.48434919685975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MAX(0,($B$13+$C$13*CE28)/(1+$D$13*CE28)*BX28/(BZ28+273)*$E$13)</f>
        <v>0</v>
      </c>
      <c r="AM28">
        <v>0</v>
      </c>
      <c r="AN28">
        <v>620.557647058824</v>
      </c>
      <c r="AO28">
        <v>1908.13</v>
      </c>
      <c r="AP28">
        <f>AO28-AN28</f>
        <v>0</v>
      </c>
      <c r="AQ28">
        <f>AP28/AO28</f>
        <v>0</v>
      </c>
      <c r="AR28">
        <v>-2.26732946292121</v>
      </c>
      <c r="AS28" t="s">
        <v>372</v>
      </c>
      <c r="AT28">
        <v>3.10333235294118</v>
      </c>
      <c r="AU28">
        <v>2.3524</v>
      </c>
      <c r="AV28">
        <f>1-AT28/AU28</f>
        <v>0</v>
      </c>
      <c r="AW28">
        <v>0.5</v>
      </c>
      <c r="AX28">
        <f>BL28</f>
        <v>0</v>
      </c>
      <c r="AY28">
        <f>J28</f>
        <v>0</v>
      </c>
      <c r="AZ28">
        <f>AV28*AW28*AX28</f>
        <v>0</v>
      </c>
      <c r="BA28">
        <f>BF28/AU28</f>
        <v>0</v>
      </c>
      <c r="BB28">
        <f>(AY28-AR28)/AX28</f>
        <v>0</v>
      </c>
      <c r="BC28">
        <f>(AO28-AU28)/AU28</f>
        <v>0</v>
      </c>
      <c r="BD28" t="s">
        <v>331</v>
      </c>
      <c r="BE28">
        <v>0</v>
      </c>
      <c r="BF28">
        <f>AU28-BE28</f>
        <v>0</v>
      </c>
      <c r="BG28">
        <f>(AU28-AT28)/(AU28-BE28)</f>
        <v>0</v>
      </c>
      <c r="BH28">
        <f>(AO28-AU28)/(AO28-BE28)</f>
        <v>0</v>
      </c>
      <c r="BI28">
        <f>(AU28-AT28)/(AU28-AN28)</f>
        <v>0</v>
      </c>
      <c r="BJ28">
        <f>(AO28-AU28)/(AO28-AN28)</f>
        <v>0</v>
      </c>
      <c r="BK28">
        <f>$B$11*CF28+$C$11*CG28+$F$11*CT28</f>
        <v>0</v>
      </c>
      <c r="BL28">
        <f>BK28*BM28</f>
        <v>0</v>
      </c>
      <c r="BM28">
        <f>($B$11*$D$9+$C$11*$D$9+$F$11*((DG28+CY28)/MAX(DG28+CY28+DH28, 0.1)*$I$9+DH28/MAX(DG28+CY28+DH28, 0.1)*$J$9))/($B$11+$C$11+$F$11)</f>
        <v>0</v>
      </c>
      <c r="BN28">
        <f>($B$11*$K$9+$C$11*$K$9+$F$11*((DG28+CY28)/MAX(DG28+CY28+DH28, 0.1)*$P$9+DH28/MAX(DG28+CY28+DH28, 0.1)*$Q$9))/($B$11+$C$11+$F$11)</f>
        <v>0</v>
      </c>
      <c r="BO28">
        <v>6</v>
      </c>
      <c r="BP28">
        <v>0.5</v>
      </c>
      <c r="BQ28" t="s">
        <v>332</v>
      </c>
      <c r="BR28">
        <v>1554827399</v>
      </c>
      <c r="BS28">
        <v>137.405</v>
      </c>
      <c r="BT28">
        <v>149.007</v>
      </c>
      <c r="BU28">
        <v>19.0249</v>
      </c>
      <c r="BV28">
        <v>21.408</v>
      </c>
      <c r="BW28">
        <v>599.832</v>
      </c>
      <c r="BX28">
        <v>100.811</v>
      </c>
      <c r="BY28">
        <v>0.100232</v>
      </c>
      <c r="BZ28">
        <v>25.6504</v>
      </c>
      <c r="CA28">
        <v>26.9275</v>
      </c>
      <c r="CB28">
        <v>999.9</v>
      </c>
      <c r="CC28">
        <v>0</v>
      </c>
      <c r="CD28">
        <v>0</v>
      </c>
      <c r="CE28">
        <v>9956.88</v>
      </c>
      <c r="CF28">
        <v>0</v>
      </c>
      <c r="CG28">
        <v>0.00152894</v>
      </c>
      <c r="CH28">
        <v>-11.6022</v>
      </c>
      <c r="CI28">
        <v>140.07</v>
      </c>
      <c r="CJ28">
        <v>152.267</v>
      </c>
      <c r="CK28">
        <v>-2.38318</v>
      </c>
      <c r="CL28">
        <v>137.405</v>
      </c>
      <c r="CM28">
        <v>149.007</v>
      </c>
      <c r="CN28">
        <v>19.0249</v>
      </c>
      <c r="CO28">
        <v>21.408</v>
      </c>
      <c r="CP28">
        <v>1.91791</v>
      </c>
      <c r="CQ28">
        <v>2.15816</v>
      </c>
      <c r="CR28">
        <v>16.7824</v>
      </c>
      <c r="CS28">
        <v>18.655</v>
      </c>
      <c r="CT28">
        <v>9209.73</v>
      </c>
      <c r="CU28">
        <v>0.995582</v>
      </c>
      <c r="CV28">
        <v>0.00441798</v>
      </c>
      <c r="CW28">
        <v>0</v>
      </c>
      <c r="CX28">
        <v>1.6868</v>
      </c>
      <c r="CY28">
        <v>25</v>
      </c>
      <c r="CZ28">
        <v>1441.75</v>
      </c>
      <c r="DA28">
        <v>80972.7</v>
      </c>
      <c r="DB28">
        <v>48.437</v>
      </c>
      <c r="DC28">
        <v>46.75</v>
      </c>
      <c r="DD28">
        <v>47.375</v>
      </c>
      <c r="DE28">
        <v>45.625</v>
      </c>
      <c r="DF28">
        <v>49.375</v>
      </c>
      <c r="DG28">
        <v>9144.15</v>
      </c>
      <c r="DH28">
        <v>40.58</v>
      </c>
      <c r="DI28">
        <v>0</v>
      </c>
      <c r="DJ28">
        <v>4.09999990463257</v>
      </c>
      <c r="DK28">
        <v>3.10333235294118</v>
      </c>
      <c r="DL28">
        <v>8.47897982520224</v>
      </c>
      <c r="DM28">
        <v>-4114.52529303756</v>
      </c>
      <c r="DN28">
        <v>727.770176470588</v>
      </c>
      <c r="DO28">
        <v>10</v>
      </c>
      <c r="DP28">
        <v>0</v>
      </c>
      <c r="DQ28" t="s">
        <v>333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123.226591803279</v>
      </c>
      <c r="DZ28">
        <v>96.0267033315716</v>
      </c>
      <c r="EA28">
        <v>14.0962516989946</v>
      </c>
      <c r="EB28">
        <v>0</v>
      </c>
      <c r="EC28">
        <v>111.784637704918</v>
      </c>
      <c r="ED28">
        <v>95.3659678477005</v>
      </c>
      <c r="EE28">
        <v>13.9933590774885</v>
      </c>
      <c r="EF28">
        <v>0</v>
      </c>
      <c r="EG28">
        <v>18.0224704918033</v>
      </c>
      <c r="EH28">
        <v>3.81940835536757</v>
      </c>
      <c r="EI28">
        <v>0.57827227926413</v>
      </c>
      <c r="EJ28">
        <v>0</v>
      </c>
      <c r="EK28">
        <v>0</v>
      </c>
      <c r="EL28">
        <v>3</v>
      </c>
      <c r="EM28" t="s">
        <v>334</v>
      </c>
      <c r="EN28">
        <v>3.20971</v>
      </c>
      <c r="EO28">
        <v>2.67603</v>
      </c>
      <c r="EP28">
        <v>0.0420962</v>
      </c>
      <c r="EQ28">
        <v>0.0452288</v>
      </c>
      <c r="ER28">
        <v>0.0991921</v>
      </c>
      <c r="ES28">
        <v>0.107688</v>
      </c>
      <c r="ET28">
        <v>29769.6</v>
      </c>
      <c r="EU28">
        <v>33999.7</v>
      </c>
      <c r="EV28">
        <v>30891.7</v>
      </c>
      <c r="EW28">
        <v>34249.5</v>
      </c>
      <c r="EX28">
        <v>37811.3</v>
      </c>
      <c r="EY28">
        <v>37832.3</v>
      </c>
      <c r="EZ28">
        <v>42117.4</v>
      </c>
      <c r="FA28">
        <v>42283.9</v>
      </c>
      <c r="FB28">
        <v>2.25837</v>
      </c>
      <c r="FC28">
        <v>1.93292</v>
      </c>
      <c r="FD28">
        <v>0.17295</v>
      </c>
      <c r="FE28">
        <v>0</v>
      </c>
      <c r="FF28">
        <v>24.0924</v>
      </c>
      <c r="FG28">
        <v>999.9</v>
      </c>
      <c r="FH28">
        <v>63.472</v>
      </c>
      <c r="FI28">
        <v>27.714</v>
      </c>
      <c r="FJ28">
        <v>23.4964</v>
      </c>
      <c r="FK28">
        <v>61.42</v>
      </c>
      <c r="FL28">
        <v>25.5649</v>
      </c>
      <c r="FM28">
        <v>1</v>
      </c>
      <c r="FN28">
        <v>-0.144703</v>
      </c>
      <c r="FO28">
        <v>9.28105</v>
      </c>
      <c r="FP28">
        <v>19.9752</v>
      </c>
      <c r="FQ28">
        <v>5.24095</v>
      </c>
      <c r="FR28">
        <v>11.9902</v>
      </c>
      <c r="FS28">
        <v>4.97425</v>
      </c>
      <c r="FT28">
        <v>3.29605</v>
      </c>
      <c r="FU28">
        <v>160.1</v>
      </c>
      <c r="FV28">
        <v>9999</v>
      </c>
      <c r="FW28">
        <v>9999</v>
      </c>
      <c r="FX28">
        <v>7425</v>
      </c>
      <c r="FY28">
        <v>1.85628</v>
      </c>
      <c r="FZ28">
        <v>1.85453</v>
      </c>
      <c r="GA28">
        <v>1.85559</v>
      </c>
      <c r="GB28">
        <v>1.8599</v>
      </c>
      <c r="GC28">
        <v>1.85422</v>
      </c>
      <c r="GD28">
        <v>1.85861</v>
      </c>
      <c r="GE28">
        <v>1.85581</v>
      </c>
      <c r="GF28">
        <v>1.85441</v>
      </c>
      <c r="GG28" t="s">
        <v>335</v>
      </c>
      <c r="GH28" t="s">
        <v>19</v>
      </c>
      <c r="GI28" t="s">
        <v>19</v>
      </c>
      <c r="GJ28" t="s">
        <v>19</v>
      </c>
      <c r="GK28" t="s">
        <v>336</v>
      </c>
      <c r="GL28" t="s">
        <v>337</v>
      </c>
      <c r="GM28" t="s">
        <v>338</v>
      </c>
      <c r="GN28" t="s">
        <v>338</v>
      </c>
      <c r="GO28" t="s">
        <v>338</v>
      </c>
      <c r="GP28" t="s">
        <v>338</v>
      </c>
      <c r="GQ28">
        <v>0</v>
      </c>
      <c r="GR28">
        <v>100</v>
      </c>
      <c r="GS28">
        <v>100</v>
      </c>
      <c r="GT28">
        <v>0</v>
      </c>
      <c r="GU28">
        <v>0</v>
      </c>
      <c r="GV28">
        <v>2</v>
      </c>
      <c r="GW28">
        <v>645.945</v>
      </c>
      <c r="GX28">
        <v>397.572</v>
      </c>
      <c r="GY28">
        <v>19.78</v>
      </c>
      <c r="GZ28">
        <v>24.7967</v>
      </c>
      <c r="HA28">
        <v>30.0065</v>
      </c>
      <c r="HB28">
        <v>24.7466</v>
      </c>
      <c r="HC28">
        <v>24.7584</v>
      </c>
      <c r="HD28">
        <v>9.57376</v>
      </c>
      <c r="HE28">
        <v>23.1648</v>
      </c>
      <c r="HF28">
        <v>59.6331</v>
      </c>
      <c r="HG28">
        <v>20.54</v>
      </c>
      <c r="HH28">
        <v>165</v>
      </c>
      <c r="HI28">
        <v>20.0292</v>
      </c>
      <c r="HJ28">
        <v>101.473</v>
      </c>
      <c r="HK28">
        <v>101.786</v>
      </c>
    </row>
    <row r="29" spans="1:219">
      <c r="A29">
        <v>13</v>
      </c>
      <c r="B29">
        <v>1554827407</v>
      </c>
      <c r="C29">
        <v>104</v>
      </c>
      <c r="D29" t="s">
        <v>373</v>
      </c>
      <c r="E29" t="s">
        <v>374</v>
      </c>
      <c r="H29">
        <v>1554827407</v>
      </c>
      <c r="I29">
        <f>BW29*AJ29*(BU29-BV29)/(100*BO29*(1000-AJ29*BU29))</f>
        <v>0</v>
      </c>
      <c r="J29">
        <f>BW29*AJ29*(BT29-BS29*(1000-AJ29*BV29)/(1000-AJ29*BU29))/(100*BO29)</f>
        <v>0</v>
      </c>
      <c r="K29">
        <f>BS29 - IF(AJ29&gt;1, J29*BO29*100.0/(AL29*CE29), 0)</f>
        <v>0</v>
      </c>
      <c r="L29">
        <f>((R29-I29/2)*K29-J29)/(R29+I29/2)</f>
        <v>0</v>
      </c>
      <c r="M29">
        <f>L29*(BX29+BY29)/1000.0</f>
        <v>0</v>
      </c>
      <c r="N29">
        <f>(BS29 - IF(AJ29&gt;1, J29*BO29*100.0/(AL29*CE29), 0))*(BX29+BY29)/1000.0</f>
        <v>0</v>
      </c>
      <c r="O29">
        <f>2.0/((1/Q29-1/P29)+SIGN(Q29)*SQRT((1/Q29-1/P29)*(1/Q29-1/P29) + 4*BP29/((BP29+1)*(BP29+1))*(2*1/Q29*1/P29-1/P29*1/P29)))</f>
        <v>0</v>
      </c>
      <c r="P29">
        <f>AG29+AF29*BO29+AE29*BO29*BO29</f>
        <v>0</v>
      </c>
      <c r="Q29">
        <f>I29*(1000-(1000*0.61365*exp(17.502*U29/(240.97+U29))/(BX29+BY29)+BU29)/2)/(1000*0.61365*exp(17.502*U29/(240.97+U29))/(BX29+BY29)-BU29)</f>
        <v>0</v>
      </c>
      <c r="R29">
        <f>1/((BP29+1)/(O29/1.6)+1/(P29/1.37)) + BP29/((BP29+1)/(O29/1.6) + BP29/(P29/1.37))</f>
        <v>0</v>
      </c>
      <c r="S29">
        <f>(BL29*BN29)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BU29*(BX29+BY29)/1000</f>
        <v>0</v>
      </c>
      <c r="Y29">
        <f>0.61365*exp(17.502*BZ29/(240.97+BZ29))</f>
        <v>0</v>
      </c>
      <c r="Z29">
        <f>(V29-BU29*(BX29+BY29)/1000)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-0.0423263911006176</v>
      </c>
      <c r="AF29">
        <v>0.0475150820059571</v>
      </c>
      <c r="AG29">
        <v>3.53074124714661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MAX(0,($B$13+$C$13*CE29)/(1+$D$13*CE29)*BX29/(BZ29+273)*$E$13)</f>
        <v>0</v>
      </c>
      <c r="AM29">
        <v>0</v>
      </c>
      <c r="AN29">
        <v>620.557647058824</v>
      </c>
      <c r="AO29">
        <v>1908.13</v>
      </c>
      <c r="AP29">
        <f>AO29-AN29</f>
        <v>0</v>
      </c>
      <c r="AQ29">
        <f>AP29/AO29</f>
        <v>0</v>
      </c>
      <c r="AR29">
        <v>-2.26732946292121</v>
      </c>
      <c r="AS29" t="s">
        <v>375</v>
      </c>
      <c r="AT29">
        <v>2.99515294117647</v>
      </c>
      <c r="AU29">
        <v>2.6096</v>
      </c>
      <c r="AV29">
        <f>1-AT29/AU29</f>
        <v>0</v>
      </c>
      <c r="AW29">
        <v>0.5</v>
      </c>
      <c r="AX29">
        <f>BL29</f>
        <v>0</v>
      </c>
      <c r="AY29">
        <f>J29</f>
        <v>0</v>
      </c>
      <c r="AZ29">
        <f>AV29*AW29*AX29</f>
        <v>0</v>
      </c>
      <c r="BA29">
        <f>BF29/AU29</f>
        <v>0</v>
      </c>
      <c r="BB29">
        <f>(AY29-AR29)/AX29</f>
        <v>0</v>
      </c>
      <c r="BC29">
        <f>(AO29-AU29)/AU29</f>
        <v>0</v>
      </c>
      <c r="BD29" t="s">
        <v>331</v>
      </c>
      <c r="BE29">
        <v>0</v>
      </c>
      <c r="BF29">
        <f>AU29-BE29</f>
        <v>0</v>
      </c>
      <c r="BG29">
        <f>(AU29-AT29)/(AU29-BE29)</f>
        <v>0</v>
      </c>
      <c r="BH29">
        <f>(AO29-AU29)/(AO29-BE29)</f>
        <v>0</v>
      </c>
      <c r="BI29">
        <f>(AU29-AT29)/(AU29-AN29)</f>
        <v>0</v>
      </c>
      <c r="BJ29">
        <f>(AO29-AU29)/(AO29-AN29)</f>
        <v>0</v>
      </c>
      <c r="BK29">
        <f>$B$11*CF29+$C$11*CG29+$F$11*CT29</f>
        <v>0</v>
      </c>
      <c r="BL29">
        <f>BK29*BM29</f>
        <v>0</v>
      </c>
      <c r="BM29">
        <f>($B$11*$D$9+$C$11*$D$9+$F$11*((DG29+CY29)/MAX(DG29+CY29+DH29, 0.1)*$I$9+DH29/MAX(DG29+CY29+DH29, 0.1)*$J$9))/($B$11+$C$11+$F$11)</f>
        <v>0</v>
      </c>
      <c r="BN29">
        <f>($B$11*$K$9+$C$11*$K$9+$F$11*((DG29+CY29)/MAX(DG29+CY29+DH29, 0.1)*$P$9+DH29/MAX(DG29+CY29+DH29, 0.1)*$Q$9))/($B$11+$C$11+$F$11)</f>
        <v>0</v>
      </c>
      <c r="BO29">
        <v>6</v>
      </c>
      <c r="BP29">
        <v>0.5</v>
      </c>
      <c r="BQ29" t="s">
        <v>332</v>
      </c>
      <c r="BR29">
        <v>1554827407</v>
      </c>
      <c r="BS29">
        <v>151.429</v>
      </c>
      <c r="BT29">
        <v>163.968</v>
      </c>
      <c r="BU29">
        <v>19.8592</v>
      </c>
      <c r="BV29">
        <v>20.3115</v>
      </c>
      <c r="BW29">
        <v>600.038</v>
      </c>
      <c r="BX29">
        <v>100.812</v>
      </c>
      <c r="BY29">
        <v>0.0983979</v>
      </c>
      <c r="BZ29">
        <v>25.527</v>
      </c>
      <c r="CA29">
        <v>27.3752</v>
      </c>
      <c r="CB29">
        <v>999.9</v>
      </c>
      <c r="CC29">
        <v>0</v>
      </c>
      <c r="CD29">
        <v>0</v>
      </c>
      <c r="CE29">
        <v>10125</v>
      </c>
      <c r="CF29">
        <v>0</v>
      </c>
      <c r="CG29">
        <v>0.00152894</v>
      </c>
      <c r="CH29">
        <v>-12.5395</v>
      </c>
      <c r="CI29">
        <v>154.497</v>
      </c>
      <c r="CJ29">
        <v>167.368</v>
      </c>
      <c r="CK29">
        <v>-0.452282</v>
      </c>
      <c r="CL29">
        <v>151.429</v>
      </c>
      <c r="CM29">
        <v>163.968</v>
      </c>
      <c r="CN29">
        <v>19.8592</v>
      </c>
      <c r="CO29">
        <v>20.3115</v>
      </c>
      <c r="CP29">
        <v>2.00205</v>
      </c>
      <c r="CQ29">
        <v>2.04765</v>
      </c>
      <c r="CR29">
        <v>17.4606</v>
      </c>
      <c r="CS29">
        <v>17.8177</v>
      </c>
      <c r="CT29">
        <v>9190.87</v>
      </c>
      <c r="CU29">
        <v>0.995582</v>
      </c>
      <c r="CV29">
        <v>0.00441798</v>
      </c>
      <c r="CW29">
        <v>0</v>
      </c>
      <c r="CX29">
        <v>1.6316</v>
      </c>
      <c r="CY29">
        <v>25</v>
      </c>
      <c r="CZ29">
        <v>1450.63</v>
      </c>
      <c r="DA29">
        <v>80806.4</v>
      </c>
      <c r="DB29">
        <v>48.375</v>
      </c>
      <c r="DC29">
        <v>46.687</v>
      </c>
      <c r="DD29">
        <v>47.375</v>
      </c>
      <c r="DE29">
        <v>45.562</v>
      </c>
      <c r="DF29">
        <v>49.312</v>
      </c>
      <c r="DG29">
        <v>9125.38</v>
      </c>
      <c r="DH29">
        <v>40.49</v>
      </c>
      <c r="DI29">
        <v>0</v>
      </c>
      <c r="DJ29">
        <v>4.19999980926514</v>
      </c>
      <c r="DK29">
        <v>2.99515294117647</v>
      </c>
      <c r="DL29">
        <v>-6.87897820413422</v>
      </c>
      <c r="DM29">
        <v>2167.46406167383</v>
      </c>
      <c r="DN29">
        <v>730.600588235294</v>
      </c>
      <c r="DO29">
        <v>10</v>
      </c>
      <c r="DP29">
        <v>0</v>
      </c>
      <c r="DQ29" t="s">
        <v>333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136.408868852459</v>
      </c>
      <c r="DZ29">
        <v>99.2088989952411</v>
      </c>
      <c r="EA29">
        <v>14.5718459663848</v>
      </c>
      <c r="EB29">
        <v>0</v>
      </c>
      <c r="EC29">
        <v>124.649</v>
      </c>
      <c r="ED29">
        <v>96.8376012691699</v>
      </c>
      <c r="EE29">
        <v>14.211077656671</v>
      </c>
      <c r="EF29">
        <v>0</v>
      </c>
      <c r="EG29">
        <v>18.6004524590164</v>
      </c>
      <c r="EH29">
        <v>4.95998328926495</v>
      </c>
      <c r="EI29">
        <v>0.74259563663082</v>
      </c>
      <c r="EJ29">
        <v>0</v>
      </c>
      <c r="EK29">
        <v>0</v>
      </c>
      <c r="EL29">
        <v>3</v>
      </c>
      <c r="EM29" t="s">
        <v>334</v>
      </c>
      <c r="EN29">
        <v>3.21016</v>
      </c>
      <c r="EO29">
        <v>2.67568</v>
      </c>
      <c r="EP29">
        <v>0.0460795</v>
      </c>
      <c r="EQ29">
        <v>0.0493935</v>
      </c>
      <c r="ER29">
        <v>0.102285</v>
      </c>
      <c r="ES29">
        <v>0.103794</v>
      </c>
      <c r="ET29">
        <v>29644.8</v>
      </c>
      <c r="EU29">
        <v>33850.2</v>
      </c>
      <c r="EV29">
        <v>30890.6</v>
      </c>
      <c r="EW29">
        <v>34248.2</v>
      </c>
      <c r="EX29">
        <v>37679.9</v>
      </c>
      <c r="EY29">
        <v>37996.5</v>
      </c>
      <c r="EZ29">
        <v>42116.7</v>
      </c>
      <c r="FA29">
        <v>42282.8</v>
      </c>
      <c r="FB29">
        <v>2.2591</v>
      </c>
      <c r="FC29">
        <v>1.93485</v>
      </c>
      <c r="FD29">
        <v>0.197809</v>
      </c>
      <c r="FE29">
        <v>0</v>
      </c>
      <c r="FF29">
        <v>24.1338</v>
      </c>
      <c r="FG29">
        <v>999.9</v>
      </c>
      <c r="FH29">
        <v>63.448</v>
      </c>
      <c r="FI29">
        <v>27.724</v>
      </c>
      <c r="FJ29">
        <v>23.4995</v>
      </c>
      <c r="FK29">
        <v>60.26</v>
      </c>
      <c r="FL29">
        <v>25.6651</v>
      </c>
      <c r="FM29">
        <v>1</v>
      </c>
      <c r="FN29">
        <v>-0.157416</v>
      </c>
      <c r="FO29">
        <v>2.88648</v>
      </c>
      <c r="FP29">
        <v>20.1973</v>
      </c>
      <c r="FQ29">
        <v>5.23796</v>
      </c>
      <c r="FR29">
        <v>11.9858</v>
      </c>
      <c r="FS29">
        <v>4.9729</v>
      </c>
      <c r="FT29">
        <v>3.296</v>
      </c>
      <c r="FU29">
        <v>160.1</v>
      </c>
      <c r="FV29">
        <v>9999</v>
      </c>
      <c r="FW29">
        <v>9999</v>
      </c>
      <c r="FX29">
        <v>7425.3</v>
      </c>
      <c r="FY29">
        <v>1.85635</v>
      </c>
      <c r="FZ29">
        <v>1.85455</v>
      </c>
      <c r="GA29">
        <v>1.85562</v>
      </c>
      <c r="GB29">
        <v>1.85995</v>
      </c>
      <c r="GC29">
        <v>1.85425</v>
      </c>
      <c r="GD29">
        <v>1.85867</v>
      </c>
      <c r="GE29">
        <v>1.85587</v>
      </c>
      <c r="GF29">
        <v>1.85446</v>
      </c>
      <c r="GG29" t="s">
        <v>335</v>
      </c>
      <c r="GH29" t="s">
        <v>19</v>
      </c>
      <c r="GI29" t="s">
        <v>19</v>
      </c>
      <c r="GJ29" t="s">
        <v>19</v>
      </c>
      <c r="GK29" t="s">
        <v>336</v>
      </c>
      <c r="GL29" t="s">
        <v>337</v>
      </c>
      <c r="GM29" t="s">
        <v>338</v>
      </c>
      <c r="GN29" t="s">
        <v>338</v>
      </c>
      <c r="GO29" t="s">
        <v>338</v>
      </c>
      <c r="GP29" t="s">
        <v>338</v>
      </c>
      <c r="GQ29">
        <v>0</v>
      </c>
      <c r="GR29">
        <v>100</v>
      </c>
      <c r="GS29">
        <v>100</v>
      </c>
      <c r="GT29">
        <v>0</v>
      </c>
      <c r="GU29">
        <v>0</v>
      </c>
      <c r="GV29">
        <v>2</v>
      </c>
      <c r="GW29">
        <v>646.511</v>
      </c>
      <c r="GX29">
        <v>398.532</v>
      </c>
      <c r="GY29">
        <v>18.8919</v>
      </c>
      <c r="GZ29">
        <v>24.7967</v>
      </c>
      <c r="HA29">
        <v>29.992</v>
      </c>
      <c r="HB29">
        <v>24.7475</v>
      </c>
      <c r="HC29">
        <v>24.7435</v>
      </c>
      <c r="HD29">
        <v>10.1474</v>
      </c>
      <c r="HE29">
        <v>23.4555</v>
      </c>
      <c r="HF29">
        <v>60.126</v>
      </c>
      <c r="HG29">
        <v>18.0015</v>
      </c>
      <c r="HH29">
        <v>175</v>
      </c>
      <c r="HI29">
        <v>20.3703</v>
      </c>
      <c r="HJ29">
        <v>101.471</v>
      </c>
      <c r="HK29">
        <v>101.783</v>
      </c>
    </row>
    <row r="30" spans="1:219">
      <c r="A30">
        <v>14</v>
      </c>
      <c r="B30">
        <v>1554827411</v>
      </c>
      <c r="C30">
        <v>108</v>
      </c>
      <c r="D30" t="s">
        <v>376</v>
      </c>
      <c r="E30" t="s">
        <v>377</v>
      </c>
      <c r="H30">
        <v>1554827411</v>
      </c>
      <c r="I30">
        <f>BW30*AJ30*(BU30-BV30)/(100*BO30*(1000-AJ30*BU30))</f>
        <v>0</v>
      </c>
      <c r="J30">
        <f>BW30*AJ30*(BT30-BS30*(1000-AJ30*BV30)/(1000-AJ30*BU30))/(100*BO30)</f>
        <v>0</v>
      </c>
      <c r="K30">
        <f>BS30 - IF(AJ30&gt;1, J30*BO30*100.0/(AL30*CE30), 0)</f>
        <v>0</v>
      </c>
      <c r="L30">
        <f>((R30-I30/2)*K30-J30)/(R30+I30/2)</f>
        <v>0</v>
      </c>
      <c r="M30">
        <f>L30*(BX30+BY30)/1000.0</f>
        <v>0</v>
      </c>
      <c r="N30">
        <f>(BS30 - IF(AJ30&gt;1, J30*BO30*100.0/(AL30*CE30), 0))*(BX30+BY30)/1000.0</f>
        <v>0</v>
      </c>
      <c r="O30">
        <f>2.0/((1/Q30-1/P30)+SIGN(Q30)*SQRT((1/Q30-1/P30)*(1/Q30-1/P30) + 4*BP30/((BP30+1)*(BP30+1))*(2*1/Q30*1/P30-1/P30*1/P30)))</f>
        <v>0</v>
      </c>
      <c r="P30">
        <f>AG30+AF30*BO30+AE30*BO30*BO30</f>
        <v>0</v>
      </c>
      <c r="Q30">
        <f>I30*(1000-(1000*0.61365*exp(17.502*U30/(240.97+U30))/(BX30+BY30)+BU30)/2)/(1000*0.61365*exp(17.502*U30/(240.97+U30))/(BX30+BY30)-BU30)</f>
        <v>0</v>
      </c>
      <c r="R30">
        <f>1/((BP30+1)/(O30/1.6)+1/(P30/1.37)) + BP30/((BP30+1)/(O30/1.6) + BP30/(P30/1.37))</f>
        <v>0</v>
      </c>
      <c r="S30">
        <f>(BL30*BN30)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BU30*(BX30+BY30)/1000</f>
        <v>0</v>
      </c>
      <c r="Y30">
        <f>0.61365*exp(17.502*BZ30/(240.97+BZ30))</f>
        <v>0</v>
      </c>
      <c r="Z30">
        <f>(V30-BU30*(BX30+BY30)/1000)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-0.041433244946252</v>
      </c>
      <c r="AF30">
        <v>0.0465124472037812</v>
      </c>
      <c r="AG30">
        <v>3.47177249438463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MAX(0,($B$13+$C$13*CE30)/(1+$D$13*CE30)*BX30/(BZ30+273)*$E$13)</f>
        <v>0</v>
      </c>
      <c r="AM30">
        <v>0</v>
      </c>
      <c r="AN30">
        <v>620.557647058824</v>
      </c>
      <c r="AO30">
        <v>1908.13</v>
      </c>
      <c r="AP30">
        <f>AO30-AN30</f>
        <v>0</v>
      </c>
      <c r="AQ30">
        <f>AP30/AO30</f>
        <v>0</v>
      </c>
      <c r="AR30">
        <v>-2.26732946292121</v>
      </c>
      <c r="AS30" t="s">
        <v>378</v>
      </c>
      <c r="AT30">
        <v>2.86604117647059</v>
      </c>
      <c r="AU30">
        <v>2.7608</v>
      </c>
      <c r="AV30">
        <f>1-AT30/AU30</f>
        <v>0</v>
      </c>
      <c r="AW30">
        <v>0.5</v>
      </c>
      <c r="AX30">
        <f>BL30</f>
        <v>0</v>
      </c>
      <c r="AY30">
        <f>J30</f>
        <v>0</v>
      </c>
      <c r="AZ30">
        <f>AV30*AW30*AX30</f>
        <v>0</v>
      </c>
      <c r="BA30">
        <f>BF30/AU30</f>
        <v>0</v>
      </c>
      <c r="BB30">
        <f>(AY30-AR30)/AX30</f>
        <v>0</v>
      </c>
      <c r="BC30">
        <f>(AO30-AU30)/AU30</f>
        <v>0</v>
      </c>
      <c r="BD30" t="s">
        <v>331</v>
      </c>
      <c r="BE30">
        <v>0</v>
      </c>
      <c r="BF30">
        <f>AU30-BE30</f>
        <v>0</v>
      </c>
      <c r="BG30">
        <f>(AU30-AT30)/(AU30-BE30)</f>
        <v>0</v>
      </c>
      <c r="BH30">
        <f>(AO30-AU30)/(AO30-BE30)</f>
        <v>0</v>
      </c>
      <c r="BI30">
        <f>(AU30-AT30)/(AU30-AN30)</f>
        <v>0</v>
      </c>
      <c r="BJ30">
        <f>(AO30-AU30)/(AO30-AN30)</f>
        <v>0</v>
      </c>
      <c r="BK30">
        <f>$B$11*CF30+$C$11*CG30+$F$11*CT30</f>
        <v>0</v>
      </c>
      <c r="BL30">
        <f>BK30*BM30</f>
        <v>0</v>
      </c>
      <c r="BM30">
        <f>($B$11*$D$9+$C$11*$D$9+$F$11*((DG30+CY30)/MAX(DG30+CY30+DH30, 0.1)*$I$9+DH30/MAX(DG30+CY30+DH30, 0.1)*$J$9))/($B$11+$C$11+$F$11)</f>
        <v>0</v>
      </c>
      <c r="BN30">
        <f>($B$11*$K$9+$C$11*$K$9+$F$11*((DG30+CY30)/MAX(DG30+CY30+DH30, 0.1)*$P$9+DH30/MAX(DG30+CY30+DH30, 0.1)*$Q$9))/($B$11+$C$11+$F$11)</f>
        <v>0</v>
      </c>
      <c r="BO30">
        <v>6</v>
      </c>
      <c r="BP30">
        <v>0.5</v>
      </c>
      <c r="BQ30" t="s">
        <v>332</v>
      </c>
      <c r="BR30">
        <v>1554827411</v>
      </c>
      <c r="BS30">
        <v>158.475</v>
      </c>
      <c r="BT30">
        <v>171.196</v>
      </c>
      <c r="BU30">
        <v>19.8726</v>
      </c>
      <c r="BV30">
        <v>20.6119</v>
      </c>
      <c r="BW30">
        <v>600.009</v>
      </c>
      <c r="BX30">
        <v>100.813</v>
      </c>
      <c r="BY30">
        <v>0.101463</v>
      </c>
      <c r="BZ30">
        <v>25.5324</v>
      </c>
      <c r="CA30">
        <v>27.6492</v>
      </c>
      <c r="CB30">
        <v>999.9</v>
      </c>
      <c r="CC30">
        <v>0</v>
      </c>
      <c r="CD30">
        <v>0</v>
      </c>
      <c r="CE30">
        <v>9911.25</v>
      </c>
      <c r="CF30">
        <v>0</v>
      </c>
      <c r="CG30">
        <v>0.00152894</v>
      </c>
      <c r="CH30">
        <v>-12.721</v>
      </c>
      <c r="CI30">
        <v>161.688</v>
      </c>
      <c r="CJ30">
        <v>174.799</v>
      </c>
      <c r="CK30">
        <v>-0.739319</v>
      </c>
      <c r="CL30">
        <v>158.475</v>
      </c>
      <c r="CM30">
        <v>171.196</v>
      </c>
      <c r="CN30">
        <v>19.8726</v>
      </c>
      <c r="CO30">
        <v>20.6119</v>
      </c>
      <c r="CP30">
        <v>2.00341</v>
      </c>
      <c r="CQ30">
        <v>2.07794</v>
      </c>
      <c r="CR30">
        <v>17.4713</v>
      </c>
      <c r="CS30">
        <v>18.0511</v>
      </c>
      <c r="CT30">
        <v>9220.32</v>
      </c>
      <c r="CU30">
        <v>0.995582</v>
      </c>
      <c r="CV30">
        <v>0.00441798</v>
      </c>
      <c r="CW30">
        <v>0</v>
      </c>
      <c r="CX30">
        <v>1.2132</v>
      </c>
      <c r="CY30">
        <v>25</v>
      </c>
      <c r="CZ30">
        <v>1423.42</v>
      </c>
      <c r="DA30">
        <v>81066</v>
      </c>
      <c r="DB30">
        <v>48.562</v>
      </c>
      <c r="DC30">
        <v>46.687</v>
      </c>
      <c r="DD30">
        <v>47.375</v>
      </c>
      <c r="DE30">
        <v>45.562</v>
      </c>
      <c r="DF30">
        <v>49.375</v>
      </c>
      <c r="DG30">
        <v>9154.7</v>
      </c>
      <c r="DH30">
        <v>40.62</v>
      </c>
      <c r="DI30">
        <v>0</v>
      </c>
      <c r="DJ30">
        <v>4.5</v>
      </c>
      <c r="DK30">
        <v>2.86604117647059</v>
      </c>
      <c r="DL30">
        <v>-0.728263791616759</v>
      </c>
      <c r="DM30">
        <v>-2079.97772800408</v>
      </c>
      <c r="DN30">
        <v>729.078588235294</v>
      </c>
      <c r="DO30">
        <v>10</v>
      </c>
      <c r="DP30">
        <v>0</v>
      </c>
      <c r="DQ30" t="s">
        <v>333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143.146655737705</v>
      </c>
      <c r="DZ30">
        <v>101.58015230037</v>
      </c>
      <c r="EA30">
        <v>14.9217677872924</v>
      </c>
      <c r="EB30">
        <v>0</v>
      </c>
      <c r="EC30">
        <v>131.251606557377</v>
      </c>
      <c r="ED30">
        <v>98.4164738233736</v>
      </c>
      <c r="EE30">
        <v>14.4460708076497</v>
      </c>
      <c r="EF30">
        <v>0</v>
      </c>
      <c r="EG30">
        <v>18.914593442623</v>
      </c>
      <c r="EH30">
        <v>4.61420941300898</v>
      </c>
      <c r="EI30">
        <v>0.694277633527119</v>
      </c>
      <c r="EJ30">
        <v>0</v>
      </c>
      <c r="EK30">
        <v>0</v>
      </c>
      <c r="EL30">
        <v>3</v>
      </c>
      <c r="EM30" t="s">
        <v>334</v>
      </c>
      <c r="EN30">
        <v>3.21009</v>
      </c>
      <c r="EO30">
        <v>2.67688</v>
      </c>
      <c r="EP30">
        <v>0.0480523</v>
      </c>
      <c r="EQ30">
        <v>0.0513747</v>
      </c>
      <c r="ER30">
        <v>0.102335</v>
      </c>
      <c r="ES30">
        <v>0.104876</v>
      </c>
      <c r="ET30">
        <v>29584.2</v>
      </c>
      <c r="EU30">
        <v>33780.9</v>
      </c>
      <c r="EV30">
        <v>30891.4</v>
      </c>
      <c r="EW30">
        <v>34249.5</v>
      </c>
      <c r="EX30">
        <v>37678.1</v>
      </c>
      <c r="EY30">
        <v>37952</v>
      </c>
      <c r="EZ30">
        <v>42117.2</v>
      </c>
      <c r="FA30">
        <v>42284.3</v>
      </c>
      <c r="FB30">
        <v>2.25903</v>
      </c>
      <c r="FC30">
        <v>1.93298</v>
      </c>
      <c r="FD30">
        <v>0.213988</v>
      </c>
      <c r="FE30">
        <v>0</v>
      </c>
      <c r="FF30">
        <v>24.1434</v>
      </c>
      <c r="FG30">
        <v>999.9</v>
      </c>
      <c r="FH30">
        <v>63.448</v>
      </c>
      <c r="FI30">
        <v>27.724</v>
      </c>
      <c r="FJ30">
        <v>23.5013</v>
      </c>
      <c r="FK30">
        <v>61.33</v>
      </c>
      <c r="FL30">
        <v>25.621</v>
      </c>
      <c r="FM30">
        <v>1</v>
      </c>
      <c r="FN30">
        <v>-0.162411</v>
      </c>
      <c r="FO30">
        <v>8.84076</v>
      </c>
      <c r="FP30">
        <v>19.9943</v>
      </c>
      <c r="FQ30">
        <v>5.24844</v>
      </c>
      <c r="FR30">
        <v>11.99</v>
      </c>
      <c r="FS30">
        <v>4.97605</v>
      </c>
      <c r="FT30">
        <v>3.29733</v>
      </c>
      <c r="FU30">
        <v>160.1</v>
      </c>
      <c r="FV30">
        <v>9999</v>
      </c>
      <c r="FW30">
        <v>9999</v>
      </c>
      <c r="FX30">
        <v>7425.3</v>
      </c>
      <c r="FY30">
        <v>1.85628</v>
      </c>
      <c r="FZ30">
        <v>1.85453</v>
      </c>
      <c r="GA30">
        <v>1.85559</v>
      </c>
      <c r="GB30">
        <v>1.85989</v>
      </c>
      <c r="GC30">
        <v>1.85423</v>
      </c>
      <c r="GD30">
        <v>1.85861</v>
      </c>
      <c r="GE30">
        <v>1.85578</v>
      </c>
      <c r="GF30">
        <v>1.85441</v>
      </c>
      <c r="GG30" t="s">
        <v>335</v>
      </c>
      <c r="GH30" t="s">
        <v>19</v>
      </c>
      <c r="GI30" t="s">
        <v>19</v>
      </c>
      <c r="GJ30" t="s">
        <v>19</v>
      </c>
      <c r="GK30" t="s">
        <v>336</v>
      </c>
      <c r="GL30" t="s">
        <v>337</v>
      </c>
      <c r="GM30" t="s">
        <v>338</v>
      </c>
      <c r="GN30" t="s">
        <v>338</v>
      </c>
      <c r="GO30" t="s">
        <v>338</v>
      </c>
      <c r="GP30" t="s">
        <v>338</v>
      </c>
      <c r="GQ30">
        <v>0</v>
      </c>
      <c r="GR30">
        <v>100</v>
      </c>
      <c r="GS30">
        <v>100</v>
      </c>
      <c r="GT30">
        <v>0</v>
      </c>
      <c r="GU30">
        <v>0</v>
      </c>
      <c r="GV30">
        <v>2</v>
      </c>
      <c r="GW30">
        <v>646.422</v>
      </c>
      <c r="GX30">
        <v>397.486</v>
      </c>
      <c r="GY30">
        <v>18.9065</v>
      </c>
      <c r="GZ30">
        <v>24.7982</v>
      </c>
      <c r="HA30">
        <v>29.9949</v>
      </c>
      <c r="HB30">
        <v>24.7451</v>
      </c>
      <c r="HC30">
        <v>24.7435</v>
      </c>
      <c r="HD30">
        <v>10.4026</v>
      </c>
      <c r="HE30">
        <v>24.1587</v>
      </c>
      <c r="HF30">
        <v>60.126</v>
      </c>
      <c r="HG30">
        <v>18.0015</v>
      </c>
      <c r="HH30">
        <v>185</v>
      </c>
      <c r="HI30">
        <v>20.3094</v>
      </c>
      <c r="HJ30">
        <v>101.472</v>
      </c>
      <c r="HK30">
        <v>101.787</v>
      </c>
    </row>
    <row r="31" spans="1:219">
      <c r="A31">
        <v>15</v>
      </c>
      <c r="B31">
        <v>1554827417</v>
      </c>
      <c r="C31">
        <v>114</v>
      </c>
      <c r="D31" t="s">
        <v>379</v>
      </c>
      <c r="E31" t="s">
        <v>380</v>
      </c>
      <c r="H31">
        <v>1554827417</v>
      </c>
      <c r="I31">
        <f>BW31*AJ31*(BU31-BV31)/(100*BO31*(1000-AJ31*BU31))</f>
        <v>0</v>
      </c>
      <c r="J31">
        <f>BW31*AJ31*(BT31-BS31*(1000-AJ31*BV31)/(1000-AJ31*BU31))/(100*BO31)</f>
        <v>0</v>
      </c>
      <c r="K31">
        <f>BS31 - IF(AJ31&gt;1, J31*BO31*100.0/(AL31*CE31), 0)</f>
        <v>0</v>
      </c>
      <c r="L31">
        <f>((R31-I31/2)*K31-J31)/(R31+I31/2)</f>
        <v>0</v>
      </c>
      <c r="M31">
        <f>L31*(BX31+BY31)/1000.0</f>
        <v>0</v>
      </c>
      <c r="N31">
        <f>(BS31 - IF(AJ31&gt;1, J31*BO31*100.0/(AL31*CE31), 0))*(BX31+BY31)/1000.0</f>
        <v>0</v>
      </c>
      <c r="O31">
        <f>2.0/((1/Q31-1/P31)+SIGN(Q31)*SQRT((1/Q31-1/P31)*(1/Q31-1/P31) + 4*BP31/((BP31+1)*(BP31+1))*(2*1/Q31*1/P31-1/P31*1/P31)))</f>
        <v>0</v>
      </c>
      <c r="P31">
        <f>AG31+AF31*BO31+AE31*BO31*BO31</f>
        <v>0</v>
      </c>
      <c r="Q31">
        <f>I31*(1000-(1000*0.61365*exp(17.502*U31/(240.97+U31))/(BX31+BY31)+BU31)/2)/(1000*0.61365*exp(17.502*U31/(240.97+U31))/(BX31+BY31)-BU31)</f>
        <v>0</v>
      </c>
      <c r="R31">
        <f>1/((BP31+1)/(O31/1.6)+1/(P31/1.37)) + BP31/((BP31+1)/(O31/1.6) + BP31/(P31/1.37))</f>
        <v>0</v>
      </c>
      <c r="S31">
        <f>(BL31*BN31)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BU31*(BX31+BY31)/1000</f>
        <v>0</v>
      </c>
      <c r="Y31">
        <f>0.61365*exp(17.502*BZ31/(240.97+BZ31))</f>
        <v>0</v>
      </c>
      <c r="Z31">
        <f>(V31-BU31*(BX31+BY31)/1000)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-0.0416828300552948</v>
      </c>
      <c r="AF31">
        <v>0.0467926283535381</v>
      </c>
      <c r="AG31">
        <v>3.48829554070658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MAX(0,($B$13+$C$13*CE31)/(1+$D$13*CE31)*BX31/(BZ31+273)*$E$13)</f>
        <v>0</v>
      </c>
      <c r="AM31">
        <v>0</v>
      </c>
      <c r="AN31">
        <v>620.557647058824</v>
      </c>
      <c r="AO31">
        <v>1908.13</v>
      </c>
      <c r="AP31">
        <f>AO31-AN31</f>
        <v>0</v>
      </c>
      <c r="AQ31">
        <f>AP31/AO31</f>
        <v>0</v>
      </c>
      <c r="AR31">
        <v>-2.26732946292121</v>
      </c>
      <c r="AS31" t="s">
        <v>381</v>
      </c>
      <c r="AT31">
        <v>3.07059411764706</v>
      </c>
      <c r="AU31">
        <v>2.4736</v>
      </c>
      <c r="AV31">
        <f>1-AT31/AU31</f>
        <v>0</v>
      </c>
      <c r="AW31">
        <v>0.5</v>
      </c>
      <c r="AX31">
        <f>BL31</f>
        <v>0</v>
      </c>
      <c r="AY31">
        <f>J31</f>
        <v>0</v>
      </c>
      <c r="AZ31">
        <f>AV31*AW31*AX31</f>
        <v>0</v>
      </c>
      <c r="BA31">
        <f>BF31/AU31</f>
        <v>0</v>
      </c>
      <c r="BB31">
        <f>(AY31-AR31)/AX31</f>
        <v>0</v>
      </c>
      <c r="BC31">
        <f>(AO31-AU31)/AU31</f>
        <v>0</v>
      </c>
      <c r="BD31" t="s">
        <v>331</v>
      </c>
      <c r="BE31">
        <v>0</v>
      </c>
      <c r="BF31">
        <f>AU31-BE31</f>
        <v>0</v>
      </c>
      <c r="BG31">
        <f>(AU31-AT31)/(AU31-BE31)</f>
        <v>0</v>
      </c>
      <c r="BH31">
        <f>(AO31-AU31)/(AO31-BE31)</f>
        <v>0</v>
      </c>
      <c r="BI31">
        <f>(AU31-AT31)/(AU31-AN31)</f>
        <v>0</v>
      </c>
      <c r="BJ31">
        <f>(AO31-AU31)/(AO31-AN31)</f>
        <v>0</v>
      </c>
      <c r="BK31">
        <f>$B$11*CF31+$C$11*CG31+$F$11*CT31</f>
        <v>0</v>
      </c>
      <c r="BL31">
        <f>BK31*BM31</f>
        <v>0</v>
      </c>
      <c r="BM31">
        <f>($B$11*$D$9+$C$11*$D$9+$F$11*((DG31+CY31)/MAX(DG31+CY31+DH31, 0.1)*$I$9+DH31/MAX(DG31+CY31+DH31, 0.1)*$J$9))/($B$11+$C$11+$F$11)</f>
        <v>0</v>
      </c>
      <c r="BN31">
        <f>($B$11*$K$9+$C$11*$K$9+$F$11*((DG31+CY31)/MAX(DG31+CY31+DH31, 0.1)*$P$9+DH31/MAX(DG31+CY31+DH31, 0.1)*$Q$9))/($B$11+$C$11+$F$11)</f>
        <v>0</v>
      </c>
      <c r="BO31">
        <v>6</v>
      </c>
      <c r="BP31">
        <v>0.5</v>
      </c>
      <c r="BQ31" t="s">
        <v>332</v>
      </c>
      <c r="BR31">
        <v>1554827417</v>
      </c>
      <c r="BS31">
        <v>168.931</v>
      </c>
      <c r="BT31">
        <v>181.014</v>
      </c>
      <c r="BU31">
        <v>19.687</v>
      </c>
      <c r="BV31">
        <v>20.4356</v>
      </c>
      <c r="BW31">
        <v>600.188</v>
      </c>
      <c r="BX31">
        <v>100.81</v>
      </c>
      <c r="BY31">
        <v>0.0998227</v>
      </c>
      <c r="BZ31">
        <v>25.3876</v>
      </c>
      <c r="CA31">
        <v>26.8643</v>
      </c>
      <c r="CB31">
        <v>999.9</v>
      </c>
      <c r="CC31">
        <v>0</v>
      </c>
      <c r="CD31">
        <v>0</v>
      </c>
      <c r="CE31">
        <v>9971.25</v>
      </c>
      <c r="CF31">
        <v>0</v>
      </c>
      <c r="CG31">
        <v>0.00152894</v>
      </c>
      <c r="CH31">
        <v>-12.0829</v>
      </c>
      <c r="CI31">
        <v>172.324</v>
      </c>
      <c r="CJ31">
        <v>184.79</v>
      </c>
      <c r="CK31">
        <v>-0.748663</v>
      </c>
      <c r="CL31">
        <v>168.931</v>
      </c>
      <c r="CM31">
        <v>181.014</v>
      </c>
      <c r="CN31">
        <v>19.687</v>
      </c>
      <c r="CO31">
        <v>20.4356</v>
      </c>
      <c r="CP31">
        <v>1.98465</v>
      </c>
      <c r="CQ31">
        <v>2.06012</v>
      </c>
      <c r="CR31">
        <v>17.3224</v>
      </c>
      <c r="CS31">
        <v>17.9141</v>
      </c>
      <c r="CT31">
        <v>9180.92</v>
      </c>
      <c r="CU31">
        <v>0.995582</v>
      </c>
      <c r="CV31">
        <v>0.00441798</v>
      </c>
      <c r="CW31">
        <v>0</v>
      </c>
      <c r="CX31">
        <v>1.9724</v>
      </c>
      <c r="CY31">
        <v>25</v>
      </c>
      <c r="CZ31">
        <v>1461.09</v>
      </c>
      <c r="DA31">
        <v>80718.7</v>
      </c>
      <c r="DB31">
        <v>48.437</v>
      </c>
      <c r="DC31">
        <v>46.687</v>
      </c>
      <c r="DD31">
        <v>47.312</v>
      </c>
      <c r="DE31">
        <v>45.562</v>
      </c>
      <c r="DF31">
        <v>49.375</v>
      </c>
      <c r="DG31">
        <v>9115.47</v>
      </c>
      <c r="DH31">
        <v>40.45</v>
      </c>
      <c r="DI31">
        <v>0</v>
      </c>
      <c r="DJ31">
        <v>3.20000004768372</v>
      </c>
      <c r="DK31">
        <v>3.07059411764706</v>
      </c>
      <c r="DL31">
        <v>-4.02566524308713</v>
      </c>
      <c r="DM31">
        <v>2722.86154780655</v>
      </c>
      <c r="DN31">
        <v>729.349764705882</v>
      </c>
      <c r="DO31">
        <v>10</v>
      </c>
      <c r="DP31">
        <v>0</v>
      </c>
      <c r="DQ31" t="s">
        <v>333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153.31706557377</v>
      </c>
      <c r="DZ31">
        <v>105.528685351666</v>
      </c>
      <c r="EA31">
        <v>15.4902560794048</v>
      </c>
      <c r="EB31">
        <v>0</v>
      </c>
      <c r="EC31">
        <v>141.276065573771</v>
      </c>
      <c r="ED31">
        <v>101.702474881016</v>
      </c>
      <c r="EE31">
        <v>14.9290347100122</v>
      </c>
      <c r="EF31">
        <v>0</v>
      </c>
      <c r="EG31">
        <v>19.2692590163934</v>
      </c>
      <c r="EH31">
        <v>3.84004442094133</v>
      </c>
      <c r="EI31">
        <v>0.603279432136035</v>
      </c>
      <c r="EJ31">
        <v>0</v>
      </c>
      <c r="EK31">
        <v>0</v>
      </c>
      <c r="EL31">
        <v>3</v>
      </c>
      <c r="EM31" t="s">
        <v>334</v>
      </c>
      <c r="EN31">
        <v>3.21048</v>
      </c>
      <c r="EO31">
        <v>2.67575</v>
      </c>
      <c r="EP31">
        <v>0.0509438</v>
      </c>
      <c r="EQ31">
        <v>0.0540333</v>
      </c>
      <c r="ER31">
        <v>0.101651</v>
      </c>
      <c r="ES31">
        <v>0.104243</v>
      </c>
      <c r="ET31">
        <v>29495.1</v>
      </c>
      <c r="EU31">
        <v>33687.4</v>
      </c>
      <c r="EV31">
        <v>30892.2</v>
      </c>
      <c r="EW31">
        <v>34250.8</v>
      </c>
      <c r="EX31">
        <v>37707.7</v>
      </c>
      <c r="EY31">
        <v>37980.6</v>
      </c>
      <c r="EZ31">
        <v>42117.9</v>
      </c>
      <c r="FA31">
        <v>42286.3</v>
      </c>
      <c r="FB31">
        <v>2.25912</v>
      </c>
      <c r="FC31">
        <v>1.9355</v>
      </c>
      <c r="FD31">
        <v>0.164628</v>
      </c>
      <c r="FE31">
        <v>0</v>
      </c>
      <c r="FF31">
        <v>24.1655</v>
      </c>
      <c r="FG31">
        <v>999.9</v>
      </c>
      <c r="FH31">
        <v>63.423</v>
      </c>
      <c r="FI31">
        <v>27.734</v>
      </c>
      <c r="FJ31">
        <v>23.507</v>
      </c>
      <c r="FK31">
        <v>61.81</v>
      </c>
      <c r="FL31">
        <v>25.5168</v>
      </c>
      <c r="FM31">
        <v>1</v>
      </c>
      <c r="FN31">
        <v>-0.14831</v>
      </c>
      <c r="FO31">
        <v>9.03444</v>
      </c>
      <c r="FP31">
        <v>19.9928</v>
      </c>
      <c r="FQ31">
        <v>5.24185</v>
      </c>
      <c r="FR31">
        <v>11.9897</v>
      </c>
      <c r="FS31">
        <v>4.97445</v>
      </c>
      <c r="FT31">
        <v>3.29623</v>
      </c>
      <c r="FU31">
        <v>160.1</v>
      </c>
      <c r="FV31">
        <v>9999</v>
      </c>
      <c r="FW31">
        <v>9999</v>
      </c>
      <c r="FX31">
        <v>7425.5</v>
      </c>
      <c r="FY31">
        <v>1.85629</v>
      </c>
      <c r="FZ31">
        <v>1.85454</v>
      </c>
      <c r="GA31">
        <v>1.85561</v>
      </c>
      <c r="GB31">
        <v>1.85991</v>
      </c>
      <c r="GC31">
        <v>1.85423</v>
      </c>
      <c r="GD31">
        <v>1.8586</v>
      </c>
      <c r="GE31">
        <v>1.85582</v>
      </c>
      <c r="GF31">
        <v>1.85444</v>
      </c>
      <c r="GG31" t="s">
        <v>335</v>
      </c>
      <c r="GH31" t="s">
        <v>19</v>
      </c>
      <c r="GI31" t="s">
        <v>19</v>
      </c>
      <c r="GJ31" t="s">
        <v>19</v>
      </c>
      <c r="GK31" t="s">
        <v>336</v>
      </c>
      <c r="GL31" t="s">
        <v>337</v>
      </c>
      <c r="GM31" t="s">
        <v>338</v>
      </c>
      <c r="GN31" t="s">
        <v>338</v>
      </c>
      <c r="GO31" t="s">
        <v>338</v>
      </c>
      <c r="GP31" t="s">
        <v>338</v>
      </c>
      <c r="GQ31">
        <v>0</v>
      </c>
      <c r="GR31">
        <v>100</v>
      </c>
      <c r="GS31">
        <v>100</v>
      </c>
      <c r="GT31">
        <v>0</v>
      </c>
      <c r="GU31">
        <v>0</v>
      </c>
      <c r="GV31">
        <v>2</v>
      </c>
      <c r="GW31">
        <v>646.475</v>
      </c>
      <c r="GX31">
        <v>398.864</v>
      </c>
      <c r="GY31">
        <v>17.7463</v>
      </c>
      <c r="GZ31">
        <v>24.8013</v>
      </c>
      <c r="HA31">
        <v>30.0043</v>
      </c>
      <c r="HB31">
        <v>24.743</v>
      </c>
      <c r="HC31">
        <v>24.7399</v>
      </c>
      <c r="HD31">
        <v>10.8869</v>
      </c>
      <c r="HE31">
        <v>15.4064</v>
      </c>
      <c r="HF31">
        <v>63.943</v>
      </c>
      <c r="HG31">
        <v>18.2568</v>
      </c>
      <c r="HH31">
        <v>195</v>
      </c>
      <c r="HI31">
        <v>23.2206</v>
      </c>
      <c r="HJ31">
        <v>101.475</v>
      </c>
      <c r="HK31">
        <v>101.791</v>
      </c>
    </row>
    <row r="32" spans="1:219">
      <c r="A32">
        <v>16</v>
      </c>
      <c r="B32">
        <v>1554827421</v>
      </c>
      <c r="C32">
        <v>118</v>
      </c>
      <c r="D32" t="s">
        <v>382</v>
      </c>
      <c r="E32" t="s">
        <v>383</v>
      </c>
      <c r="H32">
        <v>1554827421</v>
      </c>
      <c r="I32">
        <f>BW32*AJ32*(BU32-BV32)/(100*BO32*(1000-AJ32*BU32))</f>
        <v>0</v>
      </c>
      <c r="J32">
        <f>BW32*AJ32*(BT32-BS32*(1000-AJ32*BV32)/(1000-AJ32*BU32))/(100*BO32)</f>
        <v>0</v>
      </c>
      <c r="K32">
        <f>BS32 - IF(AJ32&gt;1, J32*BO32*100.0/(AL32*CE32), 0)</f>
        <v>0</v>
      </c>
      <c r="L32">
        <f>((R32-I32/2)*K32-J32)/(R32+I32/2)</f>
        <v>0</v>
      </c>
      <c r="M32">
        <f>L32*(BX32+BY32)/1000.0</f>
        <v>0</v>
      </c>
      <c r="N32">
        <f>(BS32 - IF(AJ32&gt;1, J32*BO32*100.0/(AL32*CE32), 0))*(BX32+BY32)/1000.0</f>
        <v>0</v>
      </c>
      <c r="O32">
        <f>2.0/((1/Q32-1/P32)+SIGN(Q32)*SQRT((1/Q32-1/P32)*(1/Q32-1/P32) + 4*BP32/((BP32+1)*(BP32+1))*(2*1/Q32*1/P32-1/P32*1/P32)))</f>
        <v>0</v>
      </c>
      <c r="P32">
        <f>AG32+AF32*BO32+AE32*BO32*BO32</f>
        <v>0</v>
      </c>
      <c r="Q32">
        <f>I32*(1000-(1000*0.61365*exp(17.502*U32/(240.97+U32))/(BX32+BY32)+BU32)/2)/(1000*0.61365*exp(17.502*U32/(240.97+U32))/(BX32+BY32)-BU32)</f>
        <v>0</v>
      </c>
      <c r="R32">
        <f>1/((BP32+1)/(O32/1.6)+1/(P32/1.37)) + BP32/((BP32+1)/(O32/1.6) + BP32/(P32/1.37))</f>
        <v>0</v>
      </c>
      <c r="S32">
        <f>(BL32*BN32)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BU32*(BX32+BY32)/1000</f>
        <v>0</v>
      </c>
      <c r="Y32">
        <f>0.61365*exp(17.502*BZ32/(240.97+BZ32))</f>
        <v>0</v>
      </c>
      <c r="Z32">
        <f>(V32-BU32*(BX32+BY32)/1000)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-0.0421508148809682</v>
      </c>
      <c r="AF32">
        <v>0.047317982318079</v>
      </c>
      <c r="AG32">
        <v>3.51918399630739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MAX(0,($B$13+$C$13*CE32)/(1+$D$13*CE32)*BX32/(BZ32+273)*$E$13)</f>
        <v>0</v>
      </c>
      <c r="AM32">
        <v>0</v>
      </c>
      <c r="AN32">
        <v>620.557647058824</v>
      </c>
      <c r="AO32">
        <v>1908.13</v>
      </c>
      <c r="AP32">
        <f>AO32-AN32</f>
        <v>0</v>
      </c>
      <c r="AQ32">
        <f>AP32/AO32</f>
        <v>0</v>
      </c>
      <c r="AR32">
        <v>-2.26732946292121</v>
      </c>
      <c r="AS32" t="s">
        <v>384</v>
      </c>
      <c r="AT32">
        <v>3.02047647058824</v>
      </c>
      <c r="AU32">
        <v>2.4208</v>
      </c>
      <c r="AV32">
        <f>1-AT32/AU32</f>
        <v>0</v>
      </c>
      <c r="AW32">
        <v>0.5</v>
      </c>
      <c r="AX32">
        <f>BL32</f>
        <v>0</v>
      </c>
      <c r="AY32">
        <f>J32</f>
        <v>0</v>
      </c>
      <c r="AZ32">
        <f>AV32*AW32*AX32</f>
        <v>0</v>
      </c>
      <c r="BA32">
        <f>BF32/AU32</f>
        <v>0</v>
      </c>
      <c r="BB32">
        <f>(AY32-AR32)/AX32</f>
        <v>0</v>
      </c>
      <c r="BC32">
        <f>(AO32-AU32)/AU32</f>
        <v>0</v>
      </c>
      <c r="BD32" t="s">
        <v>331</v>
      </c>
      <c r="BE32">
        <v>0</v>
      </c>
      <c r="BF32">
        <f>AU32-BE32</f>
        <v>0</v>
      </c>
      <c r="BG32">
        <f>(AU32-AT32)/(AU32-BE32)</f>
        <v>0</v>
      </c>
      <c r="BH32">
        <f>(AO32-AU32)/(AO32-BE32)</f>
        <v>0</v>
      </c>
      <c r="BI32">
        <f>(AU32-AT32)/(AU32-AN32)</f>
        <v>0</v>
      </c>
      <c r="BJ32">
        <f>(AO32-AU32)/(AO32-AN32)</f>
        <v>0</v>
      </c>
      <c r="BK32">
        <f>$B$11*CF32+$C$11*CG32+$F$11*CT32</f>
        <v>0</v>
      </c>
      <c r="BL32">
        <f>BK32*BM32</f>
        <v>0</v>
      </c>
      <c r="BM32">
        <f>($B$11*$D$9+$C$11*$D$9+$F$11*((DG32+CY32)/MAX(DG32+CY32+DH32, 0.1)*$I$9+DH32/MAX(DG32+CY32+DH32, 0.1)*$J$9))/($B$11+$C$11+$F$11)</f>
        <v>0</v>
      </c>
      <c r="BN32">
        <f>($B$11*$K$9+$C$11*$K$9+$F$11*((DG32+CY32)/MAX(DG32+CY32+DH32, 0.1)*$P$9+DH32/MAX(DG32+CY32+DH32, 0.1)*$Q$9))/($B$11+$C$11+$F$11)</f>
        <v>0</v>
      </c>
      <c r="BO32">
        <v>6</v>
      </c>
      <c r="BP32">
        <v>0.5</v>
      </c>
      <c r="BQ32" t="s">
        <v>332</v>
      </c>
      <c r="BR32">
        <v>1554827421</v>
      </c>
      <c r="BS32">
        <v>175.646</v>
      </c>
      <c r="BT32">
        <v>187.748</v>
      </c>
      <c r="BU32">
        <v>19.4795</v>
      </c>
      <c r="BV32">
        <v>21.283</v>
      </c>
      <c r="BW32">
        <v>599.828</v>
      </c>
      <c r="BX32">
        <v>100.811</v>
      </c>
      <c r="BY32">
        <v>0.0986384</v>
      </c>
      <c r="BZ32">
        <v>25.3705</v>
      </c>
      <c r="CA32">
        <v>27.4395</v>
      </c>
      <c r="CB32">
        <v>999.9</v>
      </c>
      <c r="CC32">
        <v>0</v>
      </c>
      <c r="CD32">
        <v>0</v>
      </c>
      <c r="CE32">
        <v>10083.1</v>
      </c>
      <c r="CF32">
        <v>0</v>
      </c>
      <c r="CG32">
        <v>0.00152894</v>
      </c>
      <c r="CH32">
        <v>-12.1021</v>
      </c>
      <c r="CI32">
        <v>179.135</v>
      </c>
      <c r="CJ32">
        <v>191.83</v>
      </c>
      <c r="CK32">
        <v>-1.80352</v>
      </c>
      <c r="CL32">
        <v>175.646</v>
      </c>
      <c r="CM32">
        <v>187.748</v>
      </c>
      <c r="CN32">
        <v>19.4795</v>
      </c>
      <c r="CO32">
        <v>21.283</v>
      </c>
      <c r="CP32">
        <v>1.96376</v>
      </c>
      <c r="CQ32">
        <v>2.14557</v>
      </c>
      <c r="CR32">
        <v>17.1551</v>
      </c>
      <c r="CS32">
        <v>18.5616</v>
      </c>
      <c r="CT32">
        <v>9216.46</v>
      </c>
      <c r="CU32">
        <v>0.995582</v>
      </c>
      <c r="CV32">
        <v>0.00441798</v>
      </c>
      <c r="CW32">
        <v>0</v>
      </c>
      <c r="CX32">
        <v>1.9032</v>
      </c>
      <c r="CY32">
        <v>25</v>
      </c>
      <c r="CZ32">
        <v>1432.73</v>
      </c>
      <c r="DA32">
        <v>81032</v>
      </c>
      <c r="DB32">
        <v>48.562</v>
      </c>
      <c r="DC32">
        <v>46.687</v>
      </c>
      <c r="DD32">
        <v>47.375</v>
      </c>
      <c r="DE32">
        <v>45.562</v>
      </c>
      <c r="DF32">
        <v>49.375</v>
      </c>
      <c r="DG32">
        <v>9150.85</v>
      </c>
      <c r="DH32">
        <v>40.61</v>
      </c>
      <c r="DI32">
        <v>0</v>
      </c>
      <c r="DJ32">
        <v>4.59999990463257</v>
      </c>
      <c r="DK32">
        <v>3.02047647058824</v>
      </c>
      <c r="DL32">
        <v>-4.46950640295286</v>
      </c>
      <c r="DM32">
        <v>2273.14396495123</v>
      </c>
      <c r="DN32">
        <v>729.999588235294</v>
      </c>
      <c r="DO32">
        <v>10</v>
      </c>
      <c r="DP32">
        <v>0</v>
      </c>
      <c r="DQ32" t="s">
        <v>333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160.200049180328</v>
      </c>
      <c r="DZ32">
        <v>105.81548598625</v>
      </c>
      <c r="EA32">
        <v>15.5302735658574</v>
      </c>
      <c r="EB32">
        <v>0</v>
      </c>
      <c r="EC32">
        <v>148.023983606557</v>
      </c>
      <c r="ED32">
        <v>103.733850872554</v>
      </c>
      <c r="EE32">
        <v>15.222528811796</v>
      </c>
      <c r="EF32">
        <v>0</v>
      </c>
      <c r="EG32">
        <v>19.4447360655738</v>
      </c>
      <c r="EH32">
        <v>2.53721882601796</v>
      </c>
      <c r="EI32">
        <v>0.46686538904288</v>
      </c>
      <c r="EJ32">
        <v>0</v>
      </c>
      <c r="EK32">
        <v>0</v>
      </c>
      <c r="EL32">
        <v>3</v>
      </c>
      <c r="EM32" t="s">
        <v>334</v>
      </c>
      <c r="EN32">
        <v>3.20969</v>
      </c>
      <c r="EO32">
        <v>2.67554</v>
      </c>
      <c r="EP32">
        <v>0.0527791</v>
      </c>
      <c r="EQ32">
        <v>0.0558371</v>
      </c>
      <c r="ER32">
        <v>0.100886</v>
      </c>
      <c r="ES32">
        <v>0.107256</v>
      </c>
      <c r="ET32">
        <v>29437.6</v>
      </c>
      <c r="EU32">
        <v>33622.6</v>
      </c>
      <c r="EV32">
        <v>30891.8</v>
      </c>
      <c r="EW32">
        <v>34250.2</v>
      </c>
      <c r="EX32">
        <v>37739.8</v>
      </c>
      <c r="EY32">
        <v>37852.2</v>
      </c>
      <c r="EZ32">
        <v>42117.6</v>
      </c>
      <c r="FA32">
        <v>42285.7</v>
      </c>
      <c r="FB32">
        <v>2.25833</v>
      </c>
      <c r="FC32">
        <v>1.93522</v>
      </c>
      <c r="FD32">
        <v>0.19908</v>
      </c>
      <c r="FE32">
        <v>0</v>
      </c>
      <c r="FF32">
        <v>24.1776</v>
      </c>
      <c r="FG32">
        <v>999.9</v>
      </c>
      <c r="FH32">
        <v>63.448</v>
      </c>
      <c r="FI32">
        <v>27.734</v>
      </c>
      <c r="FJ32">
        <v>23.5144</v>
      </c>
      <c r="FK32">
        <v>60.48</v>
      </c>
      <c r="FL32">
        <v>25.7252</v>
      </c>
      <c r="FM32">
        <v>1</v>
      </c>
      <c r="FN32">
        <v>-0.156153</v>
      </c>
      <c r="FO32">
        <v>4.12553</v>
      </c>
      <c r="FP32">
        <v>20.191</v>
      </c>
      <c r="FQ32">
        <v>5.23796</v>
      </c>
      <c r="FR32">
        <v>11.986</v>
      </c>
      <c r="FS32">
        <v>4.9729</v>
      </c>
      <c r="FT32">
        <v>3.2961</v>
      </c>
      <c r="FU32">
        <v>160.1</v>
      </c>
      <c r="FV32">
        <v>9999</v>
      </c>
      <c r="FW32">
        <v>9999</v>
      </c>
      <c r="FX32">
        <v>7425.5</v>
      </c>
      <c r="FY32">
        <v>1.85635</v>
      </c>
      <c r="FZ32">
        <v>1.85457</v>
      </c>
      <c r="GA32">
        <v>1.85563</v>
      </c>
      <c r="GB32">
        <v>1.85995</v>
      </c>
      <c r="GC32">
        <v>1.85426</v>
      </c>
      <c r="GD32">
        <v>1.85866</v>
      </c>
      <c r="GE32">
        <v>1.85588</v>
      </c>
      <c r="GF32">
        <v>1.85449</v>
      </c>
      <c r="GG32" t="s">
        <v>335</v>
      </c>
      <c r="GH32" t="s">
        <v>19</v>
      </c>
      <c r="GI32" t="s">
        <v>19</v>
      </c>
      <c r="GJ32" t="s">
        <v>19</v>
      </c>
      <c r="GK32" t="s">
        <v>336</v>
      </c>
      <c r="GL32" t="s">
        <v>337</v>
      </c>
      <c r="GM32" t="s">
        <v>338</v>
      </c>
      <c r="GN32" t="s">
        <v>338</v>
      </c>
      <c r="GO32" t="s">
        <v>338</v>
      </c>
      <c r="GP32" t="s">
        <v>338</v>
      </c>
      <c r="GQ32">
        <v>0</v>
      </c>
      <c r="GR32">
        <v>100</v>
      </c>
      <c r="GS32">
        <v>100</v>
      </c>
      <c r="GT32">
        <v>0</v>
      </c>
      <c r="GU32">
        <v>0</v>
      </c>
      <c r="GV32">
        <v>2</v>
      </c>
      <c r="GW32">
        <v>645.832</v>
      </c>
      <c r="GX32">
        <v>398.747</v>
      </c>
      <c r="GY32">
        <v>17.5112</v>
      </c>
      <c r="GZ32">
        <v>24.8041</v>
      </c>
      <c r="HA32">
        <v>29.9958</v>
      </c>
      <c r="HB32">
        <v>24.7403</v>
      </c>
      <c r="HC32">
        <v>24.7451</v>
      </c>
      <c r="HD32">
        <v>11.1341</v>
      </c>
      <c r="HE32">
        <v>21.7845</v>
      </c>
      <c r="HF32">
        <v>61.416</v>
      </c>
      <c r="HG32">
        <v>18.4493</v>
      </c>
      <c r="HH32">
        <v>200</v>
      </c>
      <c r="HI32">
        <v>20.6242</v>
      </c>
      <c r="HJ32">
        <v>101.474</v>
      </c>
      <c r="HK32">
        <v>101.789</v>
      </c>
    </row>
    <row r="33" spans="1:219">
      <c r="A33">
        <v>17</v>
      </c>
      <c r="B33">
        <v>1554827427</v>
      </c>
      <c r="C33">
        <v>124</v>
      </c>
      <c r="D33" t="s">
        <v>385</v>
      </c>
      <c r="E33" t="s">
        <v>386</v>
      </c>
      <c r="H33">
        <v>1554827427</v>
      </c>
      <c r="I33">
        <f>BW33*AJ33*(BU33-BV33)/(100*BO33*(1000-AJ33*BU33))</f>
        <v>0</v>
      </c>
      <c r="J33">
        <f>BW33*AJ33*(BT33-BS33*(1000-AJ33*BV33)/(1000-AJ33*BU33))/(100*BO33)</f>
        <v>0</v>
      </c>
      <c r="K33">
        <f>BS33 - IF(AJ33&gt;1, J33*BO33*100.0/(AL33*CE33), 0)</f>
        <v>0</v>
      </c>
      <c r="L33">
        <f>((R33-I33/2)*K33-J33)/(R33+I33/2)</f>
        <v>0</v>
      </c>
      <c r="M33">
        <f>L33*(BX33+BY33)/1000.0</f>
        <v>0</v>
      </c>
      <c r="N33">
        <f>(BS33 - IF(AJ33&gt;1, J33*BO33*100.0/(AL33*CE33), 0))*(BX33+BY33)/1000.0</f>
        <v>0</v>
      </c>
      <c r="O33">
        <f>2.0/((1/Q33-1/P33)+SIGN(Q33)*SQRT((1/Q33-1/P33)*(1/Q33-1/P33) + 4*BP33/((BP33+1)*(BP33+1))*(2*1/Q33*1/P33-1/P33*1/P33)))</f>
        <v>0</v>
      </c>
      <c r="P33">
        <f>AG33+AF33*BO33+AE33*BO33*BO33</f>
        <v>0</v>
      </c>
      <c r="Q33">
        <f>I33*(1000-(1000*0.61365*exp(17.502*U33/(240.97+U33))/(BX33+BY33)+BU33)/2)/(1000*0.61365*exp(17.502*U33/(240.97+U33))/(BX33+BY33)-BU33)</f>
        <v>0</v>
      </c>
      <c r="R33">
        <f>1/((BP33+1)/(O33/1.6)+1/(P33/1.37)) + BP33/((BP33+1)/(O33/1.6) + BP33/(P33/1.37))</f>
        <v>0</v>
      </c>
      <c r="S33">
        <f>(BL33*BN33)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BU33*(BX33+BY33)/1000</f>
        <v>0</v>
      </c>
      <c r="Y33">
        <f>0.61365*exp(17.502*BZ33/(240.97+BZ33))</f>
        <v>0</v>
      </c>
      <c r="Z33">
        <f>(V33-BU33*(BX33+BY33)/1000)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-0.0419965602302053</v>
      </c>
      <c r="AF33">
        <v>0.047144817959148</v>
      </c>
      <c r="AG33">
        <v>3.50901612586278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MAX(0,($B$13+$C$13*CE33)/(1+$D$13*CE33)*BX33/(BZ33+273)*$E$13)</f>
        <v>0</v>
      </c>
      <c r="AM33">
        <v>0</v>
      </c>
      <c r="AN33">
        <v>620.557647058824</v>
      </c>
      <c r="AO33">
        <v>1908.13</v>
      </c>
      <c r="AP33">
        <f>AO33-AN33</f>
        <v>0</v>
      </c>
      <c r="AQ33">
        <f>AP33/AO33</f>
        <v>0</v>
      </c>
      <c r="AR33">
        <v>-2.26732946292121</v>
      </c>
      <c r="AS33" t="s">
        <v>387</v>
      </c>
      <c r="AT33">
        <v>2.98678529411765</v>
      </c>
      <c r="AU33">
        <v>2.5484</v>
      </c>
      <c r="AV33">
        <f>1-AT33/AU33</f>
        <v>0</v>
      </c>
      <c r="AW33">
        <v>0.5</v>
      </c>
      <c r="AX33">
        <f>BL33</f>
        <v>0</v>
      </c>
      <c r="AY33">
        <f>J33</f>
        <v>0</v>
      </c>
      <c r="AZ33">
        <f>AV33*AW33*AX33</f>
        <v>0</v>
      </c>
      <c r="BA33">
        <f>BF33/AU33</f>
        <v>0</v>
      </c>
      <c r="BB33">
        <f>(AY33-AR33)/AX33</f>
        <v>0</v>
      </c>
      <c r="BC33">
        <f>(AO33-AU33)/AU33</f>
        <v>0</v>
      </c>
      <c r="BD33" t="s">
        <v>331</v>
      </c>
      <c r="BE33">
        <v>0</v>
      </c>
      <c r="BF33">
        <f>AU33-BE33</f>
        <v>0</v>
      </c>
      <c r="BG33">
        <f>(AU33-AT33)/(AU33-BE33)</f>
        <v>0</v>
      </c>
      <c r="BH33">
        <f>(AO33-AU33)/(AO33-BE33)</f>
        <v>0</v>
      </c>
      <c r="BI33">
        <f>(AU33-AT33)/(AU33-AN33)</f>
        <v>0</v>
      </c>
      <c r="BJ33">
        <f>(AO33-AU33)/(AO33-AN33)</f>
        <v>0</v>
      </c>
      <c r="BK33">
        <f>$B$11*CF33+$C$11*CG33+$F$11*CT33</f>
        <v>0</v>
      </c>
      <c r="BL33">
        <f>BK33*BM33</f>
        <v>0</v>
      </c>
      <c r="BM33">
        <f>($B$11*$D$9+$C$11*$D$9+$F$11*((DG33+CY33)/MAX(DG33+CY33+DH33, 0.1)*$I$9+DH33/MAX(DG33+CY33+DH33, 0.1)*$J$9))/($B$11+$C$11+$F$11)</f>
        <v>0</v>
      </c>
      <c r="BN33">
        <f>($B$11*$K$9+$C$11*$K$9+$F$11*((DG33+CY33)/MAX(DG33+CY33+DH33, 0.1)*$P$9+DH33/MAX(DG33+CY33+DH33, 0.1)*$Q$9))/($B$11+$C$11+$F$11)</f>
        <v>0</v>
      </c>
      <c r="BO33">
        <v>6</v>
      </c>
      <c r="BP33">
        <v>0.5</v>
      </c>
      <c r="BQ33" t="s">
        <v>332</v>
      </c>
      <c r="BR33">
        <v>1554827427</v>
      </c>
      <c r="BS33">
        <v>185.509</v>
      </c>
      <c r="BT33">
        <v>196.881</v>
      </c>
      <c r="BU33">
        <v>19.696</v>
      </c>
      <c r="BV33">
        <v>21.03</v>
      </c>
      <c r="BW33">
        <v>600.003</v>
      </c>
      <c r="BX33">
        <v>100.811</v>
      </c>
      <c r="BY33">
        <v>0.0990818</v>
      </c>
      <c r="BZ33">
        <v>25.2682</v>
      </c>
      <c r="CA33">
        <v>26.7007</v>
      </c>
      <c r="CB33">
        <v>999.9</v>
      </c>
      <c r="CC33">
        <v>0</v>
      </c>
      <c r="CD33">
        <v>0</v>
      </c>
      <c r="CE33">
        <v>10046.2</v>
      </c>
      <c r="CF33">
        <v>0</v>
      </c>
      <c r="CG33">
        <v>0.00152894</v>
      </c>
      <c r="CH33">
        <v>-11.3717</v>
      </c>
      <c r="CI33">
        <v>189.236</v>
      </c>
      <c r="CJ33">
        <v>201.11</v>
      </c>
      <c r="CK33">
        <v>-1.33403</v>
      </c>
      <c r="CL33">
        <v>185.509</v>
      </c>
      <c r="CM33">
        <v>196.881</v>
      </c>
      <c r="CN33">
        <v>19.696</v>
      </c>
      <c r="CO33">
        <v>21.03</v>
      </c>
      <c r="CP33">
        <v>1.98557</v>
      </c>
      <c r="CQ33">
        <v>2.12006</v>
      </c>
      <c r="CR33">
        <v>17.3297</v>
      </c>
      <c r="CS33">
        <v>18.3707</v>
      </c>
      <c r="CT33">
        <v>9181.42</v>
      </c>
      <c r="CU33">
        <v>0.995582</v>
      </c>
      <c r="CV33">
        <v>0.00441798</v>
      </c>
      <c r="CW33">
        <v>0</v>
      </c>
      <c r="CX33">
        <v>1.2424</v>
      </c>
      <c r="CY33">
        <v>25</v>
      </c>
      <c r="CZ33">
        <v>1460.47</v>
      </c>
      <c r="DA33">
        <v>80723.1</v>
      </c>
      <c r="DB33">
        <v>48.437</v>
      </c>
      <c r="DC33">
        <v>46.625</v>
      </c>
      <c r="DD33">
        <v>47.312</v>
      </c>
      <c r="DE33">
        <v>45.562</v>
      </c>
      <c r="DF33">
        <v>49.375</v>
      </c>
      <c r="DG33">
        <v>9115.97</v>
      </c>
      <c r="DH33">
        <v>40.45</v>
      </c>
      <c r="DI33">
        <v>0</v>
      </c>
      <c r="DJ33">
        <v>3</v>
      </c>
      <c r="DK33">
        <v>2.98678529411765</v>
      </c>
      <c r="DL33">
        <v>-4.67068867518726</v>
      </c>
      <c r="DM33">
        <v>2800.36088633372</v>
      </c>
      <c r="DN33">
        <v>731.997764705882</v>
      </c>
      <c r="DO33">
        <v>10</v>
      </c>
      <c r="DP33">
        <v>0</v>
      </c>
      <c r="DQ33" t="s">
        <v>333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170.568918032787</v>
      </c>
      <c r="DZ33">
        <v>103.349952406134</v>
      </c>
      <c r="EA33">
        <v>15.1716534995799</v>
      </c>
      <c r="EB33">
        <v>0</v>
      </c>
      <c r="EC33">
        <v>158.316918032787</v>
      </c>
      <c r="ED33">
        <v>104.232387096774</v>
      </c>
      <c r="EE33">
        <v>15.294423513158</v>
      </c>
      <c r="EF33">
        <v>0</v>
      </c>
      <c r="EG33">
        <v>19.5982459016393</v>
      </c>
      <c r="EH33">
        <v>0.780887149656236</v>
      </c>
      <c r="EI33">
        <v>0.31760268951135</v>
      </c>
      <c r="EJ33">
        <v>0</v>
      </c>
      <c r="EK33">
        <v>0</v>
      </c>
      <c r="EL33">
        <v>3</v>
      </c>
      <c r="EM33" t="s">
        <v>334</v>
      </c>
      <c r="EN33">
        <v>3.21007</v>
      </c>
      <c r="EO33">
        <v>2.67567</v>
      </c>
      <c r="EP33">
        <v>0.055444</v>
      </c>
      <c r="EQ33">
        <v>0.0582546</v>
      </c>
      <c r="ER33">
        <v>0.101685</v>
      </c>
      <c r="ES33">
        <v>0.106366</v>
      </c>
      <c r="ET33">
        <v>29354.5</v>
      </c>
      <c r="EU33">
        <v>33537</v>
      </c>
      <c r="EV33">
        <v>30891.5</v>
      </c>
      <c r="EW33">
        <v>34250.8</v>
      </c>
      <c r="EX33">
        <v>37705.3</v>
      </c>
      <c r="EY33">
        <v>37890.8</v>
      </c>
      <c r="EZ33">
        <v>42116.8</v>
      </c>
      <c r="FA33">
        <v>42286.6</v>
      </c>
      <c r="FB33">
        <v>2.25933</v>
      </c>
      <c r="FC33">
        <v>1.93493</v>
      </c>
      <c r="FD33">
        <v>0.15334</v>
      </c>
      <c r="FE33">
        <v>0</v>
      </c>
      <c r="FF33">
        <v>24.1868</v>
      </c>
      <c r="FG33">
        <v>999.9</v>
      </c>
      <c r="FH33">
        <v>63.472</v>
      </c>
      <c r="FI33">
        <v>27.734</v>
      </c>
      <c r="FJ33">
        <v>23.5264</v>
      </c>
      <c r="FK33">
        <v>60.54</v>
      </c>
      <c r="FL33">
        <v>25.5809</v>
      </c>
      <c r="FM33">
        <v>1</v>
      </c>
      <c r="FN33">
        <v>-0.169982</v>
      </c>
      <c r="FO33">
        <v>4.04831</v>
      </c>
      <c r="FP33">
        <v>20.1921</v>
      </c>
      <c r="FQ33">
        <v>5.23391</v>
      </c>
      <c r="FR33">
        <v>11.986</v>
      </c>
      <c r="FS33">
        <v>4.97215</v>
      </c>
      <c r="FT33">
        <v>3.29565</v>
      </c>
      <c r="FU33">
        <v>160.1</v>
      </c>
      <c r="FV33">
        <v>9999</v>
      </c>
      <c r="FW33">
        <v>9999</v>
      </c>
      <c r="FX33">
        <v>7425.7</v>
      </c>
      <c r="FY33">
        <v>1.85635</v>
      </c>
      <c r="FZ33">
        <v>1.85457</v>
      </c>
      <c r="GA33">
        <v>1.85564</v>
      </c>
      <c r="GB33">
        <v>1.85992</v>
      </c>
      <c r="GC33">
        <v>1.85425</v>
      </c>
      <c r="GD33">
        <v>1.85867</v>
      </c>
      <c r="GE33">
        <v>1.85587</v>
      </c>
      <c r="GF33">
        <v>1.85445</v>
      </c>
      <c r="GG33" t="s">
        <v>335</v>
      </c>
      <c r="GH33" t="s">
        <v>19</v>
      </c>
      <c r="GI33" t="s">
        <v>19</v>
      </c>
      <c r="GJ33" t="s">
        <v>19</v>
      </c>
      <c r="GK33" t="s">
        <v>336</v>
      </c>
      <c r="GL33" t="s">
        <v>337</v>
      </c>
      <c r="GM33" t="s">
        <v>338</v>
      </c>
      <c r="GN33" t="s">
        <v>338</v>
      </c>
      <c r="GO33" t="s">
        <v>338</v>
      </c>
      <c r="GP33" t="s">
        <v>338</v>
      </c>
      <c r="GQ33">
        <v>0</v>
      </c>
      <c r="GR33">
        <v>100</v>
      </c>
      <c r="GS33">
        <v>100</v>
      </c>
      <c r="GT33">
        <v>0</v>
      </c>
      <c r="GU33">
        <v>0</v>
      </c>
      <c r="GV33">
        <v>2</v>
      </c>
      <c r="GW33">
        <v>646.606</v>
      </c>
      <c r="GX33">
        <v>398.571</v>
      </c>
      <c r="GY33">
        <v>17.9101</v>
      </c>
      <c r="GZ33">
        <v>24.8093</v>
      </c>
      <c r="HA33">
        <v>29.9933</v>
      </c>
      <c r="HB33">
        <v>24.7414</v>
      </c>
      <c r="HC33">
        <v>24.7436</v>
      </c>
      <c r="HD33">
        <v>11.5392</v>
      </c>
      <c r="HE33">
        <v>21.9128</v>
      </c>
      <c r="HF33">
        <v>61.9394</v>
      </c>
      <c r="HG33">
        <v>18.1139</v>
      </c>
      <c r="HH33">
        <v>210</v>
      </c>
      <c r="HI33">
        <v>20.8455</v>
      </c>
      <c r="HJ33">
        <v>101.472</v>
      </c>
      <c r="HK33">
        <v>101.791</v>
      </c>
    </row>
    <row r="34" spans="1:219">
      <c r="A34">
        <v>18</v>
      </c>
      <c r="B34">
        <v>1554827431</v>
      </c>
      <c r="C34">
        <v>128</v>
      </c>
      <c r="D34" t="s">
        <v>388</v>
      </c>
      <c r="E34" t="s">
        <v>389</v>
      </c>
      <c r="H34">
        <v>1554827431</v>
      </c>
      <c r="I34">
        <f>BW34*AJ34*(BU34-BV34)/(100*BO34*(1000-AJ34*BU34))</f>
        <v>0</v>
      </c>
      <c r="J34">
        <f>BW34*AJ34*(BT34-BS34*(1000-AJ34*BV34)/(1000-AJ34*BU34))/(100*BO34)</f>
        <v>0</v>
      </c>
      <c r="K34">
        <f>BS34 - IF(AJ34&gt;1, J34*BO34*100.0/(AL34*CE34), 0)</f>
        <v>0</v>
      </c>
      <c r="L34">
        <f>((R34-I34/2)*K34-J34)/(R34+I34/2)</f>
        <v>0</v>
      </c>
      <c r="M34">
        <f>L34*(BX34+BY34)/1000.0</f>
        <v>0</v>
      </c>
      <c r="N34">
        <f>(BS34 - IF(AJ34&gt;1, J34*BO34*100.0/(AL34*CE34), 0))*(BX34+BY34)/1000.0</f>
        <v>0</v>
      </c>
      <c r="O34">
        <f>2.0/((1/Q34-1/P34)+SIGN(Q34)*SQRT((1/Q34-1/P34)*(1/Q34-1/P34) + 4*BP34/((BP34+1)*(BP34+1))*(2*1/Q34*1/P34-1/P34*1/P34)))</f>
        <v>0</v>
      </c>
      <c r="P34">
        <f>AG34+AF34*BO34+AE34*BO34*BO34</f>
        <v>0</v>
      </c>
      <c r="Q34">
        <f>I34*(1000-(1000*0.61365*exp(17.502*U34/(240.97+U34))/(BX34+BY34)+BU34)/2)/(1000*0.61365*exp(17.502*U34/(240.97+U34))/(BX34+BY34)-BU34)</f>
        <v>0</v>
      </c>
      <c r="R34">
        <f>1/((BP34+1)/(O34/1.6)+1/(P34/1.37)) + BP34/((BP34+1)/(O34/1.6) + BP34/(P34/1.37))</f>
        <v>0</v>
      </c>
      <c r="S34">
        <f>(BL34*BN34)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BU34*(BX34+BY34)/1000</f>
        <v>0</v>
      </c>
      <c r="Y34">
        <f>0.61365*exp(17.502*BZ34/(240.97+BZ34))</f>
        <v>0</v>
      </c>
      <c r="Z34">
        <f>(V34-BU34*(BX34+BY34)/1000)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-0.0418740761850196</v>
      </c>
      <c r="AF34">
        <v>0.0470073188882353</v>
      </c>
      <c r="AG34">
        <v>3.50093305364907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MAX(0,($B$13+$C$13*CE34)/(1+$D$13*CE34)*BX34/(BZ34+273)*$E$13)</f>
        <v>0</v>
      </c>
      <c r="AM34">
        <v>0</v>
      </c>
      <c r="AN34">
        <v>620.557647058824</v>
      </c>
      <c r="AO34">
        <v>1908.13</v>
      </c>
      <c r="AP34">
        <f>AO34-AN34</f>
        <v>0</v>
      </c>
      <c r="AQ34">
        <f>AP34/AO34</f>
        <v>0</v>
      </c>
      <c r="AR34">
        <v>-2.26732946292121</v>
      </c>
      <c r="AS34" t="s">
        <v>390</v>
      </c>
      <c r="AT34">
        <v>2.93853823529412</v>
      </c>
      <c r="AU34">
        <v>2.3552</v>
      </c>
      <c r="AV34">
        <f>1-AT34/AU34</f>
        <v>0</v>
      </c>
      <c r="AW34">
        <v>0.5</v>
      </c>
      <c r="AX34">
        <f>BL34</f>
        <v>0</v>
      </c>
      <c r="AY34">
        <f>J34</f>
        <v>0</v>
      </c>
      <c r="AZ34">
        <f>AV34*AW34*AX34</f>
        <v>0</v>
      </c>
      <c r="BA34">
        <f>BF34/AU34</f>
        <v>0</v>
      </c>
      <c r="BB34">
        <f>(AY34-AR34)/AX34</f>
        <v>0</v>
      </c>
      <c r="BC34">
        <f>(AO34-AU34)/AU34</f>
        <v>0</v>
      </c>
      <c r="BD34" t="s">
        <v>331</v>
      </c>
      <c r="BE34">
        <v>0</v>
      </c>
      <c r="BF34">
        <f>AU34-BE34</f>
        <v>0</v>
      </c>
      <c r="BG34">
        <f>(AU34-AT34)/(AU34-BE34)</f>
        <v>0</v>
      </c>
      <c r="BH34">
        <f>(AO34-AU34)/(AO34-BE34)</f>
        <v>0</v>
      </c>
      <c r="BI34">
        <f>(AU34-AT34)/(AU34-AN34)</f>
        <v>0</v>
      </c>
      <c r="BJ34">
        <f>(AO34-AU34)/(AO34-AN34)</f>
        <v>0</v>
      </c>
      <c r="BK34">
        <f>$B$11*CF34+$C$11*CG34+$F$11*CT34</f>
        <v>0</v>
      </c>
      <c r="BL34">
        <f>BK34*BM34</f>
        <v>0</v>
      </c>
      <c r="BM34">
        <f>($B$11*$D$9+$C$11*$D$9+$F$11*((DG34+CY34)/MAX(DG34+CY34+DH34, 0.1)*$I$9+DH34/MAX(DG34+CY34+DH34, 0.1)*$J$9))/($B$11+$C$11+$F$11)</f>
        <v>0</v>
      </c>
      <c r="BN34">
        <f>($B$11*$K$9+$C$11*$K$9+$F$11*((DG34+CY34)/MAX(DG34+CY34+DH34, 0.1)*$P$9+DH34/MAX(DG34+CY34+DH34, 0.1)*$Q$9))/($B$11+$C$11+$F$11)</f>
        <v>0</v>
      </c>
      <c r="BO34">
        <v>6</v>
      </c>
      <c r="BP34">
        <v>0.5</v>
      </c>
      <c r="BQ34" t="s">
        <v>332</v>
      </c>
      <c r="BR34">
        <v>1554827431</v>
      </c>
      <c r="BS34">
        <v>191.693</v>
      </c>
      <c r="BT34">
        <v>203.259</v>
      </c>
      <c r="BU34">
        <v>19.8025</v>
      </c>
      <c r="BV34">
        <v>20.9614</v>
      </c>
      <c r="BW34">
        <v>600.01</v>
      </c>
      <c r="BX34">
        <v>100.811</v>
      </c>
      <c r="BY34">
        <v>0.100223</v>
      </c>
      <c r="BZ34">
        <v>25.3126</v>
      </c>
      <c r="CA34">
        <v>27.4071</v>
      </c>
      <c r="CB34">
        <v>999.9</v>
      </c>
      <c r="CC34">
        <v>0</v>
      </c>
      <c r="CD34">
        <v>0</v>
      </c>
      <c r="CE34">
        <v>10016.9</v>
      </c>
      <c r="CF34">
        <v>0</v>
      </c>
      <c r="CG34">
        <v>0.00152894</v>
      </c>
      <c r="CH34">
        <v>-11.5652</v>
      </c>
      <c r="CI34">
        <v>195.566</v>
      </c>
      <c r="CJ34">
        <v>207.611</v>
      </c>
      <c r="CK34">
        <v>-1.1589</v>
      </c>
      <c r="CL34">
        <v>191.693</v>
      </c>
      <c r="CM34">
        <v>203.259</v>
      </c>
      <c r="CN34">
        <v>19.8025</v>
      </c>
      <c r="CO34">
        <v>20.9614</v>
      </c>
      <c r="CP34">
        <v>1.99631</v>
      </c>
      <c r="CQ34">
        <v>2.11314</v>
      </c>
      <c r="CR34">
        <v>17.4151</v>
      </c>
      <c r="CS34">
        <v>18.3186</v>
      </c>
      <c r="CT34">
        <v>9212.63</v>
      </c>
      <c r="CU34">
        <v>0.995582</v>
      </c>
      <c r="CV34">
        <v>0.00441798</v>
      </c>
      <c r="CW34">
        <v>0</v>
      </c>
      <c r="CX34">
        <v>1.5864</v>
      </c>
      <c r="CY34">
        <v>25</v>
      </c>
      <c r="CZ34">
        <v>1436.09</v>
      </c>
      <c r="DA34">
        <v>80998.3</v>
      </c>
      <c r="DB34">
        <v>48.5</v>
      </c>
      <c r="DC34">
        <v>46.625</v>
      </c>
      <c r="DD34">
        <v>47.312</v>
      </c>
      <c r="DE34">
        <v>45.562</v>
      </c>
      <c r="DF34">
        <v>49.437</v>
      </c>
      <c r="DG34">
        <v>9147.04</v>
      </c>
      <c r="DH34">
        <v>40.59</v>
      </c>
      <c r="DI34">
        <v>0</v>
      </c>
      <c r="DJ34">
        <v>4.59999990463257</v>
      </c>
      <c r="DK34">
        <v>2.93853823529412</v>
      </c>
      <c r="DL34">
        <v>-5.10008263754981</v>
      </c>
      <c r="DM34">
        <v>2309.11701199401</v>
      </c>
      <c r="DN34">
        <v>731.160294117647</v>
      </c>
      <c r="DO34">
        <v>10</v>
      </c>
      <c r="DP34">
        <v>0</v>
      </c>
      <c r="DQ34" t="s">
        <v>333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177.348393442623</v>
      </c>
      <c r="DZ34">
        <v>100.338999471179</v>
      </c>
      <c r="EA34">
        <v>14.7305897996381</v>
      </c>
      <c r="EB34">
        <v>0</v>
      </c>
      <c r="EC34">
        <v>165.149967213115</v>
      </c>
      <c r="ED34">
        <v>103.164672659968</v>
      </c>
      <c r="EE34">
        <v>15.1397247532933</v>
      </c>
      <c r="EF34">
        <v>0</v>
      </c>
      <c r="EG34">
        <v>19.7074934426229</v>
      </c>
      <c r="EH34">
        <v>-0.267999788471726</v>
      </c>
      <c r="EI34">
        <v>0.161043061005386</v>
      </c>
      <c r="EJ34">
        <v>0</v>
      </c>
      <c r="EK34">
        <v>0</v>
      </c>
      <c r="EL34">
        <v>3</v>
      </c>
      <c r="EM34" t="s">
        <v>334</v>
      </c>
      <c r="EN34">
        <v>3.21009</v>
      </c>
      <c r="EO34">
        <v>2.67656</v>
      </c>
      <c r="EP34">
        <v>0.0570956</v>
      </c>
      <c r="EQ34">
        <v>0.0599248</v>
      </c>
      <c r="ER34">
        <v>0.102076</v>
      </c>
      <c r="ES34">
        <v>0.106124</v>
      </c>
      <c r="ET34">
        <v>29304.6</v>
      </c>
      <c r="EU34">
        <v>33478.9</v>
      </c>
      <c r="EV34">
        <v>30893</v>
      </c>
      <c r="EW34">
        <v>34252.2</v>
      </c>
      <c r="EX34">
        <v>37690.6</v>
      </c>
      <c r="EY34">
        <v>37902.4</v>
      </c>
      <c r="EZ34">
        <v>42118.9</v>
      </c>
      <c r="FA34">
        <v>42288.1</v>
      </c>
      <c r="FB34">
        <v>2.25942</v>
      </c>
      <c r="FC34">
        <v>1.93393</v>
      </c>
      <c r="FD34">
        <v>0.19649</v>
      </c>
      <c r="FE34">
        <v>0</v>
      </c>
      <c r="FF34">
        <v>24.1875</v>
      </c>
      <c r="FG34">
        <v>999.9</v>
      </c>
      <c r="FH34">
        <v>63.472</v>
      </c>
      <c r="FI34">
        <v>27.755</v>
      </c>
      <c r="FJ34">
        <v>23.5555</v>
      </c>
      <c r="FK34">
        <v>60.8</v>
      </c>
      <c r="FL34">
        <v>25.7212</v>
      </c>
      <c r="FM34">
        <v>1</v>
      </c>
      <c r="FN34">
        <v>-0.170556</v>
      </c>
      <c r="FO34">
        <v>3.88001</v>
      </c>
      <c r="FP34">
        <v>20.2042</v>
      </c>
      <c r="FQ34">
        <v>5.2393</v>
      </c>
      <c r="FR34">
        <v>11.986</v>
      </c>
      <c r="FS34">
        <v>4.9733</v>
      </c>
      <c r="FT34">
        <v>3.29625</v>
      </c>
      <c r="FU34">
        <v>160.1</v>
      </c>
      <c r="FV34">
        <v>9999</v>
      </c>
      <c r="FW34">
        <v>9999</v>
      </c>
      <c r="FX34">
        <v>7425.7</v>
      </c>
      <c r="FY34">
        <v>1.85634</v>
      </c>
      <c r="FZ34">
        <v>1.85457</v>
      </c>
      <c r="GA34">
        <v>1.85563</v>
      </c>
      <c r="GB34">
        <v>1.85992</v>
      </c>
      <c r="GC34">
        <v>1.85425</v>
      </c>
      <c r="GD34">
        <v>1.85866</v>
      </c>
      <c r="GE34">
        <v>1.85587</v>
      </c>
      <c r="GF34">
        <v>1.85444</v>
      </c>
      <c r="GG34" t="s">
        <v>335</v>
      </c>
      <c r="GH34" t="s">
        <v>19</v>
      </c>
      <c r="GI34" t="s">
        <v>19</v>
      </c>
      <c r="GJ34" t="s">
        <v>19</v>
      </c>
      <c r="GK34" t="s">
        <v>336</v>
      </c>
      <c r="GL34" t="s">
        <v>337</v>
      </c>
      <c r="GM34" t="s">
        <v>338</v>
      </c>
      <c r="GN34" t="s">
        <v>338</v>
      </c>
      <c r="GO34" t="s">
        <v>338</v>
      </c>
      <c r="GP34" t="s">
        <v>338</v>
      </c>
      <c r="GQ34">
        <v>0</v>
      </c>
      <c r="GR34">
        <v>100</v>
      </c>
      <c r="GS34">
        <v>100</v>
      </c>
      <c r="GT34">
        <v>0</v>
      </c>
      <c r="GU34">
        <v>0</v>
      </c>
      <c r="GV34">
        <v>2</v>
      </c>
      <c r="GW34">
        <v>646.695</v>
      </c>
      <c r="GX34">
        <v>397.976</v>
      </c>
      <c r="GY34">
        <v>17.9415</v>
      </c>
      <c r="GZ34">
        <v>24.8141</v>
      </c>
      <c r="HA34">
        <v>29.9965</v>
      </c>
      <c r="HB34">
        <v>24.7424</v>
      </c>
      <c r="HC34">
        <v>24.7387</v>
      </c>
      <c r="HD34">
        <v>11.7725</v>
      </c>
      <c r="HE34">
        <v>23.2303</v>
      </c>
      <c r="HF34">
        <v>61.9394</v>
      </c>
      <c r="HG34">
        <v>17.8973</v>
      </c>
      <c r="HH34">
        <v>215</v>
      </c>
      <c r="HI34">
        <v>20.5476</v>
      </c>
      <c r="HJ34">
        <v>101.477</v>
      </c>
      <c r="HK34">
        <v>101.795</v>
      </c>
    </row>
    <row r="35" spans="1:219">
      <c r="A35">
        <v>19</v>
      </c>
      <c r="B35">
        <v>1554827433</v>
      </c>
      <c r="C35">
        <v>130</v>
      </c>
      <c r="D35" t="s">
        <v>391</v>
      </c>
      <c r="E35" t="s">
        <v>392</v>
      </c>
      <c r="H35">
        <v>1554827433</v>
      </c>
      <c r="I35">
        <f>BW35*AJ35*(BU35-BV35)/(100*BO35*(1000-AJ35*BU35))</f>
        <v>0</v>
      </c>
      <c r="J35">
        <f>BW35*AJ35*(BT35-BS35*(1000-AJ35*BV35)/(1000-AJ35*BU35))/(100*BO35)</f>
        <v>0</v>
      </c>
      <c r="K35">
        <f>BS35 - IF(AJ35&gt;1, J35*BO35*100.0/(AL35*CE35), 0)</f>
        <v>0</v>
      </c>
      <c r="L35">
        <f>((R35-I35/2)*K35-J35)/(R35+I35/2)</f>
        <v>0</v>
      </c>
      <c r="M35">
        <f>L35*(BX35+BY35)/1000.0</f>
        <v>0</v>
      </c>
      <c r="N35">
        <f>(BS35 - IF(AJ35&gt;1, J35*BO35*100.0/(AL35*CE35), 0))*(BX35+BY35)/1000.0</f>
        <v>0</v>
      </c>
      <c r="O35">
        <f>2.0/((1/Q35-1/P35)+SIGN(Q35)*SQRT((1/Q35-1/P35)*(1/Q35-1/P35) + 4*BP35/((BP35+1)*(BP35+1))*(2*1/Q35*1/P35-1/P35*1/P35)))</f>
        <v>0</v>
      </c>
      <c r="P35">
        <f>AG35+AF35*BO35+AE35*BO35*BO35</f>
        <v>0</v>
      </c>
      <c r="Q35">
        <f>I35*(1000-(1000*0.61365*exp(17.502*U35/(240.97+U35))/(BX35+BY35)+BU35)/2)/(1000*0.61365*exp(17.502*U35/(240.97+U35))/(BX35+BY35)-BU35)</f>
        <v>0</v>
      </c>
      <c r="R35">
        <f>1/((BP35+1)/(O35/1.6)+1/(P35/1.37)) + BP35/((BP35+1)/(O35/1.6) + BP35/(P35/1.37))</f>
        <v>0</v>
      </c>
      <c r="S35">
        <f>(BL35*BN35)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BU35*(BX35+BY35)/1000</f>
        <v>0</v>
      </c>
      <c r="Y35">
        <f>0.61365*exp(17.502*BZ35/(240.97+BZ35))</f>
        <v>0</v>
      </c>
      <c r="Z35">
        <f>(V35-BU35*(BX35+BY35)/1000)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-0.0416414401060234</v>
      </c>
      <c r="AF35">
        <v>0.0467461645095223</v>
      </c>
      <c r="AG35">
        <v>3.48555783015894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MAX(0,($B$13+$C$13*CE35)/(1+$D$13*CE35)*BX35/(BZ35+273)*$E$13)</f>
        <v>0</v>
      </c>
      <c r="AM35">
        <v>0</v>
      </c>
      <c r="AN35">
        <v>620.557647058824</v>
      </c>
      <c r="AO35">
        <v>1908.13</v>
      </c>
      <c r="AP35">
        <f>AO35-AN35</f>
        <v>0</v>
      </c>
      <c r="AQ35">
        <f>AP35/AO35</f>
        <v>0</v>
      </c>
      <c r="AR35">
        <v>-2.26732946292121</v>
      </c>
      <c r="AS35" t="s">
        <v>393</v>
      </c>
      <c r="AT35">
        <v>2.81533235294118</v>
      </c>
      <c r="AU35">
        <v>2.5636</v>
      </c>
      <c r="AV35">
        <f>1-AT35/AU35</f>
        <v>0</v>
      </c>
      <c r="AW35">
        <v>0.5</v>
      </c>
      <c r="AX35">
        <f>BL35</f>
        <v>0</v>
      </c>
      <c r="AY35">
        <f>J35</f>
        <v>0</v>
      </c>
      <c r="AZ35">
        <f>AV35*AW35*AX35</f>
        <v>0</v>
      </c>
      <c r="BA35">
        <f>BF35/AU35</f>
        <v>0</v>
      </c>
      <c r="BB35">
        <f>(AY35-AR35)/AX35</f>
        <v>0</v>
      </c>
      <c r="BC35">
        <f>(AO35-AU35)/AU35</f>
        <v>0</v>
      </c>
      <c r="BD35" t="s">
        <v>331</v>
      </c>
      <c r="BE35">
        <v>0</v>
      </c>
      <c r="BF35">
        <f>AU35-BE35</f>
        <v>0</v>
      </c>
      <c r="BG35">
        <f>(AU35-AT35)/(AU35-BE35)</f>
        <v>0</v>
      </c>
      <c r="BH35">
        <f>(AO35-AU35)/(AO35-BE35)</f>
        <v>0</v>
      </c>
      <c r="BI35">
        <f>(AU35-AT35)/(AU35-AN35)</f>
        <v>0</v>
      </c>
      <c r="BJ35">
        <f>(AO35-AU35)/(AO35-AN35)</f>
        <v>0</v>
      </c>
      <c r="BK35">
        <f>$B$11*CF35+$C$11*CG35+$F$11*CT35</f>
        <v>0</v>
      </c>
      <c r="BL35">
        <f>BK35*BM35</f>
        <v>0</v>
      </c>
      <c r="BM35">
        <f>($B$11*$D$9+$C$11*$D$9+$F$11*((DG35+CY35)/MAX(DG35+CY35+DH35, 0.1)*$I$9+DH35/MAX(DG35+CY35+DH35, 0.1)*$J$9))/($B$11+$C$11+$F$11)</f>
        <v>0</v>
      </c>
      <c r="BN35">
        <f>($B$11*$K$9+$C$11*$K$9+$F$11*((DG35+CY35)/MAX(DG35+CY35+DH35, 0.1)*$P$9+DH35/MAX(DG35+CY35+DH35, 0.1)*$Q$9))/($B$11+$C$11+$F$11)</f>
        <v>0</v>
      </c>
      <c r="BO35">
        <v>6</v>
      </c>
      <c r="BP35">
        <v>0.5</v>
      </c>
      <c r="BQ35" t="s">
        <v>332</v>
      </c>
      <c r="BR35">
        <v>1554827433</v>
      </c>
      <c r="BS35">
        <v>194.837</v>
      </c>
      <c r="BT35">
        <v>206.385</v>
      </c>
      <c r="BU35">
        <v>19.8473</v>
      </c>
      <c r="BV35">
        <v>20.9954</v>
      </c>
      <c r="BW35">
        <v>599.99</v>
      </c>
      <c r="BX35">
        <v>100.811</v>
      </c>
      <c r="BY35">
        <v>0.100891</v>
      </c>
      <c r="BZ35">
        <v>25.2789</v>
      </c>
      <c r="CA35">
        <v>26.9461</v>
      </c>
      <c r="CB35">
        <v>999.9</v>
      </c>
      <c r="CC35">
        <v>0</v>
      </c>
      <c r="CD35">
        <v>0</v>
      </c>
      <c r="CE35">
        <v>9961.25</v>
      </c>
      <c r="CF35">
        <v>0</v>
      </c>
      <c r="CG35">
        <v>0.00152894</v>
      </c>
      <c r="CH35">
        <v>-11.5476</v>
      </c>
      <c r="CI35">
        <v>198.783</v>
      </c>
      <c r="CJ35">
        <v>210.811</v>
      </c>
      <c r="CK35">
        <v>-1.14812</v>
      </c>
      <c r="CL35">
        <v>194.837</v>
      </c>
      <c r="CM35">
        <v>206.385</v>
      </c>
      <c r="CN35">
        <v>19.8473</v>
      </c>
      <c r="CO35">
        <v>20.9954</v>
      </c>
      <c r="CP35">
        <v>2.00082</v>
      </c>
      <c r="CQ35">
        <v>2.11656</v>
      </c>
      <c r="CR35">
        <v>17.4508</v>
      </c>
      <c r="CS35">
        <v>18.3444</v>
      </c>
      <c r="CT35">
        <v>1500.44</v>
      </c>
      <c r="CU35">
        <v>0.973007</v>
      </c>
      <c r="CV35">
        <v>0.0269935</v>
      </c>
      <c r="CW35">
        <v>0</v>
      </c>
      <c r="CX35">
        <v>4.05825</v>
      </c>
      <c r="CY35">
        <v>2</v>
      </c>
      <c r="CZ35">
        <v>230.072</v>
      </c>
      <c r="DA35">
        <v>13108.4</v>
      </c>
      <c r="DB35">
        <v>48.5</v>
      </c>
      <c r="DC35">
        <v>46.625</v>
      </c>
      <c r="DD35">
        <v>47.312</v>
      </c>
      <c r="DE35">
        <v>45.562</v>
      </c>
      <c r="DF35">
        <v>49.437</v>
      </c>
      <c r="DG35">
        <v>1457.99</v>
      </c>
      <c r="DH35">
        <v>40.45</v>
      </c>
      <c r="DI35">
        <v>0</v>
      </c>
      <c r="DJ35">
        <v>2</v>
      </c>
      <c r="DK35">
        <v>2.81533235294118</v>
      </c>
      <c r="DL35">
        <v>3.67669520276199</v>
      </c>
      <c r="DM35">
        <v>-2637.23144513007</v>
      </c>
      <c r="DN35">
        <v>803.490117647059</v>
      </c>
      <c r="DO35">
        <v>10</v>
      </c>
      <c r="DP35">
        <v>0</v>
      </c>
      <c r="DQ35" t="s">
        <v>333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180.711754098361</v>
      </c>
      <c r="DZ35">
        <v>98.7644167107341</v>
      </c>
      <c r="EA35">
        <v>14.4964529462038</v>
      </c>
      <c r="EB35">
        <v>0</v>
      </c>
      <c r="EC35">
        <v>168.549180327869</v>
      </c>
      <c r="ED35">
        <v>102.119695399259</v>
      </c>
      <c r="EE35">
        <v>14.9874438283673</v>
      </c>
      <c r="EF35">
        <v>0</v>
      </c>
      <c r="EG35">
        <v>19.7344508196721</v>
      </c>
      <c r="EH35">
        <v>-0.454238392385029</v>
      </c>
      <c r="EI35">
        <v>0.136345963796478</v>
      </c>
      <c r="EJ35">
        <v>0</v>
      </c>
      <c r="EK35">
        <v>0</v>
      </c>
      <c r="EL35">
        <v>3</v>
      </c>
      <c r="EM35" t="s">
        <v>334</v>
      </c>
      <c r="EN35">
        <v>3.21004</v>
      </c>
      <c r="EO35">
        <v>2.67674</v>
      </c>
      <c r="EP35">
        <v>0.0579294</v>
      </c>
      <c r="EQ35">
        <v>0.0607376</v>
      </c>
      <c r="ER35">
        <v>0.10224</v>
      </c>
      <c r="ES35">
        <v>0.106244</v>
      </c>
      <c r="ET35">
        <v>29279.2</v>
      </c>
      <c r="EU35">
        <v>33450.2</v>
      </c>
      <c r="EV35">
        <v>30893.5</v>
      </c>
      <c r="EW35">
        <v>34252.4</v>
      </c>
      <c r="EX35">
        <v>37684.3</v>
      </c>
      <c r="EY35">
        <v>37897.6</v>
      </c>
      <c r="EZ35">
        <v>42119.5</v>
      </c>
      <c r="FA35">
        <v>42288.4</v>
      </c>
      <c r="FB35">
        <v>2.25912</v>
      </c>
      <c r="FC35">
        <v>1.93342</v>
      </c>
      <c r="FD35">
        <v>0.168297</v>
      </c>
      <c r="FE35">
        <v>0</v>
      </c>
      <c r="FF35">
        <v>24.1874</v>
      </c>
      <c r="FG35">
        <v>999.9</v>
      </c>
      <c r="FH35">
        <v>63.472</v>
      </c>
      <c r="FI35">
        <v>27.755</v>
      </c>
      <c r="FJ35">
        <v>23.5548</v>
      </c>
      <c r="FK35">
        <v>60.54</v>
      </c>
      <c r="FL35">
        <v>25.6651</v>
      </c>
      <c r="FM35">
        <v>1</v>
      </c>
      <c r="FN35">
        <v>-0.170246</v>
      </c>
      <c r="FO35">
        <v>4.29443</v>
      </c>
      <c r="FP35">
        <v>20.2027</v>
      </c>
      <c r="FQ35">
        <v>5.2405</v>
      </c>
      <c r="FR35">
        <v>11.986</v>
      </c>
      <c r="FS35">
        <v>4.97375</v>
      </c>
      <c r="FT35">
        <v>3.29643</v>
      </c>
      <c r="FU35">
        <v>160.1</v>
      </c>
      <c r="FV35">
        <v>9999</v>
      </c>
      <c r="FW35">
        <v>9999</v>
      </c>
      <c r="FX35">
        <v>7425.7</v>
      </c>
      <c r="FY35">
        <v>1.85635</v>
      </c>
      <c r="FZ35">
        <v>1.85457</v>
      </c>
      <c r="GA35">
        <v>1.85562</v>
      </c>
      <c r="GB35">
        <v>1.85993</v>
      </c>
      <c r="GC35">
        <v>1.85424</v>
      </c>
      <c r="GD35">
        <v>1.85867</v>
      </c>
      <c r="GE35">
        <v>1.85589</v>
      </c>
      <c r="GF35">
        <v>1.85444</v>
      </c>
      <c r="GG35" t="s">
        <v>335</v>
      </c>
      <c r="GH35" t="s">
        <v>19</v>
      </c>
      <c r="GI35" t="s">
        <v>19</v>
      </c>
      <c r="GJ35" t="s">
        <v>19</v>
      </c>
      <c r="GK35" t="s">
        <v>336</v>
      </c>
      <c r="GL35" t="s">
        <v>337</v>
      </c>
      <c r="GM35" t="s">
        <v>338</v>
      </c>
      <c r="GN35" t="s">
        <v>338</v>
      </c>
      <c r="GO35" t="s">
        <v>338</v>
      </c>
      <c r="GP35" t="s">
        <v>338</v>
      </c>
      <c r="GQ35">
        <v>0</v>
      </c>
      <c r="GR35">
        <v>100</v>
      </c>
      <c r="GS35">
        <v>100</v>
      </c>
      <c r="GT35">
        <v>0</v>
      </c>
      <c r="GU35">
        <v>0</v>
      </c>
      <c r="GV35">
        <v>2</v>
      </c>
      <c r="GW35">
        <v>646.466</v>
      </c>
      <c r="GX35">
        <v>397.706</v>
      </c>
      <c r="GY35">
        <v>17.943</v>
      </c>
      <c r="GZ35">
        <v>24.8166</v>
      </c>
      <c r="HA35">
        <v>29.998</v>
      </c>
      <c r="HB35">
        <v>24.7424</v>
      </c>
      <c r="HC35">
        <v>24.7397</v>
      </c>
      <c r="HD35">
        <v>11.9739</v>
      </c>
      <c r="HE35">
        <v>24.0077</v>
      </c>
      <c r="HF35">
        <v>61.9394</v>
      </c>
      <c r="HG35">
        <v>17.8973</v>
      </c>
      <c r="HH35">
        <v>220</v>
      </c>
      <c r="HI35">
        <v>20.4496</v>
      </c>
      <c r="HJ35">
        <v>101.479</v>
      </c>
      <c r="HK35">
        <v>101.796</v>
      </c>
    </row>
    <row r="36" spans="1:219">
      <c r="A36">
        <v>20</v>
      </c>
      <c r="B36">
        <v>1554827437</v>
      </c>
      <c r="C36">
        <v>134</v>
      </c>
      <c r="D36" t="s">
        <v>394</v>
      </c>
      <c r="E36" t="s">
        <v>395</v>
      </c>
      <c r="H36">
        <v>1554827437</v>
      </c>
      <c r="I36">
        <f>BW36*AJ36*(BU36-BV36)/(100*BO36*(1000-AJ36*BU36))</f>
        <v>0</v>
      </c>
      <c r="J36">
        <f>BW36*AJ36*(BT36-BS36*(1000-AJ36*BV36)/(1000-AJ36*BU36))/(100*BO36)</f>
        <v>0</v>
      </c>
      <c r="K36">
        <f>BS36 - IF(AJ36&gt;1, J36*BO36*100.0/(AL36*CE36), 0)</f>
        <v>0</v>
      </c>
      <c r="L36">
        <f>((R36-I36/2)*K36-J36)/(R36+I36/2)</f>
        <v>0</v>
      </c>
      <c r="M36">
        <f>L36*(BX36+BY36)/1000.0</f>
        <v>0</v>
      </c>
      <c r="N36">
        <f>(BS36 - IF(AJ36&gt;1, J36*BO36*100.0/(AL36*CE36), 0))*(BX36+BY36)/1000.0</f>
        <v>0</v>
      </c>
      <c r="O36">
        <f>2.0/((1/Q36-1/P36)+SIGN(Q36)*SQRT((1/Q36-1/P36)*(1/Q36-1/P36) + 4*BP36/((BP36+1)*(BP36+1))*(2*1/Q36*1/P36-1/P36*1/P36)))</f>
        <v>0</v>
      </c>
      <c r="P36">
        <f>AG36+AF36*BO36+AE36*BO36*BO36</f>
        <v>0</v>
      </c>
      <c r="Q36">
        <f>I36*(1000-(1000*0.61365*exp(17.502*U36/(240.97+U36))/(BX36+BY36)+BU36)/2)/(1000*0.61365*exp(17.502*U36/(240.97+U36))/(BX36+BY36)-BU36)</f>
        <v>0</v>
      </c>
      <c r="R36">
        <f>1/((BP36+1)/(O36/1.6)+1/(P36/1.37)) + BP36/((BP36+1)/(O36/1.6) + BP36/(P36/1.37))</f>
        <v>0</v>
      </c>
      <c r="S36">
        <f>(BL36*BN36)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BU36*(BX36+BY36)/1000</f>
        <v>0</v>
      </c>
      <c r="Y36">
        <f>0.61365*exp(17.502*BZ36/(240.97+BZ36))</f>
        <v>0</v>
      </c>
      <c r="Z36">
        <f>(V36-BU36*(BX36+BY36)/1000)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-0.0419476482824728</v>
      </c>
      <c r="AF36">
        <v>0.0470899100128964</v>
      </c>
      <c r="AG36">
        <v>3.50578928429561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MAX(0,($B$13+$C$13*CE36)/(1+$D$13*CE36)*BX36/(BZ36+273)*$E$13)</f>
        <v>0</v>
      </c>
      <c r="AM36">
        <v>0</v>
      </c>
      <c r="AN36">
        <v>620.557647058824</v>
      </c>
      <c r="AO36">
        <v>1908.13</v>
      </c>
      <c r="AP36">
        <f>AO36-AN36</f>
        <v>0</v>
      </c>
      <c r="AQ36">
        <f>AP36/AO36</f>
        <v>0</v>
      </c>
      <c r="AR36">
        <v>-2.26732946292121</v>
      </c>
      <c r="AS36" t="s">
        <v>396</v>
      </c>
      <c r="AT36">
        <v>2.88513235294118</v>
      </c>
      <c r="AU36">
        <v>2.366</v>
      </c>
      <c r="AV36">
        <f>1-AT36/AU36</f>
        <v>0</v>
      </c>
      <c r="AW36">
        <v>0.5</v>
      </c>
      <c r="AX36">
        <f>BL36</f>
        <v>0</v>
      </c>
      <c r="AY36">
        <f>J36</f>
        <v>0</v>
      </c>
      <c r="AZ36">
        <f>AV36*AW36*AX36</f>
        <v>0</v>
      </c>
      <c r="BA36">
        <f>BF36/AU36</f>
        <v>0</v>
      </c>
      <c r="BB36">
        <f>(AY36-AR36)/AX36</f>
        <v>0</v>
      </c>
      <c r="BC36">
        <f>(AO36-AU36)/AU36</f>
        <v>0</v>
      </c>
      <c r="BD36" t="s">
        <v>331</v>
      </c>
      <c r="BE36">
        <v>0</v>
      </c>
      <c r="BF36">
        <f>AU36-BE36</f>
        <v>0</v>
      </c>
      <c r="BG36">
        <f>(AU36-AT36)/(AU36-BE36)</f>
        <v>0</v>
      </c>
      <c r="BH36">
        <f>(AO36-AU36)/(AO36-BE36)</f>
        <v>0</v>
      </c>
      <c r="BI36">
        <f>(AU36-AT36)/(AU36-AN36)</f>
        <v>0</v>
      </c>
      <c r="BJ36">
        <f>(AO36-AU36)/(AO36-AN36)</f>
        <v>0</v>
      </c>
      <c r="BK36">
        <f>$B$11*CF36+$C$11*CG36+$F$11*CT36</f>
        <v>0</v>
      </c>
      <c r="BL36">
        <f>BK36*BM36</f>
        <v>0</v>
      </c>
      <c r="BM36">
        <f>($B$11*$D$9+$C$11*$D$9+$F$11*((DG36+CY36)/MAX(DG36+CY36+DH36, 0.1)*$I$9+DH36/MAX(DG36+CY36+DH36, 0.1)*$J$9))/($B$11+$C$11+$F$11)</f>
        <v>0</v>
      </c>
      <c r="BN36">
        <f>($B$11*$K$9+$C$11*$K$9+$F$11*((DG36+CY36)/MAX(DG36+CY36+DH36, 0.1)*$P$9+DH36/MAX(DG36+CY36+DH36, 0.1)*$Q$9))/($B$11+$C$11+$F$11)</f>
        <v>0</v>
      </c>
      <c r="BO36">
        <v>6</v>
      </c>
      <c r="BP36">
        <v>0.5</v>
      </c>
      <c r="BQ36" t="s">
        <v>332</v>
      </c>
      <c r="BR36">
        <v>1554827437</v>
      </c>
      <c r="BS36">
        <v>201.108</v>
      </c>
      <c r="BT36">
        <v>213.239</v>
      </c>
      <c r="BU36">
        <v>19.883</v>
      </c>
      <c r="BV36">
        <v>20.7747</v>
      </c>
      <c r="BW36">
        <v>600.239</v>
      </c>
      <c r="BX36">
        <v>100.812</v>
      </c>
      <c r="BY36">
        <v>0.0998559</v>
      </c>
      <c r="BZ36">
        <v>25.238</v>
      </c>
      <c r="CA36">
        <v>26.8302</v>
      </c>
      <c r="CB36">
        <v>999.9</v>
      </c>
      <c r="CC36">
        <v>0</v>
      </c>
      <c r="CD36">
        <v>0</v>
      </c>
      <c r="CE36">
        <v>10034.4</v>
      </c>
      <c r="CF36">
        <v>0</v>
      </c>
      <c r="CG36">
        <v>0.00152894</v>
      </c>
      <c r="CH36">
        <v>-12.1315</v>
      </c>
      <c r="CI36">
        <v>205.188</v>
      </c>
      <c r="CJ36">
        <v>217.763</v>
      </c>
      <c r="CK36">
        <v>-0.891703</v>
      </c>
      <c r="CL36">
        <v>201.108</v>
      </c>
      <c r="CM36">
        <v>213.239</v>
      </c>
      <c r="CN36">
        <v>19.883</v>
      </c>
      <c r="CO36">
        <v>20.7747</v>
      </c>
      <c r="CP36">
        <v>2.00445</v>
      </c>
      <c r="CQ36">
        <v>2.09435</v>
      </c>
      <c r="CR36">
        <v>17.4795</v>
      </c>
      <c r="CS36">
        <v>18.1762</v>
      </c>
      <c r="CT36">
        <v>9190.72</v>
      </c>
      <c r="CU36">
        <v>0.995582</v>
      </c>
      <c r="CV36">
        <v>0.00441798</v>
      </c>
      <c r="CW36">
        <v>0</v>
      </c>
      <c r="CX36">
        <v>1.6276</v>
      </c>
      <c r="CY36">
        <v>25</v>
      </c>
      <c r="CZ36">
        <v>1456.24</v>
      </c>
      <c r="DA36">
        <v>80805.1</v>
      </c>
      <c r="DB36">
        <v>48.5</v>
      </c>
      <c r="DC36">
        <v>46.625</v>
      </c>
      <c r="DD36">
        <v>47.312</v>
      </c>
      <c r="DE36">
        <v>45.562</v>
      </c>
      <c r="DF36">
        <v>49.437</v>
      </c>
      <c r="DG36">
        <v>9125.23</v>
      </c>
      <c r="DH36">
        <v>40.49</v>
      </c>
      <c r="DI36">
        <v>0</v>
      </c>
      <c r="DJ36">
        <v>3.60000014305115</v>
      </c>
      <c r="DK36">
        <v>2.88513235294118</v>
      </c>
      <c r="DL36">
        <v>-3.78637247677689</v>
      </c>
      <c r="DM36">
        <v>-74.2556945126576</v>
      </c>
      <c r="DN36">
        <v>662.332647058823</v>
      </c>
      <c r="DO36">
        <v>10</v>
      </c>
      <c r="DP36">
        <v>0</v>
      </c>
      <c r="DQ36" t="s">
        <v>333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187.264967213115</v>
      </c>
      <c r="DZ36">
        <v>96.8359640401909</v>
      </c>
      <c r="EA36">
        <v>14.2118435300814</v>
      </c>
      <c r="EB36">
        <v>0</v>
      </c>
      <c r="EC36">
        <v>175.269655737705</v>
      </c>
      <c r="ED36">
        <v>99.7531443680598</v>
      </c>
      <c r="EE36">
        <v>14.6407351959594</v>
      </c>
      <c r="EF36">
        <v>0</v>
      </c>
      <c r="EG36">
        <v>19.7388590163934</v>
      </c>
      <c r="EH36">
        <v>-0.119416181914285</v>
      </c>
      <c r="EI36">
        <v>0.1362476955763</v>
      </c>
      <c r="EJ36">
        <v>1</v>
      </c>
      <c r="EK36">
        <v>1</v>
      </c>
      <c r="EL36">
        <v>3</v>
      </c>
      <c r="EM36" t="s">
        <v>345</v>
      </c>
      <c r="EN36">
        <v>3.21057</v>
      </c>
      <c r="EO36">
        <v>2.67634</v>
      </c>
      <c r="EP36">
        <v>0.0595837</v>
      </c>
      <c r="EQ36">
        <v>0.0625085</v>
      </c>
      <c r="ER36">
        <v>0.102374</v>
      </c>
      <c r="ES36">
        <v>0.10546</v>
      </c>
      <c r="ET36">
        <v>29228.2</v>
      </c>
      <c r="EU36">
        <v>33387.8</v>
      </c>
      <c r="EV36">
        <v>30894</v>
      </c>
      <c r="EW36">
        <v>34253.2</v>
      </c>
      <c r="EX36">
        <v>37679.3</v>
      </c>
      <c r="EY36">
        <v>37931.9</v>
      </c>
      <c r="EZ36">
        <v>42120.3</v>
      </c>
      <c r="FA36">
        <v>42289.5</v>
      </c>
      <c r="FB36">
        <v>2.26022</v>
      </c>
      <c r="FC36">
        <v>1.93795</v>
      </c>
      <c r="FD36">
        <v>0.161085</v>
      </c>
      <c r="FE36">
        <v>0</v>
      </c>
      <c r="FF36">
        <v>24.1894</v>
      </c>
      <c r="FG36">
        <v>999.9</v>
      </c>
      <c r="FH36">
        <v>63.497</v>
      </c>
      <c r="FI36">
        <v>27.755</v>
      </c>
      <c r="FJ36">
        <v>23.5627</v>
      </c>
      <c r="FK36">
        <v>60.56</v>
      </c>
      <c r="FL36">
        <v>25.4848</v>
      </c>
      <c r="FM36">
        <v>1</v>
      </c>
      <c r="FN36">
        <v>-0.168641</v>
      </c>
      <c r="FO36">
        <v>3.77172</v>
      </c>
      <c r="FP36">
        <v>20.204</v>
      </c>
      <c r="FQ36">
        <v>5.2411</v>
      </c>
      <c r="FR36">
        <v>11.986</v>
      </c>
      <c r="FS36">
        <v>4.97405</v>
      </c>
      <c r="FT36">
        <v>3.29665</v>
      </c>
      <c r="FU36">
        <v>160.1</v>
      </c>
      <c r="FV36">
        <v>9999</v>
      </c>
      <c r="FW36">
        <v>9999</v>
      </c>
      <c r="FX36">
        <v>7425.7</v>
      </c>
      <c r="FY36">
        <v>1.85635</v>
      </c>
      <c r="FZ36">
        <v>1.85457</v>
      </c>
      <c r="GA36">
        <v>1.85564</v>
      </c>
      <c r="GB36">
        <v>1.85993</v>
      </c>
      <c r="GC36">
        <v>1.85426</v>
      </c>
      <c r="GD36">
        <v>1.85867</v>
      </c>
      <c r="GE36">
        <v>1.8559</v>
      </c>
      <c r="GF36">
        <v>1.8545</v>
      </c>
      <c r="GG36" t="s">
        <v>335</v>
      </c>
      <c r="GH36" t="s">
        <v>19</v>
      </c>
      <c r="GI36" t="s">
        <v>19</v>
      </c>
      <c r="GJ36" t="s">
        <v>19</v>
      </c>
      <c r="GK36" t="s">
        <v>336</v>
      </c>
      <c r="GL36" t="s">
        <v>337</v>
      </c>
      <c r="GM36" t="s">
        <v>338</v>
      </c>
      <c r="GN36" t="s">
        <v>338</v>
      </c>
      <c r="GO36" t="s">
        <v>338</v>
      </c>
      <c r="GP36" t="s">
        <v>338</v>
      </c>
      <c r="GQ36">
        <v>0</v>
      </c>
      <c r="GR36">
        <v>100</v>
      </c>
      <c r="GS36">
        <v>100</v>
      </c>
      <c r="GT36">
        <v>0</v>
      </c>
      <c r="GU36">
        <v>0</v>
      </c>
      <c r="GV36">
        <v>2</v>
      </c>
      <c r="GW36">
        <v>647.306</v>
      </c>
      <c r="GX36">
        <v>400.209</v>
      </c>
      <c r="GY36">
        <v>17.8744</v>
      </c>
      <c r="GZ36">
        <v>24.8213</v>
      </c>
      <c r="HA36">
        <v>30.0001</v>
      </c>
      <c r="HB36">
        <v>24.7424</v>
      </c>
      <c r="HC36">
        <v>24.7372</v>
      </c>
      <c r="HD36">
        <v>12.2209</v>
      </c>
      <c r="HE36">
        <v>12.6926</v>
      </c>
      <c r="HF36">
        <v>65.768</v>
      </c>
      <c r="HG36">
        <v>18.0509</v>
      </c>
      <c r="HH36">
        <v>225</v>
      </c>
      <c r="HI36">
        <v>23.6065</v>
      </c>
      <c r="HJ36">
        <v>101.48</v>
      </c>
      <c r="HK36">
        <v>101.799</v>
      </c>
    </row>
    <row r="37" spans="1:219">
      <c r="A37">
        <v>21</v>
      </c>
      <c r="B37">
        <v>1554827451</v>
      </c>
      <c r="C37">
        <v>148</v>
      </c>
      <c r="D37" t="s">
        <v>397</v>
      </c>
      <c r="E37" t="s">
        <v>398</v>
      </c>
      <c r="H37">
        <v>1554827451</v>
      </c>
      <c r="I37">
        <f>BW37*AJ37*(BU37-BV37)/(100*BO37*(1000-AJ37*BU37))</f>
        <v>0</v>
      </c>
      <c r="J37">
        <f>BW37*AJ37*(BT37-BS37*(1000-AJ37*BV37)/(1000-AJ37*BU37))/(100*BO37)</f>
        <v>0</v>
      </c>
      <c r="K37">
        <f>BS37 - IF(AJ37&gt;1, J37*BO37*100.0/(AL37*CE37), 0)</f>
        <v>0</v>
      </c>
      <c r="L37">
        <f>((R37-I37/2)*K37-J37)/(R37+I37/2)</f>
        <v>0</v>
      </c>
      <c r="M37">
        <f>L37*(BX37+BY37)/1000.0</f>
        <v>0</v>
      </c>
      <c r="N37">
        <f>(BS37 - IF(AJ37&gt;1, J37*BO37*100.0/(AL37*CE37), 0))*(BX37+BY37)/1000.0</f>
        <v>0</v>
      </c>
      <c r="O37">
        <f>2.0/((1/Q37-1/P37)+SIGN(Q37)*SQRT((1/Q37-1/P37)*(1/Q37-1/P37) + 4*BP37/((BP37+1)*(BP37+1))*(2*1/Q37*1/P37-1/P37*1/P37)))</f>
        <v>0</v>
      </c>
      <c r="P37">
        <f>AG37+AF37*BO37+AE37*BO37*BO37</f>
        <v>0</v>
      </c>
      <c r="Q37">
        <f>I37*(1000-(1000*0.61365*exp(17.502*U37/(240.97+U37))/(BX37+BY37)+BU37)/2)/(1000*0.61365*exp(17.502*U37/(240.97+U37))/(BX37+BY37)-BU37)</f>
        <v>0</v>
      </c>
      <c r="R37">
        <f>1/((BP37+1)/(O37/1.6)+1/(P37/1.37)) + BP37/((BP37+1)/(O37/1.6) + BP37/(P37/1.37))</f>
        <v>0</v>
      </c>
      <c r="S37">
        <f>(BL37*BN37)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BU37*(BX37+BY37)/1000</f>
        <v>0</v>
      </c>
      <c r="Y37">
        <f>0.61365*exp(17.502*BZ37/(240.97+BZ37))</f>
        <v>0</v>
      </c>
      <c r="Z37">
        <f>(V37-BU37*(BX37+BY37)/1000)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-0.0416100875347302</v>
      </c>
      <c r="AF37">
        <v>0.0467109685016095</v>
      </c>
      <c r="AG37">
        <v>3.48348340298419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MAX(0,($B$13+$C$13*CE37)/(1+$D$13*CE37)*BX37/(BZ37+273)*$E$13)</f>
        <v>0</v>
      </c>
      <c r="AM37">
        <v>0</v>
      </c>
      <c r="AN37">
        <v>620.557647058824</v>
      </c>
      <c r="AO37">
        <v>1908.13</v>
      </c>
      <c r="AP37">
        <f>AO37-AN37</f>
        <v>0</v>
      </c>
      <c r="AQ37">
        <f>AP37/AO37</f>
        <v>0</v>
      </c>
      <c r="AR37">
        <v>-2.26732946292121</v>
      </c>
      <c r="AS37" t="s">
        <v>399</v>
      </c>
      <c r="AT37">
        <v>2.55855294117647</v>
      </c>
      <c r="AU37">
        <v>2.6252</v>
      </c>
      <c r="AV37">
        <f>1-AT37/AU37</f>
        <v>0</v>
      </c>
      <c r="AW37">
        <v>0.5</v>
      </c>
      <c r="AX37">
        <f>BL37</f>
        <v>0</v>
      </c>
      <c r="AY37">
        <f>J37</f>
        <v>0</v>
      </c>
      <c r="AZ37">
        <f>AV37*AW37*AX37</f>
        <v>0</v>
      </c>
      <c r="BA37">
        <f>BF37/AU37</f>
        <v>0</v>
      </c>
      <c r="BB37">
        <f>(AY37-AR37)/AX37</f>
        <v>0</v>
      </c>
      <c r="BC37">
        <f>(AO37-AU37)/AU37</f>
        <v>0</v>
      </c>
      <c r="BD37" t="s">
        <v>331</v>
      </c>
      <c r="BE37">
        <v>0</v>
      </c>
      <c r="BF37">
        <f>AU37-BE37</f>
        <v>0</v>
      </c>
      <c r="BG37">
        <f>(AU37-AT37)/(AU37-BE37)</f>
        <v>0</v>
      </c>
      <c r="BH37">
        <f>(AO37-AU37)/(AO37-BE37)</f>
        <v>0</v>
      </c>
      <c r="BI37">
        <f>(AU37-AT37)/(AU37-AN37)</f>
        <v>0</v>
      </c>
      <c r="BJ37">
        <f>(AO37-AU37)/(AO37-AN37)</f>
        <v>0</v>
      </c>
      <c r="BK37">
        <f>$B$11*CF37+$C$11*CG37+$F$11*CT37</f>
        <v>0</v>
      </c>
      <c r="BL37">
        <f>BK37*BM37</f>
        <v>0</v>
      </c>
      <c r="BM37">
        <f>($B$11*$D$9+$C$11*$D$9+$F$11*((DG37+CY37)/MAX(DG37+CY37+DH37, 0.1)*$I$9+DH37/MAX(DG37+CY37+DH37, 0.1)*$J$9))/($B$11+$C$11+$F$11)</f>
        <v>0</v>
      </c>
      <c r="BN37">
        <f>($B$11*$K$9+$C$11*$K$9+$F$11*((DG37+CY37)/MAX(DG37+CY37+DH37, 0.1)*$P$9+DH37/MAX(DG37+CY37+DH37, 0.1)*$Q$9))/($B$11+$C$11+$F$11)</f>
        <v>0</v>
      </c>
      <c r="BO37">
        <v>6</v>
      </c>
      <c r="BP37">
        <v>0.5</v>
      </c>
      <c r="BQ37" t="s">
        <v>332</v>
      </c>
      <c r="BR37">
        <v>1554827451</v>
      </c>
      <c r="BS37">
        <v>224.73</v>
      </c>
      <c r="BT37">
        <v>237.935</v>
      </c>
      <c r="BU37">
        <v>20.1948</v>
      </c>
      <c r="BV37">
        <v>21.046</v>
      </c>
      <c r="BW37">
        <v>600.036</v>
      </c>
      <c r="BX37">
        <v>100.811</v>
      </c>
      <c r="BY37">
        <v>0.100764</v>
      </c>
      <c r="BZ37">
        <v>25.2433</v>
      </c>
      <c r="CA37">
        <v>27.44</v>
      </c>
      <c r="CB37">
        <v>999.9</v>
      </c>
      <c r="CC37">
        <v>0</v>
      </c>
      <c r="CD37">
        <v>0</v>
      </c>
      <c r="CE37">
        <v>9953.75</v>
      </c>
      <c r="CF37">
        <v>0</v>
      </c>
      <c r="CG37">
        <v>0.00152894</v>
      </c>
      <c r="CH37">
        <v>-13.2055</v>
      </c>
      <c r="CI37">
        <v>229.362</v>
      </c>
      <c r="CJ37">
        <v>243.05</v>
      </c>
      <c r="CK37">
        <v>-0.851189</v>
      </c>
      <c r="CL37">
        <v>224.73</v>
      </c>
      <c r="CM37">
        <v>237.935</v>
      </c>
      <c r="CN37">
        <v>20.1948</v>
      </c>
      <c r="CO37">
        <v>21.046</v>
      </c>
      <c r="CP37">
        <v>2.03586</v>
      </c>
      <c r="CQ37">
        <v>2.12166</v>
      </c>
      <c r="CR37">
        <v>17.726</v>
      </c>
      <c r="CS37">
        <v>18.3828</v>
      </c>
      <c r="CT37">
        <v>9180.5</v>
      </c>
      <c r="CU37">
        <v>0.995579</v>
      </c>
      <c r="CV37">
        <v>0.00442135</v>
      </c>
      <c r="CW37">
        <v>0</v>
      </c>
      <c r="CX37">
        <v>1.258</v>
      </c>
      <c r="CY37">
        <v>25</v>
      </c>
      <c r="CZ37">
        <v>1463.66</v>
      </c>
      <c r="DA37">
        <v>80715</v>
      </c>
      <c r="DB37">
        <v>48.562</v>
      </c>
      <c r="DC37">
        <v>46.562</v>
      </c>
      <c r="DD37">
        <v>47.312</v>
      </c>
      <c r="DE37">
        <v>45.562</v>
      </c>
      <c r="DF37">
        <v>49.437</v>
      </c>
      <c r="DG37">
        <v>9115.02</v>
      </c>
      <c r="DH37">
        <v>40.48</v>
      </c>
      <c r="DI37">
        <v>0</v>
      </c>
      <c r="DJ37">
        <v>3</v>
      </c>
      <c r="DK37">
        <v>2.55855294117647</v>
      </c>
      <c r="DL37">
        <v>1.9990317243728</v>
      </c>
      <c r="DM37">
        <v>575.612307462602</v>
      </c>
      <c r="DN37">
        <v>881.430470588235</v>
      </c>
      <c r="DO37">
        <v>10</v>
      </c>
      <c r="DP37">
        <v>0</v>
      </c>
      <c r="DQ37" t="s">
        <v>333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210.101475409836</v>
      </c>
      <c r="DZ37">
        <v>98.5346906398711</v>
      </c>
      <c r="EA37">
        <v>14.4672732400924</v>
      </c>
      <c r="EB37">
        <v>0</v>
      </c>
      <c r="EC37">
        <v>198.188360655738</v>
      </c>
      <c r="ED37">
        <v>96.4886430460057</v>
      </c>
      <c r="EE37">
        <v>14.1586965571622</v>
      </c>
      <c r="EF37">
        <v>0</v>
      </c>
      <c r="EG37">
        <v>19.8389016393443</v>
      </c>
      <c r="EH37">
        <v>1.34034161819141</v>
      </c>
      <c r="EI37">
        <v>0.200267193234032</v>
      </c>
      <c r="EJ37">
        <v>0</v>
      </c>
      <c r="EK37">
        <v>0</v>
      </c>
      <c r="EL37">
        <v>3</v>
      </c>
      <c r="EM37" t="s">
        <v>334</v>
      </c>
      <c r="EN37">
        <v>3.21012</v>
      </c>
      <c r="EO37">
        <v>2.67655</v>
      </c>
      <c r="EP37">
        <v>0.065678</v>
      </c>
      <c r="EQ37">
        <v>0.0687448</v>
      </c>
      <c r="ER37">
        <v>0.103513</v>
      </c>
      <c r="ES37">
        <v>0.106426</v>
      </c>
      <c r="ET37">
        <v>29038.2</v>
      </c>
      <c r="EU37">
        <v>33164.6</v>
      </c>
      <c r="EV37">
        <v>30893.5</v>
      </c>
      <c r="EW37">
        <v>34252.1</v>
      </c>
      <c r="EX37">
        <v>37630.3</v>
      </c>
      <c r="EY37">
        <v>37889.4</v>
      </c>
      <c r="EZ37">
        <v>42119.3</v>
      </c>
      <c r="FA37">
        <v>42287.8</v>
      </c>
      <c r="FB37">
        <v>2.26</v>
      </c>
      <c r="FC37">
        <v>1.93372</v>
      </c>
      <c r="FD37">
        <v>0.199031</v>
      </c>
      <c r="FE37">
        <v>0</v>
      </c>
      <c r="FF37">
        <v>24.1788</v>
      </c>
      <c r="FG37">
        <v>999.9</v>
      </c>
      <c r="FH37">
        <v>63.57</v>
      </c>
      <c r="FI37">
        <v>27.785</v>
      </c>
      <c r="FJ37">
        <v>23.6307</v>
      </c>
      <c r="FK37">
        <v>60.6</v>
      </c>
      <c r="FL37">
        <v>25.653</v>
      </c>
      <c r="FM37">
        <v>1</v>
      </c>
      <c r="FN37">
        <v>-0.171367</v>
      </c>
      <c r="FO37">
        <v>3.06537</v>
      </c>
      <c r="FP37">
        <v>20.2137</v>
      </c>
      <c r="FQ37">
        <v>5.24215</v>
      </c>
      <c r="FR37">
        <v>11.986</v>
      </c>
      <c r="FS37">
        <v>4.9743</v>
      </c>
      <c r="FT37">
        <v>3.29688</v>
      </c>
      <c r="FU37">
        <v>160.1</v>
      </c>
      <c r="FV37">
        <v>9999</v>
      </c>
      <c r="FW37">
        <v>9999</v>
      </c>
      <c r="FX37">
        <v>7426.2</v>
      </c>
      <c r="FY37">
        <v>1.85632</v>
      </c>
      <c r="FZ37">
        <v>1.85456</v>
      </c>
      <c r="GA37">
        <v>1.85562</v>
      </c>
      <c r="GB37">
        <v>1.85991</v>
      </c>
      <c r="GC37">
        <v>1.85425</v>
      </c>
      <c r="GD37">
        <v>1.85864</v>
      </c>
      <c r="GE37">
        <v>1.85589</v>
      </c>
      <c r="GF37">
        <v>1.85446</v>
      </c>
      <c r="GG37" t="s">
        <v>335</v>
      </c>
      <c r="GH37" t="s">
        <v>19</v>
      </c>
      <c r="GI37" t="s">
        <v>19</v>
      </c>
      <c r="GJ37" t="s">
        <v>19</v>
      </c>
      <c r="GK37" t="s">
        <v>336</v>
      </c>
      <c r="GL37" t="s">
        <v>337</v>
      </c>
      <c r="GM37" t="s">
        <v>338</v>
      </c>
      <c r="GN37" t="s">
        <v>338</v>
      </c>
      <c r="GO37" t="s">
        <v>338</v>
      </c>
      <c r="GP37" t="s">
        <v>338</v>
      </c>
      <c r="GQ37">
        <v>0</v>
      </c>
      <c r="GR37">
        <v>100</v>
      </c>
      <c r="GS37">
        <v>100</v>
      </c>
      <c r="GT37">
        <v>0</v>
      </c>
      <c r="GU37">
        <v>0</v>
      </c>
      <c r="GV37">
        <v>2</v>
      </c>
      <c r="GW37">
        <v>647.165</v>
      </c>
      <c r="GX37">
        <v>397.858</v>
      </c>
      <c r="GY37">
        <v>18.1474</v>
      </c>
      <c r="GZ37">
        <v>24.8396</v>
      </c>
      <c r="HA37">
        <v>29.9999</v>
      </c>
      <c r="HB37">
        <v>24.7451</v>
      </c>
      <c r="HC37">
        <v>24.7377</v>
      </c>
      <c r="HD37">
        <v>13.2667</v>
      </c>
      <c r="HE37">
        <v>24.3588</v>
      </c>
      <c r="HF37">
        <v>63.2599</v>
      </c>
      <c r="HG37">
        <v>18.2659</v>
      </c>
      <c r="HH37">
        <v>250</v>
      </c>
      <c r="HI37">
        <v>20.52</v>
      </c>
      <c r="HJ37">
        <v>101.478</v>
      </c>
      <c r="HK37">
        <v>101.795</v>
      </c>
    </row>
    <row r="38" spans="1:219">
      <c r="A38">
        <v>22</v>
      </c>
      <c r="B38">
        <v>1554827455</v>
      </c>
      <c r="C38">
        <v>152</v>
      </c>
      <c r="D38" t="s">
        <v>400</v>
      </c>
      <c r="E38" t="s">
        <v>401</v>
      </c>
      <c r="H38">
        <v>1554827455</v>
      </c>
      <c r="I38">
        <f>BW38*AJ38*(BU38-BV38)/(100*BO38*(1000-AJ38*BU38))</f>
        <v>0</v>
      </c>
      <c r="J38">
        <f>BW38*AJ38*(BT38-BS38*(1000-AJ38*BV38)/(1000-AJ38*BU38))/(100*BO38)</f>
        <v>0</v>
      </c>
      <c r="K38">
        <f>BS38 - IF(AJ38&gt;1, J38*BO38*100.0/(AL38*CE38), 0)</f>
        <v>0</v>
      </c>
      <c r="L38">
        <f>((R38-I38/2)*K38-J38)/(R38+I38/2)</f>
        <v>0</v>
      </c>
      <c r="M38">
        <f>L38*(BX38+BY38)/1000.0</f>
        <v>0</v>
      </c>
      <c r="N38">
        <f>(BS38 - IF(AJ38&gt;1, J38*BO38*100.0/(AL38*CE38), 0))*(BX38+BY38)/1000.0</f>
        <v>0</v>
      </c>
      <c r="O38">
        <f>2.0/((1/Q38-1/P38)+SIGN(Q38)*SQRT((1/Q38-1/P38)*(1/Q38-1/P38) + 4*BP38/((BP38+1)*(BP38+1))*(2*1/Q38*1/P38-1/P38*1/P38)))</f>
        <v>0</v>
      </c>
      <c r="P38">
        <f>AG38+AF38*BO38+AE38*BO38*BO38</f>
        <v>0</v>
      </c>
      <c r="Q38">
        <f>I38*(1000-(1000*0.61365*exp(17.502*U38/(240.97+U38))/(BX38+BY38)+BU38)/2)/(1000*0.61365*exp(17.502*U38/(240.97+U38))/(BX38+BY38)-BU38)</f>
        <v>0</v>
      </c>
      <c r="R38">
        <f>1/((BP38+1)/(O38/1.6)+1/(P38/1.37)) + BP38/((BP38+1)/(O38/1.6) + BP38/(P38/1.37))</f>
        <v>0</v>
      </c>
      <c r="S38">
        <f>(BL38*BN38)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BU38*(BX38+BY38)/1000</f>
        <v>0</v>
      </c>
      <c r="Y38">
        <f>0.61365*exp(17.502*BZ38/(240.97+BZ38))</f>
        <v>0</v>
      </c>
      <c r="Z38">
        <f>(V38-BU38*(BX38+BY38)/1000)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-0.0418038430623384</v>
      </c>
      <c r="AF38">
        <v>0.0469284760552662</v>
      </c>
      <c r="AG38">
        <v>3.49629441668684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MAX(0,($B$13+$C$13*CE38)/(1+$D$13*CE38)*BX38/(BZ38+273)*$E$13)</f>
        <v>0</v>
      </c>
      <c r="AM38">
        <v>0</v>
      </c>
      <c r="AN38">
        <v>620.557647058824</v>
      </c>
      <c r="AO38">
        <v>1908.13</v>
      </c>
      <c r="AP38">
        <f>AO38-AN38</f>
        <v>0</v>
      </c>
      <c r="AQ38">
        <f>AP38/AO38</f>
        <v>0</v>
      </c>
      <c r="AR38">
        <v>-2.26732946292121</v>
      </c>
      <c r="AS38" t="s">
        <v>402</v>
      </c>
      <c r="AT38">
        <v>2.57795882352941</v>
      </c>
      <c r="AU38">
        <v>2.5144</v>
      </c>
      <c r="AV38">
        <f>1-AT38/AU38</f>
        <v>0</v>
      </c>
      <c r="AW38">
        <v>0.5</v>
      </c>
      <c r="AX38">
        <f>BL38</f>
        <v>0</v>
      </c>
      <c r="AY38">
        <f>J38</f>
        <v>0</v>
      </c>
      <c r="AZ38">
        <f>AV38*AW38*AX38</f>
        <v>0</v>
      </c>
      <c r="BA38">
        <f>BF38/AU38</f>
        <v>0</v>
      </c>
      <c r="BB38">
        <f>(AY38-AR38)/AX38</f>
        <v>0</v>
      </c>
      <c r="BC38">
        <f>(AO38-AU38)/AU38</f>
        <v>0</v>
      </c>
      <c r="BD38" t="s">
        <v>331</v>
      </c>
      <c r="BE38">
        <v>0</v>
      </c>
      <c r="BF38">
        <f>AU38-BE38</f>
        <v>0</v>
      </c>
      <c r="BG38">
        <f>(AU38-AT38)/(AU38-BE38)</f>
        <v>0</v>
      </c>
      <c r="BH38">
        <f>(AO38-AU38)/(AO38-BE38)</f>
        <v>0</v>
      </c>
      <c r="BI38">
        <f>(AU38-AT38)/(AU38-AN38)</f>
        <v>0</v>
      </c>
      <c r="BJ38">
        <f>(AO38-AU38)/(AO38-AN38)</f>
        <v>0</v>
      </c>
      <c r="BK38">
        <f>$B$11*CF38+$C$11*CG38+$F$11*CT38</f>
        <v>0</v>
      </c>
      <c r="BL38">
        <f>BK38*BM38</f>
        <v>0</v>
      </c>
      <c r="BM38">
        <f>($B$11*$D$9+$C$11*$D$9+$F$11*((DG38+CY38)/MAX(DG38+CY38+DH38, 0.1)*$I$9+DH38/MAX(DG38+CY38+DH38, 0.1)*$J$9))/($B$11+$C$11+$F$11)</f>
        <v>0</v>
      </c>
      <c r="BN38">
        <f>($B$11*$K$9+$C$11*$K$9+$F$11*((DG38+CY38)/MAX(DG38+CY38+DH38, 0.1)*$P$9+DH38/MAX(DG38+CY38+DH38, 0.1)*$Q$9))/($B$11+$C$11+$F$11)</f>
        <v>0</v>
      </c>
      <c r="BO38">
        <v>6</v>
      </c>
      <c r="BP38">
        <v>0.5</v>
      </c>
      <c r="BQ38" t="s">
        <v>332</v>
      </c>
      <c r="BR38">
        <v>1554827455</v>
      </c>
      <c r="BS38">
        <v>231.899</v>
      </c>
      <c r="BT38">
        <v>244.554</v>
      </c>
      <c r="BU38">
        <v>20.2812</v>
      </c>
      <c r="BV38">
        <v>20.7795</v>
      </c>
      <c r="BW38">
        <v>600</v>
      </c>
      <c r="BX38">
        <v>100.812</v>
      </c>
      <c r="BY38">
        <v>0.100198</v>
      </c>
      <c r="BZ38">
        <v>25.2811</v>
      </c>
      <c r="CA38">
        <v>27.4302</v>
      </c>
      <c r="CB38">
        <v>999.9</v>
      </c>
      <c r="CC38">
        <v>0</v>
      </c>
      <c r="CD38">
        <v>0</v>
      </c>
      <c r="CE38">
        <v>10000</v>
      </c>
      <c r="CF38">
        <v>0</v>
      </c>
      <c r="CG38">
        <v>0.00152894</v>
      </c>
      <c r="CH38">
        <v>-12.6547</v>
      </c>
      <c r="CI38">
        <v>236.699</v>
      </c>
      <c r="CJ38">
        <v>249.743</v>
      </c>
      <c r="CK38">
        <v>-0.498304</v>
      </c>
      <c r="CL38">
        <v>231.899</v>
      </c>
      <c r="CM38">
        <v>244.554</v>
      </c>
      <c r="CN38">
        <v>20.2812</v>
      </c>
      <c r="CO38">
        <v>20.7795</v>
      </c>
      <c r="CP38">
        <v>2.04459</v>
      </c>
      <c r="CQ38">
        <v>2.09483</v>
      </c>
      <c r="CR38">
        <v>17.794</v>
      </c>
      <c r="CS38">
        <v>18.1799</v>
      </c>
      <c r="CT38">
        <v>9179.78</v>
      </c>
      <c r="CU38">
        <v>0.995582</v>
      </c>
      <c r="CV38">
        <v>0.00441798</v>
      </c>
      <c r="CW38">
        <v>0</v>
      </c>
      <c r="CX38">
        <v>1.4636</v>
      </c>
      <c r="CY38">
        <v>25</v>
      </c>
      <c r="CZ38">
        <v>1463.18</v>
      </c>
      <c r="DA38">
        <v>80708.7</v>
      </c>
      <c r="DB38">
        <v>48.687</v>
      </c>
      <c r="DC38">
        <v>46.562</v>
      </c>
      <c r="DD38">
        <v>47.312</v>
      </c>
      <c r="DE38">
        <v>45.5</v>
      </c>
      <c r="DF38">
        <v>49.5</v>
      </c>
      <c r="DG38">
        <v>9114.33</v>
      </c>
      <c r="DH38">
        <v>40.45</v>
      </c>
      <c r="DI38">
        <v>0</v>
      </c>
      <c r="DJ38">
        <v>3.40000009536743</v>
      </c>
      <c r="DK38">
        <v>2.57795882352941</v>
      </c>
      <c r="DL38">
        <v>0.888348408437794</v>
      </c>
      <c r="DM38">
        <v>-1086.88160069666</v>
      </c>
      <c r="DN38">
        <v>880.886294117647</v>
      </c>
      <c r="DO38">
        <v>10</v>
      </c>
      <c r="DP38">
        <v>0</v>
      </c>
      <c r="DQ38" t="s">
        <v>333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216.806721311475</v>
      </c>
      <c r="DZ38">
        <v>101.854292966688</v>
      </c>
      <c r="EA38">
        <v>14.9558517415684</v>
      </c>
      <c r="EB38">
        <v>0</v>
      </c>
      <c r="EC38">
        <v>204.753786885246</v>
      </c>
      <c r="ED38">
        <v>98.0007255420452</v>
      </c>
      <c r="EE38">
        <v>14.3834639653703</v>
      </c>
      <c r="EF38">
        <v>0</v>
      </c>
      <c r="EG38">
        <v>19.9343</v>
      </c>
      <c r="EH38">
        <v>1.24897091485991</v>
      </c>
      <c r="EI38">
        <v>0.185407544897499</v>
      </c>
      <c r="EJ38">
        <v>0</v>
      </c>
      <c r="EK38">
        <v>0</v>
      </c>
      <c r="EL38">
        <v>3</v>
      </c>
      <c r="EM38" t="s">
        <v>334</v>
      </c>
      <c r="EN38">
        <v>3.21003</v>
      </c>
      <c r="EO38">
        <v>2.67638</v>
      </c>
      <c r="EP38">
        <v>0.0674884</v>
      </c>
      <c r="EQ38">
        <v>0.0703799</v>
      </c>
      <c r="ER38">
        <v>0.103828</v>
      </c>
      <c r="ES38">
        <v>0.105478</v>
      </c>
      <c r="ET38">
        <v>28981.6</v>
      </c>
      <c r="EU38">
        <v>33105.9</v>
      </c>
      <c r="EV38">
        <v>30893.2</v>
      </c>
      <c r="EW38">
        <v>34251.6</v>
      </c>
      <c r="EX38">
        <v>37616.6</v>
      </c>
      <c r="EY38">
        <v>37929.3</v>
      </c>
      <c r="EZ38">
        <v>42119</v>
      </c>
      <c r="FA38">
        <v>42287.4</v>
      </c>
      <c r="FB38">
        <v>2.25995</v>
      </c>
      <c r="FC38">
        <v>1.9332</v>
      </c>
      <c r="FD38">
        <v>0.198327</v>
      </c>
      <c r="FE38">
        <v>0</v>
      </c>
      <c r="FF38">
        <v>24.1807</v>
      </c>
      <c r="FG38">
        <v>999.9</v>
      </c>
      <c r="FH38">
        <v>63.545</v>
      </c>
      <c r="FI38">
        <v>27.785</v>
      </c>
      <c r="FJ38">
        <v>23.622</v>
      </c>
      <c r="FK38">
        <v>60.5</v>
      </c>
      <c r="FL38">
        <v>25.7532</v>
      </c>
      <c r="FM38">
        <v>1</v>
      </c>
      <c r="FN38">
        <v>-0.172127</v>
      </c>
      <c r="FO38">
        <v>2.97859</v>
      </c>
      <c r="FP38">
        <v>20.2156</v>
      </c>
      <c r="FQ38">
        <v>5.2432</v>
      </c>
      <c r="FR38">
        <v>11.9857</v>
      </c>
      <c r="FS38">
        <v>4.9746</v>
      </c>
      <c r="FT38">
        <v>3.2971</v>
      </c>
      <c r="FU38">
        <v>160.1</v>
      </c>
      <c r="FV38">
        <v>9999</v>
      </c>
      <c r="FW38">
        <v>9999</v>
      </c>
      <c r="FX38">
        <v>7426.2</v>
      </c>
      <c r="FY38">
        <v>1.8563</v>
      </c>
      <c r="FZ38">
        <v>1.85456</v>
      </c>
      <c r="GA38">
        <v>1.85561</v>
      </c>
      <c r="GB38">
        <v>1.85991</v>
      </c>
      <c r="GC38">
        <v>1.85425</v>
      </c>
      <c r="GD38">
        <v>1.85866</v>
      </c>
      <c r="GE38">
        <v>1.85589</v>
      </c>
      <c r="GF38">
        <v>1.85445</v>
      </c>
      <c r="GG38" t="s">
        <v>335</v>
      </c>
      <c r="GH38" t="s">
        <v>19</v>
      </c>
      <c r="GI38" t="s">
        <v>19</v>
      </c>
      <c r="GJ38" t="s">
        <v>19</v>
      </c>
      <c r="GK38" t="s">
        <v>336</v>
      </c>
      <c r="GL38" t="s">
        <v>337</v>
      </c>
      <c r="GM38" t="s">
        <v>338</v>
      </c>
      <c r="GN38" t="s">
        <v>338</v>
      </c>
      <c r="GO38" t="s">
        <v>338</v>
      </c>
      <c r="GP38" t="s">
        <v>338</v>
      </c>
      <c r="GQ38">
        <v>0</v>
      </c>
      <c r="GR38">
        <v>100</v>
      </c>
      <c r="GS38">
        <v>100</v>
      </c>
      <c r="GT38">
        <v>0</v>
      </c>
      <c r="GU38">
        <v>0</v>
      </c>
      <c r="GV38">
        <v>2</v>
      </c>
      <c r="GW38">
        <v>647.145</v>
      </c>
      <c r="GX38">
        <v>397.551</v>
      </c>
      <c r="GY38">
        <v>18.2499</v>
      </c>
      <c r="GZ38">
        <v>24.8449</v>
      </c>
      <c r="HA38">
        <v>29.9995</v>
      </c>
      <c r="HB38">
        <v>24.7466</v>
      </c>
      <c r="HC38">
        <v>24.7356</v>
      </c>
      <c r="HD38">
        <v>13.5023</v>
      </c>
      <c r="HE38">
        <v>25.6446</v>
      </c>
      <c r="HF38">
        <v>62.8819</v>
      </c>
      <c r="HG38">
        <v>18.3245</v>
      </c>
      <c r="HH38">
        <v>255</v>
      </c>
      <c r="HI38">
        <v>20.2411</v>
      </c>
      <c r="HJ38">
        <v>101.477</v>
      </c>
      <c r="HK38">
        <v>101.794</v>
      </c>
    </row>
    <row r="39" spans="1:219">
      <c r="A39">
        <v>23</v>
      </c>
      <c r="B39">
        <v>1554827569</v>
      </c>
      <c r="C39">
        <v>266</v>
      </c>
      <c r="D39" t="s">
        <v>403</v>
      </c>
      <c r="E39" t="s">
        <v>404</v>
      </c>
      <c r="H39">
        <v>1554827569</v>
      </c>
      <c r="I39">
        <f>BW39*AJ39*(BU39-BV39)/(100*BO39*(1000-AJ39*BU39))</f>
        <v>0</v>
      </c>
      <c r="J39">
        <f>BW39*AJ39*(BT39-BS39*(1000-AJ39*BV39)/(1000-AJ39*BU39))/(100*BO39)</f>
        <v>0</v>
      </c>
      <c r="K39">
        <f>BS39 - IF(AJ39&gt;1, J39*BO39*100.0/(AL39*CE39), 0)</f>
        <v>0</v>
      </c>
      <c r="L39">
        <f>((R39-I39/2)*K39-J39)/(R39+I39/2)</f>
        <v>0</v>
      </c>
      <c r="M39">
        <f>L39*(BX39+BY39)/1000.0</f>
        <v>0</v>
      </c>
      <c r="N39">
        <f>(BS39 - IF(AJ39&gt;1, J39*BO39*100.0/(AL39*CE39), 0))*(BX39+BY39)/1000.0</f>
        <v>0</v>
      </c>
      <c r="O39">
        <f>2.0/((1/Q39-1/P39)+SIGN(Q39)*SQRT((1/Q39-1/P39)*(1/Q39-1/P39) + 4*BP39/((BP39+1)*(BP39+1))*(2*1/Q39*1/P39-1/P39*1/P39)))</f>
        <v>0</v>
      </c>
      <c r="P39">
        <f>AG39+AF39*BO39+AE39*BO39*BO39</f>
        <v>0</v>
      </c>
      <c r="Q39">
        <f>I39*(1000-(1000*0.61365*exp(17.502*U39/(240.97+U39))/(BX39+BY39)+BU39)/2)/(1000*0.61365*exp(17.502*U39/(240.97+U39))/(BX39+BY39)-BU39)</f>
        <v>0</v>
      </c>
      <c r="R39">
        <f>1/((BP39+1)/(O39/1.6)+1/(P39/1.37)) + BP39/((BP39+1)/(O39/1.6) + BP39/(P39/1.37))</f>
        <v>0</v>
      </c>
      <c r="S39">
        <f>(BL39*BN39)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BU39*(BX39+BY39)/1000</f>
        <v>0</v>
      </c>
      <c r="Y39">
        <f>0.61365*exp(17.502*BZ39/(240.97+BZ39))</f>
        <v>0</v>
      </c>
      <c r="Z39">
        <f>(V39-BU39*(BX39+BY39)/1000)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-0.0417698983417718</v>
      </c>
      <c r="AF39">
        <v>0.0468903701327094</v>
      </c>
      <c r="AG39">
        <v>3.4940515135413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MAX(0,($B$13+$C$13*CE39)/(1+$D$13*CE39)*BX39/(BZ39+273)*$E$13)</f>
        <v>0</v>
      </c>
      <c r="AM39">
        <v>0</v>
      </c>
      <c r="AN39">
        <v>620.557647058824</v>
      </c>
      <c r="AO39">
        <v>1908.13</v>
      </c>
      <c r="AP39">
        <f>AO39-AN39</f>
        <v>0</v>
      </c>
      <c r="AQ39">
        <f>AP39/AO39</f>
        <v>0</v>
      </c>
      <c r="AR39">
        <v>-2.26732946292121</v>
      </c>
      <c r="AS39" t="s">
        <v>405</v>
      </c>
      <c r="AT39">
        <v>2.48823235294118</v>
      </c>
      <c r="AU39">
        <v>2.5028</v>
      </c>
      <c r="AV39">
        <f>1-AT39/AU39</f>
        <v>0</v>
      </c>
      <c r="AW39">
        <v>0.5</v>
      </c>
      <c r="AX39">
        <f>BL39</f>
        <v>0</v>
      </c>
      <c r="AY39">
        <f>J39</f>
        <v>0</v>
      </c>
      <c r="AZ39">
        <f>AV39*AW39*AX39</f>
        <v>0</v>
      </c>
      <c r="BA39">
        <f>BF39/AU39</f>
        <v>0</v>
      </c>
      <c r="BB39">
        <f>(AY39-AR39)/AX39</f>
        <v>0</v>
      </c>
      <c r="BC39">
        <f>(AO39-AU39)/AU39</f>
        <v>0</v>
      </c>
      <c r="BD39" t="s">
        <v>331</v>
      </c>
      <c r="BE39">
        <v>0</v>
      </c>
      <c r="BF39">
        <f>AU39-BE39</f>
        <v>0</v>
      </c>
      <c r="BG39">
        <f>(AU39-AT39)/(AU39-BE39)</f>
        <v>0</v>
      </c>
      <c r="BH39">
        <f>(AO39-AU39)/(AO39-BE39)</f>
        <v>0</v>
      </c>
      <c r="BI39">
        <f>(AU39-AT39)/(AU39-AN39)</f>
        <v>0</v>
      </c>
      <c r="BJ39">
        <f>(AO39-AU39)/(AO39-AN39)</f>
        <v>0</v>
      </c>
      <c r="BK39">
        <f>$B$11*CF39+$C$11*CG39+$F$11*CT39</f>
        <v>0</v>
      </c>
      <c r="BL39">
        <f>BK39*BM39</f>
        <v>0</v>
      </c>
      <c r="BM39">
        <f>($B$11*$D$9+$C$11*$D$9+$F$11*((DG39+CY39)/MAX(DG39+CY39+DH39, 0.1)*$I$9+DH39/MAX(DG39+CY39+DH39, 0.1)*$J$9))/($B$11+$C$11+$F$11)</f>
        <v>0</v>
      </c>
      <c r="BN39">
        <f>($B$11*$K$9+$C$11*$K$9+$F$11*((DG39+CY39)/MAX(DG39+CY39+DH39, 0.1)*$P$9+DH39/MAX(DG39+CY39+DH39, 0.1)*$Q$9))/($B$11+$C$11+$F$11)</f>
        <v>0</v>
      </c>
      <c r="BO39">
        <v>6</v>
      </c>
      <c r="BP39">
        <v>0.5</v>
      </c>
      <c r="BQ39" t="s">
        <v>332</v>
      </c>
      <c r="BR39">
        <v>1554827569</v>
      </c>
      <c r="BS39">
        <v>422.222</v>
      </c>
      <c r="BT39">
        <v>435.117</v>
      </c>
      <c r="BU39">
        <v>19.278</v>
      </c>
      <c r="BV39">
        <v>19.3442</v>
      </c>
      <c r="BW39">
        <v>600.029</v>
      </c>
      <c r="BX39">
        <v>100.812</v>
      </c>
      <c r="BY39">
        <v>0.10023</v>
      </c>
      <c r="BZ39">
        <v>25.1952</v>
      </c>
      <c r="CA39">
        <v>27.2315</v>
      </c>
      <c r="CB39">
        <v>999.9</v>
      </c>
      <c r="CC39">
        <v>0</v>
      </c>
      <c r="CD39">
        <v>0</v>
      </c>
      <c r="CE39">
        <v>9991.88</v>
      </c>
      <c r="CF39">
        <v>0</v>
      </c>
      <c r="CG39">
        <v>0.00152894</v>
      </c>
      <c r="CH39">
        <v>-12.8947</v>
      </c>
      <c r="CI39">
        <v>430.522</v>
      </c>
      <c r="CJ39">
        <v>443.7</v>
      </c>
      <c r="CK39">
        <v>-0.0661469</v>
      </c>
      <c r="CL39">
        <v>422.222</v>
      </c>
      <c r="CM39">
        <v>435.117</v>
      </c>
      <c r="CN39">
        <v>19.278</v>
      </c>
      <c r="CO39">
        <v>19.3442</v>
      </c>
      <c r="CP39">
        <v>1.94345</v>
      </c>
      <c r="CQ39">
        <v>1.95011</v>
      </c>
      <c r="CR39">
        <v>16.9909</v>
      </c>
      <c r="CS39">
        <v>17.045</v>
      </c>
      <c r="CT39">
        <v>9174.17</v>
      </c>
      <c r="CU39">
        <v>0.995579</v>
      </c>
      <c r="CV39">
        <v>0.00442135</v>
      </c>
      <c r="CW39">
        <v>0</v>
      </c>
      <c r="CX39">
        <v>1.2356</v>
      </c>
      <c r="CY39">
        <v>25</v>
      </c>
      <c r="CZ39">
        <v>1473.32</v>
      </c>
      <c r="DA39">
        <v>80659.2</v>
      </c>
      <c r="DB39">
        <v>49.437</v>
      </c>
      <c r="DC39">
        <v>46.562</v>
      </c>
      <c r="DD39">
        <v>47.562</v>
      </c>
      <c r="DE39">
        <v>45.625</v>
      </c>
      <c r="DF39">
        <v>50.125</v>
      </c>
      <c r="DG39">
        <v>9108.72</v>
      </c>
      <c r="DH39">
        <v>40.45</v>
      </c>
      <c r="DI39">
        <v>0</v>
      </c>
      <c r="DJ39">
        <v>3</v>
      </c>
      <c r="DK39">
        <v>2.48823235294118</v>
      </c>
      <c r="DL39">
        <v>-2.92487751742672</v>
      </c>
      <c r="DM39">
        <v>-79.0136784584528</v>
      </c>
      <c r="DN39">
        <v>886.558117647059</v>
      </c>
      <c r="DO39">
        <v>10</v>
      </c>
      <c r="DP39">
        <v>0</v>
      </c>
      <c r="DQ39" t="s">
        <v>333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408.534540983607</v>
      </c>
      <c r="DZ39">
        <v>100.716628239027</v>
      </c>
      <c r="EA39">
        <v>14.7782669879236</v>
      </c>
      <c r="EB39">
        <v>0</v>
      </c>
      <c r="EC39">
        <v>395.535196721311</v>
      </c>
      <c r="ED39">
        <v>100.499466948704</v>
      </c>
      <c r="EE39">
        <v>14.7456870780552</v>
      </c>
      <c r="EF39">
        <v>0</v>
      </c>
      <c r="EG39">
        <v>19.3442163934426</v>
      </c>
      <c r="EH39">
        <v>-0.298222527763087</v>
      </c>
      <c r="EI39">
        <v>0.0525845117767203</v>
      </c>
      <c r="EJ39">
        <v>0</v>
      </c>
      <c r="EK39">
        <v>0</v>
      </c>
      <c r="EL39">
        <v>3</v>
      </c>
      <c r="EM39" t="s">
        <v>334</v>
      </c>
      <c r="EN39">
        <v>3.21002</v>
      </c>
      <c r="EO39">
        <v>2.67635</v>
      </c>
      <c r="EP39">
        <v>0.109676</v>
      </c>
      <c r="EQ39">
        <v>0.111813</v>
      </c>
      <c r="ER39">
        <v>0.10013</v>
      </c>
      <c r="ES39">
        <v>0.100268</v>
      </c>
      <c r="ET39">
        <v>27667.7</v>
      </c>
      <c r="EU39">
        <v>31626.1</v>
      </c>
      <c r="EV39">
        <v>30890.3</v>
      </c>
      <c r="EW39">
        <v>34247.2</v>
      </c>
      <c r="EX39">
        <v>37769.6</v>
      </c>
      <c r="EY39">
        <v>38145.9</v>
      </c>
      <c r="EZ39">
        <v>42115.1</v>
      </c>
      <c r="FA39">
        <v>42282.3</v>
      </c>
      <c r="FB39">
        <v>2.25917</v>
      </c>
      <c r="FC39">
        <v>1.92813</v>
      </c>
      <c r="FD39">
        <v>0.173092</v>
      </c>
      <c r="FE39">
        <v>0</v>
      </c>
      <c r="FF39">
        <v>24.3954</v>
      </c>
      <c r="FG39">
        <v>999.9</v>
      </c>
      <c r="FH39">
        <v>63.307</v>
      </c>
      <c r="FI39">
        <v>27.916</v>
      </c>
      <c r="FJ39">
        <v>23.7135</v>
      </c>
      <c r="FK39">
        <v>60.59</v>
      </c>
      <c r="FL39">
        <v>25.7332</v>
      </c>
      <c r="FM39">
        <v>1</v>
      </c>
      <c r="FN39">
        <v>-0.164136</v>
      </c>
      <c r="FO39">
        <v>3.36098</v>
      </c>
      <c r="FP39">
        <v>20.2065</v>
      </c>
      <c r="FQ39">
        <v>5.242</v>
      </c>
      <c r="FR39">
        <v>11.986</v>
      </c>
      <c r="FS39">
        <v>4.97425</v>
      </c>
      <c r="FT39">
        <v>3.29697</v>
      </c>
      <c r="FU39">
        <v>160.1</v>
      </c>
      <c r="FV39">
        <v>9999</v>
      </c>
      <c r="FW39">
        <v>9999</v>
      </c>
      <c r="FX39">
        <v>7428.7</v>
      </c>
      <c r="FY39">
        <v>1.8563</v>
      </c>
      <c r="FZ39">
        <v>1.85455</v>
      </c>
      <c r="GA39">
        <v>1.85562</v>
      </c>
      <c r="GB39">
        <v>1.85992</v>
      </c>
      <c r="GC39">
        <v>1.85425</v>
      </c>
      <c r="GD39">
        <v>1.85867</v>
      </c>
      <c r="GE39">
        <v>1.85587</v>
      </c>
      <c r="GF39">
        <v>1.85442</v>
      </c>
      <c r="GG39" t="s">
        <v>335</v>
      </c>
      <c r="GH39" t="s">
        <v>19</v>
      </c>
      <c r="GI39" t="s">
        <v>19</v>
      </c>
      <c r="GJ39" t="s">
        <v>19</v>
      </c>
      <c r="GK39" t="s">
        <v>336</v>
      </c>
      <c r="GL39" t="s">
        <v>337</v>
      </c>
      <c r="GM39" t="s">
        <v>338</v>
      </c>
      <c r="GN39" t="s">
        <v>338</v>
      </c>
      <c r="GO39" t="s">
        <v>338</v>
      </c>
      <c r="GP39" t="s">
        <v>338</v>
      </c>
      <c r="GQ39">
        <v>0</v>
      </c>
      <c r="GR39">
        <v>100</v>
      </c>
      <c r="GS39">
        <v>100</v>
      </c>
      <c r="GT39">
        <v>0</v>
      </c>
      <c r="GU39">
        <v>0</v>
      </c>
      <c r="GV39">
        <v>2</v>
      </c>
      <c r="GW39">
        <v>646.942</v>
      </c>
      <c r="GX39">
        <v>394.946</v>
      </c>
      <c r="GY39">
        <v>17.6111</v>
      </c>
      <c r="GZ39">
        <v>24.9379</v>
      </c>
      <c r="HA39">
        <v>29.9998</v>
      </c>
      <c r="HB39">
        <v>24.7788</v>
      </c>
      <c r="HC39">
        <v>24.7625</v>
      </c>
      <c r="HD39">
        <v>21.1795</v>
      </c>
      <c r="HE39">
        <v>31.1316</v>
      </c>
      <c r="HF39">
        <v>62.4959</v>
      </c>
      <c r="HG39">
        <v>17.63</v>
      </c>
      <c r="HH39">
        <v>445</v>
      </c>
      <c r="HI39">
        <v>19.1901</v>
      </c>
      <c r="HJ39">
        <v>101.468</v>
      </c>
      <c r="HK39">
        <v>101.781</v>
      </c>
    </row>
    <row r="40" spans="1:219">
      <c r="A40">
        <v>24</v>
      </c>
      <c r="B40">
        <v>1554827573</v>
      </c>
      <c r="C40">
        <v>270</v>
      </c>
      <c r="D40" t="s">
        <v>406</v>
      </c>
      <c r="E40" t="s">
        <v>407</v>
      </c>
      <c r="H40">
        <v>1554827573</v>
      </c>
      <c r="I40">
        <f>BW40*AJ40*(BU40-BV40)/(100*BO40*(1000-AJ40*BU40))</f>
        <v>0</v>
      </c>
      <c r="J40">
        <f>BW40*AJ40*(BT40-BS40*(1000-AJ40*BV40)/(1000-AJ40*BU40))/(100*BO40)</f>
        <v>0</v>
      </c>
      <c r="K40">
        <f>BS40 - IF(AJ40&gt;1, J40*BO40*100.0/(AL40*CE40), 0)</f>
        <v>0</v>
      </c>
      <c r="L40">
        <f>((R40-I40/2)*K40-J40)/(R40+I40/2)</f>
        <v>0</v>
      </c>
      <c r="M40">
        <f>L40*(BX40+BY40)/1000.0</f>
        <v>0</v>
      </c>
      <c r="N40">
        <f>(BS40 - IF(AJ40&gt;1, J40*BO40*100.0/(AL40*CE40), 0))*(BX40+BY40)/1000.0</f>
        <v>0</v>
      </c>
      <c r="O40">
        <f>2.0/((1/Q40-1/P40)+SIGN(Q40)*SQRT((1/Q40-1/P40)*(1/Q40-1/P40) + 4*BP40/((BP40+1)*(BP40+1))*(2*1/Q40*1/P40-1/P40*1/P40)))</f>
        <v>0</v>
      </c>
      <c r="P40">
        <f>AG40+AF40*BO40+AE40*BO40*BO40</f>
        <v>0</v>
      </c>
      <c r="Q40">
        <f>I40*(1000-(1000*0.61365*exp(17.502*U40/(240.97+U40))/(BX40+BY40)+BU40)/2)/(1000*0.61365*exp(17.502*U40/(240.97+U40))/(BX40+BY40)-BU40)</f>
        <v>0</v>
      </c>
      <c r="R40">
        <f>1/((BP40+1)/(O40/1.6)+1/(P40/1.37)) + BP40/((BP40+1)/(O40/1.6) + BP40/(P40/1.37))</f>
        <v>0</v>
      </c>
      <c r="S40">
        <f>(BL40*BN40)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BU40*(BX40+BY40)/1000</f>
        <v>0</v>
      </c>
      <c r="Y40">
        <f>0.61365*exp(17.502*BZ40/(240.97+BZ40))</f>
        <v>0</v>
      </c>
      <c r="Z40">
        <f>(V40-BU40*(BX40+BY40)/1000)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-0.0418067659891021</v>
      </c>
      <c r="AF40">
        <v>0.0469317572966209</v>
      </c>
      <c r="AG40">
        <v>3.49648751969086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MAX(0,($B$13+$C$13*CE40)/(1+$D$13*CE40)*BX40/(BZ40+273)*$E$13)</f>
        <v>0</v>
      </c>
      <c r="AM40">
        <v>0</v>
      </c>
      <c r="AN40">
        <v>620.557647058824</v>
      </c>
      <c r="AO40">
        <v>1908.13</v>
      </c>
      <c r="AP40">
        <f>AO40-AN40</f>
        <v>0</v>
      </c>
      <c r="AQ40">
        <f>AP40/AO40</f>
        <v>0</v>
      </c>
      <c r="AR40">
        <v>-2.26732946292121</v>
      </c>
      <c r="AS40" t="s">
        <v>408</v>
      </c>
      <c r="AT40">
        <v>2.65365882352941</v>
      </c>
      <c r="AU40">
        <v>2.4184</v>
      </c>
      <c r="AV40">
        <f>1-AT40/AU40</f>
        <v>0</v>
      </c>
      <c r="AW40">
        <v>0.5</v>
      </c>
      <c r="AX40">
        <f>BL40</f>
        <v>0</v>
      </c>
      <c r="AY40">
        <f>J40</f>
        <v>0</v>
      </c>
      <c r="AZ40">
        <f>AV40*AW40*AX40</f>
        <v>0</v>
      </c>
      <c r="BA40">
        <f>BF40/AU40</f>
        <v>0</v>
      </c>
      <c r="BB40">
        <f>(AY40-AR40)/AX40</f>
        <v>0</v>
      </c>
      <c r="BC40">
        <f>(AO40-AU40)/AU40</f>
        <v>0</v>
      </c>
      <c r="BD40" t="s">
        <v>331</v>
      </c>
      <c r="BE40">
        <v>0</v>
      </c>
      <c r="BF40">
        <f>AU40-BE40</f>
        <v>0</v>
      </c>
      <c r="BG40">
        <f>(AU40-AT40)/(AU40-BE40)</f>
        <v>0</v>
      </c>
      <c r="BH40">
        <f>(AO40-AU40)/(AO40-BE40)</f>
        <v>0</v>
      </c>
      <c r="BI40">
        <f>(AU40-AT40)/(AU40-AN40)</f>
        <v>0</v>
      </c>
      <c r="BJ40">
        <f>(AO40-AU40)/(AO40-AN40)</f>
        <v>0</v>
      </c>
      <c r="BK40">
        <f>$B$11*CF40+$C$11*CG40+$F$11*CT40</f>
        <v>0</v>
      </c>
      <c r="BL40">
        <f>BK40*BM40</f>
        <v>0</v>
      </c>
      <c r="BM40">
        <f>($B$11*$D$9+$C$11*$D$9+$F$11*((DG40+CY40)/MAX(DG40+CY40+DH40, 0.1)*$I$9+DH40/MAX(DG40+CY40+DH40, 0.1)*$J$9))/($B$11+$C$11+$F$11)</f>
        <v>0</v>
      </c>
      <c r="BN40">
        <f>($B$11*$K$9+$C$11*$K$9+$F$11*((DG40+CY40)/MAX(DG40+CY40+DH40, 0.1)*$P$9+DH40/MAX(DG40+CY40+DH40, 0.1)*$Q$9))/($B$11+$C$11+$F$11)</f>
        <v>0</v>
      </c>
      <c r="BO40">
        <v>6</v>
      </c>
      <c r="BP40">
        <v>0.5</v>
      </c>
      <c r="BQ40" t="s">
        <v>332</v>
      </c>
      <c r="BR40">
        <v>1554827573</v>
      </c>
      <c r="BS40">
        <v>428.794</v>
      </c>
      <c r="BT40">
        <v>441.818</v>
      </c>
      <c r="BU40">
        <v>19.2583</v>
      </c>
      <c r="BV40">
        <v>19.2879</v>
      </c>
      <c r="BW40">
        <v>599.981</v>
      </c>
      <c r="BX40">
        <v>100.813</v>
      </c>
      <c r="BY40">
        <v>0.0997635</v>
      </c>
      <c r="BZ40">
        <v>25.1996</v>
      </c>
      <c r="CA40">
        <v>27.5673</v>
      </c>
      <c r="CB40">
        <v>999.9</v>
      </c>
      <c r="CC40">
        <v>0</v>
      </c>
      <c r="CD40">
        <v>0</v>
      </c>
      <c r="CE40">
        <v>10000.6</v>
      </c>
      <c r="CF40">
        <v>0</v>
      </c>
      <c r="CG40">
        <v>0.00152894</v>
      </c>
      <c r="CH40">
        <v>-13.0237</v>
      </c>
      <c r="CI40">
        <v>437.214</v>
      </c>
      <c r="CJ40">
        <v>450.507</v>
      </c>
      <c r="CK40">
        <v>-0.0296097</v>
      </c>
      <c r="CL40">
        <v>428.794</v>
      </c>
      <c r="CM40">
        <v>441.818</v>
      </c>
      <c r="CN40">
        <v>19.2583</v>
      </c>
      <c r="CO40">
        <v>19.2879</v>
      </c>
      <c r="CP40">
        <v>1.94149</v>
      </c>
      <c r="CQ40">
        <v>1.94447</v>
      </c>
      <c r="CR40">
        <v>16.975</v>
      </c>
      <c r="CS40">
        <v>16.9993</v>
      </c>
      <c r="CT40">
        <v>1525.39</v>
      </c>
      <c r="CU40">
        <v>0.972991</v>
      </c>
      <c r="CV40">
        <v>0.0270091</v>
      </c>
      <c r="CW40">
        <v>0</v>
      </c>
      <c r="CX40">
        <v>1.806</v>
      </c>
      <c r="CY40">
        <v>25</v>
      </c>
      <c r="CZ40">
        <v>233.103</v>
      </c>
      <c r="DA40">
        <v>13125.3</v>
      </c>
      <c r="DB40">
        <v>49.5</v>
      </c>
      <c r="DC40">
        <v>46.562</v>
      </c>
      <c r="DD40">
        <v>47.625</v>
      </c>
      <c r="DE40">
        <v>45.625</v>
      </c>
      <c r="DF40">
        <v>50.187</v>
      </c>
      <c r="DG40">
        <v>1459.87</v>
      </c>
      <c r="DH40">
        <v>40.52</v>
      </c>
      <c r="DI40">
        <v>0</v>
      </c>
      <c r="DJ40">
        <v>3.5</v>
      </c>
      <c r="DK40">
        <v>2.65365882352941</v>
      </c>
      <c r="DL40">
        <v>6.23582143353281</v>
      </c>
      <c r="DM40">
        <v>-3350.5491445845</v>
      </c>
      <c r="DN40">
        <v>668.994882352941</v>
      </c>
      <c r="DO40">
        <v>10</v>
      </c>
      <c r="DP40">
        <v>0</v>
      </c>
      <c r="DQ40" t="s">
        <v>333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415.221983606557</v>
      </c>
      <c r="DZ40">
        <v>100.461252247491</v>
      </c>
      <c r="EA40">
        <v>14.7409116668618</v>
      </c>
      <c r="EB40">
        <v>0</v>
      </c>
      <c r="EC40">
        <v>402.21562295082</v>
      </c>
      <c r="ED40">
        <v>100.217044949765</v>
      </c>
      <c r="EE40">
        <v>14.7043182529508</v>
      </c>
      <c r="EF40">
        <v>0</v>
      </c>
      <c r="EG40">
        <v>19.3196229508197</v>
      </c>
      <c r="EH40">
        <v>-0.190977683765206</v>
      </c>
      <c r="EI40">
        <v>0.0323374846870134</v>
      </c>
      <c r="EJ40">
        <v>1</v>
      </c>
      <c r="EK40">
        <v>1</v>
      </c>
      <c r="EL40">
        <v>3</v>
      </c>
      <c r="EM40" t="s">
        <v>345</v>
      </c>
      <c r="EN40">
        <v>3.20991</v>
      </c>
      <c r="EO40">
        <v>2.67596</v>
      </c>
      <c r="EP40">
        <v>0.110966</v>
      </c>
      <c r="EQ40">
        <v>0.113106</v>
      </c>
      <c r="ER40">
        <v>0.100058</v>
      </c>
      <c r="ES40">
        <v>0.100062</v>
      </c>
      <c r="ET40">
        <v>27628</v>
      </c>
      <c r="EU40">
        <v>31580.1</v>
      </c>
      <c r="EV40">
        <v>30890.7</v>
      </c>
      <c r="EW40">
        <v>34247.3</v>
      </c>
      <c r="EX40">
        <v>37773.3</v>
      </c>
      <c r="EY40">
        <v>38154.7</v>
      </c>
      <c r="EZ40">
        <v>42115.8</v>
      </c>
      <c r="FA40">
        <v>42282.4</v>
      </c>
      <c r="FB40">
        <v>2.25882</v>
      </c>
      <c r="FC40">
        <v>1.9279</v>
      </c>
      <c r="FD40">
        <v>0.193648</v>
      </c>
      <c r="FE40">
        <v>0</v>
      </c>
      <c r="FF40">
        <v>24.3954</v>
      </c>
      <c r="FG40">
        <v>999.9</v>
      </c>
      <c r="FH40">
        <v>63.283</v>
      </c>
      <c r="FI40">
        <v>27.916</v>
      </c>
      <c r="FJ40">
        <v>23.7038</v>
      </c>
      <c r="FK40">
        <v>60.7</v>
      </c>
      <c r="FL40">
        <v>25.6571</v>
      </c>
      <c r="FM40">
        <v>1</v>
      </c>
      <c r="FN40">
        <v>-0.164266</v>
      </c>
      <c r="FO40">
        <v>3.39799</v>
      </c>
      <c r="FP40">
        <v>20.2202</v>
      </c>
      <c r="FQ40">
        <v>5.2399</v>
      </c>
      <c r="FR40">
        <v>11.986</v>
      </c>
      <c r="FS40">
        <v>4.9738</v>
      </c>
      <c r="FT40">
        <v>3.29643</v>
      </c>
      <c r="FU40">
        <v>160.1</v>
      </c>
      <c r="FV40">
        <v>9999</v>
      </c>
      <c r="FW40">
        <v>9999</v>
      </c>
      <c r="FX40">
        <v>7428.7</v>
      </c>
      <c r="FY40">
        <v>1.85635</v>
      </c>
      <c r="FZ40">
        <v>1.85455</v>
      </c>
      <c r="GA40">
        <v>1.85562</v>
      </c>
      <c r="GB40">
        <v>1.85992</v>
      </c>
      <c r="GC40">
        <v>1.85425</v>
      </c>
      <c r="GD40">
        <v>1.85867</v>
      </c>
      <c r="GE40">
        <v>1.85588</v>
      </c>
      <c r="GF40">
        <v>1.85445</v>
      </c>
      <c r="GG40" t="s">
        <v>335</v>
      </c>
      <c r="GH40" t="s">
        <v>19</v>
      </c>
      <c r="GI40" t="s">
        <v>19</v>
      </c>
      <c r="GJ40" t="s">
        <v>19</v>
      </c>
      <c r="GK40" t="s">
        <v>336</v>
      </c>
      <c r="GL40" t="s">
        <v>337</v>
      </c>
      <c r="GM40" t="s">
        <v>338</v>
      </c>
      <c r="GN40" t="s">
        <v>338</v>
      </c>
      <c r="GO40" t="s">
        <v>338</v>
      </c>
      <c r="GP40" t="s">
        <v>338</v>
      </c>
      <c r="GQ40">
        <v>0</v>
      </c>
      <c r="GR40">
        <v>100</v>
      </c>
      <c r="GS40">
        <v>100</v>
      </c>
      <c r="GT40">
        <v>0</v>
      </c>
      <c r="GU40">
        <v>0</v>
      </c>
      <c r="GV40">
        <v>2</v>
      </c>
      <c r="GW40">
        <v>646.687</v>
      </c>
      <c r="GX40">
        <v>394.832</v>
      </c>
      <c r="GY40">
        <v>17.6177</v>
      </c>
      <c r="GZ40">
        <v>24.9393</v>
      </c>
      <c r="HA40">
        <v>29.9999</v>
      </c>
      <c r="HB40">
        <v>24.7798</v>
      </c>
      <c r="HC40">
        <v>24.7639</v>
      </c>
      <c r="HD40">
        <v>21.4023</v>
      </c>
      <c r="HE40">
        <v>31.4205</v>
      </c>
      <c r="HF40">
        <v>62.4959</v>
      </c>
      <c r="HG40">
        <v>17.5307</v>
      </c>
      <c r="HH40">
        <v>455</v>
      </c>
      <c r="HI40">
        <v>19.1106</v>
      </c>
      <c r="HJ40">
        <v>101.469</v>
      </c>
      <c r="HK40">
        <v>101.781</v>
      </c>
    </row>
    <row r="41" spans="1:219">
      <c r="A41">
        <v>25</v>
      </c>
      <c r="B41">
        <v>1554827577</v>
      </c>
      <c r="C41">
        <v>274</v>
      </c>
      <c r="D41" t="s">
        <v>409</v>
      </c>
      <c r="E41" t="s">
        <v>410</v>
      </c>
      <c r="H41">
        <v>1554827577</v>
      </c>
      <c r="I41">
        <f>BW41*AJ41*(BU41-BV41)/(100*BO41*(1000-AJ41*BU41))</f>
        <v>0</v>
      </c>
      <c r="J41">
        <f>BW41*AJ41*(BT41-BS41*(1000-AJ41*BV41)/(1000-AJ41*BU41))/(100*BO41)</f>
        <v>0</v>
      </c>
      <c r="K41">
        <f>BS41 - IF(AJ41&gt;1, J41*BO41*100.0/(AL41*CE41), 0)</f>
        <v>0</v>
      </c>
      <c r="L41">
        <f>((R41-I41/2)*K41-J41)/(R41+I41/2)</f>
        <v>0</v>
      </c>
      <c r="M41">
        <f>L41*(BX41+BY41)/1000.0</f>
        <v>0</v>
      </c>
      <c r="N41">
        <f>(BS41 - IF(AJ41&gt;1, J41*BO41*100.0/(AL41*CE41), 0))*(BX41+BY41)/1000.0</f>
        <v>0</v>
      </c>
      <c r="O41">
        <f>2.0/((1/Q41-1/P41)+SIGN(Q41)*SQRT((1/Q41-1/P41)*(1/Q41-1/P41) + 4*BP41/((BP41+1)*(BP41+1))*(2*1/Q41*1/P41-1/P41*1/P41)))</f>
        <v>0</v>
      </c>
      <c r="P41">
        <f>AG41+AF41*BO41+AE41*BO41*BO41</f>
        <v>0</v>
      </c>
      <c r="Q41">
        <f>I41*(1000-(1000*0.61365*exp(17.502*U41/(240.97+U41))/(BX41+BY41)+BU41)/2)/(1000*0.61365*exp(17.502*U41/(240.97+U41))/(BX41+BY41)-BU41)</f>
        <v>0</v>
      </c>
      <c r="R41">
        <f>1/((BP41+1)/(O41/1.6)+1/(P41/1.37)) + BP41/((BP41+1)/(O41/1.6) + BP41/(P41/1.37))</f>
        <v>0</v>
      </c>
      <c r="S41">
        <f>(BL41*BN41)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BU41*(BX41+BY41)/1000</f>
        <v>0</v>
      </c>
      <c r="Y41">
        <f>0.61365*exp(17.502*BZ41/(240.97+BZ41))</f>
        <v>0</v>
      </c>
      <c r="Z41">
        <f>(V41-BU41*(BX41+BY41)/1000)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-0.0419555891466338</v>
      </c>
      <c r="AF41">
        <v>0.047098824328575</v>
      </c>
      <c r="AG41">
        <v>3.50631325284574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MAX(0,($B$13+$C$13*CE41)/(1+$D$13*CE41)*BX41/(BZ41+273)*$E$13)</f>
        <v>0</v>
      </c>
      <c r="AM41">
        <v>0</v>
      </c>
      <c r="AN41">
        <v>620.557647058824</v>
      </c>
      <c r="AO41">
        <v>1908.13</v>
      </c>
      <c r="AP41">
        <f>AO41-AN41</f>
        <v>0</v>
      </c>
      <c r="AQ41">
        <f>AP41/AO41</f>
        <v>0</v>
      </c>
      <c r="AR41">
        <v>-2.26732946292121</v>
      </c>
      <c r="AS41" t="s">
        <v>411</v>
      </c>
      <c r="AT41">
        <v>2.94331764705882</v>
      </c>
      <c r="AU41">
        <v>2.4164</v>
      </c>
      <c r="AV41">
        <f>1-AT41/AU41</f>
        <v>0</v>
      </c>
      <c r="AW41">
        <v>0.5</v>
      </c>
      <c r="AX41">
        <f>BL41</f>
        <v>0</v>
      </c>
      <c r="AY41">
        <f>J41</f>
        <v>0</v>
      </c>
      <c r="AZ41">
        <f>AV41*AW41*AX41</f>
        <v>0</v>
      </c>
      <c r="BA41">
        <f>BF41/AU41</f>
        <v>0</v>
      </c>
      <c r="BB41">
        <f>(AY41-AR41)/AX41</f>
        <v>0</v>
      </c>
      <c r="BC41">
        <f>(AO41-AU41)/AU41</f>
        <v>0</v>
      </c>
      <c r="BD41" t="s">
        <v>331</v>
      </c>
      <c r="BE41">
        <v>0</v>
      </c>
      <c r="BF41">
        <f>AU41-BE41</f>
        <v>0</v>
      </c>
      <c r="BG41">
        <f>(AU41-AT41)/(AU41-BE41)</f>
        <v>0</v>
      </c>
      <c r="BH41">
        <f>(AO41-AU41)/(AO41-BE41)</f>
        <v>0</v>
      </c>
      <c r="BI41">
        <f>(AU41-AT41)/(AU41-AN41)</f>
        <v>0</v>
      </c>
      <c r="BJ41">
        <f>(AO41-AU41)/(AO41-AN41)</f>
        <v>0</v>
      </c>
      <c r="BK41">
        <f>$B$11*CF41+$C$11*CG41+$F$11*CT41</f>
        <v>0</v>
      </c>
      <c r="BL41">
        <f>BK41*BM41</f>
        <v>0</v>
      </c>
      <c r="BM41">
        <f>($B$11*$D$9+$C$11*$D$9+$F$11*((DG41+CY41)/MAX(DG41+CY41+DH41, 0.1)*$I$9+DH41/MAX(DG41+CY41+DH41, 0.1)*$J$9))/($B$11+$C$11+$F$11)</f>
        <v>0</v>
      </c>
      <c r="BN41">
        <f>($B$11*$K$9+$C$11*$K$9+$F$11*((DG41+CY41)/MAX(DG41+CY41+DH41, 0.1)*$P$9+DH41/MAX(DG41+CY41+DH41, 0.1)*$Q$9))/($B$11+$C$11+$F$11)</f>
        <v>0</v>
      </c>
      <c r="BO41">
        <v>6</v>
      </c>
      <c r="BP41">
        <v>0.5</v>
      </c>
      <c r="BQ41" t="s">
        <v>332</v>
      </c>
      <c r="BR41">
        <v>1554827577</v>
      </c>
      <c r="BS41">
        <v>434.926</v>
      </c>
      <c r="BT41">
        <v>446.976</v>
      </c>
      <c r="BU41">
        <v>19.2233</v>
      </c>
      <c r="BV41">
        <v>19.204</v>
      </c>
      <c r="BW41">
        <v>599.987</v>
      </c>
      <c r="BX41">
        <v>100.813</v>
      </c>
      <c r="BY41">
        <v>0.0998717</v>
      </c>
      <c r="BZ41">
        <v>25.1205</v>
      </c>
      <c r="CA41">
        <v>26.5727</v>
      </c>
      <c r="CB41">
        <v>999.9</v>
      </c>
      <c r="CC41">
        <v>0</v>
      </c>
      <c r="CD41">
        <v>0</v>
      </c>
      <c r="CE41">
        <v>10036.2</v>
      </c>
      <c r="CF41">
        <v>0</v>
      </c>
      <c r="CG41">
        <v>0.00152894</v>
      </c>
      <c r="CH41">
        <v>-12.0501</v>
      </c>
      <c r="CI41">
        <v>443.451</v>
      </c>
      <c r="CJ41">
        <v>455.728</v>
      </c>
      <c r="CK41">
        <v>0.0193558</v>
      </c>
      <c r="CL41">
        <v>434.926</v>
      </c>
      <c r="CM41">
        <v>446.976</v>
      </c>
      <c r="CN41">
        <v>19.2233</v>
      </c>
      <c r="CO41">
        <v>19.204</v>
      </c>
      <c r="CP41">
        <v>1.93796</v>
      </c>
      <c r="CQ41">
        <v>1.936</v>
      </c>
      <c r="CR41">
        <v>16.9463</v>
      </c>
      <c r="CS41">
        <v>16.9304</v>
      </c>
      <c r="CT41">
        <v>9202.61</v>
      </c>
      <c r="CU41">
        <v>0.995582</v>
      </c>
      <c r="CV41">
        <v>0.00441798</v>
      </c>
      <c r="CW41">
        <v>0</v>
      </c>
      <c r="CX41">
        <v>1.3936</v>
      </c>
      <c r="CY41">
        <v>25</v>
      </c>
      <c r="CZ41">
        <v>1452.9</v>
      </c>
      <c r="DA41">
        <v>80909.9</v>
      </c>
      <c r="DB41">
        <v>49.375</v>
      </c>
      <c r="DC41">
        <v>46.5</v>
      </c>
      <c r="DD41">
        <v>47.625</v>
      </c>
      <c r="DE41">
        <v>45.625</v>
      </c>
      <c r="DF41">
        <v>50.125</v>
      </c>
      <c r="DG41">
        <v>9137.06</v>
      </c>
      <c r="DH41">
        <v>40.55</v>
      </c>
      <c r="DI41">
        <v>0</v>
      </c>
      <c r="DJ41">
        <v>4.10000014305115</v>
      </c>
      <c r="DK41">
        <v>2.94331764705882</v>
      </c>
      <c r="DL41">
        <v>7.3838599190972</v>
      </c>
      <c r="DM41">
        <v>-2352.35278184687</v>
      </c>
      <c r="DN41">
        <v>595.002117647059</v>
      </c>
      <c r="DO41">
        <v>10</v>
      </c>
      <c r="DP41">
        <v>0</v>
      </c>
      <c r="DQ41" t="s">
        <v>333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421.803737704918</v>
      </c>
      <c r="DZ41">
        <v>99.0398138551061</v>
      </c>
      <c r="EA41">
        <v>14.5361531440159</v>
      </c>
      <c r="EB41">
        <v>0</v>
      </c>
      <c r="EC41">
        <v>408.869180327869</v>
      </c>
      <c r="ED41">
        <v>99.8504008461164</v>
      </c>
      <c r="EE41">
        <v>14.650688578355</v>
      </c>
      <c r="EF41">
        <v>0</v>
      </c>
      <c r="EG41">
        <v>19.3020262295082</v>
      </c>
      <c r="EH41">
        <v>-0.171530830248545</v>
      </c>
      <c r="EI41">
        <v>0.0282220812377463</v>
      </c>
      <c r="EJ41">
        <v>1</v>
      </c>
      <c r="EK41">
        <v>1</v>
      </c>
      <c r="EL41">
        <v>3</v>
      </c>
      <c r="EM41" t="s">
        <v>345</v>
      </c>
      <c r="EN41">
        <v>3.20992</v>
      </c>
      <c r="EO41">
        <v>2.67638</v>
      </c>
      <c r="EP41">
        <v>0.11216</v>
      </c>
      <c r="EQ41">
        <v>0.114093</v>
      </c>
      <c r="ER41">
        <v>0.099928</v>
      </c>
      <c r="ES41">
        <v>0.099753</v>
      </c>
      <c r="ET41">
        <v>27591.4</v>
      </c>
      <c r="EU41">
        <v>31544.5</v>
      </c>
      <c r="EV41">
        <v>30891.2</v>
      </c>
      <c r="EW41">
        <v>34246.8</v>
      </c>
      <c r="EX41">
        <v>37779.1</v>
      </c>
      <c r="EY41">
        <v>38167.3</v>
      </c>
      <c r="EZ41">
        <v>42116.2</v>
      </c>
      <c r="FA41">
        <v>42281.8</v>
      </c>
      <c r="FB41">
        <v>2.25875</v>
      </c>
      <c r="FC41">
        <v>1.92773</v>
      </c>
      <c r="FD41">
        <v>0.132911</v>
      </c>
      <c r="FE41">
        <v>0</v>
      </c>
      <c r="FF41">
        <v>24.3939</v>
      </c>
      <c r="FG41">
        <v>999.9</v>
      </c>
      <c r="FH41">
        <v>63.283</v>
      </c>
      <c r="FI41">
        <v>27.936</v>
      </c>
      <c r="FJ41">
        <v>23.7323</v>
      </c>
      <c r="FK41">
        <v>60.48</v>
      </c>
      <c r="FL41">
        <v>25.8934</v>
      </c>
      <c r="FM41">
        <v>1</v>
      </c>
      <c r="FN41">
        <v>-0.162759</v>
      </c>
      <c r="FO41">
        <v>3.72015</v>
      </c>
      <c r="FP41">
        <v>20.2117</v>
      </c>
      <c r="FQ41">
        <v>5.24185</v>
      </c>
      <c r="FR41">
        <v>11.986</v>
      </c>
      <c r="FS41">
        <v>4.97415</v>
      </c>
      <c r="FT41">
        <v>3.29663</v>
      </c>
      <c r="FU41">
        <v>160.1</v>
      </c>
      <c r="FV41">
        <v>9999</v>
      </c>
      <c r="FW41">
        <v>9999</v>
      </c>
      <c r="FX41">
        <v>7428.9</v>
      </c>
      <c r="FY41">
        <v>1.85632</v>
      </c>
      <c r="FZ41">
        <v>1.85455</v>
      </c>
      <c r="GA41">
        <v>1.85562</v>
      </c>
      <c r="GB41">
        <v>1.8599</v>
      </c>
      <c r="GC41">
        <v>1.85425</v>
      </c>
      <c r="GD41">
        <v>1.85866</v>
      </c>
      <c r="GE41">
        <v>1.85588</v>
      </c>
      <c r="GF41">
        <v>1.85442</v>
      </c>
      <c r="GG41" t="s">
        <v>335</v>
      </c>
      <c r="GH41" t="s">
        <v>19</v>
      </c>
      <c r="GI41" t="s">
        <v>19</v>
      </c>
      <c r="GJ41" t="s">
        <v>19</v>
      </c>
      <c r="GK41" t="s">
        <v>336</v>
      </c>
      <c r="GL41" t="s">
        <v>337</v>
      </c>
      <c r="GM41" t="s">
        <v>338</v>
      </c>
      <c r="GN41" t="s">
        <v>338</v>
      </c>
      <c r="GO41" t="s">
        <v>338</v>
      </c>
      <c r="GP41" t="s">
        <v>338</v>
      </c>
      <c r="GQ41">
        <v>0</v>
      </c>
      <c r="GR41">
        <v>100</v>
      </c>
      <c r="GS41">
        <v>100</v>
      </c>
      <c r="GT41">
        <v>0</v>
      </c>
      <c r="GU41">
        <v>0</v>
      </c>
      <c r="GV41">
        <v>2</v>
      </c>
      <c r="GW41">
        <v>646.643</v>
      </c>
      <c r="GX41">
        <v>394.741</v>
      </c>
      <c r="GY41">
        <v>17.5685</v>
      </c>
      <c r="GZ41">
        <v>24.941</v>
      </c>
      <c r="HA41">
        <v>30.0011</v>
      </c>
      <c r="HB41">
        <v>24.7809</v>
      </c>
      <c r="HC41">
        <v>24.7645</v>
      </c>
      <c r="HD41">
        <v>21.6942</v>
      </c>
      <c r="HE41">
        <v>31.4205</v>
      </c>
      <c r="HF41">
        <v>62.4959</v>
      </c>
      <c r="HG41">
        <v>17.5238</v>
      </c>
      <c r="HH41">
        <v>460</v>
      </c>
      <c r="HI41">
        <v>19.085</v>
      </c>
      <c r="HJ41">
        <v>101.471</v>
      </c>
      <c r="HK41">
        <v>101.78</v>
      </c>
    </row>
    <row r="42" spans="1:219">
      <c r="A42">
        <v>26</v>
      </c>
      <c r="B42">
        <v>1554827581</v>
      </c>
      <c r="C42">
        <v>278</v>
      </c>
      <c r="D42" t="s">
        <v>412</v>
      </c>
      <c r="E42" t="s">
        <v>413</v>
      </c>
      <c r="H42">
        <v>1554827581</v>
      </c>
      <c r="I42">
        <f>BW42*AJ42*(BU42-BV42)/(100*BO42*(1000-AJ42*BU42))</f>
        <v>0</v>
      </c>
      <c r="J42">
        <f>BW42*AJ42*(BT42-BS42*(1000-AJ42*BV42)/(1000-AJ42*BU42))/(100*BO42)</f>
        <v>0</v>
      </c>
      <c r="K42">
        <f>BS42 - IF(AJ42&gt;1, J42*BO42*100.0/(AL42*CE42), 0)</f>
        <v>0</v>
      </c>
      <c r="L42">
        <f>((R42-I42/2)*K42-J42)/(R42+I42/2)</f>
        <v>0</v>
      </c>
      <c r="M42">
        <f>L42*(BX42+BY42)/1000.0</f>
        <v>0</v>
      </c>
      <c r="N42">
        <f>(BS42 - IF(AJ42&gt;1, J42*BO42*100.0/(AL42*CE42), 0))*(BX42+BY42)/1000.0</f>
        <v>0</v>
      </c>
      <c r="O42">
        <f>2.0/((1/Q42-1/P42)+SIGN(Q42)*SQRT((1/Q42-1/P42)*(1/Q42-1/P42) + 4*BP42/((BP42+1)*(BP42+1))*(2*1/Q42*1/P42-1/P42*1/P42)))</f>
        <v>0</v>
      </c>
      <c r="P42">
        <f>AG42+AF42*BO42+AE42*BO42*BO42</f>
        <v>0</v>
      </c>
      <c r="Q42">
        <f>I42*(1000-(1000*0.61365*exp(17.502*U42/(240.97+U42))/(BX42+BY42)+BU42)/2)/(1000*0.61365*exp(17.502*U42/(240.97+U42))/(BX42+BY42)-BU42)</f>
        <v>0</v>
      </c>
      <c r="R42">
        <f>1/((BP42+1)/(O42/1.6)+1/(P42/1.37)) + BP42/((BP42+1)/(O42/1.6) + BP42/(P42/1.37))</f>
        <v>0</v>
      </c>
      <c r="S42">
        <f>(BL42*BN42)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BU42*(BX42+BY42)/1000</f>
        <v>0</v>
      </c>
      <c r="Y42">
        <f>0.61365*exp(17.502*BZ42/(240.97+BZ42))</f>
        <v>0</v>
      </c>
      <c r="Z42">
        <f>(V42-BU42*(BX42+BY42)/1000)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-0.0419041675252615</v>
      </c>
      <c r="AF42">
        <v>0.0470410990538031</v>
      </c>
      <c r="AG42">
        <v>3.50291963798076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MAX(0,($B$13+$C$13*CE42)/(1+$D$13*CE42)*BX42/(BZ42+273)*$E$13)</f>
        <v>0</v>
      </c>
      <c r="AM42">
        <v>0</v>
      </c>
      <c r="AN42">
        <v>620.557647058824</v>
      </c>
      <c r="AO42">
        <v>1908.13</v>
      </c>
      <c r="AP42">
        <f>AO42-AN42</f>
        <v>0</v>
      </c>
      <c r="AQ42">
        <f>AP42/AO42</f>
        <v>0</v>
      </c>
      <c r="AR42">
        <v>-2.26732946292121</v>
      </c>
      <c r="AS42" t="s">
        <v>414</v>
      </c>
      <c r="AT42">
        <v>3.17679117647059</v>
      </c>
      <c r="AU42">
        <v>2.2888</v>
      </c>
      <c r="AV42">
        <f>1-AT42/AU42</f>
        <v>0</v>
      </c>
      <c r="AW42">
        <v>0.5</v>
      </c>
      <c r="AX42">
        <f>BL42</f>
        <v>0</v>
      </c>
      <c r="AY42">
        <f>J42</f>
        <v>0</v>
      </c>
      <c r="AZ42">
        <f>AV42*AW42*AX42</f>
        <v>0</v>
      </c>
      <c r="BA42">
        <f>BF42/AU42</f>
        <v>0</v>
      </c>
      <c r="BB42">
        <f>(AY42-AR42)/AX42</f>
        <v>0</v>
      </c>
      <c r="BC42">
        <f>(AO42-AU42)/AU42</f>
        <v>0</v>
      </c>
      <c r="BD42" t="s">
        <v>331</v>
      </c>
      <c r="BE42">
        <v>0</v>
      </c>
      <c r="BF42">
        <f>AU42-BE42</f>
        <v>0</v>
      </c>
      <c r="BG42">
        <f>(AU42-AT42)/(AU42-BE42)</f>
        <v>0</v>
      </c>
      <c r="BH42">
        <f>(AO42-AU42)/(AO42-BE42)</f>
        <v>0</v>
      </c>
      <c r="BI42">
        <f>(AU42-AT42)/(AU42-AN42)</f>
        <v>0</v>
      </c>
      <c r="BJ42">
        <f>(AO42-AU42)/(AO42-AN42)</f>
        <v>0</v>
      </c>
      <c r="BK42">
        <f>$B$11*CF42+$C$11*CG42+$F$11*CT42</f>
        <v>0</v>
      </c>
      <c r="BL42">
        <f>BK42*BM42</f>
        <v>0</v>
      </c>
      <c r="BM42">
        <f>($B$11*$D$9+$C$11*$D$9+$F$11*((DG42+CY42)/MAX(DG42+CY42+DH42, 0.1)*$I$9+DH42/MAX(DG42+CY42+DH42, 0.1)*$J$9))/($B$11+$C$11+$F$11)</f>
        <v>0</v>
      </c>
      <c r="BN42">
        <f>($B$11*$K$9+$C$11*$K$9+$F$11*((DG42+CY42)/MAX(DG42+CY42+DH42, 0.1)*$P$9+DH42/MAX(DG42+CY42+DH42, 0.1)*$Q$9))/($B$11+$C$11+$F$11)</f>
        <v>0</v>
      </c>
      <c r="BO42">
        <v>6</v>
      </c>
      <c r="BP42">
        <v>0.5</v>
      </c>
      <c r="BQ42" t="s">
        <v>332</v>
      </c>
      <c r="BR42">
        <v>1554827581</v>
      </c>
      <c r="BS42">
        <v>441.381</v>
      </c>
      <c r="BT42">
        <v>454.95</v>
      </c>
      <c r="BU42">
        <v>19.16</v>
      </c>
      <c r="BV42">
        <v>19.1709</v>
      </c>
      <c r="BW42">
        <v>600.024</v>
      </c>
      <c r="BX42">
        <v>100.814</v>
      </c>
      <c r="BY42">
        <v>0.100017</v>
      </c>
      <c r="BZ42">
        <v>25.0725</v>
      </c>
      <c r="CA42">
        <v>26.4201</v>
      </c>
      <c r="CB42">
        <v>999.9</v>
      </c>
      <c r="CC42">
        <v>0</v>
      </c>
      <c r="CD42">
        <v>0</v>
      </c>
      <c r="CE42">
        <v>10023.8</v>
      </c>
      <c r="CF42">
        <v>0</v>
      </c>
      <c r="CG42">
        <v>0.00152894</v>
      </c>
      <c r="CH42">
        <v>-13.5694</v>
      </c>
      <c r="CI42">
        <v>450.003</v>
      </c>
      <c r="CJ42">
        <v>463.843</v>
      </c>
      <c r="CK42">
        <v>-0.0108814</v>
      </c>
      <c r="CL42">
        <v>441.381</v>
      </c>
      <c r="CM42">
        <v>454.95</v>
      </c>
      <c r="CN42">
        <v>19.16</v>
      </c>
      <c r="CO42">
        <v>19.1709</v>
      </c>
      <c r="CP42">
        <v>1.93159</v>
      </c>
      <c r="CQ42">
        <v>1.93269</v>
      </c>
      <c r="CR42">
        <v>16.8944</v>
      </c>
      <c r="CS42">
        <v>16.9034</v>
      </c>
      <c r="CT42">
        <v>9177.27</v>
      </c>
      <c r="CU42">
        <v>0.995582</v>
      </c>
      <c r="CV42">
        <v>0.00441798</v>
      </c>
      <c r="CW42">
        <v>0</v>
      </c>
      <c r="CX42">
        <v>1.818</v>
      </c>
      <c r="CY42">
        <v>25</v>
      </c>
      <c r="CZ42">
        <v>1467.75</v>
      </c>
      <c r="DA42">
        <v>80686.6</v>
      </c>
      <c r="DB42">
        <v>49.25</v>
      </c>
      <c r="DC42">
        <v>46.5</v>
      </c>
      <c r="DD42">
        <v>47.625</v>
      </c>
      <c r="DE42">
        <v>45.562</v>
      </c>
      <c r="DF42">
        <v>50.125</v>
      </c>
      <c r="DG42">
        <v>9111.84</v>
      </c>
      <c r="DH42">
        <v>40.43</v>
      </c>
      <c r="DI42">
        <v>0</v>
      </c>
      <c r="DJ42">
        <v>4.19999980926514</v>
      </c>
      <c r="DK42">
        <v>3.17679117647059</v>
      </c>
      <c r="DL42">
        <v>-2.32475047204552</v>
      </c>
      <c r="DM42">
        <v>3929.10165217317</v>
      </c>
      <c r="DN42">
        <v>593.400470588235</v>
      </c>
      <c r="DO42">
        <v>10</v>
      </c>
      <c r="DP42">
        <v>0</v>
      </c>
      <c r="DQ42" t="s">
        <v>333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428.34762295082</v>
      </c>
      <c r="DZ42">
        <v>97.8954542570054</v>
      </c>
      <c r="EA42">
        <v>14.3701008736936</v>
      </c>
      <c r="EB42">
        <v>0</v>
      </c>
      <c r="EC42">
        <v>415.437360655738</v>
      </c>
      <c r="ED42">
        <v>98.7266335272327</v>
      </c>
      <c r="EE42">
        <v>14.4871520038068</v>
      </c>
      <c r="EF42">
        <v>0</v>
      </c>
      <c r="EG42">
        <v>19.2850508196721</v>
      </c>
      <c r="EH42">
        <v>-0.249526388154408</v>
      </c>
      <c r="EI42">
        <v>0.0408660411466573</v>
      </c>
      <c r="EJ42">
        <v>0</v>
      </c>
      <c r="EK42">
        <v>0</v>
      </c>
      <c r="EL42">
        <v>3</v>
      </c>
      <c r="EM42" t="s">
        <v>334</v>
      </c>
      <c r="EN42">
        <v>3.21</v>
      </c>
      <c r="EO42">
        <v>2.67641</v>
      </c>
      <c r="EP42">
        <v>0.113408</v>
      </c>
      <c r="EQ42">
        <v>0.115611</v>
      </c>
      <c r="ER42">
        <v>0.0996924</v>
      </c>
      <c r="ES42">
        <v>0.099631</v>
      </c>
      <c r="ET42">
        <v>27552</v>
      </c>
      <c r="EU42">
        <v>31490.4</v>
      </c>
      <c r="EV42">
        <v>30890.6</v>
      </c>
      <c r="EW42">
        <v>34246.8</v>
      </c>
      <c r="EX42">
        <v>37788.6</v>
      </c>
      <c r="EY42">
        <v>38172.4</v>
      </c>
      <c r="EZ42">
        <v>42115.6</v>
      </c>
      <c r="FA42">
        <v>42281.8</v>
      </c>
      <c r="FB42">
        <v>2.2586</v>
      </c>
      <c r="FC42">
        <v>1.9275</v>
      </c>
      <c r="FD42">
        <v>0.123944</v>
      </c>
      <c r="FE42">
        <v>0</v>
      </c>
      <c r="FF42">
        <v>24.388</v>
      </c>
      <c r="FG42">
        <v>999.9</v>
      </c>
      <c r="FH42">
        <v>63.283</v>
      </c>
      <c r="FI42">
        <v>27.936</v>
      </c>
      <c r="FJ42">
        <v>23.7344</v>
      </c>
      <c r="FK42">
        <v>60.29</v>
      </c>
      <c r="FL42">
        <v>25.7372</v>
      </c>
      <c r="FM42">
        <v>1</v>
      </c>
      <c r="FN42">
        <v>-0.163061</v>
      </c>
      <c r="FO42">
        <v>3.42075</v>
      </c>
      <c r="FP42">
        <v>20.213</v>
      </c>
      <c r="FQ42">
        <v>5.2402</v>
      </c>
      <c r="FR42">
        <v>11.986</v>
      </c>
      <c r="FS42">
        <v>4.9737</v>
      </c>
      <c r="FT42">
        <v>3.29648</v>
      </c>
      <c r="FU42">
        <v>160.1</v>
      </c>
      <c r="FV42">
        <v>9999</v>
      </c>
      <c r="FW42">
        <v>9999</v>
      </c>
      <c r="FX42">
        <v>7428.9</v>
      </c>
      <c r="FY42">
        <v>1.85632</v>
      </c>
      <c r="FZ42">
        <v>1.85456</v>
      </c>
      <c r="GA42">
        <v>1.85562</v>
      </c>
      <c r="GB42">
        <v>1.8599</v>
      </c>
      <c r="GC42">
        <v>1.85425</v>
      </c>
      <c r="GD42">
        <v>1.85867</v>
      </c>
      <c r="GE42">
        <v>1.85588</v>
      </c>
      <c r="GF42">
        <v>1.85445</v>
      </c>
      <c r="GG42" t="s">
        <v>335</v>
      </c>
      <c r="GH42" t="s">
        <v>19</v>
      </c>
      <c r="GI42" t="s">
        <v>19</v>
      </c>
      <c r="GJ42" t="s">
        <v>19</v>
      </c>
      <c r="GK42" t="s">
        <v>336</v>
      </c>
      <c r="GL42" t="s">
        <v>337</v>
      </c>
      <c r="GM42" t="s">
        <v>338</v>
      </c>
      <c r="GN42" t="s">
        <v>338</v>
      </c>
      <c r="GO42" t="s">
        <v>338</v>
      </c>
      <c r="GP42" t="s">
        <v>338</v>
      </c>
      <c r="GQ42">
        <v>0</v>
      </c>
      <c r="GR42">
        <v>100</v>
      </c>
      <c r="GS42">
        <v>100</v>
      </c>
      <c r="GT42">
        <v>0</v>
      </c>
      <c r="GU42">
        <v>0</v>
      </c>
      <c r="GV42">
        <v>2</v>
      </c>
      <c r="GW42">
        <v>646.54</v>
      </c>
      <c r="GX42">
        <v>394.625</v>
      </c>
      <c r="GY42">
        <v>17.532</v>
      </c>
      <c r="GZ42">
        <v>24.9431</v>
      </c>
      <c r="HA42">
        <v>30.0002</v>
      </c>
      <c r="HB42">
        <v>24.7819</v>
      </c>
      <c r="HC42">
        <v>24.7656</v>
      </c>
      <c r="HD42">
        <v>21.9127</v>
      </c>
      <c r="HE42">
        <v>31.6983</v>
      </c>
      <c r="HF42">
        <v>62.4959</v>
      </c>
      <c r="HG42">
        <v>17.57</v>
      </c>
      <c r="HH42">
        <v>465</v>
      </c>
      <c r="HI42">
        <v>19.0941</v>
      </c>
      <c r="HJ42">
        <v>101.469</v>
      </c>
      <c r="HK42">
        <v>101.78</v>
      </c>
    </row>
    <row r="43" spans="1:219">
      <c r="A43">
        <v>27</v>
      </c>
      <c r="B43">
        <v>1554827585</v>
      </c>
      <c r="C43">
        <v>282</v>
      </c>
      <c r="D43" t="s">
        <v>415</v>
      </c>
      <c r="E43" t="s">
        <v>416</v>
      </c>
      <c r="H43">
        <v>1554827585</v>
      </c>
      <c r="I43">
        <f>BW43*AJ43*(BU43-BV43)/(100*BO43*(1000-AJ43*BU43))</f>
        <v>0</v>
      </c>
      <c r="J43">
        <f>BW43*AJ43*(BT43-BS43*(1000-AJ43*BV43)/(1000-AJ43*BU43))/(100*BO43)</f>
        <v>0</v>
      </c>
      <c r="K43">
        <f>BS43 - IF(AJ43&gt;1, J43*BO43*100.0/(AL43*CE43), 0)</f>
        <v>0</v>
      </c>
      <c r="L43">
        <f>((R43-I43/2)*K43-J43)/(R43+I43/2)</f>
        <v>0</v>
      </c>
      <c r="M43">
        <f>L43*(BX43+BY43)/1000.0</f>
        <v>0</v>
      </c>
      <c r="N43">
        <f>(BS43 - IF(AJ43&gt;1, J43*BO43*100.0/(AL43*CE43), 0))*(BX43+BY43)/1000.0</f>
        <v>0</v>
      </c>
      <c r="O43">
        <f>2.0/((1/Q43-1/P43)+SIGN(Q43)*SQRT((1/Q43-1/P43)*(1/Q43-1/P43) + 4*BP43/((BP43+1)*(BP43+1))*(2*1/Q43*1/P43-1/P43*1/P43)))</f>
        <v>0</v>
      </c>
      <c r="P43">
        <f>AG43+AF43*BO43+AE43*BO43*BO43</f>
        <v>0</v>
      </c>
      <c r="Q43">
        <f>I43*(1000-(1000*0.61365*exp(17.502*U43/(240.97+U43))/(BX43+BY43)+BU43)/2)/(1000*0.61365*exp(17.502*U43/(240.97+U43))/(BX43+BY43)-BU43)</f>
        <v>0</v>
      </c>
      <c r="R43">
        <f>1/((BP43+1)/(O43/1.6)+1/(P43/1.37)) + BP43/((BP43+1)/(O43/1.6) + BP43/(P43/1.37))</f>
        <v>0</v>
      </c>
      <c r="S43">
        <f>(BL43*BN43)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BU43*(BX43+BY43)/1000</f>
        <v>0</v>
      </c>
      <c r="Y43">
        <f>0.61365*exp(17.502*BZ43/(240.97+BZ43))</f>
        <v>0</v>
      </c>
      <c r="Z43">
        <f>(V43-BU43*(BX43+BY43)/1000)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-0.0416422662349202</v>
      </c>
      <c r="AF43">
        <v>0.0467470919115818</v>
      </c>
      <c r="AG43">
        <v>3.48561248319353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MAX(0,($B$13+$C$13*CE43)/(1+$D$13*CE43)*BX43/(BZ43+273)*$E$13)</f>
        <v>0</v>
      </c>
      <c r="AM43">
        <v>0</v>
      </c>
      <c r="AN43">
        <v>620.557647058824</v>
      </c>
      <c r="AO43">
        <v>1908.13</v>
      </c>
      <c r="AP43">
        <f>AO43-AN43</f>
        <v>0</v>
      </c>
      <c r="AQ43">
        <f>AP43/AO43</f>
        <v>0</v>
      </c>
      <c r="AR43">
        <v>-2.26732946292121</v>
      </c>
      <c r="AS43" t="s">
        <v>417</v>
      </c>
      <c r="AT43">
        <v>2.93788235294118</v>
      </c>
      <c r="AU43">
        <v>2.494</v>
      </c>
      <c r="AV43">
        <f>1-AT43/AU43</f>
        <v>0</v>
      </c>
      <c r="AW43">
        <v>0.5</v>
      </c>
      <c r="AX43">
        <f>BL43</f>
        <v>0</v>
      </c>
      <c r="AY43">
        <f>J43</f>
        <v>0</v>
      </c>
      <c r="AZ43">
        <f>AV43*AW43*AX43</f>
        <v>0</v>
      </c>
      <c r="BA43">
        <f>BF43/AU43</f>
        <v>0</v>
      </c>
      <c r="BB43">
        <f>(AY43-AR43)/AX43</f>
        <v>0</v>
      </c>
      <c r="BC43">
        <f>(AO43-AU43)/AU43</f>
        <v>0</v>
      </c>
      <c r="BD43" t="s">
        <v>331</v>
      </c>
      <c r="BE43">
        <v>0</v>
      </c>
      <c r="BF43">
        <f>AU43-BE43</f>
        <v>0</v>
      </c>
      <c r="BG43">
        <f>(AU43-AT43)/(AU43-BE43)</f>
        <v>0</v>
      </c>
      <c r="BH43">
        <f>(AO43-AU43)/(AO43-BE43)</f>
        <v>0</v>
      </c>
      <c r="BI43">
        <f>(AU43-AT43)/(AU43-AN43)</f>
        <v>0</v>
      </c>
      <c r="BJ43">
        <f>(AO43-AU43)/(AO43-AN43)</f>
        <v>0</v>
      </c>
      <c r="BK43">
        <f>$B$11*CF43+$C$11*CG43+$F$11*CT43</f>
        <v>0</v>
      </c>
      <c r="BL43">
        <f>BK43*BM43</f>
        <v>0</v>
      </c>
      <c r="BM43">
        <f>($B$11*$D$9+$C$11*$D$9+$F$11*((DG43+CY43)/MAX(DG43+CY43+DH43, 0.1)*$I$9+DH43/MAX(DG43+CY43+DH43, 0.1)*$J$9))/($B$11+$C$11+$F$11)</f>
        <v>0</v>
      </c>
      <c r="BN43">
        <f>($B$11*$K$9+$C$11*$K$9+$F$11*((DG43+CY43)/MAX(DG43+CY43+DH43, 0.1)*$P$9+DH43/MAX(DG43+CY43+DH43, 0.1)*$Q$9))/($B$11+$C$11+$F$11)</f>
        <v>0</v>
      </c>
      <c r="BO43">
        <v>6</v>
      </c>
      <c r="BP43">
        <v>0.5</v>
      </c>
      <c r="BQ43" t="s">
        <v>332</v>
      </c>
      <c r="BR43">
        <v>1554827585</v>
      </c>
      <c r="BS43">
        <v>448.086</v>
      </c>
      <c r="BT43">
        <v>460.889</v>
      </c>
      <c r="BU43">
        <v>19.1196</v>
      </c>
      <c r="BV43">
        <v>19.1262</v>
      </c>
      <c r="BW43">
        <v>599.994</v>
      </c>
      <c r="BX43">
        <v>100.813</v>
      </c>
      <c r="BY43">
        <v>0.100283</v>
      </c>
      <c r="BZ43">
        <v>25.1192</v>
      </c>
      <c r="CA43">
        <v>26.7317</v>
      </c>
      <c r="CB43">
        <v>999.9</v>
      </c>
      <c r="CC43">
        <v>0</v>
      </c>
      <c r="CD43">
        <v>0</v>
      </c>
      <c r="CE43">
        <v>9961.25</v>
      </c>
      <c r="CF43">
        <v>0</v>
      </c>
      <c r="CG43">
        <v>0.00152894</v>
      </c>
      <c r="CH43">
        <v>-12.8028</v>
      </c>
      <c r="CI43">
        <v>456.82</v>
      </c>
      <c r="CJ43">
        <v>469.875</v>
      </c>
      <c r="CK43">
        <v>-0.00656128</v>
      </c>
      <c r="CL43">
        <v>448.086</v>
      </c>
      <c r="CM43">
        <v>460.889</v>
      </c>
      <c r="CN43">
        <v>19.1196</v>
      </c>
      <c r="CO43">
        <v>19.1262</v>
      </c>
      <c r="CP43">
        <v>1.9275</v>
      </c>
      <c r="CQ43">
        <v>1.92816</v>
      </c>
      <c r="CR43">
        <v>16.861</v>
      </c>
      <c r="CS43">
        <v>16.8664</v>
      </c>
      <c r="CT43">
        <v>9181.98</v>
      </c>
      <c r="CU43">
        <v>0.995582</v>
      </c>
      <c r="CV43">
        <v>0.00441798</v>
      </c>
      <c r="CW43">
        <v>0</v>
      </c>
      <c r="CX43">
        <v>2.1424</v>
      </c>
      <c r="CY43">
        <v>25</v>
      </c>
      <c r="CZ43">
        <v>1466.72</v>
      </c>
      <c r="DA43">
        <v>80728</v>
      </c>
      <c r="DB43">
        <v>49.187</v>
      </c>
      <c r="DC43">
        <v>46.562</v>
      </c>
      <c r="DD43">
        <v>47.687</v>
      </c>
      <c r="DE43">
        <v>45.562</v>
      </c>
      <c r="DF43">
        <v>50.062</v>
      </c>
      <c r="DG43">
        <v>9116.52</v>
      </c>
      <c r="DH43">
        <v>40.46</v>
      </c>
      <c r="DI43">
        <v>0</v>
      </c>
      <c r="DJ43">
        <v>3</v>
      </c>
      <c r="DK43">
        <v>2.93788235294118</v>
      </c>
      <c r="DL43">
        <v>-4.02785910666431</v>
      </c>
      <c r="DM43">
        <v>3702.39104031803</v>
      </c>
      <c r="DN43">
        <v>808.33205882353</v>
      </c>
      <c r="DO43">
        <v>10</v>
      </c>
      <c r="DP43">
        <v>0</v>
      </c>
      <c r="DQ43" t="s">
        <v>333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434.981475409836</v>
      </c>
      <c r="DZ43">
        <v>97.5274457958752</v>
      </c>
      <c r="EA43">
        <v>14.3152173710546</v>
      </c>
      <c r="EB43">
        <v>0</v>
      </c>
      <c r="EC43">
        <v>422.006967213115</v>
      </c>
      <c r="ED43">
        <v>97.960080380751</v>
      </c>
      <c r="EE43">
        <v>14.3744864928578</v>
      </c>
      <c r="EF43">
        <v>0</v>
      </c>
      <c r="EG43">
        <v>19.2628672131148</v>
      </c>
      <c r="EH43">
        <v>-0.386966684294027</v>
      </c>
      <c r="EI43">
        <v>0.0603556500983185</v>
      </c>
      <c r="EJ43">
        <v>0</v>
      </c>
      <c r="EK43">
        <v>0</v>
      </c>
      <c r="EL43">
        <v>3</v>
      </c>
      <c r="EM43" t="s">
        <v>334</v>
      </c>
      <c r="EN43">
        <v>3.20993</v>
      </c>
      <c r="EO43">
        <v>2.67613</v>
      </c>
      <c r="EP43">
        <v>0.114695</v>
      </c>
      <c r="EQ43">
        <v>0.116732</v>
      </c>
      <c r="ER43">
        <v>0.0995416</v>
      </c>
      <c r="ES43">
        <v>0.0994654</v>
      </c>
      <c r="ET43">
        <v>27511.4</v>
      </c>
      <c r="EU43">
        <v>31450.3</v>
      </c>
      <c r="EV43">
        <v>30889.9</v>
      </c>
      <c r="EW43">
        <v>34246.5</v>
      </c>
      <c r="EX43">
        <v>37794</v>
      </c>
      <c r="EY43">
        <v>38179.1</v>
      </c>
      <c r="EZ43">
        <v>42114.5</v>
      </c>
      <c r="FA43">
        <v>42281.5</v>
      </c>
      <c r="FB43">
        <v>2.25895</v>
      </c>
      <c r="FC43">
        <v>1.92705</v>
      </c>
      <c r="FD43">
        <v>0.143852</v>
      </c>
      <c r="FE43">
        <v>0</v>
      </c>
      <c r="FF43">
        <v>24.3737</v>
      </c>
      <c r="FG43">
        <v>999.9</v>
      </c>
      <c r="FH43">
        <v>63.283</v>
      </c>
      <c r="FI43">
        <v>27.936</v>
      </c>
      <c r="FJ43">
        <v>23.7303</v>
      </c>
      <c r="FK43">
        <v>61.09</v>
      </c>
      <c r="FL43">
        <v>25.7612</v>
      </c>
      <c r="FM43">
        <v>1</v>
      </c>
      <c r="FN43">
        <v>-0.163476</v>
      </c>
      <c r="FO43">
        <v>3.34879</v>
      </c>
      <c r="FP43">
        <v>20.2064</v>
      </c>
      <c r="FQ43">
        <v>5.2414</v>
      </c>
      <c r="FR43">
        <v>11.986</v>
      </c>
      <c r="FS43">
        <v>4.97435</v>
      </c>
      <c r="FT43">
        <v>3.29688</v>
      </c>
      <c r="FU43">
        <v>160.1</v>
      </c>
      <c r="FV43">
        <v>9999</v>
      </c>
      <c r="FW43">
        <v>9999</v>
      </c>
      <c r="FX43">
        <v>7429.2</v>
      </c>
      <c r="FY43">
        <v>1.8563</v>
      </c>
      <c r="FZ43">
        <v>1.85455</v>
      </c>
      <c r="GA43">
        <v>1.85562</v>
      </c>
      <c r="GB43">
        <v>1.85989</v>
      </c>
      <c r="GC43">
        <v>1.85425</v>
      </c>
      <c r="GD43">
        <v>1.85867</v>
      </c>
      <c r="GE43">
        <v>1.85587</v>
      </c>
      <c r="GF43">
        <v>1.85442</v>
      </c>
      <c r="GG43" t="s">
        <v>335</v>
      </c>
      <c r="GH43" t="s">
        <v>19</v>
      </c>
      <c r="GI43" t="s">
        <v>19</v>
      </c>
      <c r="GJ43" t="s">
        <v>19</v>
      </c>
      <c r="GK43" t="s">
        <v>336</v>
      </c>
      <c r="GL43" t="s">
        <v>337</v>
      </c>
      <c r="GM43" t="s">
        <v>338</v>
      </c>
      <c r="GN43" t="s">
        <v>338</v>
      </c>
      <c r="GO43" t="s">
        <v>338</v>
      </c>
      <c r="GP43" t="s">
        <v>338</v>
      </c>
      <c r="GQ43">
        <v>0</v>
      </c>
      <c r="GR43">
        <v>100</v>
      </c>
      <c r="GS43">
        <v>100</v>
      </c>
      <c r="GT43">
        <v>0</v>
      </c>
      <c r="GU43">
        <v>0</v>
      </c>
      <c r="GV43">
        <v>2</v>
      </c>
      <c r="GW43">
        <v>646.807</v>
      </c>
      <c r="GX43">
        <v>394.385</v>
      </c>
      <c r="GY43">
        <v>17.5504</v>
      </c>
      <c r="GZ43">
        <v>24.9446</v>
      </c>
      <c r="HA43">
        <v>29.9999</v>
      </c>
      <c r="HB43">
        <v>24.7819</v>
      </c>
      <c r="HC43">
        <v>24.7667</v>
      </c>
      <c r="HD43">
        <v>22.1885</v>
      </c>
      <c r="HE43">
        <v>31.6983</v>
      </c>
      <c r="HF43">
        <v>62.4959</v>
      </c>
      <c r="HG43">
        <v>17.57</v>
      </c>
      <c r="HH43">
        <v>475</v>
      </c>
      <c r="HI43">
        <v>19.0915</v>
      </c>
      <c r="HJ43">
        <v>101.467</v>
      </c>
      <c r="HK43">
        <v>101.779</v>
      </c>
    </row>
    <row r="44" spans="1:219">
      <c r="A44">
        <v>28</v>
      </c>
      <c r="B44">
        <v>1554827589</v>
      </c>
      <c r="C44">
        <v>286</v>
      </c>
      <c r="D44" t="s">
        <v>418</v>
      </c>
      <c r="E44" t="s">
        <v>419</v>
      </c>
      <c r="H44">
        <v>1554827589</v>
      </c>
      <c r="I44">
        <f>BW44*AJ44*(BU44-BV44)/(100*BO44*(1000-AJ44*BU44))</f>
        <v>0</v>
      </c>
      <c r="J44">
        <f>BW44*AJ44*(BT44-BS44*(1000-AJ44*BV44)/(1000-AJ44*BU44))/(100*BO44)</f>
        <v>0</v>
      </c>
      <c r="K44">
        <f>BS44 - IF(AJ44&gt;1, J44*BO44*100.0/(AL44*CE44), 0)</f>
        <v>0</v>
      </c>
      <c r="L44">
        <f>((R44-I44/2)*K44-J44)/(R44+I44/2)</f>
        <v>0</v>
      </c>
      <c r="M44">
        <f>L44*(BX44+BY44)/1000.0</f>
        <v>0</v>
      </c>
      <c r="N44">
        <f>(BS44 - IF(AJ44&gt;1, J44*BO44*100.0/(AL44*CE44), 0))*(BX44+BY44)/1000.0</f>
        <v>0</v>
      </c>
      <c r="O44">
        <f>2.0/((1/Q44-1/P44)+SIGN(Q44)*SQRT((1/Q44-1/P44)*(1/Q44-1/P44) + 4*BP44/((BP44+1)*(BP44+1))*(2*1/Q44*1/P44-1/P44*1/P44)))</f>
        <v>0</v>
      </c>
      <c r="P44">
        <f>AG44+AF44*BO44+AE44*BO44*BO44</f>
        <v>0</v>
      </c>
      <c r="Q44">
        <f>I44*(1000-(1000*0.61365*exp(17.502*U44/(240.97+U44))/(BX44+BY44)+BU44)/2)/(1000*0.61365*exp(17.502*U44/(240.97+U44))/(BX44+BY44)-BU44)</f>
        <v>0</v>
      </c>
      <c r="R44">
        <f>1/((BP44+1)/(O44/1.6)+1/(P44/1.37)) + BP44/((BP44+1)/(O44/1.6) + BP44/(P44/1.37))</f>
        <v>0</v>
      </c>
      <c r="S44">
        <f>(BL44*BN44)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BU44*(BX44+BY44)/1000</f>
        <v>0</v>
      </c>
      <c r="Y44">
        <f>0.61365*exp(17.502*BZ44/(240.97+BZ44))</f>
        <v>0</v>
      </c>
      <c r="Z44">
        <f>(V44-BU44*(BX44+BY44)/1000)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-0.0419376133158084</v>
      </c>
      <c r="AF44">
        <v>0.0470786448837041</v>
      </c>
      <c r="AG44">
        <v>3.50512708885292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MAX(0,($B$13+$C$13*CE44)/(1+$D$13*CE44)*BX44/(BZ44+273)*$E$13)</f>
        <v>0</v>
      </c>
      <c r="AM44">
        <v>0</v>
      </c>
      <c r="AN44">
        <v>620.557647058824</v>
      </c>
      <c r="AO44">
        <v>1908.13</v>
      </c>
      <c r="AP44">
        <f>AO44-AN44</f>
        <v>0</v>
      </c>
      <c r="AQ44">
        <f>AP44/AO44</f>
        <v>0</v>
      </c>
      <c r="AR44">
        <v>-2.26732946292121</v>
      </c>
      <c r="AS44" t="s">
        <v>420</v>
      </c>
      <c r="AT44">
        <v>2.67146764705882</v>
      </c>
      <c r="AU44">
        <v>2.6376</v>
      </c>
      <c r="AV44">
        <f>1-AT44/AU44</f>
        <v>0</v>
      </c>
      <c r="AW44">
        <v>0.5</v>
      </c>
      <c r="AX44">
        <f>BL44</f>
        <v>0</v>
      </c>
      <c r="AY44">
        <f>J44</f>
        <v>0</v>
      </c>
      <c r="AZ44">
        <f>AV44*AW44*AX44</f>
        <v>0</v>
      </c>
      <c r="BA44">
        <f>BF44/AU44</f>
        <v>0</v>
      </c>
      <c r="BB44">
        <f>(AY44-AR44)/AX44</f>
        <v>0</v>
      </c>
      <c r="BC44">
        <f>(AO44-AU44)/AU44</f>
        <v>0</v>
      </c>
      <c r="BD44" t="s">
        <v>331</v>
      </c>
      <c r="BE44">
        <v>0</v>
      </c>
      <c r="BF44">
        <f>AU44-BE44</f>
        <v>0</v>
      </c>
      <c r="BG44">
        <f>(AU44-AT44)/(AU44-BE44)</f>
        <v>0</v>
      </c>
      <c r="BH44">
        <f>(AO44-AU44)/(AO44-BE44)</f>
        <v>0</v>
      </c>
      <c r="BI44">
        <f>(AU44-AT44)/(AU44-AN44)</f>
        <v>0</v>
      </c>
      <c r="BJ44">
        <f>(AO44-AU44)/(AO44-AN44)</f>
        <v>0</v>
      </c>
      <c r="BK44">
        <f>$B$11*CF44+$C$11*CG44+$F$11*CT44</f>
        <v>0</v>
      </c>
      <c r="BL44">
        <f>BK44*BM44</f>
        <v>0</v>
      </c>
      <c r="BM44">
        <f>($B$11*$D$9+$C$11*$D$9+$F$11*((DG44+CY44)/MAX(DG44+CY44+DH44, 0.1)*$I$9+DH44/MAX(DG44+CY44+DH44, 0.1)*$J$9))/($B$11+$C$11+$F$11)</f>
        <v>0</v>
      </c>
      <c r="BN44">
        <f>($B$11*$K$9+$C$11*$K$9+$F$11*((DG44+CY44)/MAX(DG44+CY44+DH44, 0.1)*$P$9+DH44/MAX(DG44+CY44+DH44, 0.1)*$Q$9))/($B$11+$C$11+$F$11)</f>
        <v>0</v>
      </c>
      <c r="BO44">
        <v>6</v>
      </c>
      <c r="BP44">
        <v>0.5</v>
      </c>
      <c r="BQ44" t="s">
        <v>332</v>
      </c>
      <c r="BR44">
        <v>1554827589</v>
      </c>
      <c r="BS44">
        <v>454.396</v>
      </c>
      <c r="BT44">
        <v>467.414</v>
      </c>
      <c r="BU44">
        <v>19.0905</v>
      </c>
      <c r="BV44">
        <v>19.1017</v>
      </c>
      <c r="BW44">
        <v>600.008</v>
      </c>
      <c r="BX44">
        <v>100.813</v>
      </c>
      <c r="BY44">
        <v>0.0999974</v>
      </c>
      <c r="BZ44">
        <v>25.1257</v>
      </c>
      <c r="CA44">
        <v>27.3088</v>
      </c>
      <c r="CB44">
        <v>999.9</v>
      </c>
      <c r="CC44">
        <v>0</v>
      </c>
      <c r="CD44">
        <v>0</v>
      </c>
      <c r="CE44">
        <v>10031.9</v>
      </c>
      <c r="CF44">
        <v>0</v>
      </c>
      <c r="CG44">
        <v>0.00152894</v>
      </c>
      <c r="CH44">
        <v>-13.0179</v>
      </c>
      <c r="CI44">
        <v>463.239</v>
      </c>
      <c r="CJ44">
        <v>476.516</v>
      </c>
      <c r="CK44">
        <v>-0.0111809</v>
      </c>
      <c r="CL44">
        <v>454.396</v>
      </c>
      <c r="CM44">
        <v>467.414</v>
      </c>
      <c r="CN44">
        <v>19.0905</v>
      </c>
      <c r="CO44">
        <v>19.1017</v>
      </c>
      <c r="CP44">
        <v>1.92457</v>
      </c>
      <c r="CQ44">
        <v>1.92569</v>
      </c>
      <c r="CR44">
        <v>16.837</v>
      </c>
      <c r="CS44">
        <v>16.8462</v>
      </c>
      <c r="CT44">
        <v>9180.73</v>
      </c>
      <c r="CU44">
        <v>0.995582</v>
      </c>
      <c r="CV44">
        <v>0.00441798</v>
      </c>
      <c r="CW44">
        <v>0</v>
      </c>
      <c r="CX44">
        <v>1.7932</v>
      </c>
      <c r="CY44">
        <v>25</v>
      </c>
      <c r="CZ44">
        <v>1467.3</v>
      </c>
      <c r="DA44">
        <v>80717.1</v>
      </c>
      <c r="DB44">
        <v>49.312</v>
      </c>
      <c r="DC44">
        <v>46.562</v>
      </c>
      <c r="DD44">
        <v>47.625</v>
      </c>
      <c r="DE44">
        <v>45.562</v>
      </c>
      <c r="DF44">
        <v>50.062</v>
      </c>
      <c r="DG44">
        <v>9115.28</v>
      </c>
      <c r="DH44">
        <v>40.45</v>
      </c>
      <c r="DI44">
        <v>0</v>
      </c>
      <c r="DJ44">
        <v>3.59999990463257</v>
      </c>
      <c r="DK44">
        <v>2.67146764705882</v>
      </c>
      <c r="DL44">
        <v>2.06365656897819</v>
      </c>
      <c r="DM44">
        <v>-1765.85868823724</v>
      </c>
      <c r="DN44">
        <v>953.062</v>
      </c>
      <c r="DO44">
        <v>10</v>
      </c>
      <c r="DP44">
        <v>0</v>
      </c>
      <c r="DQ44" t="s">
        <v>333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441.470803278689</v>
      </c>
      <c r="DZ44">
        <v>96.7984219989419</v>
      </c>
      <c r="EA44">
        <v>14.2081026661246</v>
      </c>
      <c r="EB44">
        <v>0</v>
      </c>
      <c r="EC44">
        <v>428.557868852459</v>
      </c>
      <c r="ED44">
        <v>97.3607911158113</v>
      </c>
      <c r="EE44">
        <v>14.2860264978599</v>
      </c>
      <c r="EF44">
        <v>0</v>
      </c>
      <c r="EG44">
        <v>19.2354918032787</v>
      </c>
      <c r="EH44">
        <v>-0.495990904283445</v>
      </c>
      <c r="EI44">
        <v>0.074514769787072</v>
      </c>
      <c r="EJ44">
        <v>0</v>
      </c>
      <c r="EK44">
        <v>0</v>
      </c>
      <c r="EL44">
        <v>3</v>
      </c>
      <c r="EM44" t="s">
        <v>334</v>
      </c>
      <c r="EN44">
        <v>3.20996</v>
      </c>
      <c r="EO44">
        <v>2.67647</v>
      </c>
      <c r="EP44">
        <v>0.115897</v>
      </c>
      <c r="EQ44">
        <v>0.117955</v>
      </c>
      <c r="ER44">
        <v>0.099432</v>
      </c>
      <c r="ES44">
        <v>0.0993742</v>
      </c>
      <c r="ET44">
        <v>27473.9</v>
      </c>
      <c r="EU44">
        <v>31406.9</v>
      </c>
      <c r="EV44">
        <v>30889.7</v>
      </c>
      <c r="EW44">
        <v>34246.7</v>
      </c>
      <c r="EX44">
        <v>37798.6</v>
      </c>
      <c r="EY44">
        <v>38183.1</v>
      </c>
      <c r="EZ44">
        <v>42114.6</v>
      </c>
      <c r="FA44">
        <v>42281.6</v>
      </c>
      <c r="FB44">
        <v>2.25885</v>
      </c>
      <c r="FC44">
        <v>1.9274</v>
      </c>
      <c r="FD44">
        <v>0.180259</v>
      </c>
      <c r="FE44">
        <v>0</v>
      </c>
      <c r="FF44">
        <v>24.3553</v>
      </c>
      <c r="FG44">
        <v>999.9</v>
      </c>
      <c r="FH44">
        <v>63.258</v>
      </c>
      <c r="FI44">
        <v>27.936</v>
      </c>
      <c r="FJ44">
        <v>23.7241</v>
      </c>
      <c r="FK44">
        <v>60.3</v>
      </c>
      <c r="FL44">
        <v>25.8454</v>
      </c>
      <c r="FM44">
        <v>1</v>
      </c>
      <c r="FN44">
        <v>-0.163882</v>
      </c>
      <c r="FO44">
        <v>3.32367</v>
      </c>
      <c r="FP44">
        <v>20.2108</v>
      </c>
      <c r="FQ44">
        <v>5.2393</v>
      </c>
      <c r="FR44">
        <v>11.986</v>
      </c>
      <c r="FS44">
        <v>4.9737</v>
      </c>
      <c r="FT44">
        <v>3.29643</v>
      </c>
      <c r="FU44">
        <v>160.1</v>
      </c>
      <c r="FV44">
        <v>9999</v>
      </c>
      <c r="FW44">
        <v>9999</v>
      </c>
      <c r="FX44">
        <v>7429.2</v>
      </c>
      <c r="FY44">
        <v>1.8563</v>
      </c>
      <c r="FZ44">
        <v>1.85455</v>
      </c>
      <c r="GA44">
        <v>1.85562</v>
      </c>
      <c r="GB44">
        <v>1.8599</v>
      </c>
      <c r="GC44">
        <v>1.85425</v>
      </c>
      <c r="GD44">
        <v>1.85866</v>
      </c>
      <c r="GE44">
        <v>1.85587</v>
      </c>
      <c r="GF44">
        <v>1.85443</v>
      </c>
      <c r="GG44" t="s">
        <v>335</v>
      </c>
      <c r="GH44" t="s">
        <v>19</v>
      </c>
      <c r="GI44" t="s">
        <v>19</v>
      </c>
      <c r="GJ44" t="s">
        <v>19</v>
      </c>
      <c r="GK44" t="s">
        <v>336</v>
      </c>
      <c r="GL44" t="s">
        <v>337</v>
      </c>
      <c r="GM44" t="s">
        <v>338</v>
      </c>
      <c r="GN44" t="s">
        <v>338</v>
      </c>
      <c r="GO44" t="s">
        <v>338</v>
      </c>
      <c r="GP44" t="s">
        <v>338</v>
      </c>
      <c r="GQ44">
        <v>0</v>
      </c>
      <c r="GR44">
        <v>100</v>
      </c>
      <c r="GS44">
        <v>100</v>
      </c>
      <c r="GT44">
        <v>0</v>
      </c>
      <c r="GU44">
        <v>0</v>
      </c>
      <c r="GV44">
        <v>2</v>
      </c>
      <c r="GW44">
        <v>646.756</v>
      </c>
      <c r="GX44">
        <v>394.581</v>
      </c>
      <c r="GY44">
        <v>17.5576</v>
      </c>
      <c r="GZ44">
        <v>24.9457</v>
      </c>
      <c r="HA44">
        <v>29.9998</v>
      </c>
      <c r="HB44">
        <v>24.784</v>
      </c>
      <c r="HC44">
        <v>24.7671</v>
      </c>
      <c r="HD44">
        <v>22.4411</v>
      </c>
      <c r="HE44">
        <v>31.6983</v>
      </c>
      <c r="HF44">
        <v>62.4959</v>
      </c>
      <c r="HG44">
        <v>17.4674</v>
      </c>
      <c r="HH44">
        <v>480</v>
      </c>
      <c r="HI44">
        <v>19.0437</v>
      </c>
      <c r="HJ44">
        <v>101.466</v>
      </c>
      <c r="HK44">
        <v>101.779</v>
      </c>
    </row>
    <row r="45" spans="1:219">
      <c r="A45">
        <v>29</v>
      </c>
      <c r="B45">
        <v>1554827595</v>
      </c>
      <c r="C45">
        <v>292</v>
      </c>
      <c r="D45" t="s">
        <v>421</v>
      </c>
      <c r="E45" t="s">
        <v>422</v>
      </c>
      <c r="H45">
        <v>1554827595</v>
      </c>
      <c r="I45">
        <f>BW45*AJ45*(BU45-BV45)/(100*BO45*(1000-AJ45*BU45))</f>
        <v>0</v>
      </c>
      <c r="J45">
        <f>BW45*AJ45*(BT45-BS45*(1000-AJ45*BV45)/(1000-AJ45*BU45))/(100*BO45)</f>
        <v>0</v>
      </c>
      <c r="K45">
        <f>BS45 - IF(AJ45&gt;1, J45*BO45*100.0/(AL45*CE45), 0)</f>
        <v>0</v>
      </c>
      <c r="L45">
        <f>((R45-I45/2)*K45-J45)/(R45+I45/2)</f>
        <v>0</v>
      </c>
      <c r="M45">
        <f>L45*(BX45+BY45)/1000.0</f>
        <v>0</v>
      </c>
      <c r="N45">
        <f>(BS45 - IF(AJ45&gt;1, J45*BO45*100.0/(AL45*CE45), 0))*(BX45+BY45)/1000.0</f>
        <v>0</v>
      </c>
      <c r="O45">
        <f>2.0/((1/Q45-1/P45)+SIGN(Q45)*SQRT((1/Q45-1/P45)*(1/Q45-1/P45) + 4*BP45/((BP45+1)*(BP45+1))*(2*1/Q45*1/P45-1/P45*1/P45)))</f>
        <v>0</v>
      </c>
      <c r="P45">
        <f>AG45+AF45*BO45+AE45*BO45*BO45</f>
        <v>0</v>
      </c>
      <c r="Q45">
        <f>I45*(1000-(1000*0.61365*exp(17.502*U45/(240.97+U45))/(BX45+BY45)+BU45)/2)/(1000*0.61365*exp(17.502*U45/(240.97+U45))/(BX45+BY45)-BU45)</f>
        <v>0</v>
      </c>
      <c r="R45">
        <f>1/((BP45+1)/(O45/1.6)+1/(P45/1.37)) + BP45/((BP45+1)/(O45/1.6) + BP45/(P45/1.37))</f>
        <v>0</v>
      </c>
      <c r="S45">
        <f>(BL45*BN45)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BU45*(BX45+BY45)/1000</f>
        <v>0</v>
      </c>
      <c r="Y45">
        <f>0.61365*exp(17.502*BZ45/(240.97+BZ45))</f>
        <v>0</v>
      </c>
      <c r="Z45">
        <f>(V45-BU45*(BX45+BY45)/1000)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-0.0417912148052252</v>
      </c>
      <c r="AF45">
        <v>0.0469142997303606</v>
      </c>
      <c r="AG45">
        <v>3.49546007709472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MAX(0,($B$13+$C$13*CE45)/(1+$D$13*CE45)*BX45/(BZ45+273)*$E$13)</f>
        <v>0</v>
      </c>
      <c r="AM45">
        <v>0</v>
      </c>
      <c r="AN45">
        <v>620.557647058824</v>
      </c>
      <c r="AO45">
        <v>1908.13</v>
      </c>
      <c r="AP45">
        <f>AO45-AN45</f>
        <v>0</v>
      </c>
      <c r="AQ45">
        <f>AP45/AO45</f>
        <v>0</v>
      </c>
      <c r="AR45">
        <v>-2.26732946292121</v>
      </c>
      <c r="AS45" t="s">
        <v>423</v>
      </c>
      <c r="AT45">
        <v>2.88596176470588</v>
      </c>
      <c r="AU45">
        <v>2.244</v>
      </c>
      <c r="AV45">
        <f>1-AT45/AU45</f>
        <v>0</v>
      </c>
      <c r="AW45">
        <v>0.5</v>
      </c>
      <c r="AX45">
        <f>BL45</f>
        <v>0</v>
      </c>
      <c r="AY45">
        <f>J45</f>
        <v>0</v>
      </c>
      <c r="AZ45">
        <f>AV45*AW45*AX45</f>
        <v>0</v>
      </c>
      <c r="BA45">
        <f>BF45/AU45</f>
        <v>0</v>
      </c>
      <c r="BB45">
        <f>(AY45-AR45)/AX45</f>
        <v>0</v>
      </c>
      <c r="BC45">
        <f>(AO45-AU45)/AU45</f>
        <v>0</v>
      </c>
      <c r="BD45" t="s">
        <v>331</v>
      </c>
      <c r="BE45">
        <v>0</v>
      </c>
      <c r="BF45">
        <f>AU45-BE45</f>
        <v>0</v>
      </c>
      <c r="BG45">
        <f>(AU45-AT45)/(AU45-BE45)</f>
        <v>0</v>
      </c>
      <c r="BH45">
        <f>(AO45-AU45)/(AO45-BE45)</f>
        <v>0</v>
      </c>
      <c r="BI45">
        <f>(AU45-AT45)/(AU45-AN45)</f>
        <v>0</v>
      </c>
      <c r="BJ45">
        <f>(AO45-AU45)/(AO45-AN45)</f>
        <v>0</v>
      </c>
      <c r="BK45">
        <f>$B$11*CF45+$C$11*CG45+$F$11*CT45</f>
        <v>0</v>
      </c>
      <c r="BL45">
        <f>BK45*BM45</f>
        <v>0</v>
      </c>
      <c r="BM45">
        <f>($B$11*$D$9+$C$11*$D$9+$F$11*((DG45+CY45)/MAX(DG45+CY45+DH45, 0.1)*$I$9+DH45/MAX(DG45+CY45+DH45, 0.1)*$J$9))/($B$11+$C$11+$F$11)</f>
        <v>0</v>
      </c>
      <c r="BN45">
        <f>($B$11*$K$9+$C$11*$K$9+$F$11*((DG45+CY45)/MAX(DG45+CY45+DH45, 0.1)*$P$9+DH45/MAX(DG45+CY45+DH45, 0.1)*$Q$9))/($B$11+$C$11+$F$11)</f>
        <v>0</v>
      </c>
      <c r="BO45">
        <v>6</v>
      </c>
      <c r="BP45">
        <v>0.5</v>
      </c>
      <c r="BQ45" t="s">
        <v>332</v>
      </c>
      <c r="BR45">
        <v>1554827595</v>
      </c>
      <c r="BS45">
        <v>464.499</v>
      </c>
      <c r="BT45">
        <v>477.54</v>
      </c>
      <c r="BU45">
        <v>19.0313</v>
      </c>
      <c r="BV45">
        <v>19.0674</v>
      </c>
      <c r="BW45">
        <v>599.943</v>
      </c>
      <c r="BX45">
        <v>100.813</v>
      </c>
      <c r="BY45">
        <v>0.0996926</v>
      </c>
      <c r="BZ45">
        <v>25.04</v>
      </c>
      <c r="CA45">
        <v>26.5721</v>
      </c>
      <c r="CB45">
        <v>999.9</v>
      </c>
      <c r="CC45">
        <v>0</v>
      </c>
      <c r="CD45">
        <v>0</v>
      </c>
      <c r="CE45">
        <v>9996.88</v>
      </c>
      <c r="CF45">
        <v>0</v>
      </c>
      <c r="CG45">
        <v>0.00152894</v>
      </c>
      <c r="CH45">
        <v>-13.0414</v>
      </c>
      <c r="CI45">
        <v>473.51</v>
      </c>
      <c r="CJ45">
        <v>486.822</v>
      </c>
      <c r="CK45">
        <v>-0.0361557</v>
      </c>
      <c r="CL45">
        <v>464.499</v>
      </c>
      <c r="CM45">
        <v>477.54</v>
      </c>
      <c r="CN45">
        <v>19.0313</v>
      </c>
      <c r="CO45">
        <v>19.0674</v>
      </c>
      <c r="CP45">
        <v>1.9186</v>
      </c>
      <c r="CQ45">
        <v>1.92225</v>
      </c>
      <c r="CR45">
        <v>16.7881</v>
      </c>
      <c r="CS45">
        <v>16.818</v>
      </c>
      <c r="CT45">
        <v>9182.58</v>
      </c>
      <c r="CU45">
        <v>0.995582</v>
      </c>
      <c r="CV45">
        <v>0.00441798</v>
      </c>
      <c r="CW45">
        <v>0</v>
      </c>
      <c r="CX45">
        <v>1.0476</v>
      </c>
      <c r="CY45">
        <v>25</v>
      </c>
      <c r="CZ45">
        <v>1472.24</v>
      </c>
      <c r="DA45">
        <v>80733.3</v>
      </c>
      <c r="DB45">
        <v>49.125</v>
      </c>
      <c r="DC45">
        <v>46.562</v>
      </c>
      <c r="DD45">
        <v>47.687</v>
      </c>
      <c r="DE45">
        <v>45.562</v>
      </c>
      <c r="DF45">
        <v>50.062</v>
      </c>
      <c r="DG45">
        <v>9117.12</v>
      </c>
      <c r="DH45">
        <v>40.46</v>
      </c>
      <c r="DI45">
        <v>0</v>
      </c>
      <c r="DJ45">
        <v>2.60000014305115</v>
      </c>
      <c r="DK45">
        <v>2.88596176470588</v>
      </c>
      <c r="DL45">
        <v>-4.16927325030483</v>
      </c>
      <c r="DM45">
        <v>-275.479327818698</v>
      </c>
      <c r="DN45">
        <v>738.472470588235</v>
      </c>
      <c r="DO45">
        <v>10</v>
      </c>
      <c r="DP45">
        <v>0</v>
      </c>
      <c r="DQ45" t="s">
        <v>333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451.273868852459</v>
      </c>
      <c r="DZ45">
        <v>97.8961586462203</v>
      </c>
      <c r="EA45">
        <v>14.3706435810516</v>
      </c>
      <c r="EB45">
        <v>0</v>
      </c>
      <c r="EC45">
        <v>438.316852459016</v>
      </c>
      <c r="ED45">
        <v>97.0737366472779</v>
      </c>
      <c r="EE45">
        <v>14.2437561205201</v>
      </c>
      <c r="EF45">
        <v>0</v>
      </c>
      <c r="EG45">
        <v>19.1862573770492</v>
      </c>
      <c r="EH45">
        <v>-0.562307562136446</v>
      </c>
      <c r="EI45">
        <v>0.083295056155845</v>
      </c>
      <c r="EJ45">
        <v>0</v>
      </c>
      <c r="EK45">
        <v>0</v>
      </c>
      <c r="EL45">
        <v>3</v>
      </c>
      <c r="EM45" t="s">
        <v>334</v>
      </c>
      <c r="EN45">
        <v>3.20982</v>
      </c>
      <c r="EO45">
        <v>2.67585</v>
      </c>
      <c r="EP45">
        <v>0.117807</v>
      </c>
      <c r="EQ45">
        <v>0.11984</v>
      </c>
      <c r="ER45">
        <v>0.0992119</v>
      </c>
      <c r="ES45">
        <v>0.0992482</v>
      </c>
      <c r="ET45">
        <v>27414.9</v>
      </c>
      <c r="EU45">
        <v>31339.6</v>
      </c>
      <c r="EV45">
        <v>30890.1</v>
      </c>
      <c r="EW45">
        <v>34246.4</v>
      </c>
      <c r="EX45">
        <v>37808.2</v>
      </c>
      <c r="EY45">
        <v>38188.6</v>
      </c>
      <c r="EZ45">
        <v>42114.9</v>
      </c>
      <c r="FA45">
        <v>42281.7</v>
      </c>
      <c r="FB45">
        <v>2.25887</v>
      </c>
      <c r="FC45">
        <v>1.92725</v>
      </c>
      <c r="FD45">
        <v>0.136204</v>
      </c>
      <c r="FE45">
        <v>0</v>
      </c>
      <c r="FF45">
        <v>24.3392</v>
      </c>
      <c r="FG45">
        <v>999.9</v>
      </c>
      <c r="FH45">
        <v>63.258</v>
      </c>
      <c r="FI45">
        <v>27.946</v>
      </c>
      <c r="FJ45">
        <v>23.7371</v>
      </c>
      <c r="FK45">
        <v>60.81</v>
      </c>
      <c r="FL45">
        <v>25.641</v>
      </c>
      <c r="FM45">
        <v>1</v>
      </c>
      <c r="FN45">
        <v>-0.161964</v>
      </c>
      <c r="FO45">
        <v>3.71501</v>
      </c>
      <c r="FP45">
        <v>20.1974</v>
      </c>
      <c r="FQ45">
        <v>5.23601</v>
      </c>
      <c r="FR45">
        <v>11.986</v>
      </c>
      <c r="FS45">
        <v>4.97235</v>
      </c>
      <c r="FT45">
        <v>3.29588</v>
      </c>
      <c r="FU45">
        <v>160.1</v>
      </c>
      <c r="FV45">
        <v>9999</v>
      </c>
      <c r="FW45">
        <v>9999</v>
      </c>
      <c r="FX45">
        <v>7429.4</v>
      </c>
      <c r="FY45">
        <v>1.85632</v>
      </c>
      <c r="FZ45">
        <v>1.85456</v>
      </c>
      <c r="GA45">
        <v>1.85562</v>
      </c>
      <c r="GB45">
        <v>1.85989</v>
      </c>
      <c r="GC45">
        <v>1.85425</v>
      </c>
      <c r="GD45">
        <v>1.85864</v>
      </c>
      <c r="GE45">
        <v>1.85584</v>
      </c>
      <c r="GF45">
        <v>1.85442</v>
      </c>
      <c r="GG45" t="s">
        <v>335</v>
      </c>
      <c r="GH45" t="s">
        <v>19</v>
      </c>
      <c r="GI45" t="s">
        <v>19</v>
      </c>
      <c r="GJ45" t="s">
        <v>19</v>
      </c>
      <c r="GK45" t="s">
        <v>336</v>
      </c>
      <c r="GL45" t="s">
        <v>337</v>
      </c>
      <c r="GM45" t="s">
        <v>338</v>
      </c>
      <c r="GN45" t="s">
        <v>338</v>
      </c>
      <c r="GO45" t="s">
        <v>338</v>
      </c>
      <c r="GP45" t="s">
        <v>338</v>
      </c>
      <c r="GQ45">
        <v>0</v>
      </c>
      <c r="GR45">
        <v>100</v>
      </c>
      <c r="GS45">
        <v>100</v>
      </c>
      <c r="GT45">
        <v>0</v>
      </c>
      <c r="GU45">
        <v>0</v>
      </c>
      <c r="GV45">
        <v>2</v>
      </c>
      <c r="GW45">
        <v>646.782</v>
      </c>
      <c r="GX45">
        <v>394.51</v>
      </c>
      <c r="GY45">
        <v>17.4846</v>
      </c>
      <c r="GZ45">
        <v>24.9473</v>
      </c>
      <c r="HA45">
        <v>30.0011</v>
      </c>
      <c r="HB45">
        <v>24.7846</v>
      </c>
      <c r="HC45">
        <v>24.7687</v>
      </c>
      <c r="HD45">
        <v>22.8111</v>
      </c>
      <c r="HE45">
        <v>31.6983</v>
      </c>
      <c r="HF45">
        <v>62.1219</v>
      </c>
      <c r="HG45">
        <v>17.4144</v>
      </c>
      <c r="HH45">
        <v>490</v>
      </c>
      <c r="HI45">
        <v>19.0654</v>
      </c>
      <c r="HJ45">
        <v>101.467</v>
      </c>
      <c r="HK45">
        <v>101.779</v>
      </c>
    </row>
    <row r="46" spans="1:219">
      <c r="A46">
        <v>30</v>
      </c>
      <c r="B46">
        <v>1554827599</v>
      </c>
      <c r="C46">
        <v>296</v>
      </c>
      <c r="D46" t="s">
        <v>424</v>
      </c>
      <c r="E46" t="s">
        <v>425</v>
      </c>
      <c r="H46">
        <v>1554827599</v>
      </c>
      <c r="I46">
        <f>BW46*AJ46*(BU46-BV46)/(100*BO46*(1000-AJ46*BU46))</f>
        <v>0</v>
      </c>
      <c r="J46">
        <f>BW46*AJ46*(BT46-BS46*(1000-AJ46*BV46)/(1000-AJ46*BU46))/(100*BO46)</f>
        <v>0</v>
      </c>
      <c r="K46">
        <f>BS46 - IF(AJ46&gt;1, J46*BO46*100.0/(AL46*CE46), 0)</f>
        <v>0</v>
      </c>
      <c r="L46">
        <f>((R46-I46/2)*K46-J46)/(R46+I46/2)</f>
        <v>0</v>
      </c>
      <c r="M46">
        <f>L46*(BX46+BY46)/1000.0</f>
        <v>0</v>
      </c>
      <c r="N46">
        <f>(BS46 - IF(AJ46&gt;1, J46*BO46*100.0/(AL46*CE46), 0))*(BX46+BY46)/1000.0</f>
        <v>0</v>
      </c>
      <c r="O46">
        <f>2.0/((1/Q46-1/P46)+SIGN(Q46)*SQRT((1/Q46-1/P46)*(1/Q46-1/P46) + 4*BP46/((BP46+1)*(BP46+1))*(2*1/Q46*1/P46-1/P46*1/P46)))</f>
        <v>0</v>
      </c>
      <c r="P46">
        <f>AG46+AF46*BO46+AE46*BO46*BO46</f>
        <v>0</v>
      </c>
      <c r="Q46">
        <f>I46*(1000-(1000*0.61365*exp(17.502*U46/(240.97+U46))/(BX46+BY46)+BU46)/2)/(1000*0.61365*exp(17.502*U46/(240.97+U46))/(BX46+BY46)-BU46)</f>
        <v>0</v>
      </c>
      <c r="R46">
        <f>1/((BP46+1)/(O46/1.6)+1/(P46/1.37)) + BP46/((BP46+1)/(O46/1.6) + BP46/(P46/1.37))</f>
        <v>0</v>
      </c>
      <c r="S46">
        <f>(BL46*BN46)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BU46*(BX46+BY46)/1000</f>
        <v>0</v>
      </c>
      <c r="Y46">
        <f>0.61365*exp(17.502*BZ46/(240.97+BZ46))</f>
        <v>0</v>
      </c>
      <c r="Z46">
        <f>(V46-BU46*(BX46+BY46)/1000)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-0.0421407820374208</v>
      </c>
      <c r="AF46">
        <v>0.0473067195722717</v>
      </c>
      <c r="AG46">
        <v>3.5185230711858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MAX(0,($B$13+$C$13*CE46)/(1+$D$13*CE46)*BX46/(BZ46+273)*$E$13)</f>
        <v>0</v>
      </c>
      <c r="AM46">
        <v>0</v>
      </c>
      <c r="AN46">
        <v>620.557647058824</v>
      </c>
      <c r="AO46">
        <v>1908.13</v>
      </c>
      <c r="AP46">
        <f>AO46-AN46</f>
        <v>0</v>
      </c>
      <c r="AQ46">
        <f>AP46/AO46</f>
        <v>0</v>
      </c>
      <c r="AR46">
        <v>-2.26732946292121</v>
      </c>
      <c r="AS46" t="s">
        <v>426</v>
      </c>
      <c r="AT46">
        <v>3.06005</v>
      </c>
      <c r="AU46">
        <v>2.4324</v>
      </c>
      <c r="AV46">
        <f>1-AT46/AU46</f>
        <v>0</v>
      </c>
      <c r="AW46">
        <v>0.5</v>
      </c>
      <c r="AX46">
        <f>BL46</f>
        <v>0</v>
      </c>
      <c r="AY46">
        <f>J46</f>
        <v>0</v>
      </c>
      <c r="AZ46">
        <f>AV46*AW46*AX46</f>
        <v>0</v>
      </c>
      <c r="BA46">
        <f>BF46/AU46</f>
        <v>0</v>
      </c>
      <c r="BB46">
        <f>(AY46-AR46)/AX46</f>
        <v>0</v>
      </c>
      <c r="BC46">
        <f>(AO46-AU46)/AU46</f>
        <v>0</v>
      </c>
      <c r="BD46" t="s">
        <v>331</v>
      </c>
      <c r="BE46">
        <v>0</v>
      </c>
      <c r="BF46">
        <f>AU46-BE46</f>
        <v>0</v>
      </c>
      <c r="BG46">
        <f>(AU46-AT46)/(AU46-BE46)</f>
        <v>0</v>
      </c>
      <c r="BH46">
        <f>(AO46-AU46)/(AO46-BE46)</f>
        <v>0</v>
      </c>
      <c r="BI46">
        <f>(AU46-AT46)/(AU46-AN46)</f>
        <v>0</v>
      </c>
      <c r="BJ46">
        <f>(AO46-AU46)/(AO46-AN46)</f>
        <v>0</v>
      </c>
      <c r="BK46">
        <f>$B$11*CF46+$C$11*CG46+$F$11*CT46</f>
        <v>0</v>
      </c>
      <c r="BL46">
        <f>BK46*BM46</f>
        <v>0</v>
      </c>
      <c r="BM46">
        <f>($B$11*$D$9+$C$11*$D$9+$F$11*((DG46+CY46)/MAX(DG46+CY46+DH46, 0.1)*$I$9+DH46/MAX(DG46+CY46+DH46, 0.1)*$J$9))/($B$11+$C$11+$F$11)</f>
        <v>0</v>
      </c>
      <c r="BN46">
        <f>($B$11*$K$9+$C$11*$K$9+$F$11*((DG46+CY46)/MAX(DG46+CY46+DH46, 0.1)*$P$9+DH46/MAX(DG46+CY46+DH46, 0.1)*$Q$9))/($B$11+$C$11+$F$11)</f>
        <v>0</v>
      </c>
      <c r="BO46">
        <v>6</v>
      </c>
      <c r="BP46">
        <v>0.5</v>
      </c>
      <c r="BQ46" t="s">
        <v>332</v>
      </c>
      <c r="BR46">
        <v>1554827599</v>
      </c>
      <c r="BS46">
        <v>471.057</v>
      </c>
      <c r="BT46">
        <v>484.107</v>
      </c>
      <c r="BU46">
        <v>18.9813</v>
      </c>
      <c r="BV46">
        <v>19.0646</v>
      </c>
      <c r="BW46">
        <v>600.124</v>
      </c>
      <c r="BX46">
        <v>100.812</v>
      </c>
      <c r="BY46">
        <v>0.0998757</v>
      </c>
      <c r="BZ46">
        <v>25.0956</v>
      </c>
      <c r="CA46">
        <v>27.4154</v>
      </c>
      <c r="CB46">
        <v>999.9</v>
      </c>
      <c r="CC46">
        <v>0</v>
      </c>
      <c r="CD46">
        <v>0</v>
      </c>
      <c r="CE46">
        <v>10080.6</v>
      </c>
      <c r="CF46">
        <v>0</v>
      </c>
      <c r="CG46">
        <v>0.00152894</v>
      </c>
      <c r="CH46">
        <v>-13.0498</v>
      </c>
      <c r="CI46">
        <v>480.171</v>
      </c>
      <c r="CJ46">
        <v>493.515</v>
      </c>
      <c r="CK46">
        <v>-0.0833626</v>
      </c>
      <c r="CL46">
        <v>471.057</v>
      </c>
      <c r="CM46">
        <v>484.107</v>
      </c>
      <c r="CN46">
        <v>18.9813</v>
      </c>
      <c r="CO46">
        <v>19.0646</v>
      </c>
      <c r="CP46">
        <v>1.91353</v>
      </c>
      <c r="CQ46">
        <v>1.92194</v>
      </c>
      <c r="CR46">
        <v>16.7464</v>
      </c>
      <c r="CS46">
        <v>16.8155</v>
      </c>
      <c r="CT46">
        <v>1500.38</v>
      </c>
      <c r="CU46">
        <v>0.973007</v>
      </c>
      <c r="CV46">
        <v>0.0269935</v>
      </c>
      <c r="CW46">
        <v>0</v>
      </c>
      <c r="CX46">
        <v>4.0355</v>
      </c>
      <c r="CY46">
        <v>2</v>
      </c>
      <c r="CZ46">
        <v>235.43</v>
      </c>
      <c r="DA46">
        <v>13107.9</v>
      </c>
      <c r="DB46">
        <v>49.312</v>
      </c>
      <c r="DC46">
        <v>46.562</v>
      </c>
      <c r="DD46">
        <v>47.687</v>
      </c>
      <c r="DE46">
        <v>45.562</v>
      </c>
      <c r="DF46">
        <v>50.062</v>
      </c>
      <c r="DG46">
        <v>1457.93</v>
      </c>
      <c r="DH46">
        <v>40.45</v>
      </c>
      <c r="DI46">
        <v>0</v>
      </c>
      <c r="DJ46">
        <v>3.79999995231628</v>
      </c>
      <c r="DK46">
        <v>3.06005</v>
      </c>
      <c r="DL46">
        <v>-0.646882851858115</v>
      </c>
      <c r="DM46">
        <v>-64.4332651589935</v>
      </c>
      <c r="DN46">
        <v>596.869117647059</v>
      </c>
      <c r="DO46">
        <v>10</v>
      </c>
      <c r="DP46">
        <v>0</v>
      </c>
      <c r="DQ46" t="s">
        <v>333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457.800639344262</v>
      </c>
      <c r="DZ46">
        <v>98.4029444738271</v>
      </c>
      <c r="EA46">
        <v>14.4447512630109</v>
      </c>
      <c r="EB46">
        <v>0</v>
      </c>
      <c r="EC46">
        <v>444.835934426229</v>
      </c>
      <c r="ED46">
        <v>97.4662527763128</v>
      </c>
      <c r="EE46">
        <v>14.3016493464386</v>
      </c>
      <c r="EF46">
        <v>0</v>
      </c>
      <c r="EG46">
        <v>19.1494540983607</v>
      </c>
      <c r="EH46">
        <v>-0.602497091486006</v>
      </c>
      <c r="EI46">
        <v>0.0888529372075934</v>
      </c>
      <c r="EJ46">
        <v>0</v>
      </c>
      <c r="EK46">
        <v>0</v>
      </c>
      <c r="EL46">
        <v>3</v>
      </c>
      <c r="EM46" t="s">
        <v>334</v>
      </c>
      <c r="EN46">
        <v>3.21021</v>
      </c>
      <c r="EO46">
        <v>2.67677</v>
      </c>
      <c r="EP46">
        <v>0.119034</v>
      </c>
      <c r="EQ46">
        <v>0.121049</v>
      </c>
      <c r="ER46">
        <v>0.0990229</v>
      </c>
      <c r="ES46">
        <v>0.0992358</v>
      </c>
      <c r="ET46">
        <v>27376.5</v>
      </c>
      <c r="EU46">
        <v>31296.3</v>
      </c>
      <c r="EV46">
        <v>30889.8</v>
      </c>
      <c r="EW46">
        <v>34246.2</v>
      </c>
      <c r="EX46">
        <v>37816</v>
      </c>
      <c r="EY46">
        <v>38189</v>
      </c>
      <c r="EZ46">
        <v>42114.6</v>
      </c>
      <c r="FA46">
        <v>42281.5</v>
      </c>
      <c r="FB46">
        <v>2.25853</v>
      </c>
      <c r="FC46">
        <v>1.92695</v>
      </c>
      <c r="FD46">
        <v>0.188425</v>
      </c>
      <c r="FE46">
        <v>0</v>
      </c>
      <c r="FF46">
        <v>24.3284</v>
      </c>
      <c r="FG46">
        <v>999.9</v>
      </c>
      <c r="FH46">
        <v>63.258</v>
      </c>
      <c r="FI46">
        <v>27.946</v>
      </c>
      <c r="FJ46">
        <v>23.7361</v>
      </c>
      <c r="FK46">
        <v>60.32</v>
      </c>
      <c r="FL46">
        <v>25.609</v>
      </c>
      <c r="FM46">
        <v>1</v>
      </c>
      <c r="FN46">
        <v>-0.162307</v>
      </c>
      <c r="FO46">
        <v>3.52959</v>
      </c>
      <c r="FP46">
        <v>20.2193</v>
      </c>
      <c r="FQ46">
        <v>5.2411</v>
      </c>
      <c r="FR46">
        <v>11.986</v>
      </c>
      <c r="FS46">
        <v>4.97405</v>
      </c>
      <c r="FT46">
        <v>3.29665</v>
      </c>
      <c r="FU46">
        <v>160.1</v>
      </c>
      <c r="FV46">
        <v>9999</v>
      </c>
      <c r="FW46">
        <v>9999</v>
      </c>
      <c r="FX46">
        <v>7429.4</v>
      </c>
      <c r="FY46">
        <v>1.85635</v>
      </c>
      <c r="FZ46">
        <v>1.85456</v>
      </c>
      <c r="GA46">
        <v>1.85562</v>
      </c>
      <c r="GB46">
        <v>1.8599</v>
      </c>
      <c r="GC46">
        <v>1.85424</v>
      </c>
      <c r="GD46">
        <v>1.85866</v>
      </c>
      <c r="GE46">
        <v>1.85587</v>
      </c>
      <c r="GF46">
        <v>1.85442</v>
      </c>
      <c r="GG46" t="s">
        <v>335</v>
      </c>
      <c r="GH46" t="s">
        <v>19</v>
      </c>
      <c r="GI46" t="s">
        <v>19</v>
      </c>
      <c r="GJ46" t="s">
        <v>19</v>
      </c>
      <c r="GK46" t="s">
        <v>336</v>
      </c>
      <c r="GL46" t="s">
        <v>337</v>
      </c>
      <c r="GM46" t="s">
        <v>338</v>
      </c>
      <c r="GN46" t="s">
        <v>338</v>
      </c>
      <c r="GO46" t="s">
        <v>338</v>
      </c>
      <c r="GP46" t="s">
        <v>338</v>
      </c>
      <c r="GQ46">
        <v>0</v>
      </c>
      <c r="GR46">
        <v>100</v>
      </c>
      <c r="GS46">
        <v>100</v>
      </c>
      <c r="GT46">
        <v>0</v>
      </c>
      <c r="GU46">
        <v>0</v>
      </c>
      <c r="GV46">
        <v>2</v>
      </c>
      <c r="GW46">
        <v>646.534</v>
      </c>
      <c r="GX46">
        <v>394.355</v>
      </c>
      <c r="GY46">
        <v>17.4372</v>
      </c>
      <c r="GZ46">
        <v>24.9493</v>
      </c>
      <c r="HA46">
        <v>30.0004</v>
      </c>
      <c r="HB46">
        <v>24.7861</v>
      </c>
      <c r="HC46">
        <v>24.7702</v>
      </c>
      <c r="HD46">
        <v>22.9599</v>
      </c>
      <c r="HE46">
        <v>31.6983</v>
      </c>
      <c r="HF46">
        <v>62.1219</v>
      </c>
      <c r="HG46">
        <v>17.48</v>
      </c>
      <c r="HH46">
        <v>495</v>
      </c>
      <c r="HI46">
        <v>19.0299</v>
      </c>
      <c r="HJ46">
        <v>101.467</v>
      </c>
      <c r="HK46">
        <v>101.779</v>
      </c>
    </row>
    <row r="47" spans="1:219">
      <c r="A47">
        <v>31</v>
      </c>
      <c r="B47">
        <v>1554827603</v>
      </c>
      <c r="C47">
        <v>300</v>
      </c>
      <c r="D47" t="s">
        <v>427</v>
      </c>
      <c r="E47" t="s">
        <v>428</v>
      </c>
      <c r="H47">
        <v>1554827603</v>
      </c>
      <c r="I47">
        <f>BW47*AJ47*(BU47-BV47)/(100*BO47*(1000-AJ47*BU47))</f>
        <v>0</v>
      </c>
      <c r="J47">
        <f>BW47*AJ47*(BT47-BS47*(1000-AJ47*BV47)/(1000-AJ47*BU47))/(100*BO47)</f>
        <v>0</v>
      </c>
      <c r="K47">
        <f>BS47 - IF(AJ47&gt;1, J47*BO47*100.0/(AL47*CE47), 0)</f>
        <v>0</v>
      </c>
      <c r="L47">
        <f>((R47-I47/2)*K47-J47)/(R47+I47/2)</f>
        <v>0</v>
      </c>
      <c r="M47">
        <f>L47*(BX47+BY47)/1000.0</f>
        <v>0</v>
      </c>
      <c r="N47">
        <f>(BS47 - IF(AJ47&gt;1, J47*BO47*100.0/(AL47*CE47), 0))*(BX47+BY47)/1000.0</f>
        <v>0</v>
      </c>
      <c r="O47">
        <f>2.0/((1/Q47-1/P47)+SIGN(Q47)*SQRT((1/Q47-1/P47)*(1/Q47-1/P47) + 4*BP47/((BP47+1)*(BP47+1))*(2*1/Q47*1/P47-1/P47*1/P47)))</f>
        <v>0</v>
      </c>
      <c r="P47">
        <f>AG47+AF47*BO47+AE47*BO47*BO47</f>
        <v>0</v>
      </c>
      <c r="Q47">
        <f>I47*(1000-(1000*0.61365*exp(17.502*U47/(240.97+U47))/(BX47+BY47)+BU47)/2)/(1000*0.61365*exp(17.502*U47/(240.97+U47))/(BX47+BY47)-BU47)</f>
        <v>0</v>
      </c>
      <c r="R47">
        <f>1/((BP47+1)/(O47/1.6)+1/(P47/1.37)) + BP47/((BP47+1)/(O47/1.6) + BP47/(P47/1.37))</f>
        <v>0</v>
      </c>
      <c r="S47">
        <f>(BL47*BN47)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BU47*(BX47+BY47)/1000</f>
        <v>0</v>
      </c>
      <c r="Y47">
        <f>0.61365*exp(17.502*BZ47/(240.97+BZ47))</f>
        <v>0</v>
      </c>
      <c r="Z47">
        <f>(V47-BU47*(BX47+BY47)/1000)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-0.0417267025379694</v>
      </c>
      <c r="AF47">
        <v>0.046841879058781</v>
      </c>
      <c r="AG47">
        <v>3.49119641970773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MAX(0,($B$13+$C$13*CE47)/(1+$D$13*CE47)*BX47/(BZ47+273)*$E$13)</f>
        <v>0</v>
      </c>
      <c r="AM47">
        <v>0</v>
      </c>
      <c r="AN47">
        <v>620.557647058824</v>
      </c>
      <c r="AO47">
        <v>1908.13</v>
      </c>
      <c r="AP47">
        <f>AO47-AN47</f>
        <v>0</v>
      </c>
      <c r="AQ47">
        <f>AP47/AO47</f>
        <v>0</v>
      </c>
      <c r="AR47">
        <v>-2.26732946292121</v>
      </c>
      <c r="AS47" t="s">
        <v>429</v>
      </c>
      <c r="AT47">
        <v>2.73732352941176</v>
      </c>
      <c r="AU47">
        <v>2.2768</v>
      </c>
      <c r="AV47">
        <f>1-AT47/AU47</f>
        <v>0</v>
      </c>
      <c r="AW47">
        <v>0.5</v>
      </c>
      <c r="AX47">
        <f>BL47</f>
        <v>0</v>
      </c>
      <c r="AY47">
        <f>J47</f>
        <v>0</v>
      </c>
      <c r="AZ47">
        <f>AV47*AW47*AX47</f>
        <v>0</v>
      </c>
      <c r="BA47">
        <f>BF47/AU47</f>
        <v>0</v>
      </c>
      <c r="BB47">
        <f>(AY47-AR47)/AX47</f>
        <v>0</v>
      </c>
      <c r="BC47">
        <f>(AO47-AU47)/AU47</f>
        <v>0</v>
      </c>
      <c r="BD47" t="s">
        <v>331</v>
      </c>
      <c r="BE47">
        <v>0</v>
      </c>
      <c r="BF47">
        <f>AU47-BE47</f>
        <v>0</v>
      </c>
      <c r="BG47">
        <f>(AU47-AT47)/(AU47-BE47)</f>
        <v>0</v>
      </c>
      <c r="BH47">
        <f>(AO47-AU47)/(AO47-BE47)</f>
        <v>0</v>
      </c>
      <c r="BI47">
        <f>(AU47-AT47)/(AU47-AN47)</f>
        <v>0</v>
      </c>
      <c r="BJ47">
        <f>(AO47-AU47)/(AO47-AN47)</f>
        <v>0</v>
      </c>
      <c r="BK47">
        <f>$B$11*CF47+$C$11*CG47+$F$11*CT47</f>
        <v>0</v>
      </c>
      <c r="BL47">
        <f>BK47*BM47</f>
        <v>0</v>
      </c>
      <c r="BM47">
        <f>($B$11*$D$9+$C$11*$D$9+$F$11*((DG47+CY47)/MAX(DG47+CY47+DH47, 0.1)*$I$9+DH47/MAX(DG47+CY47+DH47, 0.1)*$J$9))/($B$11+$C$11+$F$11)</f>
        <v>0</v>
      </c>
      <c r="BN47">
        <f>($B$11*$K$9+$C$11*$K$9+$F$11*((DG47+CY47)/MAX(DG47+CY47+DH47, 0.1)*$P$9+DH47/MAX(DG47+CY47+DH47, 0.1)*$Q$9))/($B$11+$C$11+$F$11)</f>
        <v>0</v>
      </c>
      <c r="BO47">
        <v>6</v>
      </c>
      <c r="BP47">
        <v>0.5</v>
      </c>
      <c r="BQ47" t="s">
        <v>332</v>
      </c>
      <c r="BR47">
        <v>1554827603</v>
      </c>
      <c r="BS47">
        <v>477.388</v>
      </c>
      <c r="BT47">
        <v>489.795</v>
      </c>
      <c r="BU47">
        <v>18.9431</v>
      </c>
      <c r="BV47">
        <v>19.0613</v>
      </c>
      <c r="BW47">
        <v>600.031</v>
      </c>
      <c r="BX47">
        <v>100.815</v>
      </c>
      <c r="BY47">
        <v>0.10035</v>
      </c>
      <c r="BZ47">
        <v>25.0049</v>
      </c>
      <c r="CA47">
        <v>26.5768</v>
      </c>
      <c r="CB47">
        <v>999.9</v>
      </c>
      <c r="CC47">
        <v>0</v>
      </c>
      <c r="CD47">
        <v>0</v>
      </c>
      <c r="CE47">
        <v>9981.25</v>
      </c>
      <c r="CF47">
        <v>0</v>
      </c>
      <c r="CG47">
        <v>0.00152894</v>
      </c>
      <c r="CH47">
        <v>-12.407</v>
      </c>
      <c r="CI47">
        <v>486.606</v>
      </c>
      <c r="CJ47">
        <v>499.313</v>
      </c>
      <c r="CK47">
        <v>-0.118254</v>
      </c>
      <c r="CL47">
        <v>477.388</v>
      </c>
      <c r="CM47">
        <v>489.795</v>
      </c>
      <c r="CN47">
        <v>18.9431</v>
      </c>
      <c r="CO47">
        <v>19.0613</v>
      </c>
      <c r="CP47">
        <v>1.90974</v>
      </c>
      <c r="CQ47">
        <v>1.92166</v>
      </c>
      <c r="CR47">
        <v>16.7152</v>
      </c>
      <c r="CS47">
        <v>16.8132</v>
      </c>
      <c r="CT47">
        <v>9188.64</v>
      </c>
      <c r="CU47">
        <v>0.995582</v>
      </c>
      <c r="CV47">
        <v>0.00441798</v>
      </c>
      <c r="CW47">
        <v>0</v>
      </c>
      <c r="CX47">
        <v>1.8416</v>
      </c>
      <c r="CY47">
        <v>25</v>
      </c>
      <c r="CZ47">
        <v>1464.31</v>
      </c>
      <c r="DA47">
        <v>80786.8</v>
      </c>
      <c r="DB47">
        <v>49.187</v>
      </c>
      <c r="DC47">
        <v>46.562</v>
      </c>
      <c r="DD47">
        <v>47.625</v>
      </c>
      <c r="DE47">
        <v>45.562</v>
      </c>
      <c r="DF47">
        <v>50</v>
      </c>
      <c r="DG47">
        <v>9123.16</v>
      </c>
      <c r="DH47">
        <v>40.48</v>
      </c>
      <c r="DI47">
        <v>0</v>
      </c>
      <c r="DJ47">
        <v>3.80000019073486</v>
      </c>
      <c r="DK47">
        <v>2.73732352941176</v>
      </c>
      <c r="DL47">
        <v>6.45158191517609</v>
      </c>
      <c r="DM47">
        <v>-3548.39637228041</v>
      </c>
      <c r="DN47">
        <v>741.184647058823</v>
      </c>
      <c r="DO47">
        <v>10</v>
      </c>
      <c r="DP47">
        <v>0</v>
      </c>
      <c r="DQ47" t="s">
        <v>333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464.283081967213</v>
      </c>
      <c r="DZ47">
        <v>98.7455758857721</v>
      </c>
      <c r="EA47">
        <v>14.4945779125207</v>
      </c>
      <c r="EB47">
        <v>0</v>
      </c>
      <c r="EC47">
        <v>451.345016393443</v>
      </c>
      <c r="ED47">
        <v>97.9668577472207</v>
      </c>
      <c r="EE47">
        <v>14.3750373747104</v>
      </c>
      <c r="EF47">
        <v>0</v>
      </c>
      <c r="EG47">
        <v>19.1091475409836</v>
      </c>
      <c r="EH47">
        <v>-0.629091274457926</v>
      </c>
      <c r="EI47">
        <v>0.0926400377391647</v>
      </c>
      <c r="EJ47">
        <v>0</v>
      </c>
      <c r="EK47">
        <v>0</v>
      </c>
      <c r="EL47">
        <v>3</v>
      </c>
      <c r="EM47" t="s">
        <v>334</v>
      </c>
      <c r="EN47">
        <v>3.21001</v>
      </c>
      <c r="EO47">
        <v>2.67638</v>
      </c>
      <c r="EP47">
        <v>0.120217</v>
      </c>
      <c r="EQ47">
        <v>0.122097</v>
      </c>
      <c r="ER47">
        <v>0.0988838</v>
      </c>
      <c r="ES47">
        <v>0.0992271</v>
      </c>
      <c r="ET47">
        <v>27339.2</v>
      </c>
      <c r="EU47">
        <v>31259</v>
      </c>
      <c r="EV47">
        <v>30889.1</v>
      </c>
      <c r="EW47">
        <v>34246.2</v>
      </c>
      <c r="EX47">
        <v>37821.1</v>
      </c>
      <c r="EY47">
        <v>38189.4</v>
      </c>
      <c r="EZ47">
        <v>42113.8</v>
      </c>
      <c r="FA47">
        <v>42281.6</v>
      </c>
      <c r="FB47">
        <v>2.25847</v>
      </c>
      <c r="FC47">
        <v>1.9268</v>
      </c>
      <c r="FD47">
        <v>0.137776</v>
      </c>
      <c r="FE47">
        <v>0</v>
      </c>
      <c r="FF47">
        <v>24.318</v>
      </c>
      <c r="FG47">
        <v>999.9</v>
      </c>
      <c r="FH47">
        <v>63.258</v>
      </c>
      <c r="FI47">
        <v>27.966</v>
      </c>
      <c r="FJ47">
        <v>23.7642</v>
      </c>
      <c r="FK47">
        <v>60.91</v>
      </c>
      <c r="FL47">
        <v>25.653</v>
      </c>
      <c r="FM47">
        <v>1</v>
      </c>
      <c r="FN47">
        <v>-0.162802</v>
      </c>
      <c r="FO47">
        <v>3.36541</v>
      </c>
      <c r="FP47">
        <v>20.2173</v>
      </c>
      <c r="FQ47">
        <v>5.2408</v>
      </c>
      <c r="FR47">
        <v>11.986</v>
      </c>
      <c r="FS47">
        <v>4.9739</v>
      </c>
      <c r="FT47">
        <v>3.29663</v>
      </c>
      <c r="FU47">
        <v>160.1</v>
      </c>
      <c r="FV47">
        <v>9999</v>
      </c>
      <c r="FW47">
        <v>9999</v>
      </c>
      <c r="FX47">
        <v>7429.4</v>
      </c>
      <c r="FY47">
        <v>1.85631</v>
      </c>
      <c r="FZ47">
        <v>1.85457</v>
      </c>
      <c r="GA47">
        <v>1.85562</v>
      </c>
      <c r="GB47">
        <v>1.85989</v>
      </c>
      <c r="GC47">
        <v>1.85425</v>
      </c>
      <c r="GD47">
        <v>1.85866</v>
      </c>
      <c r="GE47">
        <v>1.85588</v>
      </c>
      <c r="GF47">
        <v>1.85444</v>
      </c>
      <c r="GG47" t="s">
        <v>335</v>
      </c>
      <c r="GH47" t="s">
        <v>19</v>
      </c>
      <c r="GI47" t="s">
        <v>19</v>
      </c>
      <c r="GJ47" t="s">
        <v>19</v>
      </c>
      <c r="GK47" t="s">
        <v>336</v>
      </c>
      <c r="GL47" t="s">
        <v>337</v>
      </c>
      <c r="GM47" t="s">
        <v>338</v>
      </c>
      <c r="GN47" t="s">
        <v>338</v>
      </c>
      <c r="GO47" t="s">
        <v>338</v>
      </c>
      <c r="GP47" t="s">
        <v>338</v>
      </c>
      <c r="GQ47">
        <v>0</v>
      </c>
      <c r="GR47">
        <v>100</v>
      </c>
      <c r="GS47">
        <v>100</v>
      </c>
      <c r="GT47">
        <v>0</v>
      </c>
      <c r="GU47">
        <v>0</v>
      </c>
      <c r="GV47">
        <v>2</v>
      </c>
      <c r="GW47">
        <v>646.495</v>
      </c>
      <c r="GX47">
        <v>394.278</v>
      </c>
      <c r="GY47">
        <v>17.4528</v>
      </c>
      <c r="GZ47">
        <v>24.9497</v>
      </c>
      <c r="HA47">
        <v>29.9999</v>
      </c>
      <c r="HB47">
        <v>24.7861</v>
      </c>
      <c r="HC47">
        <v>24.7708</v>
      </c>
      <c r="HD47">
        <v>23.3068</v>
      </c>
      <c r="HE47">
        <v>31.6983</v>
      </c>
      <c r="HF47">
        <v>62.1219</v>
      </c>
      <c r="HG47">
        <v>17.48</v>
      </c>
      <c r="HH47">
        <v>500</v>
      </c>
      <c r="HI47">
        <v>19.0383</v>
      </c>
      <c r="HJ47">
        <v>101.464</v>
      </c>
      <c r="HK47">
        <v>101.779</v>
      </c>
    </row>
    <row r="48" spans="1:219">
      <c r="A48">
        <v>32</v>
      </c>
      <c r="B48">
        <v>1554827607</v>
      </c>
      <c r="C48">
        <v>304</v>
      </c>
      <c r="D48" t="s">
        <v>430</v>
      </c>
      <c r="E48" t="s">
        <v>431</v>
      </c>
      <c r="H48">
        <v>1554827607</v>
      </c>
      <c r="I48">
        <f>BW48*AJ48*(BU48-BV48)/(100*BO48*(1000-AJ48*BU48))</f>
        <v>0</v>
      </c>
      <c r="J48">
        <f>BW48*AJ48*(BT48-BS48*(1000-AJ48*BV48)/(1000-AJ48*BU48))/(100*BO48)</f>
        <v>0</v>
      </c>
      <c r="K48">
        <f>BS48 - IF(AJ48&gt;1, J48*BO48*100.0/(AL48*CE48), 0)</f>
        <v>0</v>
      </c>
      <c r="L48">
        <f>((R48-I48/2)*K48-J48)/(R48+I48/2)</f>
        <v>0</v>
      </c>
      <c r="M48">
        <f>L48*(BX48+BY48)/1000.0</f>
        <v>0</v>
      </c>
      <c r="N48">
        <f>(BS48 - IF(AJ48&gt;1, J48*BO48*100.0/(AL48*CE48), 0))*(BX48+BY48)/1000.0</f>
        <v>0</v>
      </c>
      <c r="O48">
        <f>2.0/((1/Q48-1/P48)+SIGN(Q48)*SQRT((1/Q48-1/P48)*(1/Q48-1/P48) + 4*BP48/((BP48+1)*(BP48+1))*(2*1/Q48*1/P48-1/P48*1/P48)))</f>
        <v>0</v>
      </c>
      <c r="P48">
        <f>AG48+AF48*BO48+AE48*BO48*BO48</f>
        <v>0</v>
      </c>
      <c r="Q48">
        <f>I48*(1000-(1000*0.61365*exp(17.502*U48/(240.97+U48))/(BX48+BY48)+BU48)/2)/(1000*0.61365*exp(17.502*U48/(240.97+U48))/(BX48+BY48)-BU48)</f>
        <v>0</v>
      </c>
      <c r="R48">
        <f>1/((BP48+1)/(O48/1.6)+1/(P48/1.37)) + BP48/((BP48+1)/(O48/1.6) + BP48/(P48/1.37))</f>
        <v>0</v>
      </c>
      <c r="S48">
        <f>(BL48*BN48)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BU48*(BX48+BY48)/1000</f>
        <v>0</v>
      </c>
      <c r="Y48">
        <f>0.61365*exp(17.502*BZ48/(240.97+BZ48))</f>
        <v>0</v>
      </c>
      <c r="Z48">
        <f>(V48-BU48*(BX48+BY48)/1000)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-0.0420371063835092</v>
      </c>
      <c r="AF48">
        <v>0.0471903345682697</v>
      </c>
      <c r="AG48">
        <v>3.51169004978715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MAX(0,($B$13+$C$13*CE48)/(1+$D$13*CE48)*BX48/(BZ48+273)*$E$13)</f>
        <v>0</v>
      </c>
      <c r="AM48">
        <v>0</v>
      </c>
      <c r="AN48">
        <v>620.557647058824</v>
      </c>
      <c r="AO48">
        <v>1908.13</v>
      </c>
      <c r="AP48">
        <f>AO48-AN48</f>
        <v>0</v>
      </c>
      <c r="AQ48">
        <f>AP48/AO48</f>
        <v>0</v>
      </c>
      <c r="AR48">
        <v>-2.26732946292121</v>
      </c>
      <c r="AS48" t="s">
        <v>432</v>
      </c>
      <c r="AT48">
        <v>3.08291470588235</v>
      </c>
      <c r="AU48">
        <v>2.288</v>
      </c>
      <c r="AV48">
        <f>1-AT48/AU48</f>
        <v>0</v>
      </c>
      <c r="AW48">
        <v>0.5</v>
      </c>
      <c r="AX48">
        <f>BL48</f>
        <v>0</v>
      </c>
      <c r="AY48">
        <f>J48</f>
        <v>0</v>
      </c>
      <c r="AZ48">
        <f>AV48*AW48*AX48</f>
        <v>0</v>
      </c>
      <c r="BA48">
        <f>BF48/AU48</f>
        <v>0</v>
      </c>
      <c r="BB48">
        <f>(AY48-AR48)/AX48</f>
        <v>0</v>
      </c>
      <c r="BC48">
        <f>(AO48-AU48)/AU48</f>
        <v>0</v>
      </c>
      <c r="BD48" t="s">
        <v>331</v>
      </c>
      <c r="BE48">
        <v>0</v>
      </c>
      <c r="BF48">
        <f>AU48-BE48</f>
        <v>0</v>
      </c>
      <c r="BG48">
        <f>(AU48-AT48)/(AU48-BE48)</f>
        <v>0</v>
      </c>
      <c r="BH48">
        <f>(AO48-AU48)/(AO48-BE48)</f>
        <v>0</v>
      </c>
      <c r="BI48">
        <f>(AU48-AT48)/(AU48-AN48)</f>
        <v>0</v>
      </c>
      <c r="BJ48">
        <f>(AO48-AU48)/(AO48-AN48)</f>
        <v>0</v>
      </c>
      <c r="BK48">
        <f>$B$11*CF48+$C$11*CG48+$F$11*CT48</f>
        <v>0</v>
      </c>
      <c r="BL48">
        <f>BK48*BM48</f>
        <v>0</v>
      </c>
      <c r="BM48">
        <f>($B$11*$D$9+$C$11*$D$9+$F$11*((DG48+CY48)/MAX(DG48+CY48+DH48, 0.1)*$I$9+DH48/MAX(DG48+CY48+DH48, 0.1)*$J$9))/($B$11+$C$11+$F$11)</f>
        <v>0</v>
      </c>
      <c r="BN48">
        <f>($B$11*$K$9+$C$11*$K$9+$F$11*((DG48+CY48)/MAX(DG48+CY48+DH48, 0.1)*$P$9+DH48/MAX(DG48+CY48+DH48, 0.1)*$Q$9))/($B$11+$C$11+$F$11)</f>
        <v>0</v>
      </c>
      <c r="BO48">
        <v>6</v>
      </c>
      <c r="BP48">
        <v>0.5</v>
      </c>
      <c r="BQ48" t="s">
        <v>332</v>
      </c>
      <c r="BR48">
        <v>1554827607</v>
      </c>
      <c r="BS48">
        <v>483.9</v>
      </c>
      <c r="BT48">
        <v>497.827</v>
      </c>
      <c r="BU48">
        <v>18.9309</v>
      </c>
      <c r="BV48">
        <v>19.0613</v>
      </c>
      <c r="BW48">
        <v>599.969</v>
      </c>
      <c r="BX48">
        <v>100.814</v>
      </c>
      <c r="BY48">
        <v>0.0994917</v>
      </c>
      <c r="BZ48">
        <v>24.9714</v>
      </c>
      <c r="CA48">
        <v>26.2348</v>
      </c>
      <c r="CB48">
        <v>999.9</v>
      </c>
      <c r="CC48">
        <v>0</v>
      </c>
      <c r="CD48">
        <v>0</v>
      </c>
      <c r="CE48">
        <v>10055.6</v>
      </c>
      <c r="CF48">
        <v>0</v>
      </c>
      <c r="CG48">
        <v>0.00152894</v>
      </c>
      <c r="CH48">
        <v>-13.9273</v>
      </c>
      <c r="CI48">
        <v>493.238</v>
      </c>
      <c r="CJ48">
        <v>507.501</v>
      </c>
      <c r="CK48">
        <v>-0.130356</v>
      </c>
      <c r="CL48">
        <v>483.9</v>
      </c>
      <c r="CM48">
        <v>497.827</v>
      </c>
      <c r="CN48">
        <v>18.9309</v>
      </c>
      <c r="CO48">
        <v>19.0613</v>
      </c>
      <c r="CP48">
        <v>1.9085</v>
      </c>
      <c r="CQ48">
        <v>1.92164</v>
      </c>
      <c r="CR48">
        <v>16.705</v>
      </c>
      <c r="CS48">
        <v>16.8131</v>
      </c>
      <c r="CT48">
        <v>1497.56</v>
      </c>
      <c r="CU48">
        <v>0.972998</v>
      </c>
      <c r="CV48">
        <v>0.0270025</v>
      </c>
      <c r="CW48">
        <v>0</v>
      </c>
      <c r="CX48">
        <v>3.60025</v>
      </c>
      <c r="CY48">
        <v>2</v>
      </c>
      <c r="CZ48">
        <v>236.71</v>
      </c>
      <c r="DA48">
        <v>13083.2</v>
      </c>
      <c r="DB48">
        <v>49.125</v>
      </c>
      <c r="DC48">
        <v>46.562</v>
      </c>
      <c r="DD48">
        <v>47.625</v>
      </c>
      <c r="DE48">
        <v>45.562</v>
      </c>
      <c r="DF48">
        <v>50</v>
      </c>
      <c r="DG48">
        <v>1455.18</v>
      </c>
      <c r="DH48">
        <v>40.38</v>
      </c>
      <c r="DI48">
        <v>0</v>
      </c>
      <c r="DJ48">
        <v>4.5</v>
      </c>
      <c r="DK48">
        <v>3.08291470588235</v>
      </c>
      <c r="DL48">
        <v>-4.05309560045142</v>
      </c>
      <c r="DM48">
        <v>1381.61806764945</v>
      </c>
      <c r="DN48">
        <v>595.819117647059</v>
      </c>
      <c r="DO48">
        <v>10</v>
      </c>
      <c r="DP48">
        <v>0</v>
      </c>
      <c r="DQ48" t="s">
        <v>333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470.803196721311</v>
      </c>
      <c r="DZ48">
        <v>98.4419968270734</v>
      </c>
      <c r="EA48">
        <v>14.4498111392952</v>
      </c>
      <c r="EB48">
        <v>0</v>
      </c>
      <c r="EC48">
        <v>457.818</v>
      </c>
      <c r="ED48">
        <v>98.2562728714943</v>
      </c>
      <c r="EE48">
        <v>14.4170657356561</v>
      </c>
      <c r="EF48">
        <v>0</v>
      </c>
      <c r="EG48">
        <v>19.0678852459016</v>
      </c>
      <c r="EH48">
        <v>-0.606080592279205</v>
      </c>
      <c r="EI48">
        <v>0.0892976306040471</v>
      </c>
      <c r="EJ48">
        <v>0</v>
      </c>
      <c r="EK48">
        <v>0</v>
      </c>
      <c r="EL48">
        <v>3</v>
      </c>
      <c r="EM48" t="s">
        <v>334</v>
      </c>
      <c r="EN48">
        <v>3.20987</v>
      </c>
      <c r="EO48">
        <v>2.67617</v>
      </c>
      <c r="EP48">
        <v>0.12142</v>
      </c>
      <c r="EQ48">
        <v>0.123558</v>
      </c>
      <c r="ER48">
        <v>0.0988371</v>
      </c>
      <c r="ES48">
        <v>0.0992257</v>
      </c>
      <c r="ET48">
        <v>27301.9</v>
      </c>
      <c r="EU48">
        <v>31206.8</v>
      </c>
      <c r="EV48">
        <v>30889.2</v>
      </c>
      <c r="EW48">
        <v>34246</v>
      </c>
      <c r="EX48">
        <v>37823.2</v>
      </c>
      <c r="EY48">
        <v>38189.3</v>
      </c>
      <c r="EZ48">
        <v>42113.9</v>
      </c>
      <c r="FA48">
        <v>42281.5</v>
      </c>
      <c r="FB48">
        <v>2.25833</v>
      </c>
      <c r="FC48">
        <v>1.9272</v>
      </c>
      <c r="FD48">
        <v>0.117645</v>
      </c>
      <c r="FE48">
        <v>0</v>
      </c>
      <c r="FF48">
        <v>24.3054</v>
      </c>
      <c r="FG48">
        <v>999.9</v>
      </c>
      <c r="FH48">
        <v>63.234</v>
      </c>
      <c r="FI48">
        <v>27.946</v>
      </c>
      <c r="FJ48">
        <v>23.7268</v>
      </c>
      <c r="FK48">
        <v>61.02</v>
      </c>
      <c r="FL48">
        <v>25.6691</v>
      </c>
      <c r="FM48">
        <v>1</v>
      </c>
      <c r="FN48">
        <v>-0.162927</v>
      </c>
      <c r="FO48">
        <v>3.33192</v>
      </c>
      <c r="FP48">
        <v>20.2147</v>
      </c>
      <c r="FQ48">
        <v>5.23631</v>
      </c>
      <c r="FR48">
        <v>11.986</v>
      </c>
      <c r="FS48">
        <v>4.9727</v>
      </c>
      <c r="FT48">
        <v>3.29583</v>
      </c>
      <c r="FU48">
        <v>160.1</v>
      </c>
      <c r="FV48">
        <v>9999</v>
      </c>
      <c r="FW48">
        <v>9999</v>
      </c>
      <c r="FX48">
        <v>7429.6</v>
      </c>
      <c r="FY48">
        <v>1.85632</v>
      </c>
      <c r="FZ48">
        <v>1.85455</v>
      </c>
      <c r="GA48">
        <v>1.85561</v>
      </c>
      <c r="GB48">
        <v>1.8599</v>
      </c>
      <c r="GC48">
        <v>1.85425</v>
      </c>
      <c r="GD48">
        <v>1.85865</v>
      </c>
      <c r="GE48">
        <v>1.85586</v>
      </c>
      <c r="GF48">
        <v>1.85442</v>
      </c>
      <c r="GG48" t="s">
        <v>335</v>
      </c>
      <c r="GH48" t="s">
        <v>19</v>
      </c>
      <c r="GI48" t="s">
        <v>19</v>
      </c>
      <c r="GJ48" t="s">
        <v>19</v>
      </c>
      <c r="GK48" t="s">
        <v>336</v>
      </c>
      <c r="GL48" t="s">
        <v>337</v>
      </c>
      <c r="GM48" t="s">
        <v>338</v>
      </c>
      <c r="GN48" t="s">
        <v>338</v>
      </c>
      <c r="GO48" t="s">
        <v>338</v>
      </c>
      <c r="GP48" t="s">
        <v>338</v>
      </c>
      <c r="GQ48">
        <v>0</v>
      </c>
      <c r="GR48">
        <v>100</v>
      </c>
      <c r="GS48">
        <v>100</v>
      </c>
      <c r="GT48">
        <v>0</v>
      </c>
      <c r="GU48">
        <v>0</v>
      </c>
      <c r="GV48">
        <v>2</v>
      </c>
      <c r="GW48">
        <v>646.399</v>
      </c>
      <c r="GX48">
        <v>394.509</v>
      </c>
      <c r="GY48">
        <v>17.4634</v>
      </c>
      <c r="GZ48">
        <v>24.9514</v>
      </c>
      <c r="HA48">
        <v>29.9998</v>
      </c>
      <c r="HB48">
        <v>24.7877</v>
      </c>
      <c r="HC48">
        <v>24.7722</v>
      </c>
      <c r="HD48">
        <v>23.6047</v>
      </c>
      <c r="HE48">
        <v>31.6983</v>
      </c>
      <c r="HF48">
        <v>62.1219</v>
      </c>
      <c r="HG48">
        <v>17.48</v>
      </c>
      <c r="HH48">
        <v>510</v>
      </c>
      <c r="HI48">
        <v>18.9932</v>
      </c>
      <c r="HJ48">
        <v>101.465</v>
      </c>
      <c r="HK48">
        <v>101.778</v>
      </c>
    </row>
    <row r="49" spans="1:219">
      <c r="A49">
        <v>33</v>
      </c>
      <c r="B49">
        <v>1554827611</v>
      </c>
      <c r="C49">
        <v>308</v>
      </c>
      <c r="D49" t="s">
        <v>433</v>
      </c>
      <c r="E49" t="s">
        <v>434</v>
      </c>
      <c r="H49">
        <v>1554827611</v>
      </c>
      <c r="I49">
        <f>BW49*AJ49*(BU49-BV49)/(100*BO49*(1000-AJ49*BU49))</f>
        <v>0</v>
      </c>
      <c r="J49">
        <f>BW49*AJ49*(BT49-BS49*(1000-AJ49*BV49)/(1000-AJ49*BU49))/(100*BO49)</f>
        <v>0</v>
      </c>
      <c r="K49">
        <f>BS49 - IF(AJ49&gt;1, J49*BO49*100.0/(AL49*CE49), 0)</f>
        <v>0</v>
      </c>
      <c r="L49">
        <f>((R49-I49/2)*K49-J49)/(R49+I49/2)</f>
        <v>0</v>
      </c>
      <c r="M49">
        <f>L49*(BX49+BY49)/1000.0</f>
        <v>0</v>
      </c>
      <c r="N49">
        <f>(BS49 - IF(AJ49&gt;1, J49*BO49*100.0/(AL49*CE49), 0))*(BX49+BY49)/1000.0</f>
        <v>0</v>
      </c>
      <c r="O49">
        <f>2.0/((1/Q49-1/P49)+SIGN(Q49)*SQRT((1/Q49-1/P49)*(1/Q49-1/P49) + 4*BP49/((BP49+1)*(BP49+1))*(2*1/Q49*1/P49-1/P49*1/P49)))</f>
        <v>0</v>
      </c>
      <c r="P49">
        <f>AG49+AF49*BO49+AE49*BO49*BO49</f>
        <v>0</v>
      </c>
      <c r="Q49">
        <f>I49*(1000-(1000*0.61365*exp(17.502*U49/(240.97+U49))/(BX49+BY49)+BU49)/2)/(1000*0.61365*exp(17.502*U49/(240.97+U49))/(BX49+BY49)-BU49)</f>
        <v>0</v>
      </c>
      <c r="R49">
        <f>1/((BP49+1)/(O49/1.6)+1/(P49/1.37)) + BP49/((BP49+1)/(O49/1.6) + BP49/(P49/1.37))</f>
        <v>0</v>
      </c>
      <c r="S49">
        <f>(BL49*BN49)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BU49*(BX49+BY49)/1000</f>
        <v>0</v>
      </c>
      <c r="Y49">
        <f>0.61365*exp(17.502*BZ49/(240.97+BZ49))</f>
        <v>0</v>
      </c>
      <c r="Z49">
        <f>(V49-BU49*(BX49+BY49)/1000)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-0.0421123554241384</v>
      </c>
      <c r="AF49">
        <v>0.0472748082085541</v>
      </c>
      <c r="AG49">
        <v>3.51665013220486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MAX(0,($B$13+$C$13*CE49)/(1+$D$13*CE49)*BX49/(BZ49+273)*$E$13)</f>
        <v>0</v>
      </c>
      <c r="AM49">
        <v>0</v>
      </c>
      <c r="AN49">
        <v>620.557647058824</v>
      </c>
      <c r="AO49">
        <v>1908.13</v>
      </c>
      <c r="AP49">
        <f>AO49-AN49</f>
        <v>0</v>
      </c>
      <c r="AQ49">
        <f>AP49/AO49</f>
        <v>0</v>
      </c>
      <c r="AR49">
        <v>-2.26732946292121</v>
      </c>
      <c r="AS49" t="s">
        <v>435</v>
      </c>
      <c r="AT49">
        <v>2.80053823529412</v>
      </c>
      <c r="AU49">
        <v>2.2652</v>
      </c>
      <c r="AV49">
        <f>1-AT49/AU49</f>
        <v>0</v>
      </c>
      <c r="AW49">
        <v>0.5</v>
      </c>
      <c r="AX49">
        <f>BL49</f>
        <v>0</v>
      </c>
      <c r="AY49">
        <f>J49</f>
        <v>0</v>
      </c>
      <c r="AZ49">
        <f>AV49*AW49*AX49</f>
        <v>0</v>
      </c>
      <c r="BA49">
        <f>BF49/AU49</f>
        <v>0</v>
      </c>
      <c r="BB49">
        <f>(AY49-AR49)/AX49</f>
        <v>0</v>
      </c>
      <c r="BC49">
        <f>(AO49-AU49)/AU49</f>
        <v>0</v>
      </c>
      <c r="BD49" t="s">
        <v>331</v>
      </c>
      <c r="BE49">
        <v>0</v>
      </c>
      <c r="BF49">
        <f>AU49-BE49</f>
        <v>0</v>
      </c>
      <c r="BG49">
        <f>(AU49-AT49)/(AU49-BE49)</f>
        <v>0</v>
      </c>
      <c r="BH49">
        <f>(AO49-AU49)/(AO49-BE49)</f>
        <v>0</v>
      </c>
      <c r="BI49">
        <f>(AU49-AT49)/(AU49-AN49)</f>
        <v>0</v>
      </c>
      <c r="BJ49">
        <f>(AO49-AU49)/(AO49-AN49)</f>
        <v>0</v>
      </c>
      <c r="BK49">
        <f>$B$11*CF49+$C$11*CG49+$F$11*CT49</f>
        <v>0</v>
      </c>
      <c r="BL49">
        <f>BK49*BM49</f>
        <v>0</v>
      </c>
      <c r="BM49">
        <f>($B$11*$D$9+$C$11*$D$9+$F$11*((DG49+CY49)/MAX(DG49+CY49+DH49, 0.1)*$I$9+DH49/MAX(DG49+CY49+DH49, 0.1)*$J$9))/($B$11+$C$11+$F$11)</f>
        <v>0</v>
      </c>
      <c r="BN49">
        <f>($B$11*$K$9+$C$11*$K$9+$F$11*((DG49+CY49)/MAX(DG49+CY49+DH49, 0.1)*$P$9+DH49/MAX(DG49+CY49+DH49, 0.1)*$Q$9))/($B$11+$C$11+$F$11)</f>
        <v>0</v>
      </c>
      <c r="BO49">
        <v>6</v>
      </c>
      <c r="BP49">
        <v>0.5</v>
      </c>
      <c r="BQ49" t="s">
        <v>332</v>
      </c>
      <c r="BR49">
        <v>1554827611</v>
      </c>
      <c r="BS49">
        <v>490.953</v>
      </c>
      <c r="BT49">
        <v>504.959</v>
      </c>
      <c r="BU49">
        <v>18.925</v>
      </c>
      <c r="BV49">
        <v>19.0605</v>
      </c>
      <c r="BW49">
        <v>599.996</v>
      </c>
      <c r="BX49">
        <v>100.812</v>
      </c>
      <c r="BY49">
        <v>0.099732</v>
      </c>
      <c r="BZ49">
        <v>25.0092</v>
      </c>
      <c r="CA49">
        <v>27.0852</v>
      </c>
      <c r="CB49">
        <v>999.9</v>
      </c>
      <c r="CC49">
        <v>0</v>
      </c>
      <c r="CD49">
        <v>0</v>
      </c>
      <c r="CE49">
        <v>10073.8</v>
      </c>
      <c r="CF49">
        <v>0</v>
      </c>
      <c r="CG49">
        <v>0.00152894</v>
      </c>
      <c r="CH49">
        <v>-14.0063</v>
      </c>
      <c r="CI49">
        <v>500.423</v>
      </c>
      <c r="CJ49">
        <v>514.771</v>
      </c>
      <c r="CK49">
        <v>-0.135471</v>
      </c>
      <c r="CL49">
        <v>490.953</v>
      </c>
      <c r="CM49">
        <v>504.959</v>
      </c>
      <c r="CN49">
        <v>18.925</v>
      </c>
      <c r="CO49">
        <v>19.0605</v>
      </c>
      <c r="CP49">
        <v>1.90787</v>
      </c>
      <c r="CQ49">
        <v>1.92153</v>
      </c>
      <c r="CR49">
        <v>16.6998</v>
      </c>
      <c r="CS49">
        <v>16.8121</v>
      </c>
      <c r="CT49">
        <v>9188.13</v>
      </c>
      <c r="CU49">
        <v>0.995582</v>
      </c>
      <c r="CV49">
        <v>0.00441798</v>
      </c>
      <c r="CW49">
        <v>0</v>
      </c>
      <c r="CX49">
        <v>1.386</v>
      </c>
      <c r="CY49">
        <v>25</v>
      </c>
      <c r="CZ49">
        <v>1465.68</v>
      </c>
      <c r="DA49">
        <v>80782.3</v>
      </c>
      <c r="DB49">
        <v>49.062</v>
      </c>
      <c r="DC49">
        <v>46.562</v>
      </c>
      <c r="DD49">
        <v>47.687</v>
      </c>
      <c r="DE49">
        <v>45.562</v>
      </c>
      <c r="DF49">
        <v>49.937</v>
      </c>
      <c r="DG49">
        <v>9122.65</v>
      </c>
      <c r="DH49">
        <v>40.48</v>
      </c>
      <c r="DI49">
        <v>0</v>
      </c>
      <c r="DJ49">
        <v>3.5</v>
      </c>
      <c r="DK49">
        <v>2.80053823529412</v>
      </c>
      <c r="DL49">
        <v>-2.53974187938808</v>
      </c>
      <c r="DM49">
        <v>1869.12515335856</v>
      </c>
      <c r="DN49">
        <v>667.710941176471</v>
      </c>
      <c r="DO49">
        <v>10</v>
      </c>
      <c r="DP49">
        <v>0</v>
      </c>
      <c r="DQ49" t="s">
        <v>333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477.546770491803</v>
      </c>
      <c r="DZ49">
        <v>98.9330830248555</v>
      </c>
      <c r="EA49">
        <v>14.52284341643</v>
      </c>
      <c r="EB49">
        <v>0</v>
      </c>
      <c r="EC49">
        <v>464.379262295082</v>
      </c>
      <c r="ED49">
        <v>98.2443046007414</v>
      </c>
      <c r="EE49">
        <v>14.4152629595681</v>
      </c>
      <c r="EF49">
        <v>0</v>
      </c>
      <c r="EG49">
        <v>19.0308819672131</v>
      </c>
      <c r="EH49">
        <v>-0.539570386039141</v>
      </c>
      <c r="EI49">
        <v>0.0799396832212081</v>
      </c>
      <c r="EJ49">
        <v>0</v>
      </c>
      <c r="EK49">
        <v>0</v>
      </c>
      <c r="EL49">
        <v>3</v>
      </c>
      <c r="EM49" t="s">
        <v>334</v>
      </c>
      <c r="EN49">
        <v>3.20993</v>
      </c>
      <c r="EO49">
        <v>2.67657</v>
      </c>
      <c r="EP49">
        <v>0.122713</v>
      </c>
      <c r="EQ49">
        <v>0.124846</v>
      </c>
      <c r="ER49">
        <v>0.098813</v>
      </c>
      <c r="ES49">
        <v>0.0992208</v>
      </c>
      <c r="ET49">
        <v>27261.4</v>
      </c>
      <c r="EU49">
        <v>31161.1</v>
      </c>
      <c r="EV49">
        <v>30888.8</v>
      </c>
      <c r="EW49">
        <v>34246.1</v>
      </c>
      <c r="EX49">
        <v>37824.1</v>
      </c>
      <c r="EY49">
        <v>38189.6</v>
      </c>
      <c r="EZ49">
        <v>42113.7</v>
      </c>
      <c r="FA49">
        <v>42281.5</v>
      </c>
      <c r="FB49">
        <v>2.25868</v>
      </c>
      <c r="FC49">
        <v>1.92708</v>
      </c>
      <c r="FD49">
        <v>0.170581</v>
      </c>
      <c r="FE49">
        <v>0</v>
      </c>
      <c r="FF49">
        <v>24.2897</v>
      </c>
      <c r="FG49">
        <v>999.9</v>
      </c>
      <c r="FH49">
        <v>63.234</v>
      </c>
      <c r="FI49">
        <v>27.976</v>
      </c>
      <c r="FJ49">
        <v>23.7689</v>
      </c>
      <c r="FK49">
        <v>59.72</v>
      </c>
      <c r="FL49">
        <v>25.8814</v>
      </c>
      <c r="FM49">
        <v>1</v>
      </c>
      <c r="FN49">
        <v>-0.162635</v>
      </c>
      <c r="FO49">
        <v>3.74851</v>
      </c>
      <c r="FP49">
        <v>20.203</v>
      </c>
      <c r="FQ49">
        <v>5.2429</v>
      </c>
      <c r="FR49">
        <v>11.986</v>
      </c>
      <c r="FS49">
        <v>4.97435</v>
      </c>
      <c r="FT49">
        <v>3.29708</v>
      </c>
      <c r="FU49">
        <v>160.1</v>
      </c>
      <c r="FV49">
        <v>9999</v>
      </c>
      <c r="FW49">
        <v>9999</v>
      </c>
      <c r="FX49">
        <v>7429.6</v>
      </c>
      <c r="FY49">
        <v>1.8563</v>
      </c>
      <c r="FZ49">
        <v>1.85455</v>
      </c>
      <c r="GA49">
        <v>1.85562</v>
      </c>
      <c r="GB49">
        <v>1.8599</v>
      </c>
      <c r="GC49">
        <v>1.85425</v>
      </c>
      <c r="GD49">
        <v>1.85865</v>
      </c>
      <c r="GE49">
        <v>1.85585</v>
      </c>
      <c r="GF49">
        <v>1.8544</v>
      </c>
      <c r="GG49" t="s">
        <v>335</v>
      </c>
      <c r="GH49" t="s">
        <v>19</v>
      </c>
      <c r="GI49" t="s">
        <v>19</v>
      </c>
      <c r="GJ49" t="s">
        <v>19</v>
      </c>
      <c r="GK49" t="s">
        <v>336</v>
      </c>
      <c r="GL49" t="s">
        <v>337</v>
      </c>
      <c r="GM49" t="s">
        <v>338</v>
      </c>
      <c r="GN49" t="s">
        <v>338</v>
      </c>
      <c r="GO49" t="s">
        <v>338</v>
      </c>
      <c r="GP49" t="s">
        <v>338</v>
      </c>
      <c r="GQ49">
        <v>0</v>
      </c>
      <c r="GR49">
        <v>100</v>
      </c>
      <c r="GS49">
        <v>100</v>
      </c>
      <c r="GT49">
        <v>0</v>
      </c>
      <c r="GU49">
        <v>0</v>
      </c>
      <c r="GV49">
        <v>2</v>
      </c>
      <c r="GW49">
        <v>646.673</v>
      </c>
      <c r="GX49">
        <v>394.445</v>
      </c>
      <c r="GY49">
        <v>17.4358</v>
      </c>
      <c r="GZ49">
        <v>24.952</v>
      </c>
      <c r="HA49">
        <v>30.0004</v>
      </c>
      <c r="HB49">
        <v>24.7882</v>
      </c>
      <c r="HC49">
        <v>24.7729</v>
      </c>
      <c r="HD49">
        <v>23.8019</v>
      </c>
      <c r="HE49">
        <v>31.6983</v>
      </c>
      <c r="HF49">
        <v>62.1219</v>
      </c>
      <c r="HG49">
        <v>17.46</v>
      </c>
      <c r="HH49">
        <v>515</v>
      </c>
      <c r="HI49">
        <v>19.0175</v>
      </c>
      <c r="HJ49">
        <v>101.464</v>
      </c>
      <c r="HK49">
        <v>101.778</v>
      </c>
    </row>
    <row r="50" spans="1:219">
      <c r="A50">
        <v>34</v>
      </c>
      <c r="B50">
        <v>1554827615</v>
      </c>
      <c r="C50">
        <v>312</v>
      </c>
      <c r="D50" t="s">
        <v>436</v>
      </c>
      <c r="E50" t="s">
        <v>437</v>
      </c>
      <c r="H50">
        <v>1554827615</v>
      </c>
      <c r="I50">
        <f>BW50*AJ50*(BU50-BV50)/(100*BO50*(1000-AJ50*BU50))</f>
        <v>0</v>
      </c>
      <c r="J50">
        <f>BW50*AJ50*(BT50-BS50*(1000-AJ50*BV50)/(1000-AJ50*BU50))/(100*BO50)</f>
        <v>0</v>
      </c>
      <c r="K50">
        <f>BS50 - IF(AJ50&gt;1, J50*BO50*100.0/(AL50*CE50), 0)</f>
        <v>0</v>
      </c>
      <c r="L50">
        <f>((R50-I50/2)*K50-J50)/(R50+I50/2)</f>
        <v>0</v>
      </c>
      <c r="M50">
        <f>L50*(BX50+BY50)/1000.0</f>
        <v>0</v>
      </c>
      <c r="N50">
        <f>(BS50 - IF(AJ50&gt;1, J50*BO50*100.0/(AL50*CE50), 0))*(BX50+BY50)/1000.0</f>
        <v>0</v>
      </c>
      <c r="O50">
        <f>2.0/((1/Q50-1/P50)+SIGN(Q50)*SQRT((1/Q50-1/P50)*(1/Q50-1/P50) + 4*BP50/((BP50+1)*(BP50+1))*(2*1/Q50*1/P50-1/P50*1/P50)))</f>
        <v>0</v>
      </c>
      <c r="P50">
        <f>AG50+AF50*BO50+AE50*BO50*BO50</f>
        <v>0</v>
      </c>
      <c r="Q50">
        <f>I50*(1000-(1000*0.61365*exp(17.502*U50/(240.97+U50))/(BX50+BY50)+BU50)/2)/(1000*0.61365*exp(17.502*U50/(240.97+U50))/(BX50+BY50)-BU50)</f>
        <v>0</v>
      </c>
      <c r="R50">
        <f>1/((BP50+1)/(O50/1.6)+1/(P50/1.37)) + BP50/((BP50+1)/(O50/1.6) + BP50/(P50/1.37))</f>
        <v>0</v>
      </c>
      <c r="S50">
        <f>(BL50*BN50)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BU50*(BX50+BY50)/1000</f>
        <v>0</v>
      </c>
      <c r="Y50">
        <f>0.61365*exp(17.502*BZ50/(240.97+BZ50))</f>
        <v>0</v>
      </c>
      <c r="Z50">
        <f>(V50-BU50*(BX50+BY50)/1000)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-0.0417611043046812</v>
      </c>
      <c r="AF50">
        <v>0.0468804980556752</v>
      </c>
      <c r="AG50">
        <v>3.49347034185585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MAX(0,($B$13+$C$13*CE50)/(1+$D$13*CE50)*BX50/(BZ50+273)*$E$13)</f>
        <v>0</v>
      </c>
      <c r="AM50">
        <v>0</v>
      </c>
      <c r="AN50">
        <v>620.557647058824</v>
      </c>
      <c r="AO50">
        <v>1908.13</v>
      </c>
      <c r="AP50">
        <f>AO50-AN50</f>
        <v>0</v>
      </c>
      <c r="AQ50">
        <f>AP50/AO50</f>
        <v>0</v>
      </c>
      <c r="AR50">
        <v>-2.26732946292121</v>
      </c>
      <c r="AS50" t="s">
        <v>438</v>
      </c>
      <c r="AT50">
        <v>2.84748529411765</v>
      </c>
      <c r="AU50">
        <v>2.4444</v>
      </c>
      <c r="AV50">
        <f>1-AT50/AU50</f>
        <v>0</v>
      </c>
      <c r="AW50">
        <v>0.5</v>
      </c>
      <c r="AX50">
        <f>BL50</f>
        <v>0</v>
      </c>
      <c r="AY50">
        <f>J50</f>
        <v>0</v>
      </c>
      <c r="AZ50">
        <f>AV50*AW50*AX50</f>
        <v>0</v>
      </c>
      <c r="BA50">
        <f>BF50/AU50</f>
        <v>0</v>
      </c>
      <c r="BB50">
        <f>(AY50-AR50)/AX50</f>
        <v>0</v>
      </c>
      <c r="BC50">
        <f>(AO50-AU50)/AU50</f>
        <v>0</v>
      </c>
      <c r="BD50" t="s">
        <v>331</v>
      </c>
      <c r="BE50">
        <v>0</v>
      </c>
      <c r="BF50">
        <f>AU50-BE50</f>
        <v>0</v>
      </c>
      <c r="BG50">
        <f>(AU50-AT50)/(AU50-BE50)</f>
        <v>0</v>
      </c>
      <c r="BH50">
        <f>(AO50-AU50)/(AO50-BE50)</f>
        <v>0</v>
      </c>
      <c r="BI50">
        <f>(AU50-AT50)/(AU50-AN50)</f>
        <v>0</v>
      </c>
      <c r="BJ50">
        <f>(AO50-AU50)/(AO50-AN50)</f>
        <v>0</v>
      </c>
      <c r="BK50">
        <f>$B$11*CF50+$C$11*CG50+$F$11*CT50</f>
        <v>0</v>
      </c>
      <c r="BL50">
        <f>BK50*BM50</f>
        <v>0</v>
      </c>
      <c r="BM50">
        <f>($B$11*$D$9+$C$11*$D$9+$F$11*((DG50+CY50)/MAX(DG50+CY50+DH50, 0.1)*$I$9+DH50/MAX(DG50+CY50+DH50, 0.1)*$J$9))/($B$11+$C$11+$F$11)</f>
        <v>0</v>
      </c>
      <c r="BN50">
        <f>($B$11*$K$9+$C$11*$K$9+$F$11*((DG50+CY50)/MAX(DG50+CY50+DH50, 0.1)*$P$9+DH50/MAX(DG50+CY50+DH50, 0.1)*$Q$9))/($B$11+$C$11+$F$11)</f>
        <v>0</v>
      </c>
      <c r="BO50">
        <v>6</v>
      </c>
      <c r="BP50">
        <v>0.5</v>
      </c>
      <c r="BQ50" t="s">
        <v>332</v>
      </c>
      <c r="BR50">
        <v>1554827615</v>
      </c>
      <c r="BS50">
        <v>497.75</v>
      </c>
      <c r="BT50">
        <v>510.515</v>
      </c>
      <c r="BU50">
        <v>18.8983</v>
      </c>
      <c r="BV50">
        <v>19.0613</v>
      </c>
      <c r="BW50">
        <v>600.082</v>
      </c>
      <c r="BX50">
        <v>100.816</v>
      </c>
      <c r="BY50">
        <v>0.099654</v>
      </c>
      <c r="BZ50">
        <v>24.9509</v>
      </c>
      <c r="CA50">
        <v>26.5677</v>
      </c>
      <c r="CB50">
        <v>999.9</v>
      </c>
      <c r="CC50">
        <v>0</v>
      </c>
      <c r="CD50">
        <v>0</v>
      </c>
      <c r="CE50">
        <v>9989.38</v>
      </c>
      <c r="CF50">
        <v>0</v>
      </c>
      <c r="CG50">
        <v>0.00152894</v>
      </c>
      <c r="CH50">
        <v>-12.7645</v>
      </c>
      <c r="CI50">
        <v>507.338</v>
      </c>
      <c r="CJ50">
        <v>520.435</v>
      </c>
      <c r="CK50">
        <v>-0.162954</v>
      </c>
      <c r="CL50">
        <v>497.75</v>
      </c>
      <c r="CM50">
        <v>510.515</v>
      </c>
      <c r="CN50">
        <v>18.8983</v>
      </c>
      <c r="CO50">
        <v>19.0613</v>
      </c>
      <c r="CP50">
        <v>1.90526</v>
      </c>
      <c r="CQ50">
        <v>1.92168</v>
      </c>
      <c r="CR50">
        <v>16.6782</v>
      </c>
      <c r="CS50">
        <v>16.8134</v>
      </c>
      <c r="CT50">
        <v>9189.71</v>
      </c>
      <c r="CU50">
        <v>0.995582</v>
      </c>
      <c r="CV50">
        <v>0.00441798</v>
      </c>
      <c r="CW50">
        <v>0</v>
      </c>
      <c r="CX50">
        <v>1.3828</v>
      </c>
      <c r="CY50">
        <v>25</v>
      </c>
      <c r="CZ50">
        <v>1464.07</v>
      </c>
      <c r="DA50">
        <v>80796.2</v>
      </c>
      <c r="DB50">
        <v>49.062</v>
      </c>
      <c r="DC50">
        <v>46.562</v>
      </c>
      <c r="DD50">
        <v>47.625</v>
      </c>
      <c r="DE50">
        <v>45.562</v>
      </c>
      <c r="DF50">
        <v>49.937</v>
      </c>
      <c r="DG50">
        <v>9124.22</v>
      </c>
      <c r="DH50">
        <v>40.49</v>
      </c>
      <c r="DI50">
        <v>0</v>
      </c>
      <c r="DJ50">
        <v>4.09999990463257</v>
      </c>
      <c r="DK50">
        <v>2.84748529411765</v>
      </c>
      <c r="DL50">
        <v>2.6703468175085</v>
      </c>
      <c r="DM50">
        <v>-3236.03341351372</v>
      </c>
      <c r="DN50">
        <v>667.742764705882</v>
      </c>
      <c r="DO50">
        <v>10</v>
      </c>
      <c r="DP50">
        <v>0</v>
      </c>
      <c r="DQ50" t="s">
        <v>333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484.189442622951</v>
      </c>
      <c r="DZ50">
        <v>100.534407191961</v>
      </c>
      <c r="EA50">
        <v>14.7578230052154</v>
      </c>
      <c r="EB50">
        <v>0</v>
      </c>
      <c r="EC50">
        <v>470.998459016393</v>
      </c>
      <c r="ED50">
        <v>98.9074140666302</v>
      </c>
      <c r="EE50">
        <v>14.5132769825739</v>
      </c>
      <c r="EF50">
        <v>0</v>
      </c>
      <c r="EG50">
        <v>19.0002049180328</v>
      </c>
      <c r="EH50">
        <v>-0.479843892120558</v>
      </c>
      <c r="EI50">
        <v>0.0721321360960574</v>
      </c>
      <c r="EJ50">
        <v>0</v>
      </c>
      <c r="EK50">
        <v>0</v>
      </c>
      <c r="EL50">
        <v>3</v>
      </c>
      <c r="EM50" t="s">
        <v>334</v>
      </c>
      <c r="EN50">
        <v>3.21012</v>
      </c>
      <c r="EO50">
        <v>2.67574</v>
      </c>
      <c r="EP50">
        <v>0.123956</v>
      </c>
      <c r="EQ50">
        <v>0.125846</v>
      </c>
      <c r="ER50">
        <v>0.0987147</v>
      </c>
      <c r="ES50">
        <v>0.0992254</v>
      </c>
      <c r="ET50">
        <v>27222.7</v>
      </c>
      <c r="EU50">
        <v>31125.9</v>
      </c>
      <c r="EV50">
        <v>30888.7</v>
      </c>
      <c r="EW50">
        <v>34246.6</v>
      </c>
      <c r="EX50">
        <v>37828</v>
      </c>
      <c r="EY50">
        <v>38189.8</v>
      </c>
      <c r="EZ50">
        <v>42113.4</v>
      </c>
      <c r="FA50">
        <v>42282</v>
      </c>
      <c r="FB50">
        <v>2.25865</v>
      </c>
      <c r="FC50">
        <v>1.92673</v>
      </c>
      <c r="FD50">
        <v>0.139922</v>
      </c>
      <c r="FE50">
        <v>0</v>
      </c>
      <c r="FF50">
        <v>24.2738</v>
      </c>
      <c r="FG50">
        <v>999.9</v>
      </c>
      <c r="FH50">
        <v>63.21</v>
      </c>
      <c r="FI50">
        <v>27.986</v>
      </c>
      <c r="FJ50">
        <v>23.7727</v>
      </c>
      <c r="FK50">
        <v>60.28</v>
      </c>
      <c r="FL50">
        <v>25.6891</v>
      </c>
      <c r="FM50">
        <v>1</v>
      </c>
      <c r="FN50">
        <v>-0.162439</v>
      </c>
      <c r="FO50">
        <v>3.22355</v>
      </c>
      <c r="FP50">
        <v>20.2195</v>
      </c>
      <c r="FQ50">
        <v>5.23616</v>
      </c>
      <c r="FR50">
        <v>11.986</v>
      </c>
      <c r="FS50">
        <v>4.97315</v>
      </c>
      <c r="FT50">
        <v>3.29583</v>
      </c>
      <c r="FU50">
        <v>160.1</v>
      </c>
      <c r="FV50">
        <v>9999</v>
      </c>
      <c r="FW50">
        <v>9999</v>
      </c>
      <c r="FX50">
        <v>7429.6</v>
      </c>
      <c r="FY50">
        <v>1.85632</v>
      </c>
      <c r="FZ50">
        <v>1.85456</v>
      </c>
      <c r="GA50">
        <v>1.85562</v>
      </c>
      <c r="GB50">
        <v>1.8599</v>
      </c>
      <c r="GC50">
        <v>1.85423</v>
      </c>
      <c r="GD50">
        <v>1.85864</v>
      </c>
      <c r="GE50">
        <v>1.85584</v>
      </c>
      <c r="GF50">
        <v>1.85443</v>
      </c>
      <c r="GG50" t="s">
        <v>335</v>
      </c>
      <c r="GH50" t="s">
        <v>19</v>
      </c>
      <c r="GI50" t="s">
        <v>19</v>
      </c>
      <c r="GJ50" t="s">
        <v>19</v>
      </c>
      <c r="GK50" t="s">
        <v>336</v>
      </c>
      <c r="GL50" t="s">
        <v>337</v>
      </c>
      <c r="GM50" t="s">
        <v>338</v>
      </c>
      <c r="GN50" t="s">
        <v>338</v>
      </c>
      <c r="GO50" t="s">
        <v>338</v>
      </c>
      <c r="GP50" t="s">
        <v>338</v>
      </c>
      <c r="GQ50">
        <v>0</v>
      </c>
      <c r="GR50">
        <v>100</v>
      </c>
      <c r="GS50">
        <v>100</v>
      </c>
      <c r="GT50">
        <v>0</v>
      </c>
      <c r="GU50">
        <v>0</v>
      </c>
      <c r="GV50">
        <v>2</v>
      </c>
      <c r="GW50">
        <v>646.672</v>
      </c>
      <c r="GX50">
        <v>394.258</v>
      </c>
      <c r="GY50">
        <v>17.4108</v>
      </c>
      <c r="GZ50">
        <v>24.9535</v>
      </c>
      <c r="HA50">
        <v>30.0002</v>
      </c>
      <c r="HB50">
        <v>24.7897</v>
      </c>
      <c r="HC50">
        <v>24.7738</v>
      </c>
      <c r="HD50">
        <v>24.1288</v>
      </c>
      <c r="HE50">
        <v>31.9775</v>
      </c>
      <c r="HF50">
        <v>62.1219</v>
      </c>
      <c r="HG50">
        <v>17.46</v>
      </c>
      <c r="HH50">
        <v>525</v>
      </c>
      <c r="HI50">
        <v>18.9532</v>
      </c>
      <c r="HJ50">
        <v>101.463</v>
      </c>
      <c r="HK50">
        <v>101.78</v>
      </c>
    </row>
    <row r="51" spans="1:219">
      <c r="A51">
        <v>35</v>
      </c>
      <c r="B51">
        <v>1554827619</v>
      </c>
      <c r="C51">
        <v>316</v>
      </c>
      <c r="D51" t="s">
        <v>439</v>
      </c>
      <c r="E51" t="s">
        <v>440</v>
      </c>
      <c r="H51">
        <v>1554827619</v>
      </c>
      <c r="I51">
        <f>BW51*AJ51*(BU51-BV51)/(100*BO51*(1000-AJ51*BU51))</f>
        <v>0</v>
      </c>
      <c r="J51">
        <f>BW51*AJ51*(BT51-BS51*(1000-AJ51*BV51)/(1000-AJ51*BU51))/(100*BO51)</f>
        <v>0</v>
      </c>
      <c r="K51">
        <f>BS51 - IF(AJ51&gt;1, J51*BO51*100.0/(AL51*CE51), 0)</f>
        <v>0</v>
      </c>
      <c r="L51">
        <f>((R51-I51/2)*K51-J51)/(R51+I51/2)</f>
        <v>0</v>
      </c>
      <c r="M51">
        <f>L51*(BX51+BY51)/1000.0</f>
        <v>0</v>
      </c>
      <c r="N51">
        <f>(BS51 - IF(AJ51&gt;1, J51*BO51*100.0/(AL51*CE51), 0))*(BX51+BY51)/1000.0</f>
        <v>0</v>
      </c>
      <c r="O51">
        <f>2.0/((1/Q51-1/P51)+SIGN(Q51)*SQRT((1/Q51-1/P51)*(1/Q51-1/P51) + 4*BP51/((BP51+1)*(BP51+1))*(2*1/Q51*1/P51-1/P51*1/P51)))</f>
        <v>0</v>
      </c>
      <c r="P51">
        <f>AG51+AF51*BO51+AE51*BO51*BO51</f>
        <v>0</v>
      </c>
      <c r="Q51">
        <f>I51*(1000-(1000*0.61365*exp(17.502*U51/(240.97+U51))/(BX51+BY51)+BU51)/2)/(1000*0.61365*exp(17.502*U51/(240.97+U51))/(BX51+BY51)-BU51)</f>
        <v>0</v>
      </c>
      <c r="R51">
        <f>1/((BP51+1)/(O51/1.6)+1/(P51/1.37)) + BP51/((BP51+1)/(O51/1.6) + BP51/(P51/1.37))</f>
        <v>0</v>
      </c>
      <c r="S51">
        <f>(BL51*BN51)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BU51*(BX51+BY51)/1000</f>
        <v>0</v>
      </c>
      <c r="Y51">
        <f>0.61365*exp(17.502*BZ51/(240.97+BZ51))</f>
        <v>0</v>
      </c>
      <c r="Z51">
        <f>(V51-BU51*(BX51+BY51)/1000)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-0.0417789588968147</v>
      </c>
      <c r="AF51">
        <v>0.0469005413994933</v>
      </c>
      <c r="AG51">
        <v>3.49465025375379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MAX(0,($B$13+$C$13*CE51)/(1+$D$13*CE51)*BX51/(BZ51+273)*$E$13)</f>
        <v>0</v>
      </c>
      <c r="AM51">
        <v>0</v>
      </c>
      <c r="AN51">
        <v>620.557647058824</v>
      </c>
      <c r="AO51">
        <v>1908.13</v>
      </c>
      <c r="AP51">
        <f>AO51-AN51</f>
        <v>0</v>
      </c>
      <c r="AQ51">
        <f>AP51/AO51</f>
        <v>0</v>
      </c>
      <c r="AR51">
        <v>-2.26732946292121</v>
      </c>
      <c r="AS51" t="s">
        <v>441</v>
      </c>
      <c r="AT51">
        <v>3.07344705882353</v>
      </c>
      <c r="AU51">
        <v>2.6292</v>
      </c>
      <c r="AV51">
        <f>1-AT51/AU51</f>
        <v>0</v>
      </c>
      <c r="AW51">
        <v>0.5</v>
      </c>
      <c r="AX51">
        <f>BL51</f>
        <v>0</v>
      </c>
      <c r="AY51">
        <f>J51</f>
        <v>0</v>
      </c>
      <c r="AZ51">
        <f>AV51*AW51*AX51</f>
        <v>0</v>
      </c>
      <c r="BA51">
        <f>BF51/AU51</f>
        <v>0</v>
      </c>
      <c r="BB51">
        <f>(AY51-AR51)/AX51</f>
        <v>0</v>
      </c>
      <c r="BC51">
        <f>(AO51-AU51)/AU51</f>
        <v>0</v>
      </c>
      <c r="BD51" t="s">
        <v>331</v>
      </c>
      <c r="BE51">
        <v>0</v>
      </c>
      <c r="BF51">
        <f>AU51-BE51</f>
        <v>0</v>
      </c>
      <c r="BG51">
        <f>(AU51-AT51)/(AU51-BE51)</f>
        <v>0</v>
      </c>
      <c r="BH51">
        <f>(AO51-AU51)/(AO51-BE51)</f>
        <v>0</v>
      </c>
      <c r="BI51">
        <f>(AU51-AT51)/(AU51-AN51)</f>
        <v>0</v>
      </c>
      <c r="BJ51">
        <f>(AO51-AU51)/(AO51-AN51)</f>
        <v>0</v>
      </c>
      <c r="BK51">
        <f>$B$11*CF51+$C$11*CG51+$F$11*CT51</f>
        <v>0</v>
      </c>
      <c r="BL51">
        <f>BK51*BM51</f>
        <v>0</v>
      </c>
      <c r="BM51">
        <f>($B$11*$D$9+$C$11*$D$9+$F$11*((DG51+CY51)/MAX(DG51+CY51+DH51, 0.1)*$I$9+DH51/MAX(DG51+CY51+DH51, 0.1)*$J$9))/($B$11+$C$11+$F$11)</f>
        <v>0</v>
      </c>
      <c r="BN51">
        <f>($B$11*$K$9+$C$11*$K$9+$F$11*((DG51+CY51)/MAX(DG51+CY51+DH51, 0.1)*$P$9+DH51/MAX(DG51+CY51+DH51, 0.1)*$Q$9))/($B$11+$C$11+$F$11)</f>
        <v>0</v>
      </c>
      <c r="BO51">
        <v>6</v>
      </c>
      <c r="BP51">
        <v>0.5</v>
      </c>
      <c r="BQ51" t="s">
        <v>332</v>
      </c>
      <c r="BR51">
        <v>1554827619</v>
      </c>
      <c r="BS51">
        <v>504.339</v>
      </c>
      <c r="BT51">
        <v>518.523</v>
      </c>
      <c r="BU51">
        <v>18.8981</v>
      </c>
      <c r="BV51">
        <v>19.0482</v>
      </c>
      <c r="BW51">
        <v>600.113</v>
      </c>
      <c r="BX51">
        <v>100.815</v>
      </c>
      <c r="BY51">
        <v>0.100413</v>
      </c>
      <c r="BZ51">
        <v>24.9991</v>
      </c>
      <c r="CA51">
        <v>27.15</v>
      </c>
      <c r="CB51">
        <v>999.9</v>
      </c>
      <c r="CC51">
        <v>0</v>
      </c>
      <c r="CD51">
        <v>0</v>
      </c>
      <c r="CE51">
        <v>9993.75</v>
      </c>
      <c r="CF51">
        <v>0</v>
      </c>
      <c r="CG51">
        <v>0.00152894</v>
      </c>
      <c r="CH51">
        <v>-14.1838</v>
      </c>
      <c r="CI51">
        <v>514.053</v>
      </c>
      <c r="CJ51">
        <v>528.591</v>
      </c>
      <c r="CK51">
        <v>-0.150045</v>
      </c>
      <c r="CL51">
        <v>504.339</v>
      </c>
      <c r="CM51">
        <v>518.523</v>
      </c>
      <c r="CN51">
        <v>18.8981</v>
      </c>
      <c r="CO51">
        <v>19.0482</v>
      </c>
      <c r="CP51">
        <v>1.90521</v>
      </c>
      <c r="CQ51">
        <v>1.92034</v>
      </c>
      <c r="CR51">
        <v>16.6778</v>
      </c>
      <c r="CS51">
        <v>16.8024</v>
      </c>
      <c r="CT51">
        <v>9222.68</v>
      </c>
      <c r="CU51">
        <v>0.995582</v>
      </c>
      <c r="CV51">
        <v>0.00441798</v>
      </c>
      <c r="CW51">
        <v>0</v>
      </c>
      <c r="CX51">
        <v>1.9996</v>
      </c>
      <c r="CY51">
        <v>25</v>
      </c>
      <c r="CZ51">
        <v>1432.44</v>
      </c>
      <c r="DA51">
        <v>81086.9</v>
      </c>
      <c r="DB51">
        <v>49.125</v>
      </c>
      <c r="DC51">
        <v>46.562</v>
      </c>
      <c r="DD51">
        <v>47.625</v>
      </c>
      <c r="DE51">
        <v>45.562</v>
      </c>
      <c r="DF51">
        <v>49.937</v>
      </c>
      <c r="DG51">
        <v>9157.04</v>
      </c>
      <c r="DH51">
        <v>40.64</v>
      </c>
      <c r="DI51">
        <v>0</v>
      </c>
      <c r="DJ51">
        <v>3.70000004768372</v>
      </c>
      <c r="DK51">
        <v>3.07344705882353</v>
      </c>
      <c r="DL51">
        <v>-1.0297743672627</v>
      </c>
      <c r="DM51">
        <v>2071.99041231391</v>
      </c>
      <c r="DN51">
        <v>595.072352941177</v>
      </c>
      <c r="DO51">
        <v>10</v>
      </c>
      <c r="DP51">
        <v>0</v>
      </c>
      <c r="DQ51" t="s">
        <v>333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490.868754098361</v>
      </c>
      <c r="DZ51">
        <v>100.38234796404</v>
      </c>
      <c r="EA51">
        <v>14.7357677495623</v>
      </c>
      <c r="EB51">
        <v>0</v>
      </c>
      <c r="EC51">
        <v>477.618721311475</v>
      </c>
      <c r="ED51">
        <v>99.5456414595452</v>
      </c>
      <c r="EE51">
        <v>14.6069762494447</v>
      </c>
      <c r="EF51">
        <v>0</v>
      </c>
      <c r="EG51">
        <v>18.9716868852459</v>
      </c>
      <c r="EH51">
        <v>-0.419762665256479</v>
      </c>
      <c r="EI51">
        <v>0.0640454640653612</v>
      </c>
      <c r="EJ51">
        <v>0</v>
      </c>
      <c r="EK51">
        <v>0</v>
      </c>
      <c r="EL51">
        <v>3</v>
      </c>
      <c r="EM51" t="s">
        <v>334</v>
      </c>
      <c r="EN51">
        <v>3.21018</v>
      </c>
      <c r="EO51">
        <v>2.67654</v>
      </c>
      <c r="EP51">
        <v>0.12515</v>
      </c>
      <c r="EQ51">
        <v>0.127275</v>
      </c>
      <c r="ER51">
        <v>0.0987136</v>
      </c>
      <c r="ES51">
        <v>0.0991765</v>
      </c>
      <c r="ET51">
        <v>27185.5</v>
      </c>
      <c r="EU51">
        <v>31075.1</v>
      </c>
      <c r="EV51">
        <v>30888.7</v>
      </c>
      <c r="EW51">
        <v>34246.7</v>
      </c>
      <c r="EX51">
        <v>37827.7</v>
      </c>
      <c r="EY51">
        <v>38192.2</v>
      </c>
      <c r="EZ51">
        <v>42113.1</v>
      </c>
      <c r="FA51">
        <v>42282.4</v>
      </c>
      <c r="FB51">
        <v>2.25863</v>
      </c>
      <c r="FC51">
        <v>1.92677</v>
      </c>
      <c r="FD51">
        <v>0.176366</v>
      </c>
      <c r="FE51">
        <v>0</v>
      </c>
      <c r="FF51">
        <v>24.2598</v>
      </c>
      <c r="FG51">
        <v>999.9</v>
      </c>
      <c r="FH51">
        <v>63.21</v>
      </c>
      <c r="FI51">
        <v>27.976</v>
      </c>
      <c r="FJ51">
        <v>23.7616</v>
      </c>
      <c r="FK51">
        <v>60.45</v>
      </c>
      <c r="FL51">
        <v>25.609</v>
      </c>
      <c r="FM51">
        <v>1</v>
      </c>
      <c r="FN51">
        <v>-0.163026</v>
      </c>
      <c r="FO51">
        <v>3.27696</v>
      </c>
      <c r="FP51">
        <v>20.2243</v>
      </c>
      <c r="FQ51">
        <v>5.24335</v>
      </c>
      <c r="FR51">
        <v>11.986</v>
      </c>
      <c r="FS51">
        <v>4.9745</v>
      </c>
      <c r="FT51">
        <v>3.29715</v>
      </c>
      <c r="FU51">
        <v>160.1</v>
      </c>
      <c r="FV51">
        <v>9999</v>
      </c>
      <c r="FW51">
        <v>9999</v>
      </c>
      <c r="FX51">
        <v>7429.9</v>
      </c>
      <c r="FY51">
        <v>1.85634</v>
      </c>
      <c r="FZ51">
        <v>1.85456</v>
      </c>
      <c r="GA51">
        <v>1.85562</v>
      </c>
      <c r="GB51">
        <v>1.8599</v>
      </c>
      <c r="GC51">
        <v>1.85424</v>
      </c>
      <c r="GD51">
        <v>1.85866</v>
      </c>
      <c r="GE51">
        <v>1.85586</v>
      </c>
      <c r="GF51">
        <v>1.85441</v>
      </c>
      <c r="GG51" t="s">
        <v>335</v>
      </c>
      <c r="GH51" t="s">
        <v>19</v>
      </c>
      <c r="GI51" t="s">
        <v>19</v>
      </c>
      <c r="GJ51" t="s">
        <v>19</v>
      </c>
      <c r="GK51" t="s">
        <v>336</v>
      </c>
      <c r="GL51" t="s">
        <v>337</v>
      </c>
      <c r="GM51" t="s">
        <v>338</v>
      </c>
      <c r="GN51" t="s">
        <v>338</v>
      </c>
      <c r="GO51" t="s">
        <v>338</v>
      </c>
      <c r="GP51" t="s">
        <v>338</v>
      </c>
      <c r="GQ51">
        <v>0</v>
      </c>
      <c r="GR51">
        <v>100</v>
      </c>
      <c r="GS51">
        <v>100</v>
      </c>
      <c r="GT51">
        <v>0</v>
      </c>
      <c r="GU51">
        <v>0</v>
      </c>
      <c r="GV51">
        <v>2</v>
      </c>
      <c r="GW51">
        <v>646.66</v>
      </c>
      <c r="GX51">
        <v>394.295</v>
      </c>
      <c r="GY51">
        <v>17.4437</v>
      </c>
      <c r="GZ51">
        <v>24.954</v>
      </c>
      <c r="HA51">
        <v>29.9997</v>
      </c>
      <c r="HB51">
        <v>24.7903</v>
      </c>
      <c r="HC51">
        <v>24.775</v>
      </c>
      <c r="HD51">
        <v>24.2828</v>
      </c>
      <c r="HE51">
        <v>31.9775</v>
      </c>
      <c r="HF51">
        <v>62.1219</v>
      </c>
      <c r="HG51">
        <v>17.46</v>
      </c>
      <c r="HH51">
        <v>530</v>
      </c>
      <c r="HI51">
        <v>18.9855</v>
      </c>
      <c r="HJ51">
        <v>101.463</v>
      </c>
      <c r="HK51">
        <v>101.78</v>
      </c>
    </row>
    <row r="52" spans="1:219">
      <c r="A52">
        <v>36</v>
      </c>
      <c r="B52">
        <v>1554827629</v>
      </c>
      <c r="C52">
        <v>326</v>
      </c>
      <c r="D52" t="s">
        <v>442</v>
      </c>
      <c r="E52" t="s">
        <v>443</v>
      </c>
      <c r="H52">
        <v>1554827629</v>
      </c>
      <c r="I52">
        <f>BW52*AJ52*(BU52-BV52)/(100*BO52*(1000-AJ52*BU52))</f>
        <v>0</v>
      </c>
      <c r="J52">
        <f>BW52*AJ52*(BT52-BS52*(1000-AJ52*BV52)/(1000-AJ52*BU52))/(100*BO52)</f>
        <v>0</v>
      </c>
      <c r="K52">
        <f>BS52 - IF(AJ52&gt;1, J52*BO52*100.0/(AL52*CE52), 0)</f>
        <v>0</v>
      </c>
      <c r="L52">
        <f>((R52-I52/2)*K52-J52)/(R52+I52/2)</f>
        <v>0</v>
      </c>
      <c r="M52">
        <f>L52*(BX52+BY52)/1000.0</f>
        <v>0</v>
      </c>
      <c r="N52">
        <f>(BS52 - IF(AJ52&gt;1, J52*BO52*100.0/(AL52*CE52), 0))*(BX52+BY52)/1000.0</f>
        <v>0</v>
      </c>
      <c r="O52">
        <f>2.0/((1/Q52-1/P52)+SIGN(Q52)*SQRT((1/Q52-1/P52)*(1/Q52-1/P52) + 4*BP52/((BP52+1)*(BP52+1))*(2*1/Q52*1/P52-1/P52*1/P52)))</f>
        <v>0</v>
      </c>
      <c r="P52">
        <f>AG52+AF52*BO52+AE52*BO52*BO52</f>
        <v>0</v>
      </c>
      <c r="Q52">
        <f>I52*(1000-(1000*0.61365*exp(17.502*U52/(240.97+U52))/(BX52+BY52)+BU52)/2)/(1000*0.61365*exp(17.502*U52/(240.97+U52))/(BX52+BY52)-BU52)</f>
        <v>0</v>
      </c>
      <c r="R52">
        <f>1/((BP52+1)/(O52/1.6)+1/(P52/1.37)) + BP52/((BP52+1)/(O52/1.6) + BP52/(P52/1.37))</f>
        <v>0</v>
      </c>
      <c r="S52">
        <f>(BL52*BN52)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BU52*(BX52+BY52)/1000</f>
        <v>0</v>
      </c>
      <c r="Y52">
        <f>0.61365*exp(17.502*BZ52/(240.97+BZ52))</f>
        <v>0</v>
      </c>
      <c r="Z52">
        <f>(V52-BU52*(BX52+BY52)/1000)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-0.0418799234401359</v>
      </c>
      <c r="AF52">
        <v>0.0470138829443512</v>
      </c>
      <c r="AG52">
        <v>3.50131911980453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MAX(0,($B$13+$C$13*CE52)/(1+$D$13*CE52)*BX52/(BZ52+273)*$E$13)</f>
        <v>0</v>
      </c>
      <c r="AM52">
        <v>0</v>
      </c>
      <c r="AN52">
        <v>620.557647058824</v>
      </c>
      <c r="AO52">
        <v>1908.13</v>
      </c>
      <c r="AP52">
        <f>AO52-AN52</f>
        <v>0</v>
      </c>
      <c r="AQ52">
        <f>AP52/AO52</f>
        <v>0</v>
      </c>
      <c r="AR52">
        <v>-2.26732946292121</v>
      </c>
      <c r="AS52" t="s">
        <v>444</v>
      </c>
      <c r="AT52">
        <v>2.72127941176471</v>
      </c>
      <c r="AU52">
        <v>2.4596</v>
      </c>
      <c r="AV52">
        <f>1-AT52/AU52</f>
        <v>0</v>
      </c>
      <c r="AW52">
        <v>0.5</v>
      </c>
      <c r="AX52">
        <f>BL52</f>
        <v>0</v>
      </c>
      <c r="AY52">
        <f>J52</f>
        <v>0</v>
      </c>
      <c r="AZ52">
        <f>AV52*AW52*AX52</f>
        <v>0</v>
      </c>
      <c r="BA52">
        <f>BF52/AU52</f>
        <v>0</v>
      </c>
      <c r="BB52">
        <f>(AY52-AR52)/AX52</f>
        <v>0</v>
      </c>
      <c r="BC52">
        <f>(AO52-AU52)/AU52</f>
        <v>0</v>
      </c>
      <c r="BD52" t="s">
        <v>331</v>
      </c>
      <c r="BE52">
        <v>0</v>
      </c>
      <c r="BF52">
        <f>AU52-BE52</f>
        <v>0</v>
      </c>
      <c r="BG52">
        <f>(AU52-AT52)/(AU52-BE52)</f>
        <v>0</v>
      </c>
      <c r="BH52">
        <f>(AO52-AU52)/(AO52-BE52)</f>
        <v>0</v>
      </c>
      <c r="BI52">
        <f>(AU52-AT52)/(AU52-AN52)</f>
        <v>0</v>
      </c>
      <c r="BJ52">
        <f>(AO52-AU52)/(AO52-AN52)</f>
        <v>0</v>
      </c>
      <c r="BK52">
        <f>$B$11*CF52+$C$11*CG52+$F$11*CT52</f>
        <v>0</v>
      </c>
      <c r="BL52">
        <f>BK52*BM52</f>
        <v>0</v>
      </c>
      <c r="BM52">
        <f>($B$11*$D$9+$C$11*$D$9+$F$11*((DG52+CY52)/MAX(DG52+CY52+DH52, 0.1)*$I$9+DH52/MAX(DG52+CY52+DH52, 0.1)*$J$9))/($B$11+$C$11+$F$11)</f>
        <v>0</v>
      </c>
      <c r="BN52">
        <f>($B$11*$K$9+$C$11*$K$9+$F$11*((DG52+CY52)/MAX(DG52+CY52+DH52, 0.1)*$P$9+DH52/MAX(DG52+CY52+DH52, 0.1)*$Q$9))/($B$11+$C$11+$F$11)</f>
        <v>0</v>
      </c>
      <c r="BO52">
        <v>6</v>
      </c>
      <c r="BP52">
        <v>0.5</v>
      </c>
      <c r="BQ52" t="s">
        <v>332</v>
      </c>
      <c r="BR52">
        <v>1554827629</v>
      </c>
      <c r="BS52">
        <v>520.822</v>
      </c>
      <c r="BT52">
        <v>534.677</v>
      </c>
      <c r="BU52">
        <v>18.8947</v>
      </c>
      <c r="BV52">
        <v>19.0177</v>
      </c>
      <c r="BW52">
        <v>600.015</v>
      </c>
      <c r="BX52">
        <v>100.813</v>
      </c>
      <c r="BY52">
        <v>0.100034</v>
      </c>
      <c r="BZ52">
        <v>24.9625</v>
      </c>
      <c r="CA52">
        <v>26.7922</v>
      </c>
      <c r="CB52">
        <v>999.9</v>
      </c>
      <c r="CC52">
        <v>0</v>
      </c>
      <c r="CD52">
        <v>0</v>
      </c>
      <c r="CE52">
        <v>10018.1</v>
      </c>
      <c r="CF52">
        <v>0</v>
      </c>
      <c r="CG52">
        <v>0.00152894</v>
      </c>
      <c r="CH52">
        <v>-13.8551</v>
      </c>
      <c r="CI52">
        <v>530.852</v>
      </c>
      <c r="CJ52">
        <v>545.042</v>
      </c>
      <c r="CK52">
        <v>-0.123024</v>
      </c>
      <c r="CL52">
        <v>520.822</v>
      </c>
      <c r="CM52">
        <v>534.677</v>
      </c>
      <c r="CN52">
        <v>18.8947</v>
      </c>
      <c r="CO52">
        <v>19.0177</v>
      </c>
      <c r="CP52">
        <v>1.90482</v>
      </c>
      <c r="CQ52">
        <v>1.91723</v>
      </c>
      <c r="CR52">
        <v>16.6746</v>
      </c>
      <c r="CS52">
        <v>16.7768</v>
      </c>
      <c r="CT52">
        <v>9185.25</v>
      </c>
      <c r="CU52">
        <v>0.995582</v>
      </c>
      <c r="CV52">
        <v>0.00441798</v>
      </c>
      <c r="CW52">
        <v>0</v>
      </c>
      <c r="CX52">
        <v>1.2588</v>
      </c>
      <c r="CY52">
        <v>25</v>
      </c>
      <c r="CZ52">
        <v>1466.09</v>
      </c>
      <c r="DA52">
        <v>80756.9</v>
      </c>
      <c r="DB52">
        <v>49.187</v>
      </c>
      <c r="DC52">
        <v>46.562</v>
      </c>
      <c r="DD52">
        <v>47.687</v>
      </c>
      <c r="DE52">
        <v>45.562</v>
      </c>
      <c r="DF52">
        <v>49.875</v>
      </c>
      <c r="DG52">
        <v>9119.78</v>
      </c>
      <c r="DH52">
        <v>40.47</v>
      </c>
      <c r="DI52">
        <v>0</v>
      </c>
      <c r="DJ52">
        <v>2.79999995231628</v>
      </c>
      <c r="DK52">
        <v>2.72127941176471</v>
      </c>
      <c r="DL52">
        <v>-5.90807294285522</v>
      </c>
      <c r="DM52">
        <v>-442.56563594888</v>
      </c>
      <c r="DN52">
        <v>666.311176470588</v>
      </c>
      <c r="DO52">
        <v>10</v>
      </c>
      <c r="DP52">
        <v>0</v>
      </c>
      <c r="DQ52" t="s">
        <v>333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507.60137704918</v>
      </c>
      <c r="DZ52">
        <v>101.287513484929</v>
      </c>
      <c r="EA52">
        <v>14.8718017618821</v>
      </c>
      <c r="EB52">
        <v>0</v>
      </c>
      <c r="EC52">
        <v>494.30793442623</v>
      </c>
      <c r="ED52">
        <v>100.955016393443</v>
      </c>
      <c r="EE52">
        <v>14.8138292521027</v>
      </c>
      <c r="EF52">
        <v>0</v>
      </c>
      <c r="EG52">
        <v>18.9202524590164</v>
      </c>
      <c r="EH52">
        <v>-0.166024537281863</v>
      </c>
      <c r="EI52">
        <v>0.0265928167704985</v>
      </c>
      <c r="EJ52">
        <v>1</v>
      </c>
      <c r="EK52">
        <v>1</v>
      </c>
      <c r="EL52">
        <v>3</v>
      </c>
      <c r="EM52" t="s">
        <v>345</v>
      </c>
      <c r="EN52">
        <v>3.20997</v>
      </c>
      <c r="EO52">
        <v>2.67638</v>
      </c>
      <c r="EP52">
        <v>0.128101</v>
      </c>
      <c r="EQ52">
        <v>0.130122</v>
      </c>
      <c r="ER52">
        <v>0.0986981</v>
      </c>
      <c r="ES52">
        <v>0.0990611</v>
      </c>
      <c r="ET52">
        <v>27094.1</v>
      </c>
      <c r="EU52">
        <v>30973.1</v>
      </c>
      <c r="EV52">
        <v>30888.9</v>
      </c>
      <c r="EW52">
        <v>34246</v>
      </c>
      <c r="EX52">
        <v>37828.9</v>
      </c>
      <c r="EY52">
        <v>38195.9</v>
      </c>
      <c r="EZ52">
        <v>42113.7</v>
      </c>
      <c r="FA52">
        <v>42281</v>
      </c>
      <c r="FB52">
        <v>2.25863</v>
      </c>
      <c r="FC52">
        <v>1.92673</v>
      </c>
      <c r="FD52">
        <v>0.156313</v>
      </c>
      <c r="FE52">
        <v>0</v>
      </c>
      <c r="FF52">
        <v>24.2297</v>
      </c>
      <c r="FG52">
        <v>999.9</v>
      </c>
      <c r="FH52">
        <v>63.185</v>
      </c>
      <c r="FI52">
        <v>27.986</v>
      </c>
      <c r="FJ52">
        <v>23.7651</v>
      </c>
      <c r="FK52">
        <v>60.38</v>
      </c>
      <c r="FL52">
        <v>25.641</v>
      </c>
      <c r="FM52">
        <v>1</v>
      </c>
      <c r="FN52">
        <v>-0.162965</v>
      </c>
      <c r="FO52">
        <v>3.63216</v>
      </c>
      <c r="FP52">
        <v>20.1994</v>
      </c>
      <c r="FQ52">
        <v>5.2414</v>
      </c>
      <c r="FR52">
        <v>11.986</v>
      </c>
      <c r="FS52">
        <v>4.97415</v>
      </c>
      <c r="FT52">
        <v>3.29682</v>
      </c>
      <c r="FU52">
        <v>160.2</v>
      </c>
      <c r="FV52">
        <v>9999</v>
      </c>
      <c r="FW52">
        <v>9999</v>
      </c>
      <c r="FX52">
        <v>7430.1</v>
      </c>
      <c r="FY52">
        <v>1.85632</v>
      </c>
      <c r="FZ52">
        <v>1.85455</v>
      </c>
      <c r="GA52">
        <v>1.85562</v>
      </c>
      <c r="GB52">
        <v>1.8599</v>
      </c>
      <c r="GC52">
        <v>1.85424</v>
      </c>
      <c r="GD52">
        <v>1.85865</v>
      </c>
      <c r="GE52">
        <v>1.85585</v>
      </c>
      <c r="GF52">
        <v>1.8544</v>
      </c>
      <c r="GG52" t="s">
        <v>335</v>
      </c>
      <c r="GH52" t="s">
        <v>19</v>
      </c>
      <c r="GI52" t="s">
        <v>19</v>
      </c>
      <c r="GJ52" t="s">
        <v>19</v>
      </c>
      <c r="GK52" t="s">
        <v>336</v>
      </c>
      <c r="GL52" t="s">
        <v>337</v>
      </c>
      <c r="GM52" t="s">
        <v>338</v>
      </c>
      <c r="GN52" t="s">
        <v>338</v>
      </c>
      <c r="GO52" t="s">
        <v>338</v>
      </c>
      <c r="GP52" t="s">
        <v>338</v>
      </c>
      <c r="GQ52">
        <v>0</v>
      </c>
      <c r="GR52">
        <v>100</v>
      </c>
      <c r="GS52">
        <v>100</v>
      </c>
      <c r="GT52">
        <v>0</v>
      </c>
      <c r="GU52">
        <v>0</v>
      </c>
      <c r="GV52">
        <v>2</v>
      </c>
      <c r="GW52">
        <v>646.685</v>
      </c>
      <c r="GX52">
        <v>394.283</v>
      </c>
      <c r="GY52">
        <v>17.4575</v>
      </c>
      <c r="GZ52">
        <v>24.9556</v>
      </c>
      <c r="HA52">
        <v>30.0003</v>
      </c>
      <c r="HB52">
        <v>24.7924</v>
      </c>
      <c r="HC52">
        <v>24.777</v>
      </c>
      <c r="HD52">
        <v>24.9687</v>
      </c>
      <c r="HE52">
        <v>31.9775</v>
      </c>
      <c r="HF52">
        <v>62.1219</v>
      </c>
      <c r="HG52">
        <v>17.1873</v>
      </c>
      <c r="HH52">
        <v>545</v>
      </c>
      <c r="HI52">
        <v>18.9855</v>
      </c>
      <c r="HJ52">
        <v>101.464</v>
      </c>
      <c r="HK52">
        <v>101.778</v>
      </c>
    </row>
    <row r="53" spans="1:219">
      <c r="A53">
        <v>37</v>
      </c>
      <c r="B53">
        <v>1554827633</v>
      </c>
      <c r="C53">
        <v>330</v>
      </c>
      <c r="D53" t="s">
        <v>445</v>
      </c>
      <c r="E53" t="s">
        <v>446</v>
      </c>
      <c r="H53">
        <v>1554827633</v>
      </c>
      <c r="I53">
        <f>BW53*AJ53*(BU53-BV53)/(100*BO53*(1000-AJ53*BU53))</f>
        <v>0</v>
      </c>
      <c r="J53">
        <f>BW53*AJ53*(BT53-BS53*(1000-AJ53*BV53)/(1000-AJ53*BU53))/(100*BO53)</f>
        <v>0</v>
      </c>
      <c r="K53">
        <f>BS53 - IF(AJ53&gt;1, J53*BO53*100.0/(AL53*CE53), 0)</f>
        <v>0</v>
      </c>
      <c r="L53">
        <f>((R53-I53/2)*K53-J53)/(R53+I53/2)</f>
        <v>0</v>
      </c>
      <c r="M53">
        <f>L53*(BX53+BY53)/1000.0</f>
        <v>0</v>
      </c>
      <c r="N53">
        <f>(BS53 - IF(AJ53&gt;1, J53*BO53*100.0/(AL53*CE53), 0))*(BX53+BY53)/1000.0</f>
        <v>0</v>
      </c>
      <c r="O53">
        <f>2.0/((1/Q53-1/P53)+SIGN(Q53)*SQRT((1/Q53-1/P53)*(1/Q53-1/P53) + 4*BP53/((BP53+1)*(BP53+1))*(2*1/Q53*1/P53-1/P53*1/P53)))</f>
        <v>0</v>
      </c>
      <c r="P53">
        <f>AG53+AF53*BO53+AE53*BO53*BO53</f>
        <v>0</v>
      </c>
      <c r="Q53">
        <f>I53*(1000-(1000*0.61365*exp(17.502*U53/(240.97+U53))/(BX53+BY53)+BU53)/2)/(1000*0.61365*exp(17.502*U53/(240.97+U53))/(BX53+BY53)-BU53)</f>
        <v>0</v>
      </c>
      <c r="R53">
        <f>1/((BP53+1)/(O53/1.6)+1/(P53/1.37)) + BP53/((BP53+1)/(O53/1.6) + BP53/(P53/1.37))</f>
        <v>0</v>
      </c>
      <c r="S53">
        <f>(BL53*BN53)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BU53*(BX53+BY53)/1000</f>
        <v>0</v>
      </c>
      <c r="Y53">
        <f>0.61365*exp(17.502*BZ53/(240.97+BZ53))</f>
        <v>0</v>
      </c>
      <c r="Z53">
        <f>(V53-BU53*(BX53+BY53)/1000)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-0.0418903745045693</v>
      </c>
      <c r="AF53">
        <v>0.0470256151797412</v>
      </c>
      <c r="AG53">
        <v>3.50200910614148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MAX(0,($B$13+$C$13*CE53)/(1+$D$13*CE53)*BX53/(BZ53+273)*$E$13)</f>
        <v>0</v>
      </c>
      <c r="AM53">
        <v>0</v>
      </c>
      <c r="AN53">
        <v>620.557647058824</v>
      </c>
      <c r="AO53">
        <v>1908.13</v>
      </c>
      <c r="AP53">
        <f>AO53-AN53</f>
        <v>0</v>
      </c>
      <c r="AQ53">
        <f>AP53/AO53</f>
        <v>0</v>
      </c>
      <c r="AR53">
        <v>-2.26732946292121</v>
      </c>
      <c r="AS53" t="s">
        <v>447</v>
      </c>
      <c r="AT53">
        <v>2.63541764705882</v>
      </c>
      <c r="AU53">
        <v>2.5336</v>
      </c>
      <c r="AV53">
        <f>1-AT53/AU53</f>
        <v>0</v>
      </c>
      <c r="AW53">
        <v>0.5</v>
      </c>
      <c r="AX53">
        <f>BL53</f>
        <v>0</v>
      </c>
      <c r="AY53">
        <f>J53</f>
        <v>0</v>
      </c>
      <c r="AZ53">
        <f>AV53*AW53*AX53</f>
        <v>0</v>
      </c>
      <c r="BA53">
        <f>BF53/AU53</f>
        <v>0</v>
      </c>
      <c r="BB53">
        <f>(AY53-AR53)/AX53</f>
        <v>0</v>
      </c>
      <c r="BC53">
        <f>(AO53-AU53)/AU53</f>
        <v>0</v>
      </c>
      <c r="BD53" t="s">
        <v>331</v>
      </c>
      <c r="BE53">
        <v>0</v>
      </c>
      <c r="BF53">
        <f>AU53-BE53</f>
        <v>0</v>
      </c>
      <c r="BG53">
        <f>(AU53-AT53)/(AU53-BE53)</f>
        <v>0</v>
      </c>
      <c r="BH53">
        <f>(AO53-AU53)/(AO53-BE53)</f>
        <v>0</v>
      </c>
      <c r="BI53">
        <f>(AU53-AT53)/(AU53-AN53)</f>
        <v>0</v>
      </c>
      <c r="BJ53">
        <f>(AO53-AU53)/(AO53-AN53)</f>
        <v>0</v>
      </c>
      <c r="BK53">
        <f>$B$11*CF53+$C$11*CG53+$F$11*CT53</f>
        <v>0</v>
      </c>
      <c r="BL53">
        <f>BK53*BM53</f>
        <v>0</v>
      </c>
      <c r="BM53">
        <f>($B$11*$D$9+$C$11*$D$9+$F$11*((DG53+CY53)/MAX(DG53+CY53+DH53, 0.1)*$I$9+DH53/MAX(DG53+CY53+DH53, 0.1)*$J$9))/($B$11+$C$11+$F$11)</f>
        <v>0</v>
      </c>
      <c r="BN53">
        <f>($B$11*$K$9+$C$11*$K$9+$F$11*((DG53+CY53)/MAX(DG53+CY53+DH53, 0.1)*$P$9+DH53/MAX(DG53+CY53+DH53, 0.1)*$Q$9))/($B$11+$C$11+$F$11)</f>
        <v>0</v>
      </c>
      <c r="BO53">
        <v>6</v>
      </c>
      <c r="BP53">
        <v>0.5</v>
      </c>
      <c r="BQ53" t="s">
        <v>332</v>
      </c>
      <c r="BR53">
        <v>1554827633</v>
      </c>
      <c r="BS53">
        <v>527.863</v>
      </c>
      <c r="BT53">
        <v>541.555</v>
      </c>
      <c r="BU53">
        <v>18.8719</v>
      </c>
      <c r="BV53">
        <v>19.0175</v>
      </c>
      <c r="BW53">
        <v>600.029</v>
      </c>
      <c r="BX53">
        <v>100.813</v>
      </c>
      <c r="BY53">
        <v>0.0998885</v>
      </c>
      <c r="BZ53">
        <v>24.9908</v>
      </c>
      <c r="CA53">
        <v>27.0697</v>
      </c>
      <c r="CB53">
        <v>999.9</v>
      </c>
      <c r="CC53">
        <v>0</v>
      </c>
      <c r="CD53">
        <v>0</v>
      </c>
      <c r="CE53">
        <v>10020.6</v>
      </c>
      <c r="CF53">
        <v>0</v>
      </c>
      <c r="CG53">
        <v>0.00152894</v>
      </c>
      <c r="CH53">
        <v>-13.6922</v>
      </c>
      <c r="CI53">
        <v>538.017</v>
      </c>
      <c r="CJ53">
        <v>552.054</v>
      </c>
      <c r="CK53">
        <v>-0.145582</v>
      </c>
      <c r="CL53">
        <v>527.863</v>
      </c>
      <c r="CM53">
        <v>541.555</v>
      </c>
      <c r="CN53">
        <v>18.8719</v>
      </c>
      <c r="CO53">
        <v>19.0175</v>
      </c>
      <c r="CP53">
        <v>1.90254</v>
      </c>
      <c r="CQ53">
        <v>1.91721</v>
      </c>
      <c r="CR53">
        <v>16.6557</v>
      </c>
      <c r="CS53">
        <v>16.7767</v>
      </c>
      <c r="CT53">
        <v>9184.03</v>
      </c>
      <c r="CU53">
        <v>0.995579</v>
      </c>
      <c r="CV53">
        <v>0.00442135</v>
      </c>
      <c r="CW53">
        <v>0</v>
      </c>
      <c r="CX53">
        <v>1.7444</v>
      </c>
      <c r="CY53">
        <v>25</v>
      </c>
      <c r="CZ53">
        <v>1467.9</v>
      </c>
      <c r="DA53">
        <v>80746.1</v>
      </c>
      <c r="DB53">
        <v>49.187</v>
      </c>
      <c r="DC53">
        <v>46.562</v>
      </c>
      <c r="DD53">
        <v>47.625</v>
      </c>
      <c r="DE53">
        <v>45.562</v>
      </c>
      <c r="DF53">
        <v>49.937</v>
      </c>
      <c r="DG53">
        <v>9118.54</v>
      </c>
      <c r="DH53">
        <v>40.5</v>
      </c>
      <c r="DI53">
        <v>0</v>
      </c>
      <c r="DJ53">
        <v>3.60000014305115</v>
      </c>
      <c r="DK53">
        <v>2.63541764705882</v>
      </c>
      <c r="DL53">
        <v>-1.09444115983622</v>
      </c>
      <c r="DM53">
        <v>2323.78304532603</v>
      </c>
      <c r="DN53">
        <v>739.870176470588</v>
      </c>
      <c r="DO53">
        <v>10</v>
      </c>
      <c r="DP53">
        <v>0</v>
      </c>
      <c r="DQ53" t="s">
        <v>333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514.407295081967</v>
      </c>
      <c r="DZ53">
        <v>101.675650978319</v>
      </c>
      <c r="EA53">
        <v>14.9289024876813</v>
      </c>
      <c r="EB53">
        <v>0</v>
      </c>
      <c r="EC53">
        <v>500.963672131148</v>
      </c>
      <c r="ED53">
        <v>100.987221575886</v>
      </c>
      <c r="EE53">
        <v>14.818531151874</v>
      </c>
      <c r="EF53">
        <v>0</v>
      </c>
      <c r="EG53">
        <v>18.9095032786885</v>
      </c>
      <c r="EH53">
        <v>-0.112838709677418</v>
      </c>
      <c r="EI53">
        <v>0.0180315203728117</v>
      </c>
      <c r="EJ53">
        <v>1</v>
      </c>
      <c r="EK53">
        <v>1</v>
      </c>
      <c r="EL53">
        <v>3</v>
      </c>
      <c r="EM53" t="s">
        <v>345</v>
      </c>
      <c r="EN53">
        <v>3.21</v>
      </c>
      <c r="EO53">
        <v>2.67625</v>
      </c>
      <c r="EP53">
        <v>0.129351</v>
      </c>
      <c r="EQ53">
        <v>0.131325</v>
      </c>
      <c r="ER53">
        <v>0.098614</v>
      </c>
      <c r="ES53">
        <v>0.0990617</v>
      </c>
      <c r="ET53">
        <v>27055.1</v>
      </c>
      <c r="EU53">
        <v>30930</v>
      </c>
      <c r="EV53">
        <v>30888.7</v>
      </c>
      <c r="EW53">
        <v>34245.7</v>
      </c>
      <c r="EX53">
        <v>37831.9</v>
      </c>
      <c r="EY53">
        <v>38195.6</v>
      </c>
      <c r="EZ53">
        <v>42113</v>
      </c>
      <c r="FA53">
        <v>42280.7</v>
      </c>
      <c r="FB53">
        <v>2.25825</v>
      </c>
      <c r="FC53">
        <v>1.92668</v>
      </c>
      <c r="FD53">
        <v>0.17371</v>
      </c>
      <c r="FE53">
        <v>0</v>
      </c>
      <c r="FF53">
        <v>24.2228</v>
      </c>
      <c r="FG53">
        <v>999.9</v>
      </c>
      <c r="FH53">
        <v>63.185</v>
      </c>
      <c r="FI53">
        <v>28.006</v>
      </c>
      <c r="FJ53">
        <v>23.7916</v>
      </c>
      <c r="FK53">
        <v>60.19</v>
      </c>
      <c r="FL53">
        <v>25.7252</v>
      </c>
      <c r="FM53">
        <v>1</v>
      </c>
      <c r="FN53">
        <v>-0.159202</v>
      </c>
      <c r="FO53">
        <v>4.36555</v>
      </c>
      <c r="FP53">
        <v>20.1863</v>
      </c>
      <c r="FQ53">
        <v>5.2435</v>
      </c>
      <c r="FR53">
        <v>11.986</v>
      </c>
      <c r="FS53">
        <v>4.9745</v>
      </c>
      <c r="FT53">
        <v>3.2971</v>
      </c>
      <c r="FU53">
        <v>160.2</v>
      </c>
      <c r="FV53">
        <v>9999</v>
      </c>
      <c r="FW53">
        <v>9999</v>
      </c>
      <c r="FX53">
        <v>7430.1</v>
      </c>
      <c r="FY53">
        <v>1.85629</v>
      </c>
      <c r="FZ53">
        <v>1.85455</v>
      </c>
      <c r="GA53">
        <v>1.85562</v>
      </c>
      <c r="GB53">
        <v>1.8599</v>
      </c>
      <c r="GC53">
        <v>1.85425</v>
      </c>
      <c r="GD53">
        <v>1.85865</v>
      </c>
      <c r="GE53">
        <v>1.85583</v>
      </c>
      <c r="GF53">
        <v>1.8544</v>
      </c>
      <c r="GG53" t="s">
        <v>335</v>
      </c>
      <c r="GH53" t="s">
        <v>19</v>
      </c>
      <c r="GI53" t="s">
        <v>19</v>
      </c>
      <c r="GJ53" t="s">
        <v>19</v>
      </c>
      <c r="GK53" t="s">
        <v>336</v>
      </c>
      <c r="GL53" t="s">
        <v>337</v>
      </c>
      <c r="GM53" t="s">
        <v>338</v>
      </c>
      <c r="GN53" t="s">
        <v>338</v>
      </c>
      <c r="GO53" t="s">
        <v>338</v>
      </c>
      <c r="GP53" t="s">
        <v>338</v>
      </c>
      <c r="GQ53">
        <v>0</v>
      </c>
      <c r="GR53">
        <v>100</v>
      </c>
      <c r="GS53">
        <v>100</v>
      </c>
      <c r="GT53">
        <v>0</v>
      </c>
      <c r="GU53">
        <v>0</v>
      </c>
      <c r="GV53">
        <v>2</v>
      </c>
      <c r="GW53">
        <v>646.405</v>
      </c>
      <c r="GX53">
        <v>394.255</v>
      </c>
      <c r="GY53">
        <v>17.2997</v>
      </c>
      <c r="GZ53">
        <v>24.9577</v>
      </c>
      <c r="HA53">
        <v>30.0027</v>
      </c>
      <c r="HB53">
        <v>24.7929</v>
      </c>
      <c r="HC53">
        <v>24.777</v>
      </c>
      <c r="HD53">
        <v>25.2036</v>
      </c>
      <c r="HE53">
        <v>31.9775</v>
      </c>
      <c r="HF53">
        <v>62.1219</v>
      </c>
      <c r="HG53">
        <v>17.179</v>
      </c>
      <c r="HH53">
        <v>555</v>
      </c>
      <c r="HI53">
        <v>18.9915</v>
      </c>
      <c r="HJ53">
        <v>101.463</v>
      </c>
      <c r="HK53">
        <v>101.777</v>
      </c>
    </row>
    <row r="54" spans="1:219">
      <c r="A54">
        <v>38</v>
      </c>
      <c r="B54">
        <v>1554827637</v>
      </c>
      <c r="C54">
        <v>334</v>
      </c>
      <c r="D54" t="s">
        <v>448</v>
      </c>
      <c r="E54" t="s">
        <v>449</v>
      </c>
      <c r="H54">
        <v>1554827637</v>
      </c>
      <c r="I54">
        <f>BW54*AJ54*(BU54-BV54)/(100*BO54*(1000-AJ54*BU54))</f>
        <v>0</v>
      </c>
      <c r="J54">
        <f>BW54*AJ54*(BT54-BS54*(1000-AJ54*BV54)/(1000-AJ54*BU54))/(100*BO54)</f>
        <v>0</v>
      </c>
      <c r="K54">
        <f>BS54 - IF(AJ54&gt;1, J54*BO54*100.0/(AL54*CE54), 0)</f>
        <v>0</v>
      </c>
      <c r="L54">
        <f>((R54-I54/2)*K54-J54)/(R54+I54/2)</f>
        <v>0</v>
      </c>
      <c r="M54">
        <f>L54*(BX54+BY54)/1000.0</f>
        <v>0</v>
      </c>
      <c r="N54">
        <f>(BS54 - IF(AJ54&gt;1, J54*BO54*100.0/(AL54*CE54), 0))*(BX54+BY54)/1000.0</f>
        <v>0</v>
      </c>
      <c r="O54">
        <f>2.0/((1/Q54-1/P54)+SIGN(Q54)*SQRT((1/Q54-1/P54)*(1/Q54-1/P54) + 4*BP54/((BP54+1)*(BP54+1))*(2*1/Q54*1/P54-1/P54*1/P54)))</f>
        <v>0</v>
      </c>
      <c r="P54">
        <f>AG54+AF54*BO54+AE54*BO54*BO54</f>
        <v>0</v>
      </c>
      <c r="Q54">
        <f>I54*(1000-(1000*0.61365*exp(17.502*U54/(240.97+U54))/(BX54+BY54)+BU54)/2)/(1000*0.61365*exp(17.502*U54/(240.97+U54))/(BX54+BY54)-BU54)</f>
        <v>0</v>
      </c>
      <c r="R54">
        <f>1/((BP54+1)/(O54/1.6)+1/(P54/1.37)) + BP54/((BP54+1)/(O54/1.6) + BP54/(P54/1.37))</f>
        <v>0</v>
      </c>
      <c r="S54">
        <f>(BL54*BN54)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BU54*(BX54+BY54)/1000</f>
        <v>0</v>
      </c>
      <c r="Y54">
        <f>0.61365*exp(17.502*BZ54/(240.97+BZ54))</f>
        <v>0</v>
      </c>
      <c r="Z54">
        <f>(V54-BU54*(BX54+BY54)/1000)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-0.0418698876938894</v>
      </c>
      <c r="AF54">
        <v>0.0470026169400098</v>
      </c>
      <c r="AG54">
        <v>3.50065649605454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MAX(0,($B$13+$C$13*CE54)/(1+$D$13*CE54)*BX54/(BZ54+273)*$E$13)</f>
        <v>0</v>
      </c>
      <c r="AM54">
        <v>0</v>
      </c>
      <c r="AN54">
        <v>620.557647058824</v>
      </c>
      <c r="AO54">
        <v>1908.13</v>
      </c>
      <c r="AP54">
        <f>AO54-AN54</f>
        <v>0</v>
      </c>
      <c r="AQ54">
        <f>AP54/AO54</f>
        <v>0</v>
      </c>
      <c r="AR54">
        <v>-2.26732946292121</v>
      </c>
      <c r="AS54" t="s">
        <v>450</v>
      </c>
      <c r="AT54">
        <v>2.65194705882353</v>
      </c>
      <c r="AU54">
        <v>2.4876</v>
      </c>
      <c r="AV54">
        <f>1-AT54/AU54</f>
        <v>0</v>
      </c>
      <c r="AW54">
        <v>0.5</v>
      </c>
      <c r="AX54">
        <f>BL54</f>
        <v>0</v>
      </c>
      <c r="AY54">
        <f>J54</f>
        <v>0</v>
      </c>
      <c r="AZ54">
        <f>AV54*AW54*AX54</f>
        <v>0</v>
      </c>
      <c r="BA54">
        <f>BF54/AU54</f>
        <v>0</v>
      </c>
      <c r="BB54">
        <f>(AY54-AR54)/AX54</f>
        <v>0</v>
      </c>
      <c r="BC54">
        <f>(AO54-AU54)/AU54</f>
        <v>0</v>
      </c>
      <c r="BD54" t="s">
        <v>331</v>
      </c>
      <c r="BE54">
        <v>0</v>
      </c>
      <c r="BF54">
        <f>AU54-BE54</f>
        <v>0</v>
      </c>
      <c r="BG54">
        <f>(AU54-AT54)/(AU54-BE54)</f>
        <v>0</v>
      </c>
      <c r="BH54">
        <f>(AO54-AU54)/(AO54-BE54)</f>
        <v>0</v>
      </c>
      <c r="BI54">
        <f>(AU54-AT54)/(AU54-AN54)</f>
        <v>0</v>
      </c>
      <c r="BJ54">
        <f>(AO54-AU54)/(AO54-AN54)</f>
        <v>0</v>
      </c>
      <c r="BK54">
        <f>$B$11*CF54+$C$11*CG54+$F$11*CT54</f>
        <v>0</v>
      </c>
      <c r="BL54">
        <f>BK54*BM54</f>
        <v>0</v>
      </c>
      <c r="BM54">
        <f>($B$11*$D$9+$C$11*$D$9+$F$11*((DG54+CY54)/MAX(DG54+CY54+DH54, 0.1)*$I$9+DH54/MAX(DG54+CY54+DH54, 0.1)*$J$9))/($B$11+$C$11+$F$11)</f>
        <v>0</v>
      </c>
      <c r="BN54">
        <f>($B$11*$K$9+$C$11*$K$9+$F$11*((DG54+CY54)/MAX(DG54+CY54+DH54, 0.1)*$P$9+DH54/MAX(DG54+CY54+DH54, 0.1)*$Q$9))/($B$11+$C$11+$F$11)</f>
        <v>0</v>
      </c>
      <c r="BO54">
        <v>6</v>
      </c>
      <c r="BP54">
        <v>0.5</v>
      </c>
      <c r="BQ54" t="s">
        <v>332</v>
      </c>
      <c r="BR54">
        <v>1554827637</v>
      </c>
      <c r="BS54">
        <v>534.321</v>
      </c>
      <c r="BT54">
        <v>547.325</v>
      </c>
      <c r="BU54">
        <v>18.7997</v>
      </c>
      <c r="BV54">
        <v>19.0175</v>
      </c>
      <c r="BW54">
        <v>599.983</v>
      </c>
      <c r="BX54">
        <v>100.814</v>
      </c>
      <c r="BY54">
        <v>0.0996281</v>
      </c>
      <c r="BZ54">
        <v>24.9777</v>
      </c>
      <c r="CA54">
        <v>27.1082</v>
      </c>
      <c r="CB54">
        <v>999.9</v>
      </c>
      <c r="CC54">
        <v>0</v>
      </c>
      <c r="CD54">
        <v>0</v>
      </c>
      <c r="CE54">
        <v>10015.6</v>
      </c>
      <c r="CF54">
        <v>0</v>
      </c>
      <c r="CG54">
        <v>0.00152894</v>
      </c>
      <c r="CH54">
        <v>-13.0034</v>
      </c>
      <c r="CI54">
        <v>544.559</v>
      </c>
      <c r="CJ54">
        <v>557.935</v>
      </c>
      <c r="CK54">
        <v>-0.217766</v>
      </c>
      <c r="CL54">
        <v>534.321</v>
      </c>
      <c r="CM54">
        <v>547.325</v>
      </c>
      <c r="CN54">
        <v>18.7997</v>
      </c>
      <c r="CO54">
        <v>19.0175</v>
      </c>
      <c r="CP54">
        <v>1.89528</v>
      </c>
      <c r="CQ54">
        <v>1.91723</v>
      </c>
      <c r="CR54">
        <v>16.5955</v>
      </c>
      <c r="CS54">
        <v>16.7768</v>
      </c>
      <c r="CT54">
        <v>1523.39</v>
      </c>
      <c r="CU54">
        <v>0.973007</v>
      </c>
      <c r="CV54">
        <v>0.0269935</v>
      </c>
      <c r="CW54">
        <v>0</v>
      </c>
      <c r="CX54">
        <v>1.6456</v>
      </c>
      <c r="CY54">
        <v>25</v>
      </c>
      <c r="CZ54">
        <v>237.628</v>
      </c>
      <c r="DA54">
        <v>13107.9</v>
      </c>
      <c r="DB54">
        <v>49.25</v>
      </c>
      <c r="DC54">
        <v>46.562</v>
      </c>
      <c r="DD54">
        <v>47.687</v>
      </c>
      <c r="DE54">
        <v>45.562</v>
      </c>
      <c r="DF54">
        <v>49.937</v>
      </c>
      <c r="DG54">
        <v>1457.94</v>
      </c>
      <c r="DH54">
        <v>40.45</v>
      </c>
      <c r="DI54">
        <v>0</v>
      </c>
      <c r="DJ54">
        <v>4.5</v>
      </c>
      <c r="DK54">
        <v>2.65194705882353</v>
      </c>
      <c r="DL54">
        <v>6.19361737524082</v>
      </c>
      <c r="DM54">
        <v>-4042.01444872716</v>
      </c>
      <c r="DN54">
        <v>668.239176470588</v>
      </c>
      <c r="DO54">
        <v>10</v>
      </c>
      <c r="DP54">
        <v>0</v>
      </c>
      <c r="DQ54" t="s">
        <v>333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521.19893442623</v>
      </c>
      <c r="DZ54">
        <v>99.7582273929127</v>
      </c>
      <c r="EA54">
        <v>14.6452735047348</v>
      </c>
      <c r="EB54">
        <v>0</v>
      </c>
      <c r="EC54">
        <v>507.700147540984</v>
      </c>
      <c r="ED54">
        <v>100.740260179798</v>
      </c>
      <c r="EE54">
        <v>14.7821505498987</v>
      </c>
      <c r="EF54">
        <v>0</v>
      </c>
      <c r="EG54">
        <v>18.8975557377049</v>
      </c>
      <c r="EH54">
        <v>-0.140729349550497</v>
      </c>
      <c r="EI54">
        <v>0.0240338321960848</v>
      </c>
      <c r="EJ54">
        <v>1</v>
      </c>
      <c r="EK54">
        <v>1</v>
      </c>
      <c r="EL54">
        <v>3</v>
      </c>
      <c r="EM54" t="s">
        <v>345</v>
      </c>
      <c r="EN54">
        <v>3.2099</v>
      </c>
      <c r="EO54">
        <v>2.67595</v>
      </c>
      <c r="EP54">
        <v>0.130488</v>
      </c>
      <c r="EQ54">
        <v>0.132327</v>
      </c>
      <c r="ER54">
        <v>0.0983435</v>
      </c>
      <c r="ES54">
        <v>0.0990617</v>
      </c>
      <c r="ET54">
        <v>27019.7</v>
      </c>
      <c r="EU54">
        <v>30894.2</v>
      </c>
      <c r="EV54">
        <v>30888.7</v>
      </c>
      <c r="EW54">
        <v>34245.5</v>
      </c>
      <c r="EX54">
        <v>37842.9</v>
      </c>
      <c r="EY54">
        <v>38195.2</v>
      </c>
      <c r="EZ54">
        <v>42112.6</v>
      </c>
      <c r="FA54">
        <v>42280.3</v>
      </c>
      <c r="FB54">
        <v>2.25815</v>
      </c>
      <c r="FC54">
        <v>1.9268</v>
      </c>
      <c r="FD54">
        <v>0.176087</v>
      </c>
      <c r="FE54">
        <v>0</v>
      </c>
      <c r="FF54">
        <v>24.2223</v>
      </c>
      <c r="FG54">
        <v>999.9</v>
      </c>
      <c r="FH54">
        <v>63.161</v>
      </c>
      <c r="FI54">
        <v>27.986</v>
      </c>
      <c r="FJ54">
        <v>23.7538</v>
      </c>
      <c r="FK54">
        <v>59.82</v>
      </c>
      <c r="FL54">
        <v>25.7051</v>
      </c>
      <c r="FM54">
        <v>1</v>
      </c>
      <c r="FN54">
        <v>-0.15893</v>
      </c>
      <c r="FO54">
        <v>3.84595</v>
      </c>
      <c r="FP54">
        <v>20.2028</v>
      </c>
      <c r="FQ54">
        <v>5.23766</v>
      </c>
      <c r="FR54">
        <v>11.986</v>
      </c>
      <c r="FS54">
        <v>4.97295</v>
      </c>
      <c r="FT54">
        <v>3.29605</v>
      </c>
      <c r="FU54">
        <v>160.2</v>
      </c>
      <c r="FV54">
        <v>9999</v>
      </c>
      <c r="FW54">
        <v>9999</v>
      </c>
      <c r="FX54">
        <v>7430.3</v>
      </c>
      <c r="FY54">
        <v>1.8563</v>
      </c>
      <c r="FZ54">
        <v>1.85455</v>
      </c>
      <c r="GA54">
        <v>1.85562</v>
      </c>
      <c r="GB54">
        <v>1.85989</v>
      </c>
      <c r="GC54">
        <v>1.85425</v>
      </c>
      <c r="GD54">
        <v>1.85865</v>
      </c>
      <c r="GE54">
        <v>1.85587</v>
      </c>
      <c r="GF54">
        <v>1.8544</v>
      </c>
      <c r="GG54" t="s">
        <v>335</v>
      </c>
      <c r="GH54" t="s">
        <v>19</v>
      </c>
      <c r="GI54" t="s">
        <v>19</v>
      </c>
      <c r="GJ54" t="s">
        <v>19</v>
      </c>
      <c r="GK54" t="s">
        <v>336</v>
      </c>
      <c r="GL54" t="s">
        <v>337</v>
      </c>
      <c r="GM54" t="s">
        <v>338</v>
      </c>
      <c r="GN54" t="s">
        <v>338</v>
      </c>
      <c r="GO54" t="s">
        <v>338</v>
      </c>
      <c r="GP54" t="s">
        <v>338</v>
      </c>
      <c r="GQ54">
        <v>0</v>
      </c>
      <c r="GR54">
        <v>100</v>
      </c>
      <c r="GS54">
        <v>100</v>
      </c>
      <c r="GT54">
        <v>0</v>
      </c>
      <c r="GU54">
        <v>0</v>
      </c>
      <c r="GV54">
        <v>2</v>
      </c>
      <c r="GW54">
        <v>646.348</v>
      </c>
      <c r="GX54">
        <v>394.338</v>
      </c>
      <c r="GY54">
        <v>17.1872</v>
      </c>
      <c r="GZ54">
        <v>24.9577</v>
      </c>
      <c r="HA54">
        <v>30.0012</v>
      </c>
      <c r="HB54">
        <v>24.7944</v>
      </c>
      <c r="HC54">
        <v>24.7789</v>
      </c>
      <c r="HD54">
        <v>25.4611</v>
      </c>
      <c r="HE54">
        <v>32.2927</v>
      </c>
      <c r="HF54">
        <v>62.1219</v>
      </c>
      <c r="HG54">
        <v>17.25</v>
      </c>
      <c r="HH54">
        <v>560</v>
      </c>
      <c r="HI54">
        <v>18.8593</v>
      </c>
      <c r="HJ54">
        <v>101.462</v>
      </c>
      <c r="HK54">
        <v>101.776</v>
      </c>
    </row>
    <row r="55" spans="1:219">
      <c r="A55">
        <v>39</v>
      </c>
      <c r="B55">
        <v>1554827643</v>
      </c>
      <c r="C55">
        <v>340</v>
      </c>
      <c r="D55" t="s">
        <v>451</v>
      </c>
      <c r="E55" t="s">
        <v>452</v>
      </c>
      <c r="H55">
        <v>1554827643</v>
      </c>
      <c r="I55">
        <f>BW55*AJ55*(BU55-BV55)/(100*BO55*(1000-AJ55*BU55))</f>
        <v>0</v>
      </c>
      <c r="J55">
        <f>BW55*AJ55*(BT55-BS55*(1000-AJ55*BV55)/(1000-AJ55*BU55))/(100*BO55)</f>
        <v>0</v>
      </c>
      <c r="K55">
        <f>BS55 - IF(AJ55&gt;1, J55*BO55*100.0/(AL55*CE55), 0)</f>
        <v>0</v>
      </c>
      <c r="L55">
        <f>((R55-I55/2)*K55-J55)/(R55+I55/2)</f>
        <v>0</v>
      </c>
      <c r="M55">
        <f>L55*(BX55+BY55)/1000.0</f>
        <v>0</v>
      </c>
      <c r="N55">
        <f>(BS55 - IF(AJ55&gt;1, J55*BO55*100.0/(AL55*CE55), 0))*(BX55+BY55)/1000.0</f>
        <v>0</v>
      </c>
      <c r="O55">
        <f>2.0/((1/Q55-1/P55)+SIGN(Q55)*SQRT((1/Q55-1/P55)*(1/Q55-1/P55) + 4*BP55/((BP55+1)*(BP55+1))*(2*1/Q55*1/P55-1/P55*1/P55)))</f>
        <v>0</v>
      </c>
      <c r="P55">
        <f>AG55+AF55*BO55+AE55*BO55*BO55</f>
        <v>0</v>
      </c>
      <c r="Q55">
        <f>I55*(1000-(1000*0.61365*exp(17.502*U55/(240.97+U55))/(BX55+BY55)+BU55)/2)/(1000*0.61365*exp(17.502*U55/(240.97+U55))/(BX55+BY55)-BU55)</f>
        <v>0</v>
      </c>
      <c r="R55">
        <f>1/((BP55+1)/(O55/1.6)+1/(P55/1.37)) + BP55/((BP55+1)/(O55/1.6) + BP55/(P55/1.37))</f>
        <v>0</v>
      </c>
      <c r="S55">
        <f>(BL55*BN55)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BU55*(BX55+BY55)/1000</f>
        <v>0</v>
      </c>
      <c r="Y55">
        <f>0.61365*exp(17.502*BZ55/(240.97+BZ55))</f>
        <v>0</v>
      </c>
      <c r="Z55">
        <f>(V55-BU55*(BX55+BY55)/1000)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-0.0418882817497476</v>
      </c>
      <c r="AF55">
        <v>0.0470232658791184</v>
      </c>
      <c r="AG55">
        <v>3.50187094590325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MAX(0,($B$13+$C$13*CE55)/(1+$D$13*CE55)*BX55/(BZ55+273)*$E$13)</f>
        <v>0</v>
      </c>
      <c r="AM55">
        <v>0</v>
      </c>
      <c r="AN55">
        <v>620.557647058824</v>
      </c>
      <c r="AO55">
        <v>1908.13</v>
      </c>
      <c r="AP55">
        <f>AO55-AN55</f>
        <v>0</v>
      </c>
      <c r="AQ55">
        <f>AP55/AO55</f>
        <v>0</v>
      </c>
      <c r="AR55">
        <v>-2.26732946292121</v>
      </c>
      <c r="AS55" t="s">
        <v>453</v>
      </c>
      <c r="AT55">
        <v>3.03808823529412</v>
      </c>
      <c r="AU55">
        <v>2.8148</v>
      </c>
      <c r="AV55">
        <f>1-AT55/AU55</f>
        <v>0</v>
      </c>
      <c r="AW55">
        <v>0.5</v>
      </c>
      <c r="AX55">
        <f>BL55</f>
        <v>0</v>
      </c>
      <c r="AY55">
        <f>J55</f>
        <v>0</v>
      </c>
      <c r="AZ55">
        <f>AV55*AW55*AX55</f>
        <v>0</v>
      </c>
      <c r="BA55">
        <f>BF55/AU55</f>
        <v>0</v>
      </c>
      <c r="BB55">
        <f>(AY55-AR55)/AX55</f>
        <v>0</v>
      </c>
      <c r="BC55">
        <f>(AO55-AU55)/AU55</f>
        <v>0</v>
      </c>
      <c r="BD55" t="s">
        <v>331</v>
      </c>
      <c r="BE55">
        <v>0</v>
      </c>
      <c r="BF55">
        <f>AU55-BE55</f>
        <v>0</v>
      </c>
      <c r="BG55">
        <f>(AU55-AT55)/(AU55-BE55)</f>
        <v>0</v>
      </c>
      <c r="BH55">
        <f>(AO55-AU55)/(AO55-BE55)</f>
        <v>0</v>
      </c>
      <c r="BI55">
        <f>(AU55-AT55)/(AU55-AN55)</f>
        <v>0</v>
      </c>
      <c r="BJ55">
        <f>(AO55-AU55)/(AO55-AN55)</f>
        <v>0</v>
      </c>
      <c r="BK55">
        <f>$B$11*CF55+$C$11*CG55+$F$11*CT55</f>
        <v>0</v>
      </c>
      <c r="BL55">
        <f>BK55*BM55</f>
        <v>0</v>
      </c>
      <c r="BM55">
        <f>($B$11*$D$9+$C$11*$D$9+$F$11*((DG55+CY55)/MAX(DG55+CY55+DH55, 0.1)*$I$9+DH55/MAX(DG55+CY55+DH55, 0.1)*$J$9))/($B$11+$C$11+$F$11)</f>
        <v>0</v>
      </c>
      <c r="BN55">
        <f>($B$11*$K$9+$C$11*$K$9+$F$11*((DG55+CY55)/MAX(DG55+CY55+DH55, 0.1)*$P$9+DH55/MAX(DG55+CY55+DH55, 0.1)*$Q$9))/($B$11+$C$11+$F$11)</f>
        <v>0</v>
      </c>
      <c r="BO55">
        <v>6</v>
      </c>
      <c r="BP55">
        <v>0.5</v>
      </c>
      <c r="BQ55" t="s">
        <v>332</v>
      </c>
      <c r="BR55">
        <v>1554827643</v>
      </c>
      <c r="BS55">
        <v>544.292</v>
      </c>
      <c r="BT55">
        <v>557.679</v>
      </c>
      <c r="BU55">
        <v>18.7551</v>
      </c>
      <c r="BV55">
        <v>18.9652</v>
      </c>
      <c r="BW55">
        <v>600.008</v>
      </c>
      <c r="BX55">
        <v>100.814</v>
      </c>
      <c r="BY55">
        <v>0.0994345</v>
      </c>
      <c r="BZ55">
        <v>24.8962</v>
      </c>
      <c r="CA55">
        <v>26.6621</v>
      </c>
      <c r="CB55">
        <v>999.9</v>
      </c>
      <c r="CC55">
        <v>0</v>
      </c>
      <c r="CD55">
        <v>0</v>
      </c>
      <c r="CE55">
        <v>10020</v>
      </c>
      <c r="CF55">
        <v>0</v>
      </c>
      <c r="CG55">
        <v>0.00152894</v>
      </c>
      <c r="CH55">
        <v>-13.3862</v>
      </c>
      <c r="CI55">
        <v>554.696</v>
      </c>
      <c r="CJ55">
        <v>568.46</v>
      </c>
      <c r="CK55">
        <v>-0.210093</v>
      </c>
      <c r="CL55">
        <v>544.292</v>
      </c>
      <c r="CM55">
        <v>557.679</v>
      </c>
      <c r="CN55">
        <v>18.7551</v>
      </c>
      <c r="CO55">
        <v>18.9652</v>
      </c>
      <c r="CP55">
        <v>1.89078</v>
      </c>
      <c r="CQ55">
        <v>1.91196</v>
      </c>
      <c r="CR55">
        <v>16.5582</v>
      </c>
      <c r="CS55">
        <v>16.7335</v>
      </c>
      <c r="CT55">
        <v>9192.9</v>
      </c>
      <c r="CU55">
        <v>0.995582</v>
      </c>
      <c r="CV55">
        <v>0.00441798</v>
      </c>
      <c r="CW55">
        <v>0</v>
      </c>
      <c r="CX55">
        <v>2.0352</v>
      </c>
      <c r="CY55">
        <v>25</v>
      </c>
      <c r="CZ55">
        <v>1460.94</v>
      </c>
      <c r="DA55">
        <v>80824.4</v>
      </c>
      <c r="DB55">
        <v>49.125</v>
      </c>
      <c r="DC55">
        <v>46.562</v>
      </c>
      <c r="DD55">
        <v>47.625</v>
      </c>
      <c r="DE55">
        <v>45.562</v>
      </c>
      <c r="DF55">
        <v>49.937</v>
      </c>
      <c r="DG55">
        <v>9127.4</v>
      </c>
      <c r="DH55">
        <v>40.5</v>
      </c>
      <c r="DI55">
        <v>0</v>
      </c>
      <c r="DJ55">
        <v>2.70000004768372</v>
      </c>
      <c r="DK55">
        <v>3.03808823529412</v>
      </c>
      <c r="DL55">
        <v>3.42920700658331</v>
      </c>
      <c r="DM55">
        <v>1064.97880183704</v>
      </c>
      <c r="DN55">
        <v>525.468117647059</v>
      </c>
      <c r="DO55">
        <v>10</v>
      </c>
      <c r="DP55">
        <v>0</v>
      </c>
      <c r="DQ55" t="s">
        <v>333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531.145508196721</v>
      </c>
      <c r="DZ55">
        <v>99.8986102591225</v>
      </c>
      <c r="EA55">
        <v>14.6658054622476</v>
      </c>
      <c r="EB55">
        <v>0</v>
      </c>
      <c r="EC55">
        <v>517.743213114754</v>
      </c>
      <c r="ED55">
        <v>99.7182358540458</v>
      </c>
      <c r="EE55">
        <v>14.6317732418352</v>
      </c>
      <c r="EF55">
        <v>0</v>
      </c>
      <c r="EG55">
        <v>18.8675590163934</v>
      </c>
      <c r="EH55">
        <v>-0.285435007932313</v>
      </c>
      <c r="EI55">
        <v>0.049530803057204</v>
      </c>
      <c r="EJ55">
        <v>0</v>
      </c>
      <c r="EK55">
        <v>0</v>
      </c>
      <c r="EL55">
        <v>3</v>
      </c>
      <c r="EM55" t="s">
        <v>334</v>
      </c>
      <c r="EN55">
        <v>3.20995</v>
      </c>
      <c r="EO55">
        <v>2.67581</v>
      </c>
      <c r="EP55">
        <v>0.132233</v>
      </c>
      <c r="EQ55">
        <v>0.134114</v>
      </c>
      <c r="ER55">
        <v>0.0981782</v>
      </c>
      <c r="ES55">
        <v>0.0988701</v>
      </c>
      <c r="ET55">
        <v>26965.1</v>
      </c>
      <c r="EU55">
        <v>30829.7</v>
      </c>
      <c r="EV55">
        <v>30888.2</v>
      </c>
      <c r="EW55">
        <v>34244.5</v>
      </c>
      <c r="EX55">
        <v>37850</v>
      </c>
      <c r="EY55">
        <v>38202.5</v>
      </c>
      <c r="EZ55">
        <v>42112.7</v>
      </c>
      <c r="FA55">
        <v>42279.3</v>
      </c>
      <c r="FB55">
        <v>2.2584</v>
      </c>
      <c r="FC55">
        <v>1.92668</v>
      </c>
      <c r="FD55">
        <v>0.148665</v>
      </c>
      <c r="FE55">
        <v>0</v>
      </c>
      <c r="FF55">
        <v>24.2247</v>
      </c>
      <c r="FG55">
        <v>999.9</v>
      </c>
      <c r="FH55">
        <v>63.161</v>
      </c>
      <c r="FI55">
        <v>28.006</v>
      </c>
      <c r="FJ55">
        <v>23.7838</v>
      </c>
      <c r="FK55">
        <v>60.12</v>
      </c>
      <c r="FL55">
        <v>25.6771</v>
      </c>
      <c r="FM55">
        <v>1</v>
      </c>
      <c r="FN55">
        <v>-0.161517</v>
      </c>
      <c r="FO55">
        <v>3.47271</v>
      </c>
      <c r="FP55">
        <v>20.2051</v>
      </c>
      <c r="FQ55">
        <v>5.23811</v>
      </c>
      <c r="FR55">
        <v>11.986</v>
      </c>
      <c r="FS55">
        <v>4.9728</v>
      </c>
      <c r="FT55">
        <v>3.29627</v>
      </c>
      <c r="FU55">
        <v>160.2</v>
      </c>
      <c r="FV55">
        <v>9999</v>
      </c>
      <c r="FW55">
        <v>9999</v>
      </c>
      <c r="FX55">
        <v>7430.3</v>
      </c>
      <c r="FY55">
        <v>1.85629</v>
      </c>
      <c r="FZ55">
        <v>1.85455</v>
      </c>
      <c r="GA55">
        <v>1.85561</v>
      </c>
      <c r="GB55">
        <v>1.85991</v>
      </c>
      <c r="GC55">
        <v>1.85424</v>
      </c>
      <c r="GD55">
        <v>1.85867</v>
      </c>
      <c r="GE55">
        <v>1.85586</v>
      </c>
      <c r="GF55">
        <v>1.85442</v>
      </c>
      <c r="GG55" t="s">
        <v>335</v>
      </c>
      <c r="GH55" t="s">
        <v>19</v>
      </c>
      <c r="GI55" t="s">
        <v>19</v>
      </c>
      <c r="GJ55" t="s">
        <v>19</v>
      </c>
      <c r="GK55" t="s">
        <v>336</v>
      </c>
      <c r="GL55" t="s">
        <v>337</v>
      </c>
      <c r="GM55" t="s">
        <v>338</v>
      </c>
      <c r="GN55" t="s">
        <v>338</v>
      </c>
      <c r="GO55" t="s">
        <v>338</v>
      </c>
      <c r="GP55" t="s">
        <v>338</v>
      </c>
      <c r="GQ55">
        <v>0</v>
      </c>
      <c r="GR55">
        <v>100</v>
      </c>
      <c r="GS55">
        <v>100</v>
      </c>
      <c r="GT55">
        <v>0</v>
      </c>
      <c r="GU55">
        <v>0</v>
      </c>
      <c r="GV55">
        <v>2</v>
      </c>
      <c r="GW55">
        <v>646.539</v>
      </c>
      <c r="GX55">
        <v>394.271</v>
      </c>
      <c r="GY55">
        <v>17.209</v>
      </c>
      <c r="GZ55">
        <v>24.9582</v>
      </c>
      <c r="HA55">
        <v>29.9992</v>
      </c>
      <c r="HB55">
        <v>24.7944</v>
      </c>
      <c r="HC55">
        <v>24.7791</v>
      </c>
      <c r="HD55">
        <v>25.829</v>
      </c>
      <c r="HE55">
        <v>32.3012</v>
      </c>
      <c r="HF55">
        <v>61.7484</v>
      </c>
      <c r="HG55">
        <v>17.25</v>
      </c>
      <c r="HH55">
        <v>570</v>
      </c>
      <c r="HI55">
        <v>19.0336</v>
      </c>
      <c r="HJ55">
        <v>101.462</v>
      </c>
      <c r="HK55">
        <v>101.773</v>
      </c>
    </row>
    <row r="56" spans="1:219">
      <c r="A56">
        <v>40</v>
      </c>
      <c r="B56">
        <v>1554827647</v>
      </c>
      <c r="C56">
        <v>344</v>
      </c>
      <c r="D56" t="s">
        <v>454</v>
      </c>
      <c r="E56" t="s">
        <v>455</v>
      </c>
      <c r="H56">
        <v>1554827647</v>
      </c>
      <c r="I56">
        <f>BW56*AJ56*(BU56-BV56)/(100*BO56*(1000-AJ56*BU56))</f>
        <v>0</v>
      </c>
      <c r="J56">
        <f>BW56*AJ56*(BT56-BS56*(1000-AJ56*BV56)/(1000-AJ56*BU56))/(100*BO56)</f>
        <v>0</v>
      </c>
      <c r="K56">
        <f>BS56 - IF(AJ56&gt;1, J56*BO56*100.0/(AL56*CE56), 0)</f>
        <v>0</v>
      </c>
      <c r="L56">
        <f>((R56-I56/2)*K56-J56)/(R56+I56/2)</f>
        <v>0</v>
      </c>
      <c r="M56">
        <f>L56*(BX56+BY56)/1000.0</f>
        <v>0</v>
      </c>
      <c r="N56">
        <f>(BS56 - IF(AJ56&gt;1, J56*BO56*100.0/(AL56*CE56), 0))*(BX56+BY56)/1000.0</f>
        <v>0</v>
      </c>
      <c r="O56">
        <f>2.0/((1/Q56-1/P56)+SIGN(Q56)*SQRT((1/Q56-1/P56)*(1/Q56-1/P56) + 4*BP56/((BP56+1)*(BP56+1))*(2*1/Q56*1/P56-1/P56*1/P56)))</f>
        <v>0</v>
      </c>
      <c r="P56">
        <f>AG56+AF56*BO56+AE56*BO56*BO56</f>
        <v>0</v>
      </c>
      <c r="Q56">
        <f>I56*(1000-(1000*0.61365*exp(17.502*U56/(240.97+U56))/(BX56+BY56)+BU56)/2)/(1000*0.61365*exp(17.502*U56/(240.97+U56))/(BX56+BY56)-BU56)</f>
        <v>0</v>
      </c>
      <c r="R56">
        <f>1/((BP56+1)/(O56/1.6)+1/(P56/1.37)) + BP56/((BP56+1)/(O56/1.6) + BP56/(P56/1.37))</f>
        <v>0</v>
      </c>
      <c r="S56">
        <f>(BL56*BN56)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BU56*(BX56+BY56)/1000</f>
        <v>0</v>
      </c>
      <c r="Y56">
        <f>0.61365*exp(17.502*BZ56/(240.97+BZ56))</f>
        <v>0</v>
      </c>
      <c r="Z56">
        <f>(V56-BU56*(BX56+BY56)/1000)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-0.0417759107903231</v>
      </c>
      <c r="AF56">
        <v>0.0468971196329277</v>
      </c>
      <c r="AG56">
        <v>3.49444883365484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MAX(0,($B$13+$C$13*CE56)/(1+$D$13*CE56)*BX56/(BZ56+273)*$E$13)</f>
        <v>0</v>
      </c>
      <c r="AM56">
        <v>0</v>
      </c>
      <c r="AN56">
        <v>620.557647058824</v>
      </c>
      <c r="AO56">
        <v>1908.13</v>
      </c>
      <c r="AP56">
        <f>AO56-AN56</f>
        <v>0</v>
      </c>
      <c r="AQ56">
        <f>AP56/AO56</f>
        <v>0</v>
      </c>
      <c r="AR56">
        <v>-2.26732946292121</v>
      </c>
      <c r="AS56" t="s">
        <v>456</v>
      </c>
      <c r="AT56">
        <v>3.08802941176471</v>
      </c>
      <c r="AU56">
        <v>2.2948</v>
      </c>
      <c r="AV56">
        <f>1-AT56/AU56</f>
        <v>0</v>
      </c>
      <c r="AW56">
        <v>0.5</v>
      </c>
      <c r="AX56">
        <f>BL56</f>
        <v>0</v>
      </c>
      <c r="AY56">
        <f>J56</f>
        <v>0</v>
      </c>
      <c r="AZ56">
        <f>AV56*AW56*AX56</f>
        <v>0</v>
      </c>
      <c r="BA56">
        <f>BF56/AU56</f>
        <v>0</v>
      </c>
      <c r="BB56">
        <f>(AY56-AR56)/AX56</f>
        <v>0</v>
      </c>
      <c r="BC56">
        <f>(AO56-AU56)/AU56</f>
        <v>0</v>
      </c>
      <c r="BD56" t="s">
        <v>331</v>
      </c>
      <c r="BE56">
        <v>0</v>
      </c>
      <c r="BF56">
        <f>AU56-BE56</f>
        <v>0</v>
      </c>
      <c r="BG56">
        <f>(AU56-AT56)/(AU56-BE56)</f>
        <v>0</v>
      </c>
      <c r="BH56">
        <f>(AO56-AU56)/(AO56-BE56)</f>
        <v>0</v>
      </c>
      <c r="BI56">
        <f>(AU56-AT56)/(AU56-AN56)</f>
        <v>0</v>
      </c>
      <c r="BJ56">
        <f>(AO56-AU56)/(AO56-AN56)</f>
        <v>0</v>
      </c>
      <c r="BK56">
        <f>$B$11*CF56+$C$11*CG56+$F$11*CT56</f>
        <v>0</v>
      </c>
      <c r="BL56">
        <f>BK56*BM56</f>
        <v>0</v>
      </c>
      <c r="BM56">
        <f>($B$11*$D$9+$C$11*$D$9+$F$11*((DG56+CY56)/MAX(DG56+CY56+DH56, 0.1)*$I$9+DH56/MAX(DG56+CY56+DH56, 0.1)*$J$9))/($B$11+$C$11+$F$11)</f>
        <v>0</v>
      </c>
      <c r="BN56">
        <f>($B$11*$K$9+$C$11*$K$9+$F$11*((DG56+CY56)/MAX(DG56+CY56+DH56, 0.1)*$P$9+DH56/MAX(DG56+CY56+DH56, 0.1)*$Q$9))/($B$11+$C$11+$F$11)</f>
        <v>0</v>
      </c>
      <c r="BO56">
        <v>6</v>
      </c>
      <c r="BP56">
        <v>0.5</v>
      </c>
      <c r="BQ56" t="s">
        <v>332</v>
      </c>
      <c r="BR56">
        <v>1554827647</v>
      </c>
      <c r="BS56">
        <v>550.895</v>
      </c>
      <c r="BT56">
        <v>564.321</v>
      </c>
      <c r="BU56">
        <v>18.7555</v>
      </c>
      <c r="BV56">
        <v>18.8917</v>
      </c>
      <c r="BW56">
        <v>599.949</v>
      </c>
      <c r="BX56">
        <v>100.814</v>
      </c>
      <c r="BY56">
        <v>0.0998031</v>
      </c>
      <c r="BZ56">
        <v>24.9414</v>
      </c>
      <c r="CA56">
        <v>27.0581</v>
      </c>
      <c r="CB56">
        <v>999.9</v>
      </c>
      <c r="CC56">
        <v>0</v>
      </c>
      <c r="CD56">
        <v>0</v>
      </c>
      <c r="CE56">
        <v>9993.12</v>
      </c>
      <c r="CF56">
        <v>0</v>
      </c>
      <c r="CG56">
        <v>0.00152894</v>
      </c>
      <c r="CH56">
        <v>-13.4263</v>
      </c>
      <c r="CI56">
        <v>561.425</v>
      </c>
      <c r="CJ56">
        <v>575.188</v>
      </c>
      <c r="CK56">
        <v>-0.136234</v>
      </c>
      <c r="CL56">
        <v>550.895</v>
      </c>
      <c r="CM56">
        <v>564.321</v>
      </c>
      <c r="CN56">
        <v>18.7555</v>
      </c>
      <c r="CO56">
        <v>18.8917</v>
      </c>
      <c r="CP56">
        <v>1.89081</v>
      </c>
      <c r="CQ56">
        <v>1.90455</v>
      </c>
      <c r="CR56">
        <v>16.5585</v>
      </c>
      <c r="CS56">
        <v>16.6723</v>
      </c>
      <c r="CT56">
        <v>9194.05</v>
      </c>
      <c r="CU56">
        <v>0.995582</v>
      </c>
      <c r="CV56">
        <v>0.00441798</v>
      </c>
      <c r="CW56">
        <v>0</v>
      </c>
      <c r="CX56">
        <v>1.8652</v>
      </c>
      <c r="CY56">
        <v>25</v>
      </c>
      <c r="CZ56">
        <v>1458.51</v>
      </c>
      <c r="DA56">
        <v>80834.5</v>
      </c>
      <c r="DB56">
        <v>49.187</v>
      </c>
      <c r="DC56">
        <v>46.562</v>
      </c>
      <c r="DD56">
        <v>47.625</v>
      </c>
      <c r="DE56">
        <v>45.562</v>
      </c>
      <c r="DF56">
        <v>49.937</v>
      </c>
      <c r="DG56">
        <v>9128.54</v>
      </c>
      <c r="DH56">
        <v>40.51</v>
      </c>
      <c r="DI56">
        <v>0</v>
      </c>
      <c r="DJ56">
        <v>4.79999995231628</v>
      </c>
      <c r="DK56">
        <v>3.08802941176471</v>
      </c>
      <c r="DL56">
        <v>-5.57346114578273</v>
      </c>
      <c r="DM56">
        <v>3187.46861379502</v>
      </c>
      <c r="DN56">
        <v>668.939117647059</v>
      </c>
      <c r="DO56">
        <v>10</v>
      </c>
      <c r="DP56">
        <v>0</v>
      </c>
      <c r="DQ56" t="s">
        <v>333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537.820081967213</v>
      </c>
      <c r="DZ56">
        <v>99.2671411951344</v>
      </c>
      <c r="EA56">
        <v>14.5721685383924</v>
      </c>
      <c r="EB56">
        <v>0</v>
      </c>
      <c r="EC56">
        <v>524.38868852459</v>
      </c>
      <c r="ED56">
        <v>99.5845986250657</v>
      </c>
      <c r="EE56">
        <v>14.6121540187242</v>
      </c>
      <c r="EF56">
        <v>0</v>
      </c>
      <c r="EG56">
        <v>18.8474606557377</v>
      </c>
      <c r="EH56">
        <v>-0.36589148598625</v>
      </c>
      <c r="EI56">
        <v>0.0591696346544727</v>
      </c>
      <c r="EJ56">
        <v>0</v>
      </c>
      <c r="EK56">
        <v>0</v>
      </c>
      <c r="EL56">
        <v>3</v>
      </c>
      <c r="EM56" t="s">
        <v>334</v>
      </c>
      <c r="EN56">
        <v>3.20982</v>
      </c>
      <c r="EO56">
        <v>2.67592</v>
      </c>
      <c r="EP56">
        <v>0.133376</v>
      </c>
      <c r="EQ56">
        <v>0.135246</v>
      </c>
      <c r="ER56">
        <v>0.0981775</v>
      </c>
      <c r="ES56">
        <v>0.0985957</v>
      </c>
      <c r="ET56">
        <v>26930.2</v>
      </c>
      <c r="EU56">
        <v>30790</v>
      </c>
      <c r="EV56">
        <v>30888.9</v>
      </c>
      <c r="EW56">
        <v>34245.2</v>
      </c>
      <c r="EX56">
        <v>37850.5</v>
      </c>
      <c r="EY56">
        <v>38214.8</v>
      </c>
      <c r="EZ56">
        <v>42113.3</v>
      </c>
      <c r="FA56">
        <v>42280.1</v>
      </c>
      <c r="FB56">
        <v>2.2584</v>
      </c>
      <c r="FC56">
        <v>1.92655</v>
      </c>
      <c r="FD56">
        <v>0.1732</v>
      </c>
      <c r="FE56">
        <v>0</v>
      </c>
      <c r="FF56">
        <v>24.2194</v>
      </c>
      <c r="FG56">
        <v>999.9</v>
      </c>
      <c r="FH56">
        <v>63.136</v>
      </c>
      <c r="FI56">
        <v>28.006</v>
      </c>
      <c r="FJ56">
        <v>23.7737</v>
      </c>
      <c r="FK56">
        <v>59.72</v>
      </c>
      <c r="FL56">
        <v>25.8253</v>
      </c>
      <c r="FM56">
        <v>1</v>
      </c>
      <c r="FN56">
        <v>-0.161903</v>
      </c>
      <c r="FO56">
        <v>3.59669</v>
      </c>
      <c r="FP56">
        <v>20.2071</v>
      </c>
      <c r="FQ56">
        <v>5.23661</v>
      </c>
      <c r="FR56">
        <v>11.986</v>
      </c>
      <c r="FS56">
        <v>4.97265</v>
      </c>
      <c r="FT56">
        <v>3.29595</v>
      </c>
      <c r="FU56">
        <v>160.2</v>
      </c>
      <c r="FV56">
        <v>9999</v>
      </c>
      <c r="FW56">
        <v>9999</v>
      </c>
      <c r="FX56">
        <v>7430.3</v>
      </c>
      <c r="FY56">
        <v>1.85632</v>
      </c>
      <c r="FZ56">
        <v>1.85455</v>
      </c>
      <c r="GA56">
        <v>1.85562</v>
      </c>
      <c r="GB56">
        <v>1.85991</v>
      </c>
      <c r="GC56">
        <v>1.85424</v>
      </c>
      <c r="GD56">
        <v>1.85866</v>
      </c>
      <c r="GE56">
        <v>1.85585</v>
      </c>
      <c r="GF56">
        <v>1.8544</v>
      </c>
      <c r="GG56" t="s">
        <v>335</v>
      </c>
      <c r="GH56" t="s">
        <v>19</v>
      </c>
      <c r="GI56" t="s">
        <v>19</v>
      </c>
      <c r="GJ56" t="s">
        <v>19</v>
      </c>
      <c r="GK56" t="s">
        <v>336</v>
      </c>
      <c r="GL56" t="s">
        <v>337</v>
      </c>
      <c r="GM56" t="s">
        <v>338</v>
      </c>
      <c r="GN56" t="s">
        <v>338</v>
      </c>
      <c r="GO56" t="s">
        <v>338</v>
      </c>
      <c r="GP56" t="s">
        <v>338</v>
      </c>
      <c r="GQ56">
        <v>0</v>
      </c>
      <c r="GR56">
        <v>100</v>
      </c>
      <c r="GS56">
        <v>100</v>
      </c>
      <c r="GT56">
        <v>0</v>
      </c>
      <c r="GU56">
        <v>0</v>
      </c>
      <c r="GV56">
        <v>2</v>
      </c>
      <c r="GW56">
        <v>646.55</v>
      </c>
      <c r="GX56">
        <v>394.202</v>
      </c>
      <c r="GY56">
        <v>17.2162</v>
      </c>
      <c r="GZ56">
        <v>24.9598</v>
      </c>
      <c r="HA56">
        <v>29.9994</v>
      </c>
      <c r="HB56">
        <v>24.7954</v>
      </c>
      <c r="HC56">
        <v>24.7791</v>
      </c>
      <c r="HD56">
        <v>26.0261</v>
      </c>
      <c r="HE56">
        <v>32.3012</v>
      </c>
      <c r="HF56">
        <v>61.7484</v>
      </c>
      <c r="HG56">
        <v>17.1718</v>
      </c>
      <c r="HH56">
        <v>575</v>
      </c>
      <c r="HI56">
        <v>18.8035</v>
      </c>
      <c r="HJ56">
        <v>101.463</v>
      </c>
      <c r="HK56">
        <v>101.775</v>
      </c>
    </row>
    <row r="57" spans="1:219">
      <c r="A57">
        <v>41</v>
      </c>
      <c r="B57">
        <v>1554827651</v>
      </c>
      <c r="C57">
        <v>348</v>
      </c>
      <c r="D57" t="s">
        <v>457</v>
      </c>
      <c r="E57" t="s">
        <v>458</v>
      </c>
      <c r="H57">
        <v>1554827651</v>
      </c>
      <c r="I57">
        <f>BW57*AJ57*(BU57-BV57)/(100*BO57*(1000-AJ57*BU57))</f>
        <v>0</v>
      </c>
      <c r="J57">
        <f>BW57*AJ57*(BT57-BS57*(1000-AJ57*BV57)/(1000-AJ57*BU57))/(100*BO57)</f>
        <v>0</v>
      </c>
      <c r="K57">
        <f>BS57 - IF(AJ57&gt;1, J57*BO57*100.0/(AL57*CE57), 0)</f>
        <v>0</v>
      </c>
      <c r="L57">
        <f>((R57-I57/2)*K57-J57)/(R57+I57/2)</f>
        <v>0</v>
      </c>
      <c r="M57">
        <f>L57*(BX57+BY57)/1000.0</f>
        <v>0</v>
      </c>
      <c r="N57">
        <f>(BS57 - IF(AJ57&gt;1, J57*BO57*100.0/(AL57*CE57), 0))*(BX57+BY57)/1000.0</f>
        <v>0</v>
      </c>
      <c r="O57">
        <f>2.0/((1/Q57-1/P57)+SIGN(Q57)*SQRT((1/Q57-1/P57)*(1/Q57-1/P57) + 4*BP57/((BP57+1)*(BP57+1))*(2*1/Q57*1/P57-1/P57*1/P57)))</f>
        <v>0</v>
      </c>
      <c r="P57">
        <f>AG57+AF57*BO57+AE57*BO57*BO57</f>
        <v>0</v>
      </c>
      <c r="Q57">
        <f>I57*(1000-(1000*0.61365*exp(17.502*U57/(240.97+U57))/(BX57+BY57)+BU57)/2)/(1000*0.61365*exp(17.502*U57/(240.97+U57))/(BX57+BY57)-BU57)</f>
        <v>0</v>
      </c>
      <c r="R57">
        <f>1/((BP57+1)/(O57/1.6)+1/(P57/1.37)) + BP57/((BP57+1)/(O57/1.6) + BP57/(P57/1.37))</f>
        <v>0</v>
      </c>
      <c r="S57">
        <f>(BL57*BN57)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BU57*(BX57+BY57)/1000</f>
        <v>0</v>
      </c>
      <c r="Y57">
        <f>0.61365*exp(17.502*BZ57/(240.97+BZ57))</f>
        <v>0</v>
      </c>
      <c r="Z57">
        <f>(V57-BU57*(BX57+BY57)/1000)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-0.0418033244520188</v>
      </c>
      <c r="AF57">
        <v>0.0469278938697497</v>
      </c>
      <c r="AG57">
        <v>3.49626015422834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MAX(0,($B$13+$C$13*CE57)/(1+$D$13*CE57)*BX57/(BZ57+273)*$E$13)</f>
        <v>0</v>
      </c>
      <c r="AM57">
        <v>0</v>
      </c>
      <c r="AN57">
        <v>620.557647058824</v>
      </c>
      <c r="AO57">
        <v>1908.13</v>
      </c>
      <c r="AP57">
        <f>AO57-AN57</f>
        <v>0</v>
      </c>
      <c r="AQ57">
        <f>AP57/AO57</f>
        <v>0</v>
      </c>
      <c r="AR57">
        <v>-2.26732946292121</v>
      </c>
      <c r="AS57" t="s">
        <v>459</v>
      </c>
      <c r="AT57">
        <v>2.84959411764706</v>
      </c>
      <c r="AU57">
        <v>2.4752</v>
      </c>
      <c r="AV57">
        <f>1-AT57/AU57</f>
        <v>0</v>
      </c>
      <c r="AW57">
        <v>0.5</v>
      </c>
      <c r="AX57">
        <f>BL57</f>
        <v>0</v>
      </c>
      <c r="AY57">
        <f>J57</f>
        <v>0</v>
      </c>
      <c r="AZ57">
        <f>AV57*AW57*AX57</f>
        <v>0</v>
      </c>
      <c r="BA57">
        <f>BF57/AU57</f>
        <v>0</v>
      </c>
      <c r="BB57">
        <f>(AY57-AR57)/AX57</f>
        <v>0</v>
      </c>
      <c r="BC57">
        <f>(AO57-AU57)/AU57</f>
        <v>0</v>
      </c>
      <c r="BD57" t="s">
        <v>331</v>
      </c>
      <c r="BE57">
        <v>0</v>
      </c>
      <c r="BF57">
        <f>AU57-BE57</f>
        <v>0</v>
      </c>
      <c r="BG57">
        <f>(AU57-AT57)/(AU57-BE57)</f>
        <v>0</v>
      </c>
      <c r="BH57">
        <f>(AO57-AU57)/(AO57-BE57)</f>
        <v>0</v>
      </c>
      <c r="BI57">
        <f>(AU57-AT57)/(AU57-AN57)</f>
        <v>0</v>
      </c>
      <c r="BJ57">
        <f>(AO57-AU57)/(AO57-AN57)</f>
        <v>0</v>
      </c>
      <c r="BK57">
        <f>$B$11*CF57+$C$11*CG57+$F$11*CT57</f>
        <v>0</v>
      </c>
      <c r="BL57">
        <f>BK57*BM57</f>
        <v>0</v>
      </c>
      <c r="BM57">
        <f>($B$11*$D$9+$C$11*$D$9+$F$11*((DG57+CY57)/MAX(DG57+CY57+DH57, 0.1)*$I$9+DH57/MAX(DG57+CY57+DH57, 0.1)*$J$9))/($B$11+$C$11+$F$11)</f>
        <v>0</v>
      </c>
      <c r="BN57">
        <f>($B$11*$K$9+$C$11*$K$9+$F$11*((DG57+CY57)/MAX(DG57+CY57+DH57, 0.1)*$P$9+DH57/MAX(DG57+CY57+DH57, 0.1)*$Q$9))/($B$11+$C$11+$F$11)</f>
        <v>0</v>
      </c>
      <c r="BO57">
        <v>6</v>
      </c>
      <c r="BP57">
        <v>0.5</v>
      </c>
      <c r="BQ57" t="s">
        <v>332</v>
      </c>
      <c r="BR57">
        <v>1554827651</v>
      </c>
      <c r="BS57">
        <v>557.4</v>
      </c>
      <c r="BT57">
        <v>570.209</v>
      </c>
      <c r="BU57">
        <v>18.7423</v>
      </c>
      <c r="BV57">
        <v>18.9022</v>
      </c>
      <c r="BW57">
        <v>600.002</v>
      </c>
      <c r="BX57">
        <v>100.817</v>
      </c>
      <c r="BY57">
        <v>0.0998507</v>
      </c>
      <c r="BZ57">
        <v>24.8648</v>
      </c>
      <c r="CA57">
        <v>26.1272</v>
      </c>
      <c r="CB57">
        <v>999.9</v>
      </c>
      <c r="CC57">
        <v>0</v>
      </c>
      <c r="CD57">
        <v>0</v>
      </c>
      <c r="CE57">
        <v>9999.38</v>
      </c>
      <c r="CF57">
        <v>0</v>
      </c>
      <c r="CG57">
        <v>0.00152894</v>
      </c>
      <c r="CH57">
        <v>-12.809</v>
      </c>
      <c r="CI57">
        <v>568.046</v>
      </c>
      <c r="CJ57">
        <v>581.195</v>
      </c>
      <c r="CK57">
        <v>-0.159979</v>
      </c>
      <c r="CL57">
        <v>557.4</v>
      </c>
      <c r="CM57">
        <v>570.209</v>
      </c>
      <c r="CN57">
        <v>18.7423</v>
      </c>
      <c r="CO57">
        <v>18.9022</v>
      </c>
      <c r="CP57">
        <v>1.88954</v>
      </c>
      <c r="CQ57">
        <v>1.90567</v>
      </c>
      <c r="CR57">
        <v>16.5479</v>
      </c>
      <c r="CS57">
        <v>16.6816</v>
      </c>
      <c r="CT57">
        <v>1517.47</v>
      </c>
      <c r="CU57">
        <v>0.973002</v>
      </c>
      <c r="CV57">
        <v>0.026998</v>
      </c>
      <c r="CW57">
        <v>0</v>
      </c>
      <c r="CX57">
        <v>1.4012</v>
      </c>
      <c r="CY57">
        <v>25</v>
      </c>
      <c r="CZ57">
        <v>241.864</v>
      </c>
      <c r="DA57">
        <v>13056.2</v>
      </c>
      <c r="DB57">
        <v>49.125</v>
      </c>
      <c r="DC57">
        <v>46.562</v>
      </c>
      <c r="DD57">
        <v>47.625</v>
      </c>
      <c r="DE57">
        <v>45.562</v>
      </c>
      <c r="DF57">
        <v>49.937</v>
      </c>
      <c r="DG57">
        <v>1452.18</v>
      </c>
      <c r="DH57">
        <v>40.29</v>
      </c>
      <c r="DI57">
        <v>0</v>
      </c>
      <c r="DJ57">
        <v>4.39999985694885</v>
      </c>
      <c r="DK57">
        <v>2.84959411764706</v>
      </c>
      <c r="DL57">
        <v>1.26334823470027</v>
      </c>
      <c r="DM57">
        <v>-3941.92989727313</v>
      </c>
      <c r="DN57">
        <v>740.913941176471</v>
      </c>
      <c r="DO57">
        <v>10</v>
      </c>
      <c r="DP57">
        <v>0</v>
      </c>
      <c r="DQ57" t="s">
        <v>333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544.417704918033</v>
      </c>
      <c r="DZ57">
        <v>99.0035219460602</v>
      </c>
      <c r="EA57">
        <v>14.5326888143668</v>
      </c>
      <c r="EB57">
        <v>0</v>
      </c>
      <c r="EC57">
        <v>531.041098360656</v>
      </c>
      <c r="ED57">
        <v>99.1925140137494</v>
      </c>
      <c r="EE57">
        <v>14.5543914399416</v>
      </c>
      <c r="EF57">
        <v>0</v>
      </c>
      <c r="EG57">
        <v>18.828693442623</v>
      </c>
      <c r="EH57">
        <v>-0.40853622421999</v>
      </c>
      <c r="EI57">
        <v>0.0633490172756271</v>
      </c>
      <c r="EJ57">
        <v>0</v>
      </c>
      <c r="EK57">
        <v>0</v>
      </c>
      <c r="EL57">
        <v>3</v>
      </c>
      <c r="EM57" t="s">
        <v>334</v>
      </c>
      <c r="EN57">
        <v>3.20994</v>
      </c>
      <c r="EO57">
        <v>2.67603</v>
      </c>
      <c r="EP57">
        <v>0.134502</v>
      </c>
      <c r="EQ57">
        <v>0.136252</v>
      </c>
      <c r="ER57">
        <v>0.0981307</v>
      </c>
      <c r="ES57">
        <v>0.0986375</v>
      </c>
      <c r="ET57">
        <v>26895</v>
      </c>
      <c r="EU57">
        <v>30754.4</v>
      </c>
      <c r="EV57">
        <v>30888.6</v>
      </c>
      <c r="EW57">
        <v>34245.4</v>
      </c>
      <c r="EX57">
        <v>37852.5</v>
      </c>
      <c r="EY57">
        <v>38213.5</v>
      </c>
      <c r="EZ57">
        <v>42113.2</v>
      </c>
      <c r="FA57">
        <v>42280.6</v>
      </c>
      <c r="FB57">
        <v>2.25833</v>
      </c>
      <c r="FC57">
        <v>1.92635</v>
      </c>
      <c r="FD57">
        <v>0.116605</v>
      </c>
      <c r="FE57">
        <v>0</v>
      </c>
      <c r="FF57">
        <v>24.2147</v>
      </c>
      <c r="FG57">
        <v>999.9</v>
      </c>
      <c r="FH57">
        <v>63.112</v>
      </c>
      <c r="FI57">
        <v>28.006</v>
      </c>
      <c r="FJ57">
        <v>23.7646</v>
      </c>
      <c r="FK57">
        <v>60.16</v>
      </c>
      <c r="FL57">
        <v>25.649</v>
      </c>
      <c r="FM57">
        <v>1</v>
      </c>
      <c r="FN57">
        <v>-0.161283</v>
      </c>
      <c r="FO57">
        <v>3.47642</v>
      </c>
      <c r="FP57">
        <v>20.2113</v>
      </c>
      <c r="FQ57">
        <v>5.23586</v>
      </c>
      <c r="FR57">
        <v>11.986</v>
      </c>
      <c r="FS57">
        <v>4.9723</v>
      </c>
      <c r="FT57">
        <v>3.2957</v>
      </c>
      <c r="FU57">
        <v>160.2</v>
      </c>
      <c r="FV57">
        <v>9999</v>
      </c>
      <c r="FW57">
        <v>9999</v>
      </c>
      <c r="FX57">
        <v>7430.5</v>
      </c>
      <c r="FY57">
        <v>1.85633</v>
      </c>
      <c r="FZ57">
        <v>1.85455</v>
      </c>
      <c r="GA57">
        <v>1.85562</v>
      </c>
      <c r="GB57">
        <v>1.8599</v>
      </c>
      <c r="GC57">
        <v>1.85425</v>
      </c>
      <c r="GD57">
        <v>1.85866</v>
      </c>
      <c r="GE57">
        <v>1.85587</v>
      </c>
      <c r="GF57">
        <v>1.85441</v>
      </c>
      <c r="GG57" t="s">
        <v>335</v>
      </c>
      <c r="GH57" t="s">
        <v>19</v>
      </c>
      <c r="GI57" t="s">
        <v>19</v>
      </c>
      <c r="GJ57" t="s">
        <v>19</v>
      </c>
      <c r="GK57" t="s">
        <v>336</v>
      </c>
      <c r="GL57" t="s">
        <v>337</v>
      </c>
      <c r="GM57" t="s">
        <v>338</v>
      </c>
      <c r="GN57" t="s">
        <v>338</v>
      </c>
      <c r="GO57" t="s">
        <v>338</v>
      </c>
      <c r="GP57" t="s">
        <v>338</v>
      </c>
      <c r="GQ57">
        <v>0</v>
      </c>
      <c r="GR57">
        <v>100</v>
      </c>
      <c r="GS57">
        <v>100</v>
      </c>
      <c r="GT57">
        <v>0</v>
      </c>
      <c r="GU57">
        <v>0</v>
      </c>
      <c r="GV57">
        <v>2</v>
      </c>
      <c r="GW57">
        <v>646.506</v>
      </c>
      <c r="GX57">
        <v>394.102</v>
      </c>
      <c r="GY57">
        <v>17.1806</v>
      </c>
      <c r="GZ57">
        <v>24.9598</v>
      </c>
      <c r="HA57">
        <v>30.0002</v>
      </c>
      <c r="HB57">
        <v>24.7965</v>
      </c>
      <c r="HC57">
        <v>24.7805</v>
      </c>
      <c r="HD57">
        <v>26.362</v>
      </c>
      <c r="HE57">
        <v>32.6061</v>
      </c>
      <c r="HF57">
        <v>61.7484</v>
      </c>
      <c r="HG57">
        <v>17.22</v>
      </c>
      <c r="HH57">
        <v>585</v>
      </c>
      <c r="HI57">
        <v>18.9929</v>
      </c>
      <c r="HJ57">
        <v>101.463</v>
      </c>
      <c r="HK57">
        <v>101.776</v>
      </c>
    </row>
    <row r="58" spans="1:219">
      <c r="A58">
        <v>42</v>
      </c>
      <c r="B58">
        <v>1554827659</v>
      </c>
      <c r="C58">
        <v>356</v>
      </c>
      <c r="D58" t="s">
        <v>460</v>
      </c>
      <c r="E58" t="s">
        <v>461</v>
      </c>
      <c r="H58">
        <v>1554827659</v>
      </c>
      <c r="I58">
        <f>BW58*AJ58*(BU58-BV58)/(100*BO58*(1000-AJ58*BU58))</f>
        <v>0</v>
      </c>
      <c r="J58">
        <f>BW58*AJ58*(BT58-BS58*(1000-AJ58*BV58)/(1000-AJ58*BU58))/(100*BO58)</f>
        <v>0</v>
      </c>
      <c r="K58">
        <f>BS58 - IF(AJ58&gt;1, J58*BO58*100.0/(AL58*CE58), 0)</f>
        <v>0</v>
      </c>
      <c r="L58">
        <f>((R58-I58/2)*K58-J58)/(R58+I58/2)</f>
        <v>0</v>
      </c>
      <c r="M58">
        <f>L58*(BX58+BY58)/1000.0</f>
        <v>0</v>
      </c>
      <c r="N58">
        <f>(BS58 - IF(AJ58&gt;1, J58*BO58*100.0/(AL58*CE58), 0))*(BX58+BY58)/1000.0</f>
        <v>0</v>
      </c>
      <c r="O58">
        <f>2.0/((1/Q58-1/P58)+SIGN(Q58)*SQRT((1/Q58-1/P58)*(1/Q58-1/P58) + 4*BP58/((BP58+1)*(BP58+1))*(2*1/Q58*1/P58-1/P58*1/P58)))</f>
        <v>0</v>
      </c>
      <c r="P58">
        <f>AG58+AF58*BO58+AE58*BO58*BO58</f>
        <v>0</v>
      </c>
      <c r="Q58">
        <f>I58*(1000-(1000*0.61365*exp(17.502*U58/(240.97+U58))/(BX58+BY58)+BU58)/2)/(1000*0.61365*exp(17.502*U58/(240.97+U58))/(BX58+BY58)-BU58)</f>
        <v>0</v>
      </c>
      <c r="R58">
        <f>1/((BP58+1)/(O58/1.6)+1/(P58/1.37)) + BP58/((BP58+1)/(O58/1.6) + BP58/(P58/1.37))</f>
        <v>0</v>
      </c>
      <c r="S58">
        <f>(BL58*BN58)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BU58*(BX58+BY58)/1000</f>
        <v>0</v>
      </c>
      <c r="Y58">
        <f>0.61365*exp(17.502*BZ58/(240.97+BZ58))</f>
        <v>0</v>
      </c>
      <c r="Z58">
        <f>(V58-BU58*(BX58+BY58)/1000)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-0.0416274154561634</v>
      </c>
      <c r="AF58">
        <v>0.0467304206114276</v>
      </c>
      <c r="AG58">
        <v>3.48462996360009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MAX(0,($B$13+$C$13*CE58)/(1+$D$13*CE58)*BX58/(BZ58+273)*$E$13)</f>
        <v>0</v>
      </c>
      <c r="AM58">
        <v>0</v>
      </c>
      <c r="AN58">
        <v>620.557647058824</v>
      </c>
      <c r="AO58">
        <v>1908.13</v>
      </c>
      <c r="AP58">
        <f>AO58-AN58</f>
        <v>0</v>
      </c>
      <c r="AQ58">
        <f>AP58/AO58</f>
        <v>0</v>
      </c>
      <c r="AR58">
        <v>-2.26732946292121</v>
      </c>
      <c r="AS58" t="s">
        <v>462</v>
      </c>
      <c r="AT58">
        <v>2.69755</v>
      </c>
      <c r="AU58">
        <v>2.2232</v>
      </c>
      <c r="AV58">
        <f>1-AT58/AU58</f>
        <v>0</v>
      </c>
      <c r="AW58">
        <v>0.5</v>
      </c>
      <c r="AX58">
        <f>BL58</f>
        <v>0</v>
      </c>
      <c r="AY58">
        <f>J58</f>
        <v>0</v>
      </c>
      <c r="AZ58">
        <f>AV58*AW58*AX58</f>
        <v>0</v>
      </c>
      <c r="BA58">
        <f>BF58/AU58</f>
        <v>0</v>
      </c>
      <c r="BB58">
        <f>(AY58-AR58)/AX58</f>
        <v>0</v>
      </c>
      <c r="BC58">
        <f>(AO58-AU58)/AU58</f>
        <v>0</v>
      </c>
      <c r="BD58" t="s">
        <v>331</v>
      </c>
      <c r="BE58">
        <v>0</v>
      </c>
      <c r="BF58">
        <f>AU58-BE58</f>
        <v>0</v>
      </c>
      <c r="BG58">
        <f>(AU58-AT58)/(AU58-BE58)</f>
        <v>0</v>
      </c>
      <c r="BH58">
        <f>(AO58-AU58)/(AO58-BE58)</f>
        <v>0</v>
      </c>
      <c r="BI58">
        <f>(AU58-AT58)/(AU58-AN58)</f>
        <v>0</v>
      </c>
      <c r="BJ58">
        <f>(AO58-AU58)/(AO58-AN58)</f>
        <v>0</v>
      </c>
      <c r="BK58">
        <f>$B$11*CF58+$C$11*CG58+$F$11*CT58</f>
        <v>0</v>
      </c>
      <c r="BL58">
        <f>BK58*BM58</f>
        <v>0</v>
      </c>
      <c r="BM58">
        <f>($B$11*$D$9+$C$11*$D$9+$F$11*((DG58+CY58)/MAX(DG58+CY58+DH58, 0.1)*$I$9+DH58/MAX(DG58+CY58+DH58, 0.1)*$J$9))/($B$11+$C$11+$F$11)</f>
        <v>0</v>
      </c>
      <c r="BN58">
        <f>($B$11*$K$9+$C$11*$K$9+$F$11*((DG58+CY58)/MAX(DG58+CY58+DH58, 0.1)*$P$9+DH58/MAX(DG58+CY58+DH58, 0.1)*$Q$9))/($B$11+$C$11+$F$11)</f>
        <v>0</v>
      </c>
      <c r="BO58">
        <v>6</v>
      </c>
      <c r="BP58">
        <v>0.5</v>
      </c>
      <c r="BQ58" t="s">
        <v>332</v>
      </c>
      <c r="BR58">
        <v>1554827659</v>
      </c>
      <c r="BS58">
        <v>571.065</v>
      </c>
      <c r="BT58">
        <v>584.91</v>
      </c>
      <c r="BU58">
        <v>18.7281</v>
      </c>
      <c r="BV58">
        <v>18.8619</v>
      </c>
      <c r="BW58">
        <v>600.055</v>
      </c>
      <c r="BX58">
        <v>100.815</v>
      </c>
      <c r="BY58">
        <v>0.100399</v>
      </c>
      <c r="BZ58">
        <v>24.8901</v>
      </c>
      <c r="CA58">
        <v>26.9227</v>
      </c>
      <c r="CB58">
        <v>999.9</v>
      </c>
      <c r="CC58">
        <v>0</v>
      </c>
      <c r="CD58">
        <v>0</v>
      </c>
      <c r="CE58">
        <v>9957.5</v>
      </c>
      <c r="CF58">
        <v>0</v>
      </c>
      <c r="CG58">
        <v>0.00152894</v>
      </c>
      <c r="CH58">
        <v>-13.8443</v>
      </c>
      <c r="CI58">
        <v>581.964</v>
      </c>
      <c r="CJ58">
        <v>596.154</v>
      </c>
      <c r="CK58">
        <v>-0.133804</v>
      </c>
      <c r="CL58">
        <v>571.065</v>
      </c>
      <c r="CM58">
        <v>584.91</v>
      </c>
      <c r="CN58">
        <v>18.7281</v>
      </c>
      <c r="CO58">
        <v>18.8619</v>
      </c>
      <c r="CP58">
        <v>1.88807</v>
      </c>
      <c r="CQ58">
        <v>1.90156</v>
      </c>
      <c r="CR58">
        <v>16.5357</v>
      </c>
      <c r="CS58">
        <v>16.6477</v>
      </c>
      <c r="CT58">
        <v>9186.36</v>
      </c>
      <c r="CU58">
        <v>0.995582</v>
      </c>
      <c r="CV58">
        <v>0.00441798</v>
      </c>
      <c r="CW58">
        <v>0</v>
      </c>
      <c r="CX58">
        <v>1.9948</v>
      </c>
      <c r="CY58">
        <v>25</v>
      </c>
      <c r="CZ58">
        <v>1465.66</v>
      </c>
      <c r="DA58">
        <v>80766.7</v>
      </c>
      <c r="DB58">
        <v>49.125</v>
      </c>
      <c r="DC58">
        <v>46.562</v>
      </c>
      <c r="DD58">
        <v>47.625</v>
      </c>
      <c r="DE58">
        <v>45.562</v>
      </c>
      <c r="DF58">
        <v>49.937</v>
      </c>
      <c r="DG58">
        <v>9120.89</v>
      </c>
      <c r="DH58">
        <v>40.47</v>
      </c>
      <c r="DI58">
        <v>0</v>
      </c>
      <c r="DJ58">
        <v>3.79999995231628</v>
      </c>
      <c r="DK58">
        <v>2.69755</v>
      </c>
      <c r="DL58">
        <v>-0.249053317987746</v>
      </c>
      <c r="DM58">
        <v>687.474916652655</v>
      </c>
      <c r="DN58">
        <v>810.198588235294</v>
      </c>
      <c r="DO58">
        <v>10</v>
      </c>
      <c r="DP58">
        <v>0</v>
      </c>
      <c r="DQ58" t="s">
        <v>333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557.761131147541</v>
      </c>
      <c r="DZ58">
        <v>99.5573241671085</v>
      </c>
      <c r="EA58">
        <v>14.6151382617145</v>
      </c>
      <c r="EB58">
        <v>0</v>
      </c>
      <c r="EC58">
        <v>544.226918032787</v>
      </c>
      <c r="ED58">
        <v>99.1958328926503</v>
      </c>
      <c r="EE58">
        <v>14.5549568563992</v>
      </c>
      <c r="EF58">
        <v>0</v>
      </c>
      <c r="EG58">
        <v>18.7856655737705</v>
      </c>
      <c r="EH58">
        <v>-0.357952194606039</v>
      </c>
      <c r="EI58">
        <v>0.0574133841859822</v>
      </c>
      <c r="EJ58">
        <v>0</v>
      </c>
      <c r="EK58">
        <v>0</v>
      </c>
      <c r="EL58">
        <v>3</v>
      </c>
      <c r="EM58" t="s">
        <v>334</v>
      </c>
      <c r="EN58">
        <v>3.21005</v>
      </c>
      <c r="EO58">
        <v>2.67622</v>
      </c>
      <c r="EP58">
        <v>0.136833</v>
      </c>
      <c r="EQ58">
        <v>0.138725</v>
      </c>
      <c r="ER58">
        <v>0.0980745</v>
      </c>
      <c r="ES58">
        <v>0.098485</v>
      </c>
      <c r="ET58">
        <v>26822.7</v>
      </c>
      <c r="EU58">
        <v>30666.7</v>
      </c>
      <c r="EV58">
        <v>30888.8</v>
      </c>
      <c r="EW58">
        <v>34245.7</v>
      </c>
      <c r="EX58">
        <v>37855.2</v>
      </c>
      <c r="EY58">
        <v>38220.4</v>
      </c>
      <c r="EZ58">
        <v>42113.7</v>
      </c>
      <c r="FA58">
        <v>42281.1</v>
      </c>
      <c r="FB58">
        <v>2.25825</v>
      </c>
      <c r="FC58">
        <v>1.92638</v>
      </c>
      <c r="FD58">
        <v>0.165936</v>
      </c>
      <c r="FE58">
        <v>0</v>
      </c>
      <c r="FF58">
        <v>24.2028</v>
      </c>
      <c r="FG58">
        <v>999.9</v>
      </c>
      <c r="FH58">
        <v>63.112</v>
      </c>
      <c r="FI58">
        <v>28.016</v>
      </c>
      <c r="FJ58">
        <v>23.7796</v>
      </c>
      <c r="FK58">
        <v>60.14</v>
      </c>
      <c r="FL58">
        <v>25.7091</v>
      </c>
      <c r="FM58">
        <v>1</v>
      </c>
      <c r="FN58">
        <v>-0.162236</v>
      </c>
      <c r="FO58">
        <v>3.38333</v>
      </c>
      <c r="FP58">
        <v>20.1951</v>
      </c>
      <c r="FQ58">
        <v>5.24035</v>
      </c>
      <c r="FR58">
        <v>11.986</v>
      </c>
      <c r="FS58">
        <v>4.97375</v>
      </c>
      <c r="FT58">
        <v>3.29673</v>
      </c>
      <c r="FU58">
        <v>160.2</v>
      </c>
      <c r="FV58">
        <v>9999</v>
      </c>
      <c r="FW58">
        <v>9999</v>
      </c>
      <c r="FX58">
        <v>7430.8</v>
      </c>
      <c r="FY58">
        <v>1.8563</v>
      </c>
      <c r="FZ58">
        <v>1.85455</v>
      </c>
      <c r="GA58">
        <v>1.85561</v>
      </c>
      <c r="GB58">
        <v>1.85991</v>
      </c>
      <c r="GC58">
        <v>1.85425</v>
      </c>
      <c r="GD58">
        <v>1.85866</v>
      </c>
      <c r="GE58">
        <v>1.85585</v>
      </c>
      <c r="GF58">
        <v>1.85441</v>
      </c>
      <c r="GG58" t="s">
        <v>335</v>
      </c>
      <c r="GH58" t="s">
        <v>19</v>
      </c>
      <c r="GI58" t="s">
        <v>19</v>
      </c>
      <c r="GJ58" t="s">
        <v>19</v>
      </c>
      <c r="GK58" t="s">
        <v>336</v>
      </c>
      <c r="GL58" t="s">
        <v>337</v>
      </c>
      <c r="GM58" t="s">
        <v>338</v>
      </c>
      <c r="GN58" t="s">
        <v>338</v>
      </c>
      <c r="GO58" t="s">
        <v>338</v>
      </c>
      <c r="GP58" t="s">
        <v>338</v>
      </c>
      <c r="GQ58">
        <v>0</v>
      </c>
      <c r="GR58">
        <v>100</v>
      </c>
      <c r="GS58">
        <v>100</v>
      </c>
      <c r="GT58">
        <v>0</v>
      </c>
      <c r="GU58">
        <v>0</v>
      </c>
      <c r="GV58">
        <v>2</v>
      </c>
      <c r="GW58">
        <v>646.466</v>
      </c>
      <c r="GX58">
        <v>394.121</v>
      </c>
      <c r="GY58">
        <v>17.2101</v>
      </c>
      <c r="GZ58">
        <v>24.9598</v>
      </c>
      <c r="HA58">
        <v>29.9998</v>
      </c>
      <c r="HB58">
        <v>24.798</v>
      </c>
      <c r="HC58">
        <v>24.7812</v>
      </c>
      <c r="HD58">
        <v>26.8501</v>
      </c>
      <c r="HE58">
        <v>32.8953</v>
      </c>
      <c r="HF58">
        <v>61.7484</v>
      </c>
      <c r="HG58">
        <v>17.0585</v>
      </c>
      <c r="HH58">
        <v>595</v>
      </c>
      <c r="HI58">
        <v>18.7165</v>
      </c>
      <c r="HJ58">
        <v>101.464</v>
      </c>
      <c r="HK58">
        <v>101.777</v>
      </c>
    </row>
    <row r="59" spans="1:219">
      <c r="A59">
        <v>43</v>
      </c>
      <c r="B59">
        <v>1554827663</v>
      </c>
      <c r="C59">
        <v>360</v>
      </c>
      <c r="D59" t="s">
        <v>463</v>
      </c>
      <c r="E59" t="s">
        <v>464</v>
      </c>
      <c r="H59">
        <v>1554827663</v>
      </c>
      <c r="I59">
        <f>BW59*AJ59*(BU59-BV59)/(100*BO59*(1000-AJ59*BU59))</f>
        <v>0</v>
      </c>
      <c r="J59">
        <f>BW59*AJ59*(BT59-BS59*(1000-AJ59*BV59)/(1000-AJ59*BU59))/(100*BO59)</f>
        <v>0</v>
      </c>
      <c r="K59">
        <f>BS59 - IF(AJ59&gt;1, J59*BO59*100.0/(AL59*CE59), 0)</f>
        <v>0</v>
      </c>
      <c r="L59">
        <f>((R59-I59/2)*K59-J59)/(R59+I59/2)</f>
        <v>0</v>
      </c>
      <c r="M59">
        <f>L59*(BX59+BY59)/1000.0</f>
        <v>0</v>
      </c>
      <c r="N59">
        <f>(BS59 - IF(AJ59&gt;1, J59*BO59*100.0/(AL59*CE59), 0))*(BX59+BY59)/1000.0</f>
        <v>0</v>
      </c>
      <c r="O59">
        <f>2.0/((1/Q59-1/P59)+SIGN(Q59)*SQRT((1/Q59-1/P59)*(1/Q59-1/P59) + 4*BP59/((BP59+1)*(BP59+1))*(2*1/Q59*1/P59-1/P59*1/P59)))</f>
        <v>0</v>
      </c>
      <c r="P59">
        <f>AG59+AF59*BO59+AE59*BO59*BO59</f>
        <v>0</v>
      </c>
      <c r="Q59">
        <f>I59*(1000-(1000*0.61365*exp(17.502*U59/(240.97+U59))/(BX59+BY59)+BU59)/2)/(1000*0.61365*exp(17.502*U59/(240.97+U59))/(BX59+BY59)-BU59)</f>
        <v>0</v>
      </c>
      <c r="R59">
        <f>1/((BP59+1)/(O59/1.6)+1/(P59/1.37)) + BP59/((BP59+1)/(O59/1.6) + BP59/(P59/1.37))</f>
        <v>0</v>
      </c>
      <c r="S59">
        <f>(BL59*BN59)</f>
        <v>0</v>
      </c>
      <c r="T59">
        <f>(BZ59+(S59+2*0.95*5.67E-8*(((BZ59+$B$7)+273)^4-(BZ59+273)^4)-44100*I59)/(1.84*29.3*P59+8*0.95*5.67E-8*(BZ59+273)^3))</f>
        <v>0</v>
      </c>
      <c r="U59">
        <f>($C$7*CA59+$D$7*CB59+$E$7*T59)</f>
        <v>0</v>
      </c>
      <c r="V59">
        <f>0.61365*exp(17.502*U59/(240.97+U59))</f>
        <v>0</v>
      </c>
      <c r="W59">
        <f>(X59/Y59*100)</f>
        <v>0</v>
      </c>
      <c r="X59">
        <f>BU59*(BX59+BY59)/1000</f>
        <v>0</v>
      </c>
      <c r="Y59">
        <f>0.61365*exp(17.502*BZ59/(240.97+BZ59))</f>
        <v>0</v>
      </c>
      <c r="Z59">
        <f>(V59-BU59*(BX59+BY59)/1000)</f>
        <v>0</v>
      </c>
      <c r="AA59">
        <f>(-I59*44100)</f>
        <v>0</v>
      </c>
      <c r="AB59">
        <f>2*29.3*P59*0.92*(BZ59-U59)</f>
        <v>0</v>
      </c>
      <c r="AC59">
        <f>2*0.95*5.67E-8*(((BZ59+$B$7)+273)^4-(U59+273)^4)</f>
        <v>0</v>
      </c>
      <c r="AD59">
        <f>S59+AC59+AA59+AB59</f>
        <v>0</v>
      </c>
      <c r="AE59">
        <v>-0.0417210630601278</v>
      </c>
      <c r="AF59">
        <v>0.0468355482508584</v>
      </c>
      <c r="AG59">
        <v>3.49082359329577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MAX(0,($B$13+$C$13*CE59)/(1+$D$13*CE59)*BX59/(BZ59+273)*$E$13)</f>
        <v>0</v>
      </c>
      <c r="AM59">
        <v>0</v>
      </c>
      <c r="AN59">
        <v>620.557647058824</v>
      </c>
      <c r="AO59">
        <v>1908.13</v>
      </c>
      <c r="AP59">
        <f>AO59-AN59</f>
        <v>0</v>
      </c>
      <c r="AQ59">
        <f>AP59/AO59</f>
        <v>0</v>
      </c>
      <c r="AR59">
        <v>-2.26732946292121</v>
      </c>
      <c r="AS59" t="s">
        <v>465</v>
      </c>
      <c r="AT59">
        <v>2.79951764705882</v>
      </c>
      <c r="AU59">
        <v>2.4048</v>
      </c>
      <c r="AV59">
        <f>1-AT59/AU59</f>
        <v>0</v>
      </c>
      <c r="AW59">
        <v>0.5</v>
      </c>
      <c r="AX59">
        <f>BL59</f>
        <v>0</v>
      </c>
      <c r="AY59">
        <f>J59</f>
        <v>0</v>
      </c>
      <c r="AZ59">
        <f>AV59*AW59*AX59</f>
        <v>0</v>
      </c>
      <c r="BA59">
        <f>BF59/AU59</f>
        <v>0</v>
      </c>
      <c r="BB59">
        <f>(AY59-AR59)/AX59</f>
        <v>0</v>
      </c>
      <c r="BC59">
        <f>(AO59-AU59)/AU59</f>
        <v>0</v>
      </c>
      <c r="BD59" t="s">
        <v>331</v>
      </c>
      <c r="BE59">
        <v>0</v>
      </c>
      <c r="BF59">
        <f>AU59-BE59</f>
        <v>0</v>
      </c>
      <c r="BG59">
        <f>(AU59-AT59)/(AU59-BE59)</f>
        <v>0</v>
      </c>
      <c r="BH59">
        <f>(AO59-AU59)/(AO59-BE59)</f>
        <v>0</v>
      </c>
      <c r="BI59">
        <f>(AU59-AT59)/(AU59-AN59)</f>
        <v>0</v>
      </c>
      <c r="BJ59">
        <f>(AO59-AU59)/(AO59-AN59)</f>
        <v>0</v>
      </c>
      <c r="BK59">
        <f>$B$11*CF59+$C$11*CG59+$F$11*CT59</f>
        <v>0</v>
      </c>
      <c r="BL59">
        <f>BK59*BM59</f>
        <v>0</v>
      </c>
      <c r="BM59">
        <f>($B$11*$D$9+$C$11*$D$9+$F$11*((DG59+CY59)/MAX(DG59+CY59+DH59, 0.1)*$I$9+DH59/MAX(DG59+CY59+DH59, 0.1)*$J$9))/($B$11+$C$11+$F$11)</f>
        <v>0</v>
      </c>
      <c r="BN59">
        <f>($B$11*$K$9+$C$11*$K$9+$F$11*((DG59+CY59)/MAX(DG59+CY59+DH59, 0.1)*$P$9+DH59/MAX(DG59+CY59+DH59, 0.1)*$Q$9))/($B$11+$C$11+$F$11)</f>
        <v>0</v>
      </c>
      <c r="BO59">
        <v>6</v>
      </c>
      <c r="BP59">
        <v>0.5</v>
      </c>
      <c r="BQ59" t="s">
        <v>332</v>
      </c>
      <c r="BR59">
        <v>1554827663</v>
      </c>
      <c r="BS59">
        <v>577.954</v>
      </c>
      <c r="BT59">
        <v>592.01</v>
      </c>
      <c r="BU59">
        <v>18.7223</v>
      </c>
      <c r="BV59">
        <v>18.8264</v>
      </c>
      <c r="BW59">
        <v>599.988</v>
      </c>
      <c r="BX59">
        <v>100.814</v>
      </c>
      <c r="BY59">
        <v>0.0998907</v>
      </c>
      <c r="BZ59">
        <v>24.9149</v>
      </c>
      <c r="CA59">
        <v>27.2494</v>
      </c>
      <c r="CB59">
        <v>999.9</v>
      </c>
      <c r="CC59">
        <v>0</v>
      </c>
      <c r="CD59">
        <v>0</v>
      </c>
      <c r="CE59">
        <v>9980</v>
      </c>
      <c r="CF59">
        <v>0</v>
      </c>
      <c r="CG59">
        <v>0.00152894</v>
      </c>
      <c r="CH59">
        <v>-14.0568</v>
      </c>
      <c r="CI59">
        <v>588.981</v>
      </c>
      <c r="CJ59">
        <v>603.37</v>
      </c>
      <c r="CK59">
        <v>-0.104113</v>
      </c>
      <c r="CL59">
        <v>577.954</v>
      </c>
      <c r="CM59">
        <v>592.01</v>
      </c>
      <c r="CN59">
        <v>18.7223</v>
      </c>
      <c r="CO59">
        <v>18.8264</v>
      </c>
      <c r="CP59">
        <v>1.88746</v>
      </c>
      <c r="CQ59">
        <v>1.89796</v>
      </c>
      <c r="CR59">
        <v>16.5306</v>
      </c>
      <c r="CS59">
        <v>16.6178</v>
      </c>
      <c r="CT59">
        <v>9214.73</v>
      </c>
      <c r="CU59">
        <v>0.995582</v>
      </c>
      <c r="CV59">
        <v>0.00441798</v>
      </c>
      <c r="CW59">
        <v>0</v>
      </c>
      <c r="CX59">
        <v>1.5168</v>
      </c>
      <c r="CY59">
        <v>25</v>
      </c>
      <c r="CZ59">
        <v>1438.4</v>
      </c>
      <c r="DA59">
        <v>81016.8</v>
      </c>
      <c r="DB59">
        <v>49.25</v>
      </c>
      <c r="DC59">
        <v>46.562</v>
      </c>
      <c r="DD59">
        <v>47.625</v>
      </c>
      <c r="DE59">
        <v>45.562</v>
      </c>
      <c r="DF59">
        <v>49.937</v>
      </c>
      <c r="DG59">
        <v>9149.13</v>
      </c>
      <c r="DH59">
        <v>40.6</v>
      </c>
      <c r="DI59">
        <v>0</v>
      </c>
      <c r="DJ59">
        <v>3.30000019073486</v>
      </c>
      <c r="DK59">
        <v>2.79951764705882</v>
      </c>
      <c r="DL59">
        <v>0.412512988989887</v>
      </c>
      <c r="DM59">
        <v>-759.651867497116</v>
      </c>
      <c r="DN59">
        <v>810.021411764706</v>
      </c>
      <c r="DO59">
        <v>10</v>
      </c>
      <c r="DP59">
        <v>0</v>
      </c>
      <c r="DQ59" t="s">
        <v>333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564.453573770492</v>
      </c>
      <c r="DZ59">
        <v>101.135568482287</v>
      </c>
      <c r="EA59">
        <v>14.846263712186</v>
      </c>
      <c r="EB59">
        <v>0</v>
      </c>
      <c r="EC59">
        <v>550.922327868852</v>
      </c>
      <c r="ED59">
        <v>99.5111327340052</v>
      </c>
      <c r="EE59">
        <v>14.6017089789386</v>
      </c>
      <c r="EF59">
        <v>0</v>
      </c>
      <c r="EG59">
        <v>18.7640901639344</v>
      </c>
      <c r="EH59">
        <v>-0.248885457429934</v>
      </c>
      <c r="EI59">
        <v>0.0421823935959224</v>
      </c>
      <c r="EJ59">
        <v>0</v>
      </c>
      <c r="EK59">
        <v>0</v>
      </c>
      <c r="EL59">
        <v>3</v>
      </c>
      <c r="EM59" t="s">
        <v>334</v>
      </c>
      <c r="EN59">
        <v>3.2099</v>
      </c>
      <c r="EO59">
        <v>2.6759</v>
      </c>
      <c r="EP59">
        <v>0.137997</v>
      </c>
      <c r="EQ59">
        <v>0.139907</v>
      </c>
      <c r="ER59">
        <v>0.098051</v>
      </c>
      <c r="ES59">
        <v>0.0983509</v>
      </c>
      <c r="ET59">
        <v>26786.2</v>
      </c>
      <c r="EU59">
        <v>30624.5</v>
      </c>
      <c r="EV59">
        <v>30888.4</v>
      </c>
      <c r="EW59">
        <v>34245.6</v>
      </c>
      <c r="EX59">
        <v>37855.6</v>
      </c>
      <c r="EY59">
        <v>38226</v>
      </c>
      <c r="EZ59">
        <v>42113</v>
      </c>
      <c r="FA59">
        <v>42280.9</v>
      </c>
      <c r="FB59">
        <v>2.2579</v>
      </c>
      <c r="FC59">
        <v>1.9262</v>
      </c>
      <c r="FD59">
        <v>0.186324</v>
      </c>
      <c r="FE59">
        <v>0</v>
      </c>
      <c r="FF59">
        <v>24.1962</v>
      </c>
      <c r="FG59">
        <v>999.9</v>
      </c>
      <c r="FH59">
        <v>63.088</v>
      </c>
      <c r="FI59">
        <v>28.026</v>
      </c>
      <c r="FJ59">
        <v>23.7837</v>
      </c>
      <c r="FK59">
        <v>60.37</v>
      </c>
      <c r="FL59">
        <v>25.7973</v>
      </c>
      <c r="FM59">
        <v>1</v>
      </c>
      <c r="FN59">
        <v>-0.16081</v>
      </c>
      <c r="FO59">
        <v>3.72665</v>
      </c>
      <c r="FP59">
        <v>20.2029</v>
      </c>
      <c r="FQ59">
        <v>5.23975</v>
      </c>
      <c r="FR59">
        <v>11.986</v>
      </c>
      <c r="FS59">
        <v>4.9736</v>
      </c>
      <c r="FT59">
        <v>3.29653</v>
      </c>
      <c r="FU59">
        <v>160.2</v>
      </c>
      <c r="FV59">
        <v>9999</v>
      </c>
      <c r="FW59">
        <v>9999</v>
      </c>
      <c r="FX59">
        <v>7430.8</v>
      </c>
      <c r="FY59">
        <v>1.85633</v>
      </c>
      <c r="FZ59">
        <v>1.85454</v>
      </c>
      <c r="GA59">
        <v>1.85561</v>
      </c>
      <c r="GB59">
        <v>1.85992</v>
      </c>
      <c r="GC59">
        <v>1.85424</v>
      </c>
      <c r="GD59">
        <v>1.85867</v>
      </c>
      <c r="GE59">
        <v>1.85584</v>
      </c>
      <c r="GF59">
        <v>1.85442</v>
      </c>
      <c r="GG59" t="s">
        <v>335</v>
      </c>
      <c r="GH59" t="s">
        <v>19</v>
      </c>
      <c r="GI59" t="s">
        <v>19</v>
      </c>
      <c r="GJ59" t="s">
        <v>19</v>
      </c>
      <c r="GK59" t="s">
        <v>336</v>
      </c>
      <c r="GL59" t="s">
        <v>337</v>
      </c>
      <c r="GM59" t="s">
        <v>338</v>
      </c>
      <c r="GN59" t="s">
        <v>338</v>
      </c>
      <c r="GO59" t="s">
        <v>338</v>
      </c>
      <c r="GP59" t="s">
        <v>338</v>
      </c>
      <c r="GQ59">
        <v>0</v>
      </c>
      <c r="GR59">
        <v>100</v>
      </c>
      <c r="GS59">
        <v>100</v>
      </c>
      <c r="GT59">
        <v>0</v>
      </c>
      <c r="GU59">
        <v>0</v>
      </c>
      <c r="GV59">
        <v>2</v>
      </c>
      <c r="GW59">
        <v>646.207</v>
      </c>
      <c r="GX59">
        <v>394.037</v>
      </c>
      <c r="GY59">
        <v>17.1614</v>
      </c>
      <c r="GZ59">
        <v>24.9612</v>
      </c>
      <c r="HA59">
        <v>30.0009</v>
      </c>
      <c r="HB59">
        <v>24.7986</v>
      </c>
      <c r="HC59">
        <v>24.7829</v>
      </c>
      <c r="HD59">
        <v>27.0623</v>
      </c>
      <c r="HE59">
        <v>33.1741</v>
      </c>
      <c r="HF59">
        <v>61.7484</v>
      </c>
      <c r="HG59">
        <v>17.21</v>
      </c>
      <c r="HH59">
        <v>605</v>
      </c>
      <c r="HI59">
        <v>18.677</v>
      </c>
      <c r="HJ59">
        <v>101.462</v>
      </c>
      <c r="HK59">
        <v>101.777</v>
      </c>
    </row>
    <row r="60" spans="1:219">
      <c r="A60">
        <v>44</v>
      </c>
      <c r="B60">
        <v>1554827673</v>
      </c>
      <c r="C60">
        <v>370</v>
      </c>
      <c r="D60" t="s">
        <v>466</v>
      </c>
      <c r="E60" t="s">
        <v>467</v>
      </c>
      <c r="H60">
        <v>1554827673</v>
      </c>
      <c r="I60">
        <f>BW60*AJ60*(BU60-BV60)/(100*BO60*(1000-AJ60*BU60))</f>
        <v>0</v>
      </c>
      <c r="J60">
        <f>BW60*AJ60*(BT60-BS60*(1000-AJ60*BV60)/(1000-AJ60*BU60))/(100*BO60)</f>
        <v>0</v>
      </c>
      <c r="K60">
        <f>BS60 - IF(AJ60&gt;1, J60*BO60*100.0/(AL60*CE60), 0)</f>
        <v>0</v>
      </c>
      <c r="L60">
        <f>((R60-I60/2)*K60-J60)/(R60+I60/2)</f>
        <v>0</v>
      </c>
      <c r="M60">
        <f>L60*(BX60+BY60)/1000.0</f>
        <v>0</v>
      </c>
      <c r="N60">
        <f>(BS60 - IF(AJ60&gt;1, J60*BO60*100.0/(AL60*CE60), 0))*(BX60+BY60)/1000.0</f>
        <v>0</v>
      </c>
      <c r="O60">
        <f>2.0/((1/Q60-1/P60)+SIGN(Q60)*SQRT((1/Q60-1/P60)*(1/Q60-1/P60) + 4*BP60/((BP60+1)*(BP60+1))*(2*1/Q60*1/P60-1/P60*1/P60)))</f>
        <v>0</v>
      </c>
      <c r="P60">
        <f>AG60+AF60*BO60+AE60*BO60*BO60</f>
        <v>0</v>
      </c>
      <c r="Q60">
        <f>I60*(1000-(1000*0.61365*exp(17.502*U60/(240.97+U60))/(BX60+BY60)+BU60)/2)/(1000*0.61365*exp(17.502*U60/(240.97+U60))/(BX60+BY60)-BU60)</f>
        <v>0</v>
      </c>
      <c r="R60">
        <f>1/((BP60+1)/(O60/1.6)+1/(P60/1.37)) + BP60/((BP60+1)/(O60/1.6) + BP60/(P60/1.37))</f>
        <v>0</v>
      </c>
      <c r="S60">
        <f>(BL60*BN60)</f>
        <v>0</v>
      </c>
      <c r="T60">
        <f>(BZ60+(S60+2*0.95*5.67E-8*(((BZ60+$B$7)+273)^4-(BZ60+273)^4)-44100*I60)/(1.84*29.3*P60+8*0.95*5.67E-8*(BZ60+273)^3))</f>
        <v>0</v>
      </c>
      <c r="U60">
        <f>($C$7*CA60+$D$7*CB60+$E$7*T60)</f>
        <v>0</v>
      </c>
      <c r="V60">
        <f>0.61365*exp(17.502*U60/(240.97+U60))</f>
        <v>0</v>
      </c>
      <c r="W60">
        <f>(X60/Y60*100)</f>
        <v>0</v>
      </c>
      <c r="X60">
        <f>BU60*(BX60+BY60)/1000</f>
        <v>0</v>
      </c>
      <c r="Y60">
        <f>0.61365*exp(17.502*BZ60/(240.97+BZ60))</f>
        <v>0</v>
      </c>
      <c r="Z60">
        <f>(V60-BU60*(BX60+BY60)/1000)</f>
        <v>0</v>
      </c>
      <c r="AA60">
        <f>(-I60*44100)</f>
        <v>0</v>
      </c>
      <c r="AB60">
        <f>2*29.3*P60*0.92*(BZ60-U60)</f>
        <v>0</v>
      </c>
      <c r="AC60">
        <f>2*0.95*5.67E-8*(((BZ60+$B$7)+273)^4-(U60+273)^4)</f>
        <v>0</v>
      </c>
      <c r="AD60">
        <f>S60+AC60+AA60+AB60</f>
        <v>0</v>
      </c>
      <c r="AE60">
        <v>-0.0420421239601424</v>
      </c>
      <c r="AF60">
        <v>0.0471959672376044</v>
      </c>
      <c r="AG60">
        <v>3.5120208838418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MAX(0,($B$13+$C$13*CE60)/(1+$D$13*CE60)*BX60/(BZ60+273)*$E$13)</f>
        <v>0</v>
      </c>
      <c r="AM60">
        <v>0</v>
      </c>
      <c r="AN60">
        <v>620.557647058824</v>
      </c>
      <c r="AO60">
        <v>1908.13</v>
      </c>
      <c r="AP60">
        <f>AO60-AN60</f>
        <v>0</v>
      </c>
      <c r="AQ60">
        <f>AP60/AO60</f>
        <v>0</v>
      </c>
      <c r="AR60">
        <v>-2.26732946292121</v>
      </c>
      <c r="AS60" t="s">
        <v>468</v>
      </c>
      <c r="AT60">
        <v>2.76376470588235</v>
      </c>
      <c r="AU60">
        <v>2.4112</v>
      </c>
      <c r="AV60">
        <f>1-AT60/AU60</f>
        <v>0</v>
      </c>
      <c r="AW60">
        <v>0.5</v>
      </c>
      <c r="AX60">
        <f>BL60</f>
        <v>0</v>
      </c>
      <c r="AY60">
        <f>J60</f>
        <v>0</v>
      </c>
      <c r="AZ60">
        <f>AV60*AW60*AX60</f>
        <v>0</v>
      </c>
      <c r="BA60">
        <f>BF60/AU60</f>
        <v>0</v>
      </c>
      <c r="BB60">
        <f>(AY60-AR60)/AX60</f>
        <v>0</v>
      </c>
      <c r="BC60">
        <f>(AO60-AU60)/AU60</f>
        <v>0</v>
      </c>
      <c r="BD60" t="s">
        <v>331</v>
      </c>
      <c r="BE60">
        <v>0</v>
      </c>
      <c r="BF60">
        <f>AU60-BE60</f>
        <v>0</v>
      </c>
      <c r="BG60">
        <f>(AU60-AT60)/(AU60-BE60)</f>
        <v>0</v>
      </c>
      <c r="BH60">
        <f>(AO60-AU60)/(AO60-BE60)</f>
        <v>0</v>
      </c>
      <c r="BI60">
        <f>(AU60-AT60)/(AU60-AN60)</f>
        <v>0</v>
      </c>
      <c r="BJ60">
        <f>(AO60-AU60)/(AO60-AN60)</f>
        <v>0</v>
      </c>
      <c r="BK60">
        <f>$B$11*CF60+$C$11*CG60+$F$11*CT60</f>
        <v>0</v>
      </c>
      <c r="BL60">
        <f>BK60*BM60</f>
        <v>0</v>
      </c>
      <c r="BM60">
        <f>($B$11*$D$9+$C$11*$D$9+$F$11*((DG60+CY60)/MAX(DG60+CY60+DH60, 0.1)*$I$9+DH60/MAX(DG60+CY60+DH60, 0.1)*$J$9))/($B$11+$C$11+$F$11)</f>
        <v>0</v>
      </c>
      <c r="BN60">
        <f>($B$11*$K$9+$C$11*$K$9+$F$11*((DG60+CY60)/MAX(DG60+CY60+DH60, 0.1)*$P$9+DH60/MAX(DG60+CY60+DH60, 0.1)*$Q$9))/($B$11+$C$11+$F$11)</f>
        <v>0</v>
      </c>
      <c r="BO60">
        <v>6</v>
      </c>
      <c r="BP60">
        <v>0.5</v>
      </c>
      <c r="BQ60" t="s">
        <v>332</v>
      </c>
      <c r="BR60">
        <v>1554827673</v>
      </c>
      <c r="BS60">
        <v>594.631</v>
      </c>
      <c r="BT60">
        <v>608.949</v>
      </c>
      <c r="BU60">
        <v>18.6725</v>
      </c>
      <c r="BV60">
        <v>18.7304</v>
      </c>
      <c r="BW60">
        <v>600.014</v>
      </c>
      <c r="BX60">
        <v>100.813</v>
      </c>
      <c r="BY60">
        <v>0.099234</v>
      </c>
      <c r="BZ60">
        <v>24.8579</v>
      </c>
      <c r="CA60">
        <v>26.9175</v>
      </c>
      <c r="CB60">
        <v>999.9</v>
      </c>
      <c r="CC60">
        <v>0</v>
      </c>
      <c r="CD60">
        <v>0</v>
      </c>
      <c r="CE60">
        <v>10056.9</v>
      </c>
      <c r="CF60">
        <v>0</v>
      </c>
      <c r="CG60">
        <v>0.00152894</v>
      </c>
      <c r="CH60">
        <v>-14.3186</v>
      </c>
      <c r="CI60">
        <v>605.945</v>
      </c>
      <c r="CJ60">
        <v>620.573</v>
      </c>
      <c r="CK60">
        <v>-0.0578918</v>
      </c>
      <c r="CL60">
        <v>594.631</v>
      </c>
      <c r="CM60">
        <v>608.949</v>
      </c>
      <c r="CN60">
        <v>18.6725</v>
      </c>
      <c r="CO60">
        <v>18.7304</v>
      </c>
      <c r="CP60">
        <v>1.88243</v>
      </c>
      <c r="CQ60">
        <v>1.88827</v>
      </c>
      <c r="CR60">
        <v>16.4886</v>
      </c>
      <c r="CS60">
        <v>16.5373</v>
      </c>
      <c r="CT60">
        <v>9184.57</v>
      </c>
      <c r="CU60">
        <v>0.995579</v>
      </c>
      <c r="CV60">
        <v>0.00442135</v>
      </c>
      <c r="CW60">
        <v>0</v>
      </c>
      <c r="CX60">
        <v>1.7308</v>
      </c>
      <c r="CY60">
        <v>25</v>
      </c>
      <c r="CZ60">
        <v>1462.69</v>
      </c>
      <c r="DA60">
        <v>80750.8</v>
      </c>
      <c r="DB60">
        <v>49.125</v>
      </c>
      <c r="DC60">
        <v>46.625</v>
      </c>
      <c r="DD60">
        <v>47.687</v>
      </c>
      <c r="DE60">
        <v>45.562</v>
      </c>
      <c r="DF60">
        <v>49.937</v>
      </c>
      <c r="DG60">
        <v>9119.08</v>
      </c>
      <c r="DH60">
        <v>40.5</v>
      </c>
      <c r="DI60">
        <v>0</v>
      </c>
      <c r="DJ60">
        <v>2.59999990463257</v>
      </c>
      <c r="DK60">
        <v>2.76376470588235</v>
      </c>
      <c r="DL60">
        <v>-11.129913224604</v>
      </c>
      <c r="DM60">
        <v>2005.2588618876</v>
      </c>
      <c r="DN60">
        <v>665.015235294118</v>
      </c>
      <c r="DO60">
        <v>10</v>
      </c>
      <c r="DP60">
        <v>0</v>
      </c>
      <c r="DQ60" t="s">
        <v>333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581.254278688525</v>
      </c>
      <c r="DZ60">
        <v>102.101178212588</v>
      </c>
      <c r="EA60">
        <v>14.9877880761017</v>
      </c>
      <c r="EB60">
        <v>0</v>
      </c>
      <c r="EC60">
        <v>567.628213114754</v>
      </c>
      <c r="ED60">
        <v>100.823968270759</v>
      </c>
      <c r="EE60">
        <v>14.7944849639325</v>
      </c>
      <c r="EF60">
        <v>0</v>
      </c>
      <c r="EG60">
        <v>18.7260475409836</v>
      </c>
      <c r="EH60">
        <v>-0.16338783712322</v>
      </c>
      <c r="EI60">
        <v>0.0250342624663067</v>
      </c>
      <c r="EJ60">
        <v>1</v>
      </c>
      <c r="EK60">
        <v>1</v>
      </c>
      <c r="EL60">
        <v>3</v>
      </c>
      <c r="EM60" t="s">
        <v>345</v>
      </c>
      <c r="EN60">
        <v>3.20996</v>
      </c>
      <c r="EO60">
        <v>2.67592</v>
      </c>
      <c r="EP60">
        <v>0.14079</v>
      </c>
      <c r="EQ60">
        <v>0.142704</v>
      </c>
      <c r="ER60">
        <v>0.0978619</v>
      </c>
      <c r="ES60">
        <v>0.0979923</v>
      </c>
      <c r="ET60">
        <v>26699.3</v>
      </c>
      <c r="EU60">
        <v>30525.4</v>
      </c>
      <c r="EV60">
        <v>30888.2</v>
      </c>
      <c r="EW60">
        <v>34246.1</v>
      </c>
      <c r="EX60">
        <v>37863.5</v>
      </c>
      <c r="EY60">
        <v>38241.6</v>
      </c>
      <c r="EZ60">
        <v>42112.9</v>
      </c>
      <c r="FA60">
        <v>42281.4</v>
      </c>
      <c r="FB60">
        <v>2.25805</v>
      </c>
      <c r="FC60">
        <v>1.9263</v>
      </c>
      <c r="FD60">
        <v>0.16633</v>
      </c>
      <c r="FE60">
        <v>0</v>
      </c>
      <c r="FF60">
        <v>24.1909</v>
      </c>
      <c r="FG60">
        <v>999.9</v>
      </c>
      <c r="FH60">
        <v>63.063</v>
      </c>
      <c r="FI60">
        <v>28.047</v>
      </c>
      <c r="FJ60">
        <v>23.805</v>
      </c>
      <c r="FK60">
        <v>59.55</v>
      </c>
      <c r="FL60">
        <v>25.629</v>
      </c>
      <c r="FM60">
        <v>1</v>
      </c>
      <c r="FN60">
        <v>-0.162015</v>
      </c>
      <c r="FO60">
        <v>3.77034</v>
      </c>
      <c r="FP60">
        <v>20.1961</v>
      </c>
      <c r="FQ60">
        <v>5.23691</v>
      </c>
      <c r="FR60">
        <v>11.986</v>
      </c>
      <c r="FS60">
        <v>4.9727</v>
      </c>
      <c r="FT60">
        <v>3.2958</v>
      </c>
      <c r="FU60">
        <v>160.2</v>
      </c>
      <c r="FV60">
        <v>9999</v>
      </c>
      <c r="FW60">
        <v>9999</v>
      </c>
      <c r="FX60">
        <v>7431</v>
      </c>
      <c r="FY60">
        <v>1.85631</v>
      </c>
      <c r="FZ60">
        <v>1.85455</v>
      </c>
      <c r="GA60">
        <v>1.85561</v>
      </c>
      <c r="GB60">
        <v>1.8599</v>
      </c>
      <c r="GC60">
        <v>1.85425</v>
      </c>
      <c r="GD60">
        <v>1.85865</v>
      </c>
      <c r="GE60">
        <v>1.85584</v>
      </c>
      <c r="GF60">
        <v>1.8544</v>
      </c>
      <c r="GG60" t="s">
        <v>335</v>
      </c>
      <c r="GH60" t="s">
        <v>19</v>
      </c>
      <c r="GI60" t="s">
        <v>19</v>
      </c>
      <c r="GJ60" t="s">
        <v>19</v>
      </c>
      <c r="GK60" t="s">
        <v>336</v>
      </c>
      <c r="GL60" t="s">
        <v>337</v>
      </c>
      <c r="GM60" t="s">
        <v>338</v>
      </c>
      <c r="GN60" t="s">
        <v>338</v>
      </c>
      <c r="GO60" t="s">
        <v>338</v>
      </c>
      <c r="GP60" t="s">
        <v>338</v>
      </c>
      <c r="GQ60">
        <v>0</v>
      </c>
      <c r="GR60">
        <v>100</v>
      </c>
      <c r="GS60">
        <v>100</v>
      </c>
      <c r="GT60">
        <v>0</v>
      </c>
      <c r="GU60">
        <v>0</v>
      </c>
      <c r="GV60">
        <v>2</v>
      </c>
      <c r="GW60">
        <v>646.345</v>
      </c>
      <c r="GX60">
        <v>394.095</v>
      </c>
      <c r="GY60">
        <v>17.1919</v>
      </c>
      <c r="GZ60">
        <v>24.9619</v>
      </c>
      <c r="HA60">
        <v>30</v>
      </c>
      <c r="HB60">
        <v>24.8006</v>
      </c>
      <c r="HC60">
        <v>24.7832</v>
      </c>
      <c r="HD60">
        <v>27.7063</v>
      </c>
      <c r="HE60">
        <v>32.893</v>
      </c>
      <c r="HF60">
        <v>61.7484</v>
      </c>
      <c r="HG60">
        <v>17.0377</v>
      </c>
      <c r="HH60">
        <v>620</v>
      </c>
      <c r="HI60">
        <v>18.689</v>
      </c>
      <c r="HJ60">
        <v>101.462</v>
      </c>
      <c r="HK60">
        <v>101.778</v>
      </c>
    </row>
    <row r="61" spans="1:219">
      <c r="A61">
        <v>45</v>
      </c>
      <c r="B61">
        <v>1554827677</v>
      </c>
      <c r="C61">
        <v>374</v>
      </c>
      <c r="D61" t="s">
        <v>469</v>
      </c>
      <c r="E61" t="s">
        <v>470</v>
      </c>
      <c r="H61">
        <v>1554827677</v>
      </c>
      <c r="I61">
        <f>BW61*AJ61*(BU61-BV61)/(100*BO61*(1000-AJ61*BU61))</f>
        <v>0</v>
      </c>
      <c r="J61">
        <f>BW61*AJ61*(BT61-BS61*(1000-AJ61*BV61)/(1000-AJ61*BU61))/(100*BO61)</f>
        <v>0</v>
      </c>
      <c r="K61">
        <f>BS61 - IF(AJ61&gt;1, J61*BO61*100.0/(AL61*CE61), 0)</f>
        <v>0</v>
      </c>
      <c r="L61">
        <f>((R61-I61/2)*K61-J61)/(R61+I61/2)</f>
        <v>0</v>
      </c>
      <c r="M61">
        <f>L61*(BX61+BY61)/1000.0</f>
        <v>0</v>
      </c>
      <c r="N61">
        <f>(BS61 - IF(AJ61&gt;1, J61*BO61*100.0/(AL61*CE61), 0))*(BX61+BY61)/1000.0</f>
        <v>0</v>
      </c>
      <c r="O61">
        <f>2.0/((1/Q61-1/P61)+SIGN(Q61)*SQRT((1/Q61-1/P61)*(1/Q61-1/P61) + 4*BP61/((BP61+1)*(BP61+1))*(2*1/Q61*1/P61-1/P61*1/P61)))</f>
        <v>0</v>
      </c>
      <c r="P61">
        <f>AG61+AF61*BO61+AE61*BO61*BO61</f>
        <v>0</v>
      </c>
      <c r="Q61">
        <f>I61*(1000-(1000*0.61365*exp(17.502*U61/(240.97+U61))/(BX61+BY61)+BU61)/2)/(1000*0.61365*exp(17.502*U61/(240.97+U61))/(BX61+BY61)-BU61)</f>
        <v>0</v>
      </c>
      <c r="R61">
        <f>1/((BP61+1)/(O61/1.6)+1/(P61/1.37)) + BP61/((BP61+1)/(O61/1.6) + BP61/(P61/1.37))</f>
        <v>0</v>
      </c>
      <c r="S61">
        <f>(BL61*BN61)</f>
        <v>0</v>
      </c>
      <c r="T61">
        <f>(BZ61+(S61+2*0.95*5.67E-8*(((BZ61+$B$7)+273)^4-(BZ61+273)^4)-44100*I61)/(1.84*29.3*P61+8*0.95*5.67E-8*(BZ61+273)^3))</f>
        <v>0</v>
      </c>
      <c r="U61">
        <f>($C$7*CA61+$D$7*CB61+$E$7*T61)</f>
        <v>0</v>
      </c>
      <c r="V61">
        <f>0.61365*exp(17.502*U61/(240.97+U61))</f>
        <v>0</v>
      </c>
      <c r="W61">
        <f>(X61/Y61*100)</f>
        <v>0</v>
      </c>
      <c r="X61">
        <f>BU61*(BX61+BY61)/1000</f>
        <v>0</v>
      </c>
      <c r="Y61">
        <f>0.61365*exp(17.502*BZ61/(240.97+BZ61))</f>
        <v>0</v>
      </c>
      <c r="Z61">
        <f>(V61-BU61*(BX61+BY61)/1000)</f>
        <v>0</v>
      </c>
      <c r="AA61">
        <f>(-I61*44100)</f>
        <v>0</v>
      </c>
      <c r="AB61">
        <f>2*29.3*P61*0.92*(BZ61-U61)</f>
        <v>0</v>
      </c>
      <c r="AC61">
        <f>2*0.95*5.67E-8*(((BZ61+$B$7)+273)^4-(U61+273)^4)</f>
        <v>0</v>
      </c>
      <c r="AD61">
        <f>S61+AC61+AA61+AB61</f>
        <v>0</v>
      </c>
      <c r="AE61">
        <v>-0.0415847853805365</v>
      </c>
      <c r="AF61">
        <v>0.0466825646169367</v>
      </c>
      <c r="AG61">
        <v>3.48180890120797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MAX(0,($B$13+$C$13*CE61)/(1+$D$13*CE61)*BX61/(BZ61+273)*$E$13)</f>
        <v>0</v>
      </c>
      <c r="AM61">
        <v>0</v>
      </c>
      <c r="AN61">
        <v>620.557647058824</v>
      </c>
      <c r="AO61">
        <v>1908.13</v>
      </c>
      <c r="AP61">
        <f>AO61-AN61</f>
        <v>0</v>
      </c>
      <c r="AQ61">
        <f>AP61/AO61</f>
        <v>0</v>
      </c>
      <c r="AR61">
        <v>-2.26732946292121</v>
      </c>
      <c r="AS61" t="s">
        <v>471</v>
      </c>
      <c r="AT61">
        <v>2.51450294117647</v>
      </c>
      <c r="AU61">
        <v>2.5328</v>
      </c>
      <c r="AV61">
        <f>1-AT61/AU61</f>
        <v>0</v>
      </c>
      <c r="AW61">
        <v>0.5</v>
      </c>
      <c r="AX61">
        <f>BL61</f>
        <v>0</v>
      </c>
      <c r="AY61">
        <f>J61</f>
        <v>0</v>
      </c>
      <c r="AZ61">
        <f>AV61*AW61*AX61</f>
        <v>0</v>
      </c>
      <c r="BA61">
        <f>BF61/AU61</f>
        <v>0</v>
      </c>
      <c r="BB61">
        <f>(AY61-AR61)/AX61</f>
        <v>0</v>
      </c>
      <c r="BC61">
        <f>(AO61-AU61)/AU61</f>
        <v>0</v>
      </c>
      <c r="BD61" t="s">
        <v>331</v>
      </c>
      <c r="BE61">
        <v>0</v>
      </c>
      <c r="BF61">
        <f>AU61-BE61</f>
        <v>0</v>
      </c>
      <c r="BG61">
        <f>(AU61-AT61)/(AU61-BE61)</f>
        <v>0</v>
      </c>
      <c r="BH61">
        <f>(AO61-AU61)/(AO61-BE61)</f>
        <v>0</v>
      </c>
      <c r="BI61">
        <f>(AU61-AT61)/(AU61-AN61)</f>
        <v>0</v>
      </c>
      <c r="BJ61">
        <f>(AO61-AU61)/(AO61-AN61)</f>
        <v>0</v>
      </c>
      <c r="BK61">
        <f>$B$11*CF61+$C$11*CG61+$F$11*CT61</f>
        <v>0</v>
      </c>
      <c r="BL61">
        <f>BK61*BM61</f>
        <v>0</v>
      </c>
      <c r="BM61">
        <f>($B$11*$D$9+$C$11*$D$9+$F$11*((DG61+CY61)/MAX(DG61+CY61+DH61, 0.1)*$I$9+DH61/MAX(DG61+CY61+DH61, 0.1)*$J$9))/($B$11+$C$11+$F$11)</f>
        <v>0</v>
      </c>
      <c r="BN61">
        <f>($B$11*$K$9+$C$11*$K$9+$F$11*((DG61+CY61)/MAX(DG61+CY61+DH61, 0.1)*$P$9+DH61/MAX(DG61+CY61+DH61, 0.1)*$Q$9))/($B$11+$C$11+$F$11)</f>
        <v>0</v>
      </c>
      <c r="BO61">
        <v>6</v>
      </c>
      <c r="BP61">
        <v>0.5</v>
      </c>
      <c r="BQ61" t="s">
        <v>332</v>
      </c>
      <c r="BR61">
        <v>1554827677</v>
      </c>
      <c r="BS61">
        <v>601.619</v>
      </c>
      <c r="BT61">
        <v>615.384</v>
      </c>
      <c r="BU61">
        <v>18.6419</v>
      </c>
      <c r="BV61">
        <v>18.7568</v>
      </c>
      <c r="BW61">
        <v>600.01</v>
      </c>
      <c r="BX61">
        <v>100.813</v>
      </c>
      <c r="BY61">
        <v>0.100744</v>
      </c>
      <c r="BZ61">
        <v>24.8638</v>
      </c>
      <c r="CA61">
        <v>26.9567</v>
      </c>
      <c r="CB61">
        <v>999.9</v>
      </c>
      <c r="CC61">
        <v>0</v>
      </c>
      <c r="CD61">
        <v>0</v>
      </c>
      <c r="CE61">
        <v>9947.5</v>
      </c>
      <c r="CF61">
        <v>0</v>
      </c>
      <c r="CG61">
        <v>0.00152894</v>
      </c>
      <c r="CH61">
        <v>-13.7643</v>
      </c>
      <c r="CI61">
        <v>613.048</v>
      </c>
      <c r="CJ61">
        <v>627.147</v>
      </c>
      <c r="CK61">
        <v>-0.114954</v>
      </c>
      <c r="CL61">
        <v>601.619</v>
      </c>
      <c r="CM61">
        <v>615.384</v>
      </c>
      <c r="CN61">
        <v>18.6419</v>
      </c>
      <c r="CO61">
        <v>18.7568</v>
      </c>
      <c r="CP61">
        <v>1.87934</v>
      </c>
      <c r="CQ61">
        <v>1.89093</v>
      </c>
      <c r="CR61">
        <v>16.4628</v>
      </c>
      <c r="CS61">
        <v>16.5595</v>
      </c>
      <c r="CT61">
        <v>9181.89</v>
      </c>
      <c r="CU61">
        <v>0.995582</v>
      </c>
      <c r="CV61">
        <v>0.00441798</v>
      </c>
      <c r="CW61">
        <v>0</v>
      </c>
      <c r="CX61">
        <v>1.564</v>
      </c>
      <c r="CY61">
        <v>25</v>
      </c>
      <c r="CZ61">
        <v>1464.2</v>
      </c>
      <c r="DA61">
        <v>80727.3</v>
      </c>
      <c r="DB61">
        <v>49.25</v>
      </c>
      <c r="DC61">
        <v>46.625</v>
      </c>
      <c r="DD61">
        <v>47.687</v>
      </c>
      <c r="DE61">
        <v>45.562</v>
      </c>
      <c r="DF61">
        <v>49.937</v>
      </c>
      <c r="DG61">
        <v>9116.43</v>
      </c>
      <c r="DH61">
        <v>40.45</v>
      </c>
      <c r="DI61">
        <v>0</v>
      </c>
      <c r="DJ61">
        <v>3.60000014305115</v>
      </c>
      <c r="DK61">
        <v>2.51450294117647</v>
      </c>
      <c r="DL61">
        <v>2.84135619049156</v>
      </c>
      <c r="DM61">
        <v>155.795622426294</v>
      </c>
      <c r="DN61">
        <v>808.740529411765</v>
      </c>
      <c r="DO61">
        <v>10</v>
      </c>
      <c r="DP61">
        <v>0</v>
      </c>
      <c r="DQ61" t="s">
        <v>333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588.091245901639</v>
      </c>
      <c r="DZ61">
        <v>102.998716023269</v>
      </c>
      <c r="EA61">
        <v>15.1193984209579</v>
      </c>
      <c r="EB61">
        <v>0</v>
      </c>
      <c r="EC61">
        <v>574.356262295082</v>
      </c>
      <c r="ED61">
        <v>101.437910100477</v>
      </c>
      <c r="EE61">
        <v>14.8844010985444</v>
      </c>
      <c r="EF61">
        <v>0</v>
      </c>
      <c r="EG61">
        <v>18.7143639344262</v>
      </c>
      <c r="EH61">
        <v>-0.194733791644638</v>
      </c>
      <c r="EI61">
        <v>0.0293931409015993</v>
      </c>
      <c r="EJ61">
        <v>1</v>
      </c>
      <c r="EK61">
        <v>1</v>
      </c>
      <c r="EL61">
        <v>3</v>
      </c>
      <c r="EM61" t="s">
        <v>345</v>
      </c>
      <c r="EN61">
        <v>3.20995</v>
      </c>
      <c r="EO61">
        <v>2.67647</v>
      </c>
      <c r="EP61">
        <v>0.141951</v>
      </c>
      <c r="EQ61">
        <v>0.143759</v>
      </c>
      <c r="ER61">
        <v>0.0977477</v>
      </c>
      <c r="ES61">
        <v>0.0980913</v>
      </c>
      <c r="ET61">
        <v>26663.1</v>
      </c>
      <c r="EU61">
        <v>30487.6</v>
      </c>
      <c r="EV61">
        <v>30888</v>
      </c>
      <c r="EW61">
        <v>34245.8</v>
      </c>
      <c r="EX61">
        <v>37868.1</v>
      </c>
      <c r="EY61">
        <v>38237</v>
      </c>
      <c r="EZ61">
        <v>42112.6</v>
      </c>
      <c r="FA61">
        <v>42281</v>
      </c>
      <c r="FB61">
        <v>2.2586</v>
      </c>
      <c r="FC61">
        <v>1.92598</v>
      </c>
      <c r="FD61">
        <v>0.169065</v>
      </c>
      <c r="FE61">
        <v>0</v>
      </c>
      <c r="FF61">
        <v>24.1857</v>
      </c>
      <c r="FG61">
        <v>999.9</v>
      </c>
      <c r="FH61">
        <v>63.063</v>
      </c>
      <c r="FI61">
        <v>28.047</v>
      </c>
      <c r="FJ61">
        <v>23.8017</v>
      </c>
      <c r="FK61">
        <v>60.38</v>
      </c>
      <c r="FL61">
        <v>25.7692</v>
      </c>
      <c r="FM61">
        <v>1</v>
      </c>
      <c r="FN61">
        <v>-0.159578</v>
      </c>
      <c r="FO61">
        <v>3.9332</v>
      </c>
      <c r="FP61">
        <v>20.197</v>
      </c>
      <c r="FQ61">
        <v>5.24305</v>
      </c>
      <c r="FR61">
        <v>11.986</v>
      </c>
      <c r="FS61">
        <v>4.9745</v>
      </c>
      <c r="FT61">
        <v>3.2971</v>
      </c>
      <c r="FU61">
        <v>160.2</v>
      </c>
      <c r="FV61">
        <v>9999</v>
      </c>
      <c r="FW61">
        <v>9999</v>
      </c>
      <c r="FX61">
        <v>7431</v>
      </c>
      <c r="FY61">
        <v>1.85631</v>
      </c>
      <c r="FZ61">
        <v>1.85455</v>
      </c>
      <c r="GA61">
        <v>1.85562</v>
      </c>
      <c r="GB61">
        <v>1.85992</v>
      </c>
      <c r="GC61">
        <v>1.85425</v>
      </c>
      <c r="GD61">
        <v>1.85867</v>
      </c>
      <c r="GE61">
        <v>1.85587</v>
      </c>
      <c r="GF61">
        <v>1.85441</v>
      </c>
      <c r="GG61" t="s">
        <v>335</v>
      </c>
      <c r="GH61" t="s">
        <v>19</v>
      </c>
      <c r="GI61" t="s">
        <v>19</v>
      </c>
      <c r="GJ61" t="s">
        <v>19</v>
      </c>
      <c r="GK61" t="s">
        <v>336</v>
      </c>
      <c r="GL61" t="s">
        <v>337</v>
      </c>
      <c r="GM61" t="s">
        <v>338</v>
      </c>
      <c r="GN61" t="s">
        <v>338</v>
      </c>
      <c r="GO61" t="s">
        <v>338</v>
      </c>
      <c r="GP61" t="s">
        <v>338</v>
      </c>
      <c r="GQ61">
        <v>0</v>
      </c>
      <c r="GR61">
        <v>100</v>
      </c>
      <c r="GS61">
        <v>100</v>
      </c>
      <c r="GT61">
        <v>0</v>
      </c>
      <c r="GU61">
        <v>0</v>
      </c>
      <c r="GV61">
        <v>2</v>
      </c>
      <c r="GW61">
        <v>646.766</v>
      </c>
      <c r="GX61">
        <v>393.93</v>
      </c>
      <c r="GY61">
        <v>17.0763</v>
      </c>
      <c r="GZ61">
        <v>24.9619</v>
      </c>
      <c r="HA61">
        <v>30.0016</v>
      </c>
      <c r="HB61">
        <v>24.8007</v>
      </c>
      <c r="HC61">
        <v>24.7852</v>
      </c>
      <c r="HD61">
        <v>27.8946</v>
      </c>
      <c r="HE61">
        <v>32.893</v>
      </c>
      <c r="HF61">
        <v>61.7484</v>
      </c>
      <c r="HG61">
        <v>17.0347</v>
      </c>
      <c r="HH61">
        <v>625</v>
      </c>
      <c r="HI61">
        <v>18.6966</v>
      </c>
      <c r="HJ61">
        <v>101.461</v>
      </c>
      <c r="HK61">
        <v>101.777</v>
      </c>
    </row>
    <row r="62" spans="1:219">
      <c r="A62">
        <v>46</v>
      </c>
      <c r="B62">
        <v>1554827679</v>
      </c>
      <c r="C62">
        <v>376</v>
      </c>
      <c r="D62" t="s">
        <v>472</v>
      </c>
      <c r="E62" t="s">
        <v>473</v>
      </c>
      <c r="H62">
        <v>1554827679</v>
      </c>
      <c r="I62">
        <f>BW62*AJ62*(BU62-BV62)/(100*BO62*(1000-AJ62*BU62))</f>
        <v>0</v>
      </c>
      <c r="J62">
        <f>BW62*AJ62*(BT62-BS62*(1000-AJ62*BV62)/(1000-AJ62*BU62))/(100*BO62)</f>
        <v>0</v>
      </c>
      <c r="K62">
        <f>BS62 - IF(AJ62&gt;1, J62*BO62*100.0/(AL62*CE62), 0)</f>
        <v>0</v>
      </c>
      <c r="L62">
        <f>((R62-I62/2)*K62-J62)/(R62+I62/2)</f>
        <v>0</v>
      </c>
      <c r="M62">
        <f>L62*(BX62+BY62)/1000.0</f>
        <v>0</v>
      </c>
      <c r="N62">
        <f>(BS62 - IF(AJ62&gt;1, J62*BO62*100.0/(AL62*CE62), 0))*(BX62+BY62)/1000.0</f>
        <v>0</v>
      </c>
      <c r="O62">
        <f>2.0/((1/Q62-1/P62)+SIGN(Q62)*SQRT((1/Q62-1/P62)*(1/Q62-1/P62) + 4*BP62/((BP62+1)*(BP62+1))*(2*1/Q62*1/P62-1/P62*1/P62)))</f>
        <v>0</v>
      </c>
      <c r="P62">
        <f>AG62+AF62*BO62+AE62*BO62*BO62</f>
        <v>0</v>
      </c>
      <c r="Q62">
        <f>I62*(1000-(1000*0.61365*exp(17.502*U62/(240.97+U62))/(BX62+BY62)+BU62)/2)/(1000*0.61365*exp(17.502*U62/(240.97+U62))/(BX62+BY62)-BU62)</f>
        <v>0</v>
      </c>
      <c r="R62">
        <f>1/((BP62+1)/(O62/1.6)+1/(P62/1.37)) + BP62/((BP62+1)/(O62/1.6) + BP62/(P62/1.37))</f>
        <v>0</v>
      </c>
      <c r="S62">
        <f>(BL62*BN62)</f>
        <v>0</v>
      </c>
      <c r="T62">
        <f>(BZ62+(S62+2*0.95*5.67E-8*(((BZ62+$B$7)+273)^4-(BZ62+273)^4)-44100*I62)/(1.84*29.3*P62+8*0.95*5.67E-8*(BZ62+273)^3))</f>
        <v>0</v>
      </c>
      <c r="U62">
        <f>($C$7*CA62+$D$7*CB62+$E$7*T62)</f>
        <v>0</v>
      </c>
      <c r="V62">
        <f>0.61365*exp(17.502*U62/(240.97+U62))</f>
        <v>0</v>
      </c>
      <c r="W62">
        <f>(X62/Y62*100)</f>
        <v>0</v>
      </c>
      <c r="X62">
        <f>BU62*(BX62+BY62)/1000</f>
        <v>0</v>
      </c>
      <c r="Y62">
        <f>0.61365*exp(17.502*BZ62/(240.97+BZ62))</f>
        <v>0</v>
      </c>
      <c r="Z62">
        <f>(V62-BU62*(BX62+BY62)/1000)</f>
        <v>0</v>
      </c>
      <c r="AA62">
        <f>(-I62*44100)</f>
        <v>0</v>
      </c>
      <c r="AB62">
        <f>2*29.3*P62*0.92*(BZ62-U62)</f>
        <v>0</v>
      </c>
      <c r="AC62">
        <f>2*0.95*5.67E-8*(((BZ62+$B$7)+273)^4-(U62+273)^4)</f>
        <v>0</v>
      </c>
      <c r="AD62">
        <f>S62+AC62+AA62+AB62</f>
        <v>0</v>
      </c>
      <c r="AE62">
        <v>-0.0417580563532766</v>
      </c>
      <c r="AF62">
        <v>0.0468770764632084</v>
      </c>
      <c r="AG62">
        <v>3.49326890183061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MAX(0,($B$13+$C$13*CE62)/(1+$D$13*CE62)*BX62/(BZ62+273)*$E$13)</f>
        <v>0</v>
      </c>
      <c r="AM62">
        <v>0</v>
      </c>
      <c r="AN62">
        <v>620.557647058824</v>
      </c>
      <c r="AO62">
        <v>1908.13</v>
      </c>
      <c r="AP62">
        <f>AO62-AN62</f>
        <v>0</v>
      </c>
      <c r="AQ62">
        <f>AP62/AO62</f>
        <v>0</v>
      </c>
      <c r="AR62">
        <v>-2.26732946292121</v>
      </c>
      <c r="AS62" t="s">
        <v>474</v>
      </c>
      <c r="AT62">
        <v>2.7667</v>
      </c>
      <c r="AU62">
        <v>2.2696</v>
      </c>
      <c r="AV62">
        <f>1-AT62/AU62</f>
        <v>0</v>
      </c>
      <c r="AW62">
        <v>0.5</v>
      </c>
      <c r="AX62">
        <f>BL62</f>
        <v>0</v>
      </c>
      <c r="AY62">
        <f>J62</f>
        <v>0</v>
      </c>
      <c r="AZ62">
        <f>AV62*AW62*AX62</f>
        <v>0</v>
      </c>
      <c r="BA62">
        <f>BF62/AU62</f>
        <v>0</v>
      </c>
      <c r="BB62">
        <f>(AY62-AR62)/AX62</f>
        <v>0</v>
      </c>
      <c r="BC62">
        <f>(AO62-AU62)/AU62</f>
        <v>0</v>
      </c>
      <c r="BD62" t="s">
        <v>331</v>
      </c>
      <c r="BE62">
        <v>0</v>
      </c>
      <c r="BF62">
        <f>AU62-BE62</f>
        <v>0</v>
      </c>
      <c r="BG62">
        <f>(AU62-AT62)/(AU62-BE62)</f>
        <v>0</v>
      </c>
      <c r="BH62">
        <f>(AO62-AU62)/(AO62-BE62)</f>
        <v>0</v>
      </c>
      <c r="BI62">
        <f>(AU62-AT62)/(AU62-AN62)</f>
        <v>0</v>
      </c>
      <c r="BJ62">
        <f>(AO62-AU62)/(AO62-AN62)</f>
        <v>0</v>
      </c>
      <c r="BK62">
        <f>$B$11*CF62+$C$11*CG62+$F$11*CT62</f>
        <v>0</v>
      </c>
      <c r="BL62">
        <f>BK62*BM62</f>
        <v>0</v>
      </c>
      <c r="BM62">
        <f>($B$11*$D$9+$C$11*$D$9+$F$11*((DG62+CY62)/MAX(DG62+CY62+DH62, 0.1)*$I$9+DH62/MAX(DG62+CY62+DH62, 0.1)*$J$9))/($B$11+$C$11+$F$11)</f>
        <v>0</v>
      </c>
      <c r="BN62">
        <f>($B$11*$K$9+$C$11*$K$9+$F$11*((DG62+CY62)/MAX(DG62+CY62+DH62, 0.1)*$P$9+DH62/MAX(DG62+CY62+DH62, 0.1)*$Q$9))/($B$11+$C$11+$F$11)</f>
        <v>0</v>
      </c>
      <c r="BO62">
        <v>6</v>
      </c>
      <c r="BP62">
        <v>0.5</v>
      </c>
      <c r="BQ62" t="s">
        <v>332</v>
      </c>
      <c r="BR62">
        <v>1554827679</v>
      </c>
      <c r="BS62">
        <v>604.948</v>
      </c>
      <c r="BT62">
        <v>618.235</v>
      </c>
      <c r="BU62">
        <v>18.6151</v>
      </c>
      <c r="BV62">
        <v>18.7584</v>
      </c>
      <c r="BW62">
        <v>600.026</v>
      </c>
      <c r="BX62">
        <v>100.815</v>
      </c>
      <c r="BY62">
        <v>0.100417</v>
      </c>
      <c r="BZ62">
        <v>24.8408</v>
      </c>
      <c r="CA62">
        <v>26.6277</v>
      </c>
      <c r="CB62">
        <v>999.9</v>
      </c>
      <c r="CC62">
        <v>0</v>
      </c>
      <c r="CD62">
        <v>0</v>
      </c>
      <c r="CE62">
        <v>9988.75</v>
      </c>
      <c r="CF62">
        <v>0</v>
      </c>
      <c r="CG62">
        <v>0.00152894</v>
      </c>
      <c r="CH62">
        <v>-13.2869</v>
      </c>
      <c r="CI62">
        <v>616.423</v>
      </c>
      <c r="CJ62">
        <v>630.054</v>
      </c>
      <c r="CK62">
        <v>-0.143286</v>
      </c>
      <c r="CL62">
        <v>604.948</v>
      </c>
      <c r="CM62">
        <v>618.235</v>
      </c>
      <c r="CN62">
        <v>18.6151</v>
      </c>
      <c r="CO62">
        <v>18.7584</v>
      </c>
      <c r="CP62">
        <v>1.87668</v>
      </c>
      <c r="CQ62">
        <v>1.89112</v>
      </c>
      <c r="CR62">
        <v>16.4405</v>
      </c>
      <c r="CS62">
        <v>16.5611</v>
      </c>
      <c r="CT62">
        <v>1500.84</v>
      </c>
      <c r="CU62">
        <v>0.972995</v>
      </c>
      <c r="CV62">
        <v>0.0270045</v>
      </c>
      <c r="CW62">
        <v>0</v>
      </c>
      <c r="CX62">
        <v>3.47975</v>
      </c>
      <c r="CY62">
        <v>2</v>
      </c>
      <c r="CZ62">
        <v>232.662</v>
      </c>
      <c r="DA62">
        <v>13111.9</v>
      </c>
      <c r="DB62">
        <v>49.187</v>
      </c>
      <c r="DC62">
        <v>46.625</v>
      </c>
      <c r="DD62">
        <v>47.625</v>
      </c>
      <c r="DE62">
        <v>45.562</v>
      </c>
      <c r="DF62">
        <v>49.937</v>
      </c>
      <c r="DG62">
        <v>1458.36</v>
      </c>
      <c r="DH62">
        <v>40.48</v>
      </c>
      <c r="DI62">
        <v>0</v>
      </c>
      <c r="DJ62">
        <v>2.40000009536743</v>
      </c>
      <c r="DK62">
        <v>2.7667</v>
      </c>
      <c r="DL62">
        <v>7.99693691130156</v>
      </c>
      <c r="DM62">
        <v>-826.209920421095</v>
      </c>
      <c r="DN62">
        <v>664.442</v>
      </c>
      <c r="DO62">
        <v>10</v>
      </c>
      <c r="DP62">
        <v>0</v>
      </c>
      <c r="DQ62" t="s">
        <v>333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591.490983606558</v>
      </c>
      <c r="DZ62">
        <v>103.021979904813</v>
      </c>
      <c r="EA62">
        <v>15.1228222184945</v>
      </c>
      <c r="EB62">
        <v>0</v>
      </c>
      <c r="EC62">
        <v>577.736655737705</v>
      </c>
      <c r="ED62">
        <v>101.76822421999</v>
      </c>
      <c r="EE62">
        <v>14.9327705629184</v>
      </c>
      <c r="EF62">
        <v>0</v>
      </c>
      <c r="EG62">
        <v>18.7067114754098</v>
      </c>
      <c r="EH62">
        <v>-0.216172607086198</v>
      </c>
      <c r="EI62">
        <v>0.0328212950582175</v>
      </c>
      <c r="EJ62">
        <v>0</v>
      </c>
      <c r="EK62">
        <v>0</v>
      </c>
      <c r="EL62">
        <v>3</v>
      </c>
      <c r="EM62" t="s">
        <v>334</v>
      </c>
      <c r="EN62">
        <v>3.20998</v>
      </c>
      <c r="EO62">
        <v>2.67651</v>
      </c>
      <c r="EP62">
        <v>0.142503</v>
      </c>
      <c r="EQ62">
        <v>0.144226</v>
      </c>
      <c r="ER62">
        <v>0.0976486</v>
      </c>
      <c r="ES62">
        <v>0.0980989</v>
      </c>
      <c r="ET62">
        <v>26645.7</v>
      </c>
      <c r="EU62">
        <v>30471</v>
      </c>
      <c r="EV62">
        <v>30887.7</v>
      </c>
      <c r="EW62">
        <v>34245.8</v>
      </c>
      <c r="EX62">
        <v>37872.1</v>
      </c>
      <c r="EY62">
        <v>38236.7</v>
      </c>
      <c r="EZ62">
        <v>42112.4</v>
      </c>
      <c r="FA62">
        <v>42280.9</v>
      </c>
      <c r="FB62">
        <v>2.25817</v>
      </c>
      <c r="FC62">
        <v>1.9258</v>
      </c>
      <c r="FD62">
        <v>0.149027</v>
      </c>
      <c r="FE62">
        <v>0</v>
      </c>
      <c r="FF62">
        <v>24.1844</v>
      </c>
      <c r="FG62">
        <v>999.9</v>
      </c>
      <c r="FH62">
        <v>63.039</v>
      </c>
      <c r="FI62">
        <v>28.047</v>
      </c>
      <c r="FJ62">
        <v>23.7942</v>
      </c>
      <c r="FK62">
        <v>60.21</v>
      </c>
      <c r="FL62">
        <v>25.7612</v>
      </c>
      <c r="FM62">
        <v>1</v>
      </c>
      <c r="FN62">
        <v>-0.159527</v>
      </c>
      <c r="FO62">
        <v>3.82644</v>
      </c>
      <c r="FP62">
        <v>20.2132</v>
      </c>
      <c r="FQ62">
        <v>5.24484</v>
      </c>
      <c r="FR62">
        <v>11.986</v>
      </c>
      <c r="FS62">
        <v>4.9748</v>
      </c>
      <c r="FT62">
        <v>3.29725</v>
      </c>
      <c r="FU62">
        <v>160.2</v>
      </c>
      <c r="FV62">
        <v>9999</v>
      </c>
      <c r="FW62">
        <v>9999</v>
      </c>
      <c r="FX62">
        <v>7431.2</v>
      </c>
      <c r="FY62">
        <v>1.85634</v>
      </c>
      <c r="FZ62">
        <v>1.85456</v>
      </c>
      <c r="GA62">
        <v>1.85562</v>
      </c>
      <c r="GB62">
        <v>1.85995</v>
      </c>
      <c r="GC62">
        <v>1.85425</v>
      </c>
      <c r="GD62">
        <v>1.85867</v>
      </c>
      <c r="GE62">
        <v>1.85588</v>
      </c>
      <c r="GF62">
        <v>1.85444</v>
      </c>
      <c r="GG62" t="s">
        <v>335</v>
      </c>
      <c r="GH62" t="s">
        <v>19</v>
      </c>
      <c r="GI62" t="s">
        <v>19</v>
      </c>
      <c r="GJ62" t="s">
        <v>19</v>
      </c>
      <c r="GK62" t="s">
        <v>336</v>
      </c>
      <c r="GL62" t="s">
        <v>337</v>
      </c>
      <c r="GM62" t="s">
        <v>338</v>
      </c>
      <c r="GN62" t="s">
        <v>338</v>
      </c>
      <c r="GO62" t="s">
        <v>338</v>
      </c>
      <c r="GP62" t="s">
        <v>338</v>
      </c>
      <c r="GQ62">
        <v>0</v>
      </c>
      <c r="GR62">
        <v>100</v>
      </c>
      <c r="GS62">
        <v>100</v>
      </c>
      <c r="GT62">
        <v>0</v>
      </c>
      <c r="GU62">
        <v>0</v>
      </c>
      <c r="GV62">
        <v>2</v>
      </c>
      <c r="GW62">
        <v>646.442</v>
      </c>
      <c r="GX62">
        <v>393.835</v>
      </c>
      <c r="GY62">
        <v>17.0439</v>
      </c>
      <c r="GZ62">
        <v>24.9619</v>
      </c>
      <c r="HA62">
        <v>30.0011</v>
      </c>
      <c r="HB62">
        <v>24.8007</v>
      </c>
      <c r="HC62">
        <v>24.7853</v>
      </c>
      <c r="HD62">
        <v>27.9694</v>
      </c>
      <c r="HE62">
        <v>32.893</v>
      </c>
      <c r="HF62">
        <v>61.7484</v>
      </c>
      <c r="HG62">
        <v>17.0347</v>
      </c>
      <c r="HH62">
        <v>625</v>
      </c>
      <c r="HI62">
        <v>18.7112</v>
      </c>
      <c r="HJ62">
        <v>101.461</v>
      </c>
      <c r="HK62">
        <v>101.777</v>
      </c>
    </row>
    <row r="63" spans="1:219">
      <c r="A63">
        <v>47</v>
      </c>
      <c r="B63">
        <v>1554827683</v>
      </c>
      <c r="C63">
        <v>380</v>
      </c>
      <c r="D63" t="s">
        <v>475</v>
      </c>
      <c r="E63" t="s">
        <v>476</v>
      </c>
      <c r="H63">
        <v>1554827683</v>
      </c>
      <c r="I63">
        <f>BW63*AJ63*(BU63-BV63)/(100*BO63*(1000-AJ63*BU63))</f>
        <v>0</v>
      </c>
      <c r="J63">
        <f>BW63*AJ63*(BT63-BS63*(1000-AJ63*BV63)/(1000-AJ63*BU63))/(100*BO63)</f>
        <v>0</v>
      </c>
      <c r="K63">
        <f>BS63 - IF(AJ63&gt;1, J63*BO63*100.0/(AL63*CE63), 0)</f>
        <v>0</v>
      </c>
      <c r="L63">
        <f>((R63-I63/2)*K63-J63)/(R63+I63/2)</f>
        <v>0</v>
      </c>
      <c r="M63">
        <f>L63*(BX63+BY63)/1000.0</f>
        <v>0</v>
      </c>
      <c r="N63">
        <f>(BS63 - IF(AJ63&gt;1, J63*BO63*100.0/(AL63*CE63), 0))*(BX63+BY63)/1000.0</f>
        <v>0</v>
      </c>
      <c r="O63">
        <f>2.0/((1/Q63-1/P63)+SIGN(Q63)*SQRT((1/Q63-1/P63)*(1/Q63-1/P63) + 4*BP63/((BP63+1)*(BP63+1))*(2*1/Q63*1/P63-1/P63*1/P63)))</f>
        <v>0</v>
      </c>
      <c r="P63">
        <f>AG63+AF63*BO63+AE63*BO63*BO63</f>
        <v>0</v>
      </c>
      <c r="Q63">
        <f>I63*(1000-(1000*0.61365*exp(17.502*U63/(240.97+U63))/(BX63+BY63)+BU63)/2)/(1000*0.61365*exp(17.502*U63/(240.97+U63))/(BX63+BY63)-BU63)</f>
        <v>0</v>
      </c>
      <c r="R63">
        <f>1/((BP63+1)/(O63/1.6)+1/(P63/1.37)) + BP63/((BP63+1)/(O63/1.6) + BP63/(P63/1.37))</f>
        <v>0</v>
      </c>
      <c r="S63">
        <f>(BL63*BN63)</f>
        <v>0</v>
      </c>
      <c r="T63">
        <f>(BZ63+(S63+2*0.95*5.67E-8*(((BZ63+$B$7)+273)^4-(BZ63+273)^4)-44100*I63)/(1.84*29.3*P63+8*0.95*5.67E-8*(BZ63+273)^3))</f>
        <v>0</v>
      </c>
      <c r="U63">
        <f>($C$7*CA63+$D$7*CB63+$E$7*T63)</f>
        <v>0</v>
      </c>
      <c r="V63">
        <f>0.61365*exp(17.502*U63/(240.97+U63))</f>
        <v>0</v>
      </c>
      <c r="W63">
        <f>(X63/Y63*100)</f>
        <v>0</v>
      </c>
      <c r="X63">
        <f>BU63*(BX63+BY63)/1000</f>
        <v>0</v>
      </c>
      <c r="Y63">
        <f>0.61365*exp(17.502*BZ63/(240.97+BZ63))</f>
        <v>0</v>
      </c>
      <c r="Z63">
        <f>(V63-BU63*(BX63+BY63)/1000)</f>
        <v>0</v>
      </c>
      <c r="AA63">
        <f>(-I63*44100)</f>
        <v>0</v>
      </c>
      <c r="AB63">
        <f>2*29.3*P63*0.92*(BZ63-U63)</f>
        <v>0</v>
      </c>
      <c r="AC63">
        <f>2*0.95*5.67E-8*(((BZ63+$B$7)+273)^4-(U63+273)^4)</f>
        <v>0</v>
      </c>
      <c r="AD63">
        <f>S63+AC63+AA63+AB63</f>
        <v>0</v>
      </c>
      <c r="AE63">
        <v>-0.0415851978748118</v>
      </c>
      <c r="AF63">
        <v>0.0466830276778972</v>
      </c>
      <c r="AG63">
        <v>3.48183620301044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MAX(0,($B$13+$C$13*CE63)/(1+$D$13*CE63)*BX63/(BZ63+273)*$E$13)</f>
        <v>0</v>
      </c>
      <c r="AM63">
        <v>0</v>
      </c>
      <c r="AN63">
        <v>620.557647058824</v>
      </c>
      <c r="AO63">
        <v>1908.13</v>
      </c>
      <c r="AP63">
        <f>AO63-AN63</f>
        <v>0</v>
      </c>
      <c r="AQ63">
        <f>AP63/AO63</f>
        <v>0</v>
      </c>
      <c r="AR63">
        <v>-2.26732946292121</v>
      </c>
      <c r="AS63" t="s">
        <v>477</v>
      </c>
      <c r="AT63">
        <v>2.97059411764706</v>
      </c>
      <c r="AU63">
        <v>2.3568</v>
      </c>
      <c r="AV63">
        <f>1-AT63/AU63</f>
        <v>0</v>
      </c>
      <c r="AW63">
        <v>0.5</v>
      </c>
      <c r="AX63">
        <f>BL63</f>
        <v>0</v>
      </c>
      <c r="AY63">
        <f>J63</f>
        <v>0</v>
      </c>
      <c r="AZ63">
        <f>AV63*AW63*AX63</f>
        <v>0</v>
      </c>
      <c r="BA63">
        <f>BF63/AU63</f>
        <v>0</v>
      </c>
      <c r="BB63">
        <f>(AY63-AR63)/AX63</f>
        <v>0</v>
      </c>
      <c r="BC63">
        <f>(AO63-AU63)/AU63</f>
        <v>0</v>
      </c>
      <c r="BD63" t="s">
        <v>331</v>
      </c>
      <c r="BE63">
        <v>0</v>
      </c>
      <c r="BF63">
        <f>AU63-BE63</f>
        <v>0</v>
      </c>
      <c r="BG63">
        <f>(AU63-AT63)/(AU63-BE63)</f>
        <v>0</v>
      </c>
      <c r="BH63">
        <f>(AO63-AU63)/(AO63-BE63)</f>
        <v>0</v>
      </c>
      <c r="BI63">
        <f>(AU63-AT63)/(AU63-AN63)</f>
        <v>0</v>
      </c>
      <c r="BJ63">
        <f>(AO63-AU63)/(AO63-AN63)</f>
        <v>0</v>
      </c>
      <c r="BK63">
        <f>$B$11*CF63+$C$11*CG63+$F$11*CT63</f>
        <v>0</v>
      </c>
      <c r="BL63">
        <f>BK63*BM63</f>
        <v>0</v>
      </c>
      <c r="BM63">
        <f>($B$11*$D$9+$C$11*$D$9+$F$11*((DG63+CY63)/MAX(DG63+CY63+DH63, 0.1)*$I$9+DH63/MAX(DG63+CY63+DH63, 0.1)*$J$9))/($B$11+$C$11+$F$11)</f>
        <v>0</v>
      </c>
      <c r="BN63">
        <f>($B$11*$K$9+$C$11*$K$9+$F$11*((DG63+CY63)/MAX(DG63+CY63+DH63, 0.1)*$P$9+DH63/MAX(DG63+CY63+DH63, 0.1)*$Q$9))/($B$11+$C$11+$F$11)</f>
        <v>0</v>
      </c>
      <c r="BO63">
        <v>6</v>
      </c>
      <c r="BP63">
        <v>0.5</v>
      </c>
      <c r="BQ63" t="s">
        <v>332</v>
      </c>
      <c r="BR63">
        <v>1554827683</v>
      </c>
      <c r="BS63">
        <v>611.13</v>
      </c>
      <c r="BT63">
        <v>623.745</v>
      </c>
      <c r="BU63">
        <v>18.5743</v>
      </c>
      <c r="BV63">
        <v>18.7598</v>
      </c>
      <c r="BW63">
        <v>599.979</v>
      </c>
      <c r="BX63">
        <v>100.814</v>
      </c>
      <c r="BY63">
        <v>0.0995453</v>
      </c>
      <c r="BZ63">
        <v>24.7882</v>
      </c>
      <c r="CA63">
        <v>26.2868</v>
      </c>
      <c r="CB63">
        <v>999.9</v>
      </c>
      <c r="CC63">
        <v>0</v>
      </c>
      <c r="CD63">
        <v>0</v>
      </c>
      <c r="CE63">
        <v>9947.5</v>
      </c>
      <c r="CF63">
        <v>0</v>
      </c>
      <c r="CG63">
        <v>0.00152894</v>
      </c>
      <c r="CH63">
        <v>-12.6146</v>
      </c>
      <c r="CI63">
        <v>622.696</v>
      </c>
      <c r="CJ63">
        <v>635.669</v>
      </c>
      <c r="CK63">
        <v>-0.185436</v>
      </c>
      <c r="CL63">
        <v>611.13</v>
      </c>
      <c r="CM63">
        <v>623.745</v>
      </c>
      <c r="CN63">
        <v>18.5743</v>
      </c>
      <c r="CO63">
        <v>18.7598</v>
      </c>
      <c r="CP63">
        <v>1.87255</v>
      </c>
      <c r="CQ63">
        <v>1.89124</v>
      </c>
      <c r="CR63">
        <v>16.4059</v>
      </c>
      <c r="CS63">
        <v>16.562</v>
      </c>
      <c r="CT63">
        <v>9218.33</v>
      </c>
      <c r="CU63">
        <v>0.995582</v>
      </c>
      <c r="CV63">
        <v>0.00441798</v>
      </c>
      <c r="CW63">
        <v>0</v>
      </c>
      <c r="CX63">
        <v>1.54</v>
      </c>
      <c r="CY63">
        <v>25</v>
      </c>
      <c r="CZ63">
        <v>1435.36</v>
      </c>
      <c r="DA63">
        <v>81048.5</v>
      </c>
      <c r="DB63">
        <v>49.062</v>
      </c>
      <c r="DC63">
        <v>46.625</v>
      </c>
      <c r="DD63">
        <v>47.687</v>
      </c>
      <c r="DE63">
        <v>45.562</v>
      </c>
      <c r="DF63">
        <v>49.937</v>
      </c>
      <c r="DG63">
        <v>9152.71</v>
      </c>
      <c r="DH63">
        <v>40.62</v>
      </c>
      <c r="DI63">
        <v>0</v>
      </c>
      <c r="DJ63">
        <v>3.29999995231628</v>
      </c>
      <c r="DK63">
        <v>2.97059411764706</v>
      </c>
      <c r="DL63">
        <v>3.36717965493675</v>
      </c>
      <c r="DM63">
        <v>-1712.88180552076</v>
      </c>
      <c r="DN63">
        <v>734.647941176471</v>
      </c>
      <c r="DO63">
        <v>10</v>
      </c>
      <c r="DP63">
        <v>0</v>
      </c>
      <c r="DQ63" t="s">
        <v>333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598.238590163935</v>
      </c>
      <c r="DZ63">
        <v>100.807678476996</v>
      </c>
      <c r="EA63">
        <v>14.8007402510677</v>
      </c>
      <c r="EB63">
        <v>0</v>
      </c>
      <c r="EC63">
        <v>584.496229508197</v>
      </c>
      <c r="ED63">
        <v>101.895261766261</v>
      </c>
      <c r="EE63">
        <v>14.9513599265165</v>
      </c>
      <c r="EF63">
        <v>0</v>
      </c>
      <c r="EG63">
        <v>18.6873524590164</v>
      </c>
      <c r="EH63">
        <v>-0.287230248545743</v>
      </c>
      <c r="EI63">
        <v>0.0444193526224309</v>
      </c>
      <c r="EJ63">
        <v>0</v>
      </c>
      <c r="EK63">
        <v>0</v>
      </c>
      <c r="EL63">
        <v>3</v>
      </c>
      <c r="EM63" t="s">
        <v>334</v>
      </c>
      <c r="EN63">
        <v>3.20988</v>
      </c>
      <c r="EO63">
        <v>2.67528</v>
      </c>
      <c r="EP63">
        <v>0.14352</v>
      </c>
      <c r="EQ63">
        <v>0.145121</v>
      </c>
      <c r="ER63">
        <v>0.0974945</v>
      </c>
      <c r="ES63">
        <v>0.0981035</v>
      </c>
      <c r="ET63">
        <v>26613.7</v>
      </c>
      <c r="EU63">
        <v>30439.1</v>
      </c>
      <c r="EV63">
        <v>30887.3</v>
      </c>
      <c r="EW63">
        <v>34245.7</v>
      </c>
      <c r="EX63">
        <v>37878.2</v>
      </c>
      <c r="EY63">
        <v>38236.4</v>
      </c>
      <c r="EZ63">
        <v>42112</v>
      </c>
      <c r="FA63">
        <v>42280.9</v>
      </c>
      <c r="FB63">
        <v>2.25815</v>
      </c>
      <c r="FC63">
        <v>1.92617</v>
      </c>
      <c r="FD63">
        <v>0.128251</v>
      </c>
      <c r="FE63">
        <v>0</v>
      </c>
      <c r="FF63">
        <v>24.1835</v>
      </c>
      <c r="FG63">
        <v>999.9</v>
      </c>
      <c r="FH63">
        <v>63.039</v>
      </c>
      <c r="FI63">
        <v>28.057</v>
      </c>
      <c r="FJ63">
        <v>23.8086</v>
      </c>
      <c r="FK63">
        <v>60.26</v>
      </c>
      <c r="FL63">
        <v>25.6851</v>
      </c>
      <c r="FM63">
        <v>1</v>
      </c>
      <c r="FN63">
        <v>-0.16032</v>
      </c>
      <c r="FO63">
        <v>3.74373</v>
      </c>
      <c r="FP63">
        <v>20.2048</v>
      </c>
      <c r="FQ63">
        <v>5.23496</v>
      </c>
      <c r="FR63">
        <v>11.986</v>
      </c>
      <c r="FS63">
        <v>4.97255</v>
      </c>
      <c r="FT63">
        <v>3.29573</v>
      </c>
      <c r="FU63">
        <v>160.2</v>
      </c>
      <c r="FV63">
        <v>9999</v>
      </c>
      <c r="FW63">
        <v>9999</v>
      </c>
      <c r="FX63">
        <v>7431.2</v>
      </c>
      <c r="FY63">
        <v>1.85632</v>
      </c>
      <c r="FZ63">
        <v>1.85455</v>
      </c>
      <c r="GA63">
        <v>1.85562</v>
      </c>
      <c r="GB63">
        <v>1.85991</v>
      </c>
      <c r="GC63">
        <v>1.85425</v>
      </c>
      <c r="GD63">
        <v>1.85866</v>
      </c>
      <c r="GE63">
        <v>1.85588</v>
      </c>
      <c r="GF63">
        <v>1.85441</v>
      </c>
      <c r="GG63" t="s">
        <v>335</v>
      </c>
      <c r="GH63" t="s">
        <v>19</v>
      </c>
      <c r="GI63" t="s">
        <v>19</v>
      </c>
      <c r="GJ63" t="s">
        <v>19</v>
      </c>
      <c r="GK63" t="s">
        <v>336</v>
      </c>
      <c r="GL63" t="s">
        <v>337</v>
      </c>
      <c r="GM63" t="s">
        <v>338</v>
      </c>
      <c r="GN63" t="s">
        <v>338</v>
      </c>
      <c r="GO63" t="s">
        <v>338</v>
      </c>
      <c r="GP63" t="s">
        <v>338</v>
      </c>
      <c r="GQ63">
        <v>0</v>
      </c>
      <c r="GR63">
        <v>100</v>
      </c>
      <c r="GS63">
        <v>100</v>
      </c>
      <c r="GT63">
        <v>0</v>
      </c>
      <c r="GU63">
        <v>0</v>
      </c>
      <c r="GV63">
        <v>2</v>
      </c>
      <c r="GW63">
        <v>646.423</v>
      </c>
      <c r="GX63">
        <v>394.042</v>
      </c>
      <c r="GY63">
        <v>17.0152</v>
      </c>
      <c r="GZ63">
        <v>24.9619</v>
      </c>
      <c r="HA63">
        <v>30</v>
      </c>
      <c r="HB63">
        <v>24.8007</v>
      </c>
      <c r="HC63">
        <v>24.7853</v>
      </c>
      <c r="HD63">
        <v>28.2512</v>
      </c>
      <c r="HE63">
        <v>32.5732</v>
      </c>
      <c r="HF63">
        <v>61.3477</v>
      </c>
      <c r="HG63">
        <v>17.0082</v>
      </c>
      <c r="HH63">
        <v>635</v>
      </c>
      <c r="HI63">
        <v>18.9781</v>
      </c>
      <c r="HJ63">
        <v>101.459</v>
      </c>
      <c r="HK63">
        <v>101.777</v>
      </c>
    </row>
    <row r="64" spans="1:219">
      <c r="A64">
        <v>48</v>
      </c>
      <c r="B64">
        <v>1554827687</v>
      </c>
      <c r="C64">
        <v>384</v>
      </c>
      <c r="D64" t="s">
        <v>478</v>
      </c>
      <c r="E64" t="s">
        <v>479</v>
      </c>
      <c r="H64">
        <v>1554827687</v>
      </c>
      <c r="I64">
        <f>BW64*AJ64*(BU64-BV64)/(100*BO64*(1000-AJ64*BU64))</f>
        <v>0</v>
      </c>
      <c r="J64">
        <f>BW64*AJ64*(BT64-BS64*(1000-AJ64*BV64)/(1000-AJ64*BU64))/(100*BO64)</f>
        <v>0</v>
      </c>
      <c r="K64">
        <f>BS64 - IF(AJ64&gt;1, J64*BO64*100.0/(AL64*CE64), 0)</f>
        <v>0</v>
      </c>
      <c r="L64">
        <f>((R64-I64/2)*K64-J64)/(R64+I64/2)</f>
        <v>0</v>
      </c>
      <c r="M64">
        <f>L64*(BX64+BY64)/1000.0</f>
        <v>0</v>
      </c>
      <c r="N64">
        <f>(BS64 - IF(AJ64&gt;1, J64*BO64*100.0/(AL64*CE64), 0))*(BX64+BY64)/1000.0</f>
        <v>0</v>
      </c>
      <c r="O64">
        <f>2.0/((1/Q64-1/P64)+SIGN(Q64)*SQRT((1/Q64-1/P64)*(1/Q64-1/P64) + 4*BP64/((BP64+1)*(BP64+1))*(2*1/Q64*1/P64-1/P64*1/P64)))</f>
        <v>0</v>
      </c>
      <c r="P64">
        <f>AG64+AF64*BO64+AE64*BO64*BO64</f>
        <v>0</v>
      </c>
      <c r="Q64">
        <f>I64*(1000-(1000*0.61365*exp(17.502*U64/(240.97+U64))/(BX64+BY64)+BU64)/2)/(1000*0.61365*exp(17.502*U64/(240.97+U64))/(BX64+BY64)-BU64)</f>
        <v>0</v>
      </c>
      <c r="R64">
        <f>1/((BP64+1)/(O64/1.6)+1/(P64/1.37)) + BP64/((BP64+1)/(O64/1.6) + BP64/(P64/1.37))</f>
        <v>0</v>
      </c>
      <c r="S64">
        <f>(BL64*BN64)</f>
        <v>0</v>
      </c>
      <c r="T64">
        <f>(BZ64+(S64+2*0.95*5.67E-8*(((BZ64+$B$7)+273)^4-(BZ64+273)^4)-44100*I64)/(1.84*29.3*P64+8*0.95*5.67E-8*(BZ64+273)^3))</f>
        <v>0</v>
      </c>
      <c r="U64">
        <f>($C$7*CA64+$D$7*CB64+$E$7*T64)</f>
        <v>0</v>
      </c>
      <c r="V64">
        <f>0.61365*exp(17.502*U64/(240.97+U64))</f>
        <v>0</v>
      </c>
      <c r="W64">
        <f>(X64/Y64*100)</f>
        <v>0</v>
      </c>
      <c r="X64">
        <f>BU64*(BX64+BY64)/1000</f>
        <v>0</v>
      </c>
      <c r="Y64">
        <f>0.61365*exp(17.502*BZ64/(240.97+BZ64))</f>
        <v>0</v>
      </c>
      <c r="Z64">
        <f>(V64-BU64*(BX64+BY64)/1000)</f>
        <v>0</v>
      </c>
      <c r="AA64">
        <f>(-I64*44100)</f>
        <v>0</v>
      </c>
      <c r="AB64">
        <f>2*29.3*P64*0.92*(BZ64-U64)</f>
        <v>0</v>
      </c>
      <c r="AC64">
        <f>2*0.95*5.67E-8*(((BZ64+$B$7)+273)^4-(U64+273)^4)</f>
        <v>0</v>
      </c>
      <c r="AD64">
        <f>S64+AC64+AA64+AB64</f>
        <v>0</v>
      </c>
      <c r="AE64">
        <v>-0.0416073383158473</v>
      </c>
      <c r="AF64">
        <v>0.0467078822625687</v>
      </c>
      <c r="AG64">
        <v>3.48330147630186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MAX(0,($B$13+$C$13*CE64)/(1+$D$13*CE64)*BX64/(BZ64+273)*$E$13)</f>
        <v>0</v>
      </c>
      <c r="AM64">
        <v>0</v>
      </c>
      <c r="AN64">
        <v>620.557647058824</v>
      </c>
      <c r="AO64">
        <v>1908.13</v>
      </c>
      <c r="AP64">
        <f>AO64-AN64</f>
        <v>0</v>
      </c>
      <c r="AQ64">
        <f>AP64/AO64</f>
        <v>0</v>
      </c>
      <c r="AR64">
        <v>-2.26732946292121</v>
      </c>
      <c r="AS64" t="s">
        <v>480</v>
      </c>
      <c r="AT64">
        <v>3.16833823529412</v>
      </c>
      <c r="AU64">
        <v>2.654</v>
      </c>
      <c r="AV64">
        <f>1-AT64/AU64</f>
        <v>0</v>
      </c>
      <c r="AW64">
        <v>0.5</v>
      </c>
      <c r="AX64">
        <f>BL64</f>
        <v>0</v>
      </c>
      <c r="AY64">
        <f>J64</f>
        <v>0</v>
      </c>
      <c r="AZ64">
        <f>AV64*AW64*AX64</f>
        <v>0</v>
      </c>
      <c r="BA64">
        <f>BF64/AU64</f>
        <v>0</v>
      </c>
      <c r="BB64">
        <f>(AY64-AR64)/AX64</f>
        <v>0</v>
      </c>
      <c r="BC64">
        <f>(AO64-AU64)/AU64</f>
        <v>0</v>
      </c>
      <c r="BD64" t="s">
        <v>331</v>
      </c>
      <c r="BE64">
        <v>0</v>
      </c>
      <c r="BF64">
        <f>AU64-BE64</f>
        <v>0</v>
      </c>
      <c r="BG64">
        <f>(AU64-AT64)/(AU64-BE64)</f>
        <v>0</v>
      </c>
      <c r="BH64">
        <f>(AO64-AU64)/(AO64-BE64)</f>
        <v>0</v>
      </c>
      <c r="BI64">
        <f>(AU64-AT64)/(AU64-AN64)</f>
        <v>0</v>
      </c>
      <c r="BJ64">
        <f>(AO64-AU64)/(AO64-AN64)</f>
        <v>0</v>
      </c>
      <c r="BK64">
        <f>$B$11*CF64+$C$11*CG64+$F$11*CT64</f>
        <v>0</v>
      </c>
      <c r="BL64">
        <f>BK64*BM64</f>
        <v>0</v>
      </c>
      <c r="BM64">
        <f>($B$11*$D$9+$C$11*$D$9+$F$11*((DG64+CY64)/MAX(DG64+CY64+DH64, 0.1)*$I$9+DH64/MAX(DG64+CY64+DH64, 0.1)*$J$9))/($B$11+$C$11+$F$11)</f>
        <v>0</v>
      </c>
      <c r="BN64">
        <f>($B$11*$K$9+$C$11*$K$9+$F$11*((DG64+CY64)/MAX(DG64+CY64+DH64, 0.1)*$P$9+DH64/MAX(DG64+CY64+DH64, 0.1)*$Q$9))/($B$11+$C$11+$F$11)</f>
        <v>0</v>
      </c>
      <c r="BO64">
        <v>6</v>
      </c>
      <c r="BP64">
        <v>0.5</v>
      </c>
      <c r="BQ64" t="s">
        <v>332</v>
      </c>
      <c r="BR64">
        <v>1554827687</v>
      </c>
      <c r="BS64">
        <v>617.227</v>
      </c>
      <c r="BT64">
        <v>630.164</v>
      </c>
      <c r="BU64">
        <v>18.5496</v>
      </c>
      <c r="BV64">
        <v>18.766</v>
      </c>
      <c r="BW64">
        <v>599.974</v>
      </c>
      <c r="BX64">
        <v>100.817</v>
      </c>
      <c r="BY64">
        <v>0.0999442</v>
      </c>
      <c r="BZ64">
        <v>24.7632</v>
      </c>
      <c r="CA64">
        <v>26.3822</v>
      </c>
      <c r="CB64">
        <v>999.9</v>
      </c>
      <c r="CC64">
        <v>0</v>
      </c>
      <c r="CD64">
        <v>0</v>
      </c>
      <c r="CE64">
        <v>9952.5</v>
      </c>
      <c r="CF64">
        <v>0</v>
      </c>
      <c r="CG64">
        <v>0.00152894</v>
      </c>
      <c r="CH64">
        <v>-12.937</v>
      </c>
      <c r="CI64">
        <v>628.892</v>
      </c>
      <c r="CJ64">
        <v>642.215</v>
      </c>
      <c r="CK64">
        <v>-0.216393</v>
      </c>
      <c r="CL64">
        <v>617.227</v>
      </c>
      <c r="CM64">
        <v>630.164</v>
      </c>
      <c r="CN64">
        <v>18.5496</v>
      </c>
      <c r="CO64">
        <v>18.766</v>
      </c>
      <c r="CP64">
        <v>1.87012</v>
      </c>
      <c r="CQ64">
        <v>1.89194</v>
      </c>
      <c r="CR64">
        <v>16.3855</v>
      </c>
      <c r="CS64">
        <v>16.5678</v>
      </c>
      <c r="CT64">
        <v>9185.38</v>
      </c>
      <c r="CU64">
        <v>0.995582</v>
      </c>
      <c r="CV64">
        <v>0.00441798</v>
      </c>
      <c r="CW64">
        <v>0</v>
      </c>
      <c r="CX64">
        <v>1.714</v>
      </c>
      <c r="CY64">
        <v>25</v>
      </c>
      <c r="CZ64">
        <v>1463.08</v>
      </c>
      <c r="DA64">
        <v>80758.1</v>
      </c>
      <c r="DB64">
        <v>49.062</v>
      </c>
      <c r="DC64">
        <v>46.625</v>
      </c>
      <c r="DD64">
        <v>47.625</v>
      </c>
      <c r="DE64">
        <v>45.562</v>
      </c>
      <c r="DF64">
        <v>49.875</v>
      </c>
      <c r="DG64">
        <v>9119.91</v>
      </c>
      <c r="DH64">
        <v>40.47</v>
      </c>
      <c r="DI64">
        <v>0</v>
      </c>
      <c r="DJ64">
        <v>3.89999985694885</v>
      </c>
      <c r="DK64">
        <v>3.16833823529412</v>
      </c>
      <c r="DL64">
        <v>-5.18090597772026</v>
      </c>
      <c r="DM64">
        <v>3369.21054834697</v>
      </c>
      <c r="DN64">
        <v>662.62</v>
      </c>
      <c r="DO64">
        <v>10</v>
      </c>
      <c r="DP64">
        <v>0</v>
      </c>
      <c r="DQ64" t="s">
        <v>333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604.808737704918</v>
      </c>
      <c r="DZ64">
        <v>97.8462358540452</v>
      </c>
      <c r="EA64">
        <v>14.3687061533516</v>
      </c>
      <c r="EB64">
        <v>0</v>
      </c>
      <c r="EC64">
        <v>591.210163934426</v>
      </c>
      <c r="ED64">
        <v>100.492264410365</v>
      </c>
      <c r="EE64">
        <v>14.7466927419535</v>
      </c>
      <c r="EF64">
        <v>0</v>
      </c>
      <c r="EG64">
        <v>18.6654508196721</v>
      </c>
      <c r="EH64">
        <v>-0.372579375991531</v>
      </c>
      <c r="EI64">
        <v>0.0563771800798371</v>
      </c>
      <c r="EJ64">
        <v>0</v>
      </c>
      <c r="EK64">
        <v>0</v>
      </c>
      <c r="EL64">
        <v>3</v>
      </c>
      <c r="EM64" t="s">
        <v>334</v>
      </c>
      <c r="EN64">
        <v>3.20987</v>
      </c>
      <c r="EO64">
        <v>2.67572</v>
      </c>
      <c r="EP64">
        <v>0.14452</v>
      </c>
      <c r="EQ64">
        <v>0.146162</v>
      </c>
      <c r="ER64">
        <v>0.0974033</v>
      </c>
      <c r="ES64">
        <v>0.0981285</v>
      </c>
      <c r="ET64">
        <v>26583</v>
      </c>
      <c r="EU64">
        <v>30402</v>
      </c>
      <c r="EV64">
        <v>30887.7</v>
      </c>
      <c r="EW64">
        <v>34245.7</v>
      </c>
      <c r="EX64">
        <v>37882.2</v>
      </c>
      <c r="EY64">
        <v>38235.2</v>
      </c>
      <c r="EZ64">
        <v>42112.1</v>
      </c>
      <c r="FA64">
        <v>42280.7</v>
      </c>
      <c r="FB64">
        <v>2.2581</v>
      </c>
      <c r="FC64">
        <v>1.9259</v>
      </c>
      <c r="FD64">
        <v>0.134386</v>
      </c>
      <c r="FE64">
        <v>0</v>
      </c>
      <c r="FF64">
        <v>24.1784</v>
      </c>
      <c r="FG64">
        <v>999.9</v>
      </c>
      <c r="FH64">
        <v>63.014</v>
      </c>
      <c r="FI64">
        <v>28.057</v>
      </c>
      <c r="FJ64">
        <v>23.7968</v>
      </c>
      <c r="FK64">
        <v>60.64</v>
      </c>
      <c r="FL64">
        <v>25.7131</v>
      </c>
      <c r="FM64">
        <v>1</v>
      </c>
      <c r="FN64">
        <v>-0.160338</v>
      </c>
      <c r="FO64">
        <v>3.61795</v>
      </c>
      <c r="FP64">
        <v>20.2087</v>
      </c>
      <c r="FQ64">
        <v>5.23406</v>
      </c>
      <c r="FR64">
        <v>11.986</v>
      </c>
      <c r="FS64">
        <v>4.97195</v>
      </c>
      <c r="FT64">
        <v>3.29553</v>
      </c>
      <c r="FU64">
        <v>160.2</v>
      </c>
      <c r="FV64">
        <v>9999</v>
      </c>
      <c r="FW64">
        <v>9999</v>
      </c>
      <c r="FX64">
        <v>7431.2</v>
      </c>
      <c r="FY64">
        <v>1.85634</v>
      </c>
      <c r="FZ64">
        <v>1.85456</v>
      </c>
      <c r="GA64">
        <v>1.85562</v>
      </c>
      <c r="GB64">
        <v>1.85992</v>
      </c>
      <c r="GC64">
        <v>1.85425</v>
      </c>
      <c r="GD64">
        <v>1.85867</v>
      </c>
      <c r="GE64">
        <v>1.85588</v>
      </c>
      <c r="GF64">
        <v>1.85442</v>
      </c>
      <c r="GG64" t="s">
        <v>335</v>
      </c>
      <c r="GH64" t="s">
        <v>19</v>
      </c>
      <c r="GI64" t="s">
        <v>19</v>
      </c>
      <c r="GJ64" t="s">
        <v>19</v>
      </c>
      <c r="GK64" t="s">
        <v>336</v>
      </c>
      <c r="GL64" t="s">
        <v>337</v>
      </c>
      <c r="GM64" t="s">
        <v>338</v>
      </c>
      <c r="GN64" t="s">
        <v>338</v>
      </c>
      <c r="GO64" t="s">
        <v>338</v>
      </c>
      <c r="GP64" t="s">
        <v>338</v>
      </c>
      <c r="GQ64">
        <v>0</v>
      </c>
      <c r="GR64">
        <v>100</v>
      </c>
      <c r="GS64">
        <v>100</v>
      </c>
      <c r="GT64">
        <v>0</v>
      </c>
      <c r="GU64">
        <v>0</v>
      </c>
      <c r="GV64">
        <v>2</v>
      </c>
      <c r="GW64">
        <v>646.396</v>
      </c>
      <c r="GX64">
        <v>393.904</v>
      </c>
      <c r="GY64">
        <v>16.9934</v>
      </c>
      <c r="GZ64">
        <v>24.9629</v>
      </c>
      <c r="HA64">
        <v>29.9999</v>
      </c>
      <c r="HB64">
        <v>24.8017</v>
      </c>
      <c r="HC64">
        <v>24.7872</v>
      </c>
      <c r="HD64">
        <v>28.581</v>
      </c>
      <c r="HE64">
        <v>32.9812</v>
      </c>
      <c r="HF64">
        <v>61.3477</v>
      </c>
      <c r="HG64">
        <v>17.02</v>
      </c>
      <c r="HH64">
        <v>645</v>
      </c>
      <c r="HI64">
        <v>18.6192</v>
      </c>
      <c r="HJ64">
        <v>101.46</v>
      </c>
      <c r="HK64">
        <v>101.777</v>
      </c>
    </row>
    <row r="65" spans="1:219">
      <c r="A65">
        <v>49</v>
      </c>
      <c r="B65">
        <v>1554827691.5</v>
      </c>
      <c r="C65">
        <v>388.5</v>
      </c>
      <c r="D65" t="s">
        <v>481</v>
      </c>
      <c r="E65" t="s">
        <v>482</v>
      </c>
      <c r="H65">
        <v>1554827691.5</v>
      </c>
      <c r="I65">
        <f>BW65*AJ65*(BU65-BV65)/(100*BO65*(1000-AJ65*BU65))</f>
        <v>0</v>
      </c>
      <c r="J65">
        <f>BW65*AJ65*(BT65-BS65*(1000-AJ65*BV65)/(1000-AJ65*BU65))/(100*BO65)</f>
        <v>0</v>
      </c>
      <c r="K65">
        <f>BS65 - IF(AJ65&gt;1, J65*BO65*100.0/(AL65*CE65), 0)</f>
        <v>0</v>
      </c>
      <c r="L65">
        <f>((R65-I65/2)*K65-J65)/(R65+I65/2)</f>
        <v>0</v>
      </c>
      <c r="M65">
        <f>L65*(BX65+BY65)/1000.0</f>
        <v>0</v>
      </c>
      <c r="N65">
        <f>(BS65 - IF(AJ65&gt;1, J65*BO65*100.0/(AL65*CE65), 0))*(BX65+BY65)/1000.0</f>
        <v>0</v>
      </c>
      <c r="O65">
        <f>2.0/((1/Q65-1/P65)+SIGN(Q65)*SQRT((1/Q65-1/P65)*(1/Q65-1/P65) + 4*BP65/((BP65+1)*(BP65+1))*(2*1/Q65*1/P65-1/P65*1/P65)))</f>
        <v>0</v>
      </c>
      <c r="P65">
        <f>AG65+AF65*BO65+AE65*BO65*BO65</f>
        <v>0</v>
      </c>
      <c r="Q65">
        <f>I65*(1000-(1000*0.61365*exp(17.502*U65/(240.97+U65))/(BX65+BY65)+BU65)/2)/(1000*0.61365*exp(17.502*U65/(240.97+U65))/(BX65+BY65)-BU65)</f>
        <v>0</v>
      </c>
      <c r="R65">
        <f>1/((BP65+1)/(O65/1.6)+1/(P65/1.37)) + BP65/((BP65+1)/(O65/1.6) + BP65/(P65/1.37))</f>
        <v>0</v>
      </c>
      <c r="S65">
        <f>(BL65*BN65)</f>
        <v>0</v>
      </c>
      <c r="T65">
        <f>(BZ65+(S65+2*0.95*5.67E-8*(((BZ65+$B$7)+273)^4-(BZ65+273)^4)-44100*I65)/(1.84*29.3*P65+8*0.95*5.67E-8*(BZ65+273)^3))</f>
        <v>0</v>
      </c>
      <c r="U65">
        <f>($C$7*CA65+$D$7*CB65+$E$7*T65)</f>
        <v>0</v>
      </c>
      <c r="V65">
        <f>0.61365*exp(17.502*U65/(240.97+U65))</f>
        <v>0</v>
      </c>
      <c r="W65">
        <f>(X65/Y65*100)</f>
        <v>0</v>
      </c>
      <c r="X65">
        <f>BU65*(BX65+BY65)/1000</f>
        <v>0</v>
      </c>
      <c r="Y65">
        <f>0.61365*exp(17.502*BZ65/(240.97+BZ65))</f>
        <v>0</v>
      </c>
      <c r="Z65">
        <f>(V65-BU65*(BX65+BY65)/1000)</f>
        <v>0</v>
      </c>
      <c r="AA65">
        <f>(-I65*44100)</f>
        <v>0</v>
      </c>
      <c r="AB65">
        <f>2*29.3*P65*0.92*(BZ65-U65)</f>
        <v>0</v>
      </c>
      <c r="AC65">
        <f>2*0.95*5.67E-8*(((BZ65+$B$7)+273)^4-(U65+273)^4)</f>
        <v>0</v>
      </c>
      <c r="AD65">
        <f>S65+AC65+AA65+AB65</f>
        <v>0</v>
      </c>
      <c r="AE65">
        <v>-0.0418782459786208</v>
      </c>
      <c r="AF65">
        <v>0.0470119998468467</v>
      </c>
      <c r="AG65">
        <v>3.50120836702118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MAX(0,($B$13+$C$13*CE65)/(1+$D$13*CE65)*BX65/(BZ65+273)*$E$13)</f>
        <v>0</v>
      </c>
      <c r="AM65">
        <v>0</v>
      </c>
      <c r="AN65">
        <v>620.557647058824</v>
      </c>
      <c r="AO65">
        <v>1908.13</v>
      </c>
      <c r="AP65">
        <f>AO65-AN65</f>
        <v>0</v>
      </c>
      <c r="AQ65">
        <f>AP65/AO65</f>
        <v>0</v>
      </c>
      <c r="AR65">
        <v>-2.26732946292121</v>
      </c>
      <c r="AS65" t="s">
        <v>483</v>
      </c>
      <c r="AT65">
        <v>2.96673235294118</v>
      </c>
      <c r="AU65">
        <v>2.3976</v>
      </c>
      <c r="AV65">
        <f>1-AT65/AU65</f>
        <v>0</v>
      </c>
      <c r="AW65">
        <v>0.5</v>
      </c>
      <c r="AX65">
        <f>BL65</f>
        <v>0</v>
      </c>
      <c r="AY65">
        <f>J65</f>
        <v>0</v>
      </c>
      <c r="AZ65">
        <f>AV65*AW65*AX65</f>
        <v>0</v>
      </c>
      <c r="BA65">
        <f>BF65/AU65</f>
        <v>0</v>
      </c>
      <c r="BB65">
        <f>(AY65-AR65)/AX65</f>
        <v>0</v>
      </c>
      <c r="BC65">
        <f>(AO65-AU65)/AU65</f>
        <v>0</v>
      </c>
      <c r="BD65" t="s">
        <v>331</v>
      </c>
      <c r="BE65">
        <v>0</v>
      </c>
      <c r="BF65">
        <f>AU65-BE65</f>
        <v>0</v>
      </c>
      <c r="BG65">
        <f>(AU65-AT65)/(AU65-BE65)</f>
        <v>0</v>
      </c>
      <c r="BH65">
        <f>(AO65-AU65)/(AO65-BE65)</f>
        <v>0</v>
      </c>
      <c r="BI65">
        <f>(AU65-AT65)/(AU65-AN65)</f>
        <v>0</v>
      </c>
      <c r="BJ65">
        <f>(AO65-AU65)/(AO65-AN65)</f>
        <v>0</v>
      </c>
      <c r="BK65">
        <f>$B$11*CF65+$C$11*CG65+$F$11*CT65</f>
        <v>0</v>
      </c>
      <c r="BL65">
        <f>BK65*BM65</f>
        <v>0</v>
      </c>
      <c r="BM65">
        <f>($B$11*$D$9+$C$11*$D$9+$F$11*((DG65+CY65)/MAX(DG65+CY65+DH65, 0.1)*$I$9+DH65/MAX(DG65+CY65+DH65, 0.1)*$J$9))/($B$11+$C$11+$F$11)</f>
        <v>0</v>
      </c>
      <c r="BN65">
        <f>($B$11*$K$9+$C$11*$K$9+$F$11*((DG65+CY65)/MAX(DG65+CY65+DH65, 0.1)*$P$9+DH65/MAX(DG65+CY65+DH65, 0.1)*$Q$9))/($B$11+$C$11+$F$11)</f>
        <v>0</v>
      </c>
      <c r="BO65">
        <v>6</v>
      </c>
      <c r="BP65">
        <v>0.5</v>
      </c>
      <c r="BQ65" t="s">
        <v>332</v>
      </c>
      <c r="BR65">
        <v>1554827691.5</v>
      </c>
      <c r="BS65">
        <v>624.854</v>
      </c>
      <c r="BT65">
        <v>639.852</v>
      </c>
      <c r="BU65">
        <v>18.5442</v>
      </c>
      <c r="BV65">
        <v>18.7578</v>
      </c>
      <c r="BW65">
        <v>600.073</v>
      </c>
      <c r="BX65">
        <v>100.815</v>
      </c>
      <c r="BY65">
        <v>0.0999483</v>
      </c>
      <c r="BZ65">
        <v>24.7863</v>
      </c>
      <c r="CA65">
        <v>26.5632</v>
      </c>
      <c r="CB65">
        <v>999.9</v>
      </c>
      <c r="CC65">
        <v>0</v>
      </c>
      <c r="CD65">
        <v>0</v>
      </c>
      <c r="CE65">
        <v>10017.5</v>
      </c>
      <c r="CF65">
        <v>0</v>
      </c>
      <c r="CG65">
        <v>0.00152894</v>
      </c>
      <c r="CH65">
        <v>-14.9979</v>
      </c>
      <c r="CI65">
        <v>636.661</v>
      </c>
      <c r="CJ65">
        <v>652.084</v>
      </c>
      <c r="CK65">
        <v>-0.213636</v>
      </c>
      <c r="CL65">
        <v>624.854</v>
      </c>
      <c r="CM65">
        <v>639.852</v>
      </c>
      <c r="CN65">
        <v>18.5442</v>
      </c>
      <c r="CO65">
        <v>18.7578</v>
      </c>
      <c r="CP65">
        <v>1.86953</v>
      </c>
      <c r="CQ65">
        <v>1.89107</v>
      </c>
      <c r="CR65">
        <v>16.3806</v>
      </c>
      <c r="CS65">
        <v>16.5606</v>
      </c>
      <c r="CT65">
        <v>9188.94</v>
      </c>
      <c r="CU65">
        <v>0.995582</v>
      </c>
      <c r="CV65">
        <v>0.00441798</v>
      </c>
      <c r="CW65">
        <v>0</v>
      </c>
      <c r="CX65">
        <v>1.398</v>
      </c>
      <c r="CY65">
        <v>25</v>
      </c>
      <c r="CZ65">
        <v>1459.99</v>
      </c>
      <c r="DA65">
        <v>80789.4</v>
      </c>
      <c r="DB65">
        <v>49</v>
      </c>
      <c r="DC65">
        <v>46.562</v>
      </c>
      <c r="DD65">
        <v>47.687</v>
      </c>
      <c r="DE65">
        <v>45.562</v>
      </c>
      <c r="DF65">
        <v>49.875</v>
      </c>
      <c r="DG65">
        <v>9123.45</v>
      </c>
      <c r="DH65">
        <v>40.49</v>
      </c>
      <c r="DI65">
        <v>0</v>
      </c>
      <c r="DJ65">
        <v>3.60000014305115</v>
      </c>
      <c r="DK65">
        <v>2.96673235294118</v>
      </c>
      <c r="DL65">
        <v>-2.14912365494498</v>
      </c>
      <c r="DM65">
        <v>-378.103842286772</v>
      </c>
      <c r="DN65">
        <v>734.583705882353</v>
      </c>
      <c r="DO65">
        <v>10</v>
      </c>
      <c r="DP65">
        <v>0</v>
      </c>
      <c r="DQ65" t="s">
        <v>333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613.019901639344</v>
      </c>
      <c r="DZ65">
        <v>97.7797503966127</v>
      </c>
      <c r="EA65">
        <v>14.3619238296506</v>
      </c>
      <c r="EB65">
        <v>0</v>
      </c>
      <c r="EC65">
        <v>599.470426229508</v>
      </c>
      <c r="ED65">
        <v>98.7604315177125</v>
      </c>
      <c r="EE65">
        <v>14.4937870233195</v>
      </c>
      <c r="EF65">
        <v>0</v>
      </c>
      <c r="EG65">
        <v>18.6354196721312</v>
      </c>
      <c r="EH65">
        <v>-0.423730724484378</v>
      </c>
      <c r="EI65">
        <v>0.0629982716902462</v>
      </c>
      <c r="EJ65">
        <v>0</v>
      </c>
      <c r="EK65">
        <v>0</v>
      </c>
      <c r="EL65">
        <v>3</v>
      </c>
      <c r="EM65" t="s">
        <v>334</v>
      </c>
      <c r="EN65">
        <v>3.21009</v>
      </c>
      <c r="EO65">
        <v>2.67629</v>
      </c>
      <c r="EP65">
        <v>0.145758</v>
      </c>
      <c r="EQ65">
        <v>0.147714</v>
      </c>
      <c r="ER65">
        <v>0.0973796</v>
      </c>
      <c r="ES65">
        <v>0.098095</v>
      </c>
      <c r="ET65">
        <v>26544.9</v>
      </c>
      <c r="EU65">
        <v>30346.9</v>
      </c>
      <c r="EV65">
        <v>30888</v>
      </c>
      <c r="EW65">
        <v>34245.8</v>
      </c>
      <c r="EX65">
        <v>37883.8</v>
      </c>
      <c r="EY65">
        <v>38236.5</v>
      </c>
      <c r="EZ65">
        <v>42112.8</v>
      </c>
      <c r="FA65">
        <v>42280.6</v>
      </c>
      <c r="FB65">
        <v>2.25825</v>
      </c>
      <c r="FC65">
        <v>1.92575</v>
      </c>
      <c r="FD65">
        <v>0.14627</v>
      </c>
      <c r="FE65">
        <v>0</v>
      </c>
      <c r="FF65">
        <v>24.1648</v>
      </c>
      <c r="FG65">
        <v>999.9</v>
      </c>
      <c r="FH65">
        <v>63.014</v>
      </c>
      <c r="FI65">
        <v>28.057</v>
      </c>
      <c r="FJ65">
        <v>23.8005</v>
      </c>
      <c r="FK65">
        <v>60.57</v>
      </c>
      <c r="FL65">
        <v>25.6811</v>
      </c>
      <c r="FM65">
        <v>1</v>
      </c>
      <c r="FN65">
        <v>-0.16112</v>
      </c>
      <c r="FO65">
        <v>3.51406</v>
      </c>
      <c r="FP65">
        <v>20.2073</v>
      </c>
      <c r="FQ65">
        <v>5.2417</v>
      </c>
      <c r="FR65">
        <v>11.9854</v>
      </c>
      <c r="FS65">
        <v>4.9738</v>
      </c>
      <c r="FT65">
        <v>3.29702</v>
      </c>
      <c r="FU65">
        <v>160.2</v>
      </c>
      <c r="FV65">
        <v>9999</v>
      </c>
      <c r="FW65">
        <v>9999</v>
      </c>
      <c r="FX65">
        <v>7431.5</v>
      </c>
      <c r="FY65">
        <v>1.85635</v>
      </c>
      <c r="FZ65">
        <v>1.85456</v>
      </c>
      <c r="GA65">
        <v>1.85562</v>
      </c>
      <c r="GB65">
        <v>1.85992</v>
      </c>
      <c r="GC65">
        <v>1.85425</v>
      </c>
      <c r="GD65">
        <v>1.85867</v>
      </c>
      <c r="GE65">
        <v>1.85588</v>
      </c>
      <c r="GF65">
        <v>1.85445</v>
      </c>
      <c r="GG65" t="s">
        <v>335</v>
      </c>
      <c r="GH65" t="s">
        <v>19</v>
      </c>
      <c r="GI65" t="s">
        <v>19</v>
      </c>
      <c r="GJ65" t="s">
        <v>19</v>
      </c>
      <c r="GK65" t="s">
        <v>336</v>
      </c>
      <c r="GL65" t="s">
        <v>337</v>
      </c>
      <c r="GM65" t="s">
        <v>338</v>
      </c>
      <c r="GN65" t="s">
        <v>338</v>
      </c>
      <c r="GO65" t="s">
        <v>338</v>
      </c>
      <c r="GP65" t="s">
        <v>338</v>
      </c>
      <c r="GQ65">
        <v>0</v>
      </c>
      <c r="GR65">
        <v>100</v>
      </c>
      <c r="GS65">
        <v>100</v>
      </c>
      <c r="GT65">
        <v>0</v>
      </c>
      <c r="GU65">
        <v>0</v>
      </c>
      <c r="GV65">
        <v>2</v>
      </c>
      <c r="GW65">
        <v>646.524</v>
      </c>
      <c r="GX65">
        <v>393.823</v>
      </c>
      <c r="GY65">
        <v>16.9974</v>
      </c>
      <c r="GZ65">
        <v>24.964</v>
      </c>
      <c r="HA65">
        <v>29.9997</v>
      </c>
      <c r="HB65">
        <v>24.8028</v>
      </c>
      <c r="HC65">
        <v>24.7874</v>
      </c>
      <c r="HD65">
        <v>28.7833</v>
      </c>
      <c r="HE65">
        <v>33.0074</v>
      </c>
      <c r="HF65">
        <v>61.3477</v>
      </c>
      <c r="HG65">
        <v>17.02</v>
      </c>
      <c r="HH65">
        <v>650</v>
      </c>
      <c r="HI65">
        <v>18.9488</v>
      </c>
      <c r="HJ65">
        <v>101.462</v>
      </c>
      <c r="HK65">
        <v>101.777</v>
      </c>
    </row>
    <row r="66" spans="1:219">
      <c r="A66">
        <v>50</v>
      </c>
      <c r="B66">
        <v>1554827695</v>
      </c>
      <c r="C66">
        <v>392</v>
      </c>
      <c r="D66" t="s">
        <v>484</v>
      </c>
      <c r="E66" t="s">
        <v>485</v>
      </c>
      <c r="H66">
        <v>1554827695</v>
      </c>
      <c r="I66">
        <f>BW66*AJ66*(BU66-BV66)/(100*BO66*(1000-AJ66*BU66))</f>
        <v>0</v>
      </c>
      <c r="J66">
        <f>BW66*AJ66*(BT66-BS66*(1000-AJ66*BV66)/(1000-AJ66*BU66))/(100*BO66)</f>
        <v>0</v>
      </c>
      <c r="K66">
        <f>BS66 - IF(AJ66&gt;1, J66*BO66*100.0/(AL66*CE66), 0)</f>
        <v>0</v>
      </c>
      <c r="L66">
        <f>((R66-I66/2)*K66-J66)/(R66+I66/2)</f>
        <v>0</v>
      </c>
      <c r="M66">
        <f>L66*(BX66+BY66)/1000.0</f>
        <v>0</v>
      </c>
      <c r="N66">
        <f>(BS66 - IF(AJ66&gt;1, J66*BO66*100.0/(AL66*CE66), 0))*(BX66+BY66)/1000.0</f>
        <v>0</v>
      </c>
      <c r="O66">
        <f>2.0/((1/Q66-1/P66)+SIGN(Q66)*SQRT((1/Q66-1/P66)*(1/Q66-1/P66) + 4*BP66/((BP66+1)*(BP66+1))*(2*1/Q66*1/P66-1/P66*1/P66)))</f>
        <v>0</v>
      </c>
      <c r="P66">
        <f>AG66+AF66*BO66+AE66*BO66*BO66</f>
        <v>0</v>
      </c>
      <c r="Q66">
        <f>I66*(1000-(1000*0.61365*exp(17.502*U66/(240.97+U66))/(BX66+BY66)+BU66)/2)/(1000*0.61365*exp(17.502*U66/(240.97+U66))/(BX66+BY66)-BU66)</f>
        <v>0</v>
      </c>
      <c r="R66">
        <f>1/((BP66+1)/(O66/1.6)+1/(P66/1.37)) + BP66/((BP66+1)/(O66/1.6) + BP66/(P66/1.37))</f>
        <v>0</v>
      </c>
      <c r="S66">
        <f>(BL66*BN66)</f>
        <v>0</v>
      </c>
      <c r="T66">
        <f>(BZ66+(S66+2*0.95*5.67E-8*(((BZ66+$B$7)+273)^4-(BZ66+273)^4)-44100*I66)/(1.84*29.3*P66+8*0.95*5.67E-8*(BZ66+273)^3))</f>
        <v>0</v>
      </c>
      <c r="U66">
        <f>($C$7*CA66+$D$7*CB66+$E$7*T66)</f>
        <v>0</v>
      </c>
      <c r="V66">
        <f>0.61365*exp(17.502*U66/(240.97+U66))</f>
        <v>0</v>
      </c>
      <c r="W66">
        <f>(X66/Y66*100)</f>
        <v>0</v>
      </c>
      <c r="X66">
        <f>BU66*(BX66+BY66)/1000</f>
        <v>0</v>
      </c>
      <c r="Y66">
        <f>0.61365*exp(17.502*BZ66/(240.97+BZ66))</f>
        <v>0</v>
      </c>
      <c r="Z66">
        <f>(V66-BU66*(BX66+BY66)/1000)</f>
        <v>0</v>
      </c>
      <c r="AA66">
        <f>(-I66*44100)</f>
        <v>0</v>
      </c>
      <c r="AB66">
        <f>2*29.3*P66*0.92*(BZ66-U66)</f>
        <v>0</v>
      </c>
      <c r="AC66">
        <f>2*0.95*5.67E-8*(((BZ66+$B$7)+273)^4-(U66+273)^4)</f>
        <v>0</v>
      </c>
      <c r="AD66">
        <f>S66+AC66+AA66+AB66</f>
        <v>0</v>
      </c>
      <c r="AE66">
        <v>-0.0417863619584244</v>
      </c>
      <c r="AF66">
        <v>0.0469088519846939</v>
      </c>
      <c r="AG66">
        <v>3.49513942958267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MAX(0,($B$13+$C$13*CE66)/(1+$D$13*CE66)*BX66/(BZ66+273)*$E$13)</f>
        <v>0</v>
      </c>
      <c r="AM66">
        <v>0</v>
      </c>
      <c r="AN66">
        <v>620.557647058824</v>
      </c>
      <c r="AO66">
        <v>1908.13</v>
      </c>
      <c r="AP66">
        <f>AO66-AN66</f>
        <v>0</v>
      </c>
      <c r="AQ66">
        <f>AP66/AO66</f>
        <v>0</v>
      </c>
      <c r="AR66">
        <v>-2.26732946292121</v>
      </c>
      <c r="AS66" t="s">
        <v>486</v>
      </c>
      <c r="AT66">
        <v>2.77522941176471</v>
      </c>
      <c r="AU66">
        <v>2.4328</v>
      </c>
      <c r="AV66">
        <f>1-AT66/AU66</f>
        <v>0</v>
      </c>
      <c r="AW66">
        <v>0.5</v>
      </c>
      <c r="AX66">
        <f>BL66</f>
        <v>0</v>
      </c>
      <c r="AY66">
        <f>J66</f>
        <v>0</v>
      </c>
      <c r="AZ66">
        <f>AV66*AW66*AX66</f>
        <v>0</v>
      </c>
      <c r="BA66">
        <f>BF66/AU66</f>
        <v>0</v>
      </c>
      <c r="BB66">
        <f>(AY66-AR66)/AX66</f>
        <v>0</v>
      </c>
      <c r="BC66">
        <f>(AO66-AU66)/AU66</f>
        <v>0</v>
      </c>
      <c r="BD66" t="s">
        <v>331</v>
      </c>
      <c r="BE66">
        <v>0</v>
      </c>
      <c r="BF66">
        <f>AU66-BE66</f>
        <v>0</v>
      </c>
      <c r="BG66">
        <f>(AU66-AT66)/(AU66-BE66)</f>
        <v>0</v>
      </c>
      <c r="BH66">
        <f>(AO66-AU66)/(AO66-BE66)</f>
        <v>0</v>
      </c>
      <c r="BI66">
        <f>(AU66-AT66)/(AU66-AN66)</f>
        <v>0</v>
      </c>
      <c r="BJ66">
        <f>(AO66-AU66)/(AO66-AN66)</f>
        <v>0</v>
      </c>
      <c r="BK66">
        <f>$B$11*CF66+$C$11*CG66+$F$11*CT66</f>
        <v>0</v>
      </c>
      <c r="BL66">
        <f>BK66*BM66</f>
        <v>0</v>
      </c>
      <c r="BM66">
        <f>($B$11*$D$9+$C$11*$D$9+$F$11*((DG66+CY66)/MAX(DG66+CY66+DH66, 0.1)*$I$9+DH66/MAX(DG66+CY66+DH66, 0.1)*$J$9))/($B$11+$C$11+$F$11)</f>
        <v>0</v>
      </c>
      <c r="BN66">
        <f>($B$11*$K$9+$C$11*$K$9+$F$11*((DG66+CY66)/MAX(DG66+CY66+DH66, 0.1)*$P$9+DH66/MAX(DG66+CY66+DH66, 0.1)*$Q$9))/($B$11+$C$11+$F$11)</f>
        <v>0</v>
      </c>
      <c r="BO66">
        <v>6</v>
      </c>
      <c r="BP66">
        <v>0.5</v>
      </c>
      <c r="BQ66" t="s">
        <v>332</v>
      </c>
      <c r="BR66">
        <v>1554827695</v>
      </c>
      <c r="BS66">
        <v>631.24</v>
      </c>
      <c r="BT66">
        <v>644.875</v>
      </c>
      <c r="BU66">
        <v>18.546</v>
      </c>
      <c r="BV66">
        <v>18.7079</v>
      </c>
      <c r="BW66">
        <v>599.923</v>
      </c>
      <c r="BX66">
        <v>100.814</v>
      </c>
      <c r="BY66">
        <v>0.0999579</v>
      </c>
      <c r="BZ66">
        <v>24.7955</v>
      </c>
      <c r="CA66">
        <v>26.9203</v>
      </c>
      <c r="CB66">
        <v>999.9</v>
      </c>
      <c r="CC66">
        <v>0</v>
      </c>
      <c r="CD66">
        <v>0</v>
      </c>
      <c r="CE66">
        <v>9995.62</v>
      </c>
      <c r="CF66">
        <v>0</v>
      </c>
      <c r="CG66">
        <v>0.00152894</v>
      </c>
      <c r="CH66">
        <v>-13.6341</v>
      </c>
      <c r="CI66">
        <v>643.169</v>
      </c>
      <c r="CJ66">
        <v>657.169</v>
      </c>
      <c r="CK66">
        <v>-0.161894</v>
      </c>
      <c r="CL66">
        <v>631.24</v>
      </c>
      <c r="CM66">
        <v>644.875</v>
      </c>
      <c r="CN66">
        <v>18.546</v>
      </c>
      <c r="CO66">
        <v>18.7079</v>
      </c>
      <c r="CP66">
        <v>1.8697</v>
      </c>
      <c r="CQ66">
        <v>1.88602</v>
      </c>
      <c r="CR66">
        <v>16.382</v>
      </c>
      <c r="CS66">
        <v>16.5185</v>
      </c>
      <c r="CT66">
        <v>9223.06</v>
      </c>
      <c r="CU66">
        <v>0.995582</v>
      </c>
      <c r="CV66">
        <v>0.00441798</v>
      </c>
      <c r="CW66">
        <v>0</v>
      </c>
      <c r="CX66">
        <v>1.0876</v>
      </c>
      <c r="CY66">
        <v>25</v>
      </c>
      <c r="CZ66">
        <v>1425.99</v>
      </c>
      <c r="DA66">
        <v>81090.2</v>
      </c>
      <c r="DB66">
        <v>49.125</v>
      </c>
      <c r="DC66">
        <v>46.562</v>
      </c>
      <c r="DD66">
        <v>47.625</v>
      </c>
      <c r="DE66">
        <v>45.562</v>
      </c>
      <c r="DF66">
        <v>49.875</v>
      </c>
      <c r="DG66">
        <v>9157.42</v>
      </c>
      <c r="DH66">
        <v>40.64</v>
      </c>
      <c r="DI66">
        <v>0</v>
      </c>
      <c r="DJ66">
        <v>3.10000014305115</v>
      </c>
      <c r="DK66">
        <v>2.77522941176471</v>
      </c>
      <c r="DL66">
        <v>1.8803710921289</v>
      </c>
      <c r="DM66">
        <v>-2678.81650073743</v>
      </c>
      <c r="DN66">
        <v>805.944764705882</v>
      </c>
      <c r="DO66">
        <v>10</v>
      </c>
      <c r="DP66">
        <v>0</v>
      </c>
      <c r="DQ66" t="s">
        <v>333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618.058393442623</v>
      </c>
      <c r="DZ66">
        <v>99.5552363828674</v>
      </c>
      <c r="EA66">
        <v>14.6277052089953</v>
      </c>
      <c r="EB66">
        <v>0</v>
      </c>
      <c r="EC66">
        <v>604.439950819672</v>
      </c>
      <c r="ED66">
        <v>98.6671158117413</v>
      </c>
      <c r="EE66">
        <v>14.4800904154706</v>
      </c>
      <c r="EF66">
        <v>0</v>
      </c>
      <c r="EG66">
        <v>18.6178262295082</v>
      </c>
      <c r="EH66">
        <v>-0.403347858276055</v>
      </c>
      <c r="EI66">
        <v>0.060519661895514</v>
      </c>
      <c r="EJ66">
        <v>0</v>
      </c>
      <c r="EK66">
        <v>0</v>
      </c>
      <c r="EL66">
        <v>3</v>
      </c>
      <c r="EM66" t="s">
        <v>334</v>
      </c>
      <c r="EN66">
        <v>3.20976</v>
      </c>
      <c r="EO66">
        <v>2.67611</v>
      </c>
      <c r="EP66">
        <v>0.146791</v>
      </c>
      <c r="EQ66">
        <v>0.148515</v>
      </c>
      <c r="ER66">
        <v>0.0973858</v>
      </c>
      <c r="ES66">
        <v>0.0979084</v>
      </c>
      <c r="ET66">
        <v>26513</v>
      </c>
      <c r="EU66">
        <v>30318.6</v>
      </c>
      <c r="EV66">
        <v>30888.3</v>
      </c>
      <c r="EW66">
        <v>34246.1</v>
      </c>
      <c r="EX66">
        <v>37883.8</v>
      </c>
      <c r="EY66">
        <v>38245</v>
      </c>
      <c r="EZ66">
        <v>42113</v>
      </c>
      <c r="FA66">
        <v>42281.2</v>
      </c>
      <c r="FB66">
        <v>2.25798</v>
      </c>
      <c r="FC66">
        <v>1.92585</v>
      </c>
      <c r="FD66">
        <v>0.168733</v>
      </c>
      <c r="FE66">
        <v>0</v>
      </c>
      <c r="FF66">
        <v>24.1544</v>
      </c>
      <c r="FG66">
        <v>999.9</v>
      </c>
      <c r="FH66">
        <v>62.99</v>
      </c>
      <c r="FI66">
        <v>28.077</v>
      </c>
      <c r="FJ66">
        <v>23.8175</v>
      </c>
      <c r="FK66">
        <v>60.02</v>
      </c>
      <c r="FL66">
        <v>25.7011</v>
      </c>
      <c r="FM66">
        <v>1</v>
      </c>
      <c r="FN66">
        <v>-0.161245</v>
      </c>
      <c r="FO66">
        <v>3.47221</v>
      </c>
      <c r="FP66">
        <v>20.2099</v>
      </c>
      <c r="FQ66">
        <v>5.23616</v>
      </c>
      <c r="FR66">
        <v>11.9857</v>
      </c>
      <c r="FS66">
        <v>4.9727</v>
      </c>
      <c r="FT66">
        <v>3.29595</v>
      </c>
      <c r="FU66">
        <v>160.2</v>
      </c>
      <c r="FV66">
        <v>9999</v>
      </c>
      <c r="FW66">
        <v>9999</v>
      </c>
      <c r="FX66">
        <v>7431.5</v>
      </c>
      <c r="FY66">
        <v>1.85634</v>
      </c>
      <c r="FZ66">
        <v>1.85456</v>
      </c>
      <c r="GA66">
        <v>1.85561</v>
      </c>
      <c r="GB66">
        <v>1.85992</v>
      </c>
      <c r="GC66">
        <v>1.85425</v>
      </c>
      <c r="GD66">
        <v>1.85866</v>
      </c>
      <c r="GE66">
        <v>1.85589</v>
      </c>
      <c r="GF66">
        <v>1.85442</v>
      </c>
      <c r="GG66" t="s">
        <v>335</v>
      </c>
      <c r="GH66" t="s">
        <v>19</v>
      </c>
      <c r="GI66" t="s">
        <v>19</v>
      </c>
      <c r="GJ66" t="s">
        <v>19</v>
      </c>
      <c r="GK66" t="s">
        <v>336</v>
      </c>
      <c r="GL66" t="s">
        <v>337</v>
      </c>
      <c r="GM66" t="s">
        <v>338</v>
      </c>
      <c r="GN66" t="s">
        <v>338</v>
      </c>
      <c r="GO66" t="s">
        <v>338</v>
      </c>
      <c r="GP66" t="s">
        <v>338</v>
      </c>
      <c r="GQ66">
        <v>0</v>
      </c>
      <c r="GR66">
        <v>100</v>
      </c>
      <c r="GS66">
        <v>100</v>
      </c>
      <c r="GT66">
        <v>0</v>
      </c>
      <c r="GU66">
        <v>0</v>
      </c>
      <c r="GV66">
        <v>2</v>
      </c>
      <c r="GW66">
        <v>646.314</v>
      </c>
      <c r="GX66">
        <v>393.878</v>
      </c>
      <c r="GY66">
        <v>17.0029</v>
      </c>
      <c r="GZ66">
        <v>24.964</v>
      </c>
      <c r="HA66">
        <v>29.9997</v>
      </c>
      <c r="HB66">
        <v>24.8028</v>
      </c>
      <c r="HC66">
        <v>24.7874</v>
      </c>
      <c r="HD66">
        <v>28.955</v>
      </c>
      <c r="HE66">
        <v>33.0074</v>
      </c>
      <c r="HF66">
        <v>61.3477</v>
      </c>
      <c r="HG66">
        <v>16.9249</v>
      </c>
      <c r="HH66">
        <v>655</v>
      </c>
      <c r="HI66">
        <v>18.5857</v>
      </c>
      <c r="HJ66">
        <v>101.462</v>
      </c>
      <c r="HK66">
        <v>101.778</v>
      </c>
    </row>
    <row r="67" spans="1:219">
      <c r="A67">
        <v>51</v>
      </c>
      <c r="B67">
        <v>1554827699</v>
      </c>
      <c r="C67">
        <v>396</v>
      </c>
      <c r="D67" t="s">
        <v>487</v>
      </c>
      <c r="E67" t="s">
        <v>488</v>
      </c>
      <c r="H67">
        <v>1554827699</v>
      </c>
      <c r="I67">
        <f>BW67*AJ67*(BU67-BV67)/(100*BO67*(1000-AJ67*BU67))</f>
        <v>0</v>
      </c>
      <c r="J67">
        <f>BW67*AJ67*(BT67-BS67*(1000-AJ67*BV67)/(1000-AJ67*BU67))/(100*BO67)</f>
        <v>0</v>
      </c>
      <c r="K67">
        <f>BS67 - IF(AJ67&gt;1, J67*BO67*100.0/(AL67*CE67), 0)</f>
        <v>0</v>
      </c>
      <c r="L67">
        <f>((R67-I67/2)*K67-J67)/(R67+I67/2)</f>
        <v>0</v>
      </c>
      <c r="M67">
        <f>L67*(BX67+BY67)/1000.0</f>
        <v>0</v>
      </c>
      <c r="N67">
        <f>(BS67 - IF(AJ67&gt;1, J67*BO67*100.0/(AL67*CE67), 0))*(BX67+BY67)/1000.0</f>
        <v>0</v>
      </c>
      <c r="O67">
        <f>2.0/((1/Q67-1/P67)+SIGN(Q67)*SQRT((1/Q67-1/P67)*(1/Q67-1/P67) + 4*BP67/((BP67+1)*(BP67+1))*(2*1/Q67*1/P67-1/P67*1/P67)))</f>
        <v>0</v>
      </c>
      <c r="P67">
        <f>AG67+AF67*BO67+AE67*BO67*BO67</f>
        <v>0</v>
      </c>
      <c r="Q67">
        <f>I67*(1000-(1000*0.61365*exp(17.502*U67/(240.97+U67))/(BX67+BY67)+BU67)/2)/(1000*0.61365*exp(17.502*U67/(240.97+U67))/(BX67+BY67)-BU67)</f>
        <v>0</v>
      </c>
      <c r="R67">
        <f>1/((BP67+1)/(O67/1.6)+1/(P67/1.37)) + BP67/((BP67+1)/(O67/1.6) + BP67/(P67/1.37))</f>
        <v>0</v>
      </c>
      <c r="S67">
        <f>(BL67*BN67)</f>
        <v>0</v>
      </c>
      <c r="T67">
        <f>(BZ67+(S67+2*0.95*5.67E-8*(((BZ67+$B$7)+273)^4-(BZ67+273)^4)-44100*I67)/(1.84*29.3*P67+8*0.95*5.67E-8*(BZ67+273)^3))</f>
        <v>0</v>
      </c>
      <c r="U67">
        <f>($C$7*CA67+$D$7*CB67+$E$7*T67)</f>
        <v>0</v>
      </c>
      <c r="V67">
        <f>0.61365*exp(17.502*U67/(240.97+U67))</f>
        <v>0</v>
      </c>
      <c r="W67">
        <f>(X67/Y67*100)</f>
        <v>0</v>
      </c>
      <c r="X67">
        <f>BU67*(BX67+BY67)/1000</f>
        <v>0</v>
      </c>
      <c r="Y67">
        <f>0.61365*exp(17.502*BZ67/(240.97+BZ67))</f>
        <v>0</v>
      </c>
      <c r="Z67">
        <f>(V67-BU67*(BX67+BY67)/1000)</f>
        <v>0</v>
      </c>
      <c r="AA67">
        <f>(-I67*44100)</f>
        <v>0</v>
      </c>
      <c r="AB67">
        <f>2*29.3*P67*0.92*(BZ67-U67)</f>
        <v>0</v>
      </c>
      <c r="AC67">
        <f>2*0.95*5.67E-8*(((BZ67+$B$7)+273)^4-(U67+273)^4)</f>
        <v>0</v>
      </c>
      <c r="AD67">
        <f>S67+AC67+AA67+AB67</f>
        <v>0</v>
      </c>
      <c r="AE67">
        <v>-0.0417445572860194</v>
      </c>
      <c r="AF67">
        <v>0.046861922577629</v>
      </c>
      <c r="AG67">
        <v>3.49237668248806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MAX(0,($B$13+$C$13*CE67)/(1+$D$13*CE67)*BX67/(BZ67+273)*$E$13)</f>
        <v>0</v>
      </c>
      <c r="AM67">
        <v>0</v>
      </c>
      <c r="AN67">
        <v>620.557647058824</v>
      </c>
      <c r="AO67">
        <v>1908.13</v>
      </c>
      <c r="AP67">
        <f>AO67-AN67</f>
        <v>0</v>
      </c>
      <c r="AQ67">
        <f>AP67/AO67</f>
        <v>0</v>
      </c>
      <c r="AR67">
        <v>-2.26732946292121</v>
      </c>
      <c r="AS67" t="s">
        <v>489</v>
      </c>
      <c r="AT67">
        <v>2.86982647058824</v>
      </c>
      <c r="AU67">
        <v>2.6944</v>
      </c>
      <c r="AV67">
        <f>1-AT67/AU67</f>
        <v>0</v>
      </c>
      <c r="AW67">
        <v>0.5</v>
      </c>
      <c r="AX67">
        <f>BL67</f>
        <v>0</v>
      </c>
      <c r="AY67">
        <f>J67</f>
        <v>0</v>
      </c>
      <c r="AZ67">
        <f>AV67*AW67*AX67</f>
        <v>0</v>
      </c>
      <c r="BA67">
        <f>BF67/AU67</f>
        <v>0</v>
      </c>
      <c r="BB67">
        <f>(AY67-AR67)/AX67</f>
        <v>0</v>
      </c>
      <c r="BC67">
        <f>(AO67-AU67)/AU67</f>
        <v>0</v>
      </c>
      <c r="BD67" t="s">
        <v>331</v>
      </c>
      <c r="BE67">
        <v>0</v>
      </c>
      <c r="BF67">
        <f>AU67-BE67</f>
        <v>0</v>
      </c>
      <c r="BG67">
        <f>(AU67-AT67)/(AU67-BE67)</f>
        <v>0</v>
      </c>
      <c r="BH67">
        <f>(AO67-AU67)/(AO67-BE67)</f>
        <v>0</v>
      </c>
      <c r="BI67">
        <f>(AU67-AT67)/(AU67-AN67)</f>
        <v>0</v>
      </c>
      <c r="BJ67">
        <f>(AO67-AU67)/(AO67-AN67)</f>
        <v>0</v>
      </c>
      <c r="BK67">
        <f>$B$11*CF67+$C$11*CG67+$F$11*CT67</f>
        <v>0</v>
      </c>
      <c r="BL67">
        <f>BK67*BM67</f>
        <v>0</v>
      </c>
      <c r="BM67">
        <f>($B$11*$D$9+$C$11*$D$9+$F$11*((DG67+CY67)/MAX(DG67+CY67+DH67, 0.1)*$I$9+DH67/MAX(DG67+CY67+DH67, 0.1)*$J$9))/($B$11+$C$11+$F$11)</f>
        <v>0</v>
      </c>
      <c r="BN67">
        <f>($B$11*$K$9+$C$11*$K$9+$F$11*((DG67+CY67)/MAX(DG67+CY67+DH67, 0.1)*$P$9+DH67/MAX(DG67+CY67+DH67, 0.1)*$Q$9))/($B$11+$C$11+$F$11)</f>
        <v>0</v>
      </c>
      <c r="BO67">
        <v>6</v>
      </c>
      <c r="BP67">
        <v>0.5</v>
      </c>
      <c r="BQ67" t="s">
        <v>332</v>
      </c>
      <c r="BR67">
        <v>1554827699</v>
      </c>
      <c r="BS67">
        <v>637.485</v>
      </c>
      <c r="BT67">
        <v>650.134</v>
      </c>
      <c r="BU67">
        <v>18.543</v>
      </c>
      <c r="BV67">
        <v>18.6933</v>
      </c>
      <c r="BW67">
        <v>599.992</v>
      </c>
      <c r="BX67">
        <v>100.814</v>
      </c>
      <c r="BY67">
        <v>0.0998518</v>
      </c>
      <c r="BZ67">
        <v>24.7338</v>
      </c>
      <c r="CA67">
        <v>26.3953</v>
      </c>
      <c r="CB67">
        <v>999.9</v>
      </c>
      <c r="CC67">
        <v>0</v>
      </c>
      <c r="CD67">
        <v>0</v>
      </c>
      <c r="CE67">
        <v>9985.62</v>
      </c>
      <c r="CF67">
        <v>0</v>
      </c>
      <c r="CG67">
        <v>0.00152894</v>
      </c>
      <c r="CH67">
        <v>-12.649</v>
      </c>
      <c r="CI67">
        <v>649.529</v>
      </c>
      <c r="CJ67">
        <v>662.519</v>
      </c>
      <c r="CK67">
        <v>-0.150219</v>
      </c>
      <c r="CL67">
        <v>637.485</v>
      </c>
      <c r="CM67">
        <v>650.134</v>
      </c>
      <c r="CN67">
        <v>18.543</v>
      </c>
      <c r="CO67">
        <v>18.6933</v>
      </c>
      <c r="CP67">
        <v>1.8694</v>
      </c>
      <c r="CQ67">
        <v>1.88454</v>
      </c>
      <c r="CR67">
        <v>16.3795</v>
      </c>
      <c r="CS67">
        <v>16.5062</v>
      </c>
      <c r="CT67">
        <v>9189.66</v>
      </c>
      <c r="CU67">
        <v>0.995582</v>
      </c>
      <c r="CV67">
        <v>0.00441798</v>
      </c>
      <c r="CW67">
        <v>0</v>
      </c>
      <c r="CX67">
        <v>1.6016</v>
      </c>
      <c r="CY67">
        <v>25</v>
      </c>
      <c r="CZ67">
        <v>1459.72</v>
      </c>
      <c r="DA67">
        <v>80795.8</v>
      </c>
      <c r="DB67">
        <v>49.062</v>
      </c>
      <c r="DC67">
        <v>46.562</v>
      </c>
      <c r="DD67">
        <v>47.625</v>
      </c>
      <c r="DE67">
        <v>45.562</v>
      </c>
      <c r="DF67">
        <v>49.875</v>
      </c>
      <c r="DG67">
        <v>9124.17</v>
      </c>
      <c r="DH67">
        <v>40.49</v>
      </c>
      <c r="DI67">
        <v>0</v>
      </c>
      <c r="DJ67">
        <v>4</v>
      </c>
      <c r="DK67">
        <v>2.86982647058824</v>
      </c>
      <c r="DL67">
        <v>2.351637222331</v>
      </c>
      <c r="DM67">
        <v>-800.43444771375</v>
      </c>
      <c r="DN67">
        <v>663.223529411765</v>
      </c>
      <c r="DO67">
        <v>10</v>
      </c>
      <c r="DP67">
        <v>0</v>
      </c>
      <c r="DQ67" t="s">
        <v>333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624.71768852459</v>
      </c>
      <c r="DZ67">
        <v>98.1579439450013</v>
      </c>
      <c r="EA67">
        <v>14.4218199307888</v>
      </c>
      <c r="EB67">
        <v>0</v>
      </c>
      <c r="EC67">
        <v>611.097721311476</v>
      </c>
      <c r="ED67">
        <v>99.0273379164448</v>
      </c>
      <c r="EE67">
        <v>14.5334507756046</v>
      </c>
      <c r="EF67">
        <v>0</v>
      </c>
      <c r="EG67">
        <v>18.5973459016393</v>
      </c>
      <c r="EH67">
        <v>-0.351683765203582</v>
      </c>
      <c r="EI67">
        <v>0.0546148979067743</v>
      </c>
      <c r="EJ67">
        <v>0</v>
      </c>
      <c r="EK67">
        <v>0</v>
      </c>
      <c r="EL67">
        <v>3</v>
      </c>
      <c r="EM67" t="s">
        <v>334</v>
      </c>
      <c r="EN67">
        <v>3.20991</v>
      </c>
      <c r="EO67">
        <v>2.67591</v>
      </c>
      <c r="EP67">
        <v>0.147797</v>
      </c>
      <c r="EQ67">
        <v>0.149352</v>
      </c>
      <c r="ER67">
        <v>0.0973747</v>
      </c>
      <c r="ES67">
        <v>0.0978542</v>
      </c>
      <c r="ET67">
        <v>26481.8</v>
      </c>
      <c r="EU67">
        <v>30288.9</v>
      </c>
      <c r="EV67">
        <v>30888.3</v>
      </c>
      <c r="EW67">
        <v>34246.2</v>
      </c>
      <c r="EX67">
        <v>37884.2</v>
      </c>
      <c r="EY67">
        <v>38247</v>
      </c>
      <c r="EZ67">
        <v>42113</v>
      </c>
      <c r="FA67">
        <v>42280.9</v>
      </c>
      <c r="FB67">
        <v>2.2583</v>
      </c>
      <c r="FC67">
        <v>1.92525</v>
      </c>
      <c r="FD67">
        <v>0.137292</v>
      </c>
      <c r="FE67">
        <v>0</v>
      </c>
      <c r="FF67">
        <v>24.1439</v>
      </c>
      <c r="FG67">
        <v>999.9</v>
      </c>
      <c r="FH67">
        <v>62.99</v>
      </c>
      <c r="FI67">
        <v>28.077</v>
      </c>
      <c r="FJ67">
        <v>23.8175</v>
      </c>
      <c r="FK67">
        <v>59.95</v>
      </c>
      <c r="FL67">
        <v>25.8373</v>
      </c>
      <c r="FM67">
        <v>1</v>
      </c>
      <c r="FN67">
        <v>-0.16108</v>
      </c>
      <c r="FO67">
        <v>3.59945</v>
      </c>
      <c r="FP67">
        <v>20.2101</v>
      </c>
      <c r="FQ67">
        <v>5.23796</v>
      </c>
      <c r="FR67">
        <v>11.986</v>
      </c>
      <c r="FS67">
        <v>4.9732</v>
      </c>
      <c r="FT67">
        <v>3.29627</v>
      </c>
      <c r="FU67">
        <v>160.2</v>
      </c>
      <c r="FV67">
        <v>9999</v>
      </c>
      <c r="FW67">
        <v>9999</v>
      </c>
      <c r="FX67">
        <v>7431.5</v>
      </c>
      <c r="FY67">
        <v>1.85634</v>
      </c>
      <c r="FZ67">
        <v>1.85455</v>
      </c>
      <c r="GA67">
        <v>1.85562</v>
      </c>
      <c r="GB67">
        <v>1.85992</v>
      </c>
      <c r="GC67">
        <v>1.85425</v>
      </c>
      <c r="GD67">
        <v>1.85867</v>
      </c>
      <c r="GE67">
        <v>1.85588</v>
      </c>
      <c r="GF67">
        <v>1.85442</v>
      </c>
      <c r="GG67" t="s">
        <v>335</v>
      </c>
      <c r="GH67" t="s">
        <v>19</v>
      </c>
      <c r="GI67" t="s">
        <v>19</v>
      </c>
      <c r="GJ67" t="s">
        <v>19</v>
      </c>
      <c r="GK67" t="s">
        <v>336</v>
      </c>
      <c r="GL67" t="s">
        <v>337</v>
      </c>
      <c r="GM67" t="s">
        <v>338</v>
      </c>
      <c r="GN67" t="s">
        <v>338</v>
      </c>
      <c r="GO67" t="s">
        <v>338</v>
      </c>
      <c r="GP67" t="s">
        <v>338</v>
      </c>
      <c r="GQ67">
        <v>0</v>
      </c>
      <c r="GR67">
        <v>100</v>
      </c>
      <c r="GS67">
        <v>100</v>
      </c>
      <c r="GT67">
        <v>0</v>
      </c>
      <c r="GU67">
        <v>0</v>
      </c>
      <c r="GV67">
        <v>2</v>
      </c>
      <c r="GW67">
        <v>646.574</v>
      </c>
      <c r="GX67">
        <v>393.548</v>
      </c>
      <c r="GY67">
        <v>16.9853</v>
      </c>
      <c r="GZ67">
        <v>24.964</v>
      </c>
      <c r="HA67">
        <v>30.0002</v>
      </c>
      <c r="HB67">
        <v>24.8039</v>
      </c>
      <c r="HC67">
        <v>24.7874</v>
      </c>
      <c r="HD67">
        <v>29.3097</v>
      </c>
      <c r="HE67">
        <v>33.5673</v>
      </c>
      <c r="HF67">
        <v>61.3477</v>
      </c>
      <c r="HG67">
        <v>17</v>
      </c>
      <c r="HH67">
        <v>665</v>
      </c>
      <c r="HI67">
        <v>18.5268</v>
      </c>
      <c r="HJ67">
        <v>101.462</v>
      </c>
      <c r="HK67">
        <v>101.778</v>
      </c>
    </row>
    <row r="68" spans="1:219">
      <c r="A68">
        <v>52</v>
      </c>
      <c r="B68">
        <v>1554827703</v>
      </c>
      <c r="C68">
        <v>400</v>
      </c>
      <c r="D68" t="s">
        <v>490</v>
      </c>
      <c r="E68" t="s">
        <v>491</v>
      </c>
      <c r="H68">
        <v>1554827703</v>
      </c>
      <c r="I68">
        <f>BW68*AJ68*(BU68-BV68)/(100*BO68*(1000-AJ68*BU68))</f>
        <v>0</v>
      </c>
      <c r="J68">
        <f>BW68*AJ68*(BT68-BS68*(1000-AJ68*BV68)/(1000-AJ68*BU68))/(100*BO68)</f>
        <v>0</v>
      </c>
      <c r="K68">
        <f>BS68 - IF(AJ68&gt;1, J68*BO68*100.0/(AL68*CE68), 0)</f>
        <v>0</v>
      </c>
      <c r="L68">
        <f>((R68-I68/2)*K68-J68)/(R68+I68/2)</f>
        <v>0</v>
      </c>
      <c r="M68">
        <f>L68*(BX68+BY68)/1000.0</f>
        <v>0</v>
      </c>
      <c r="N68">
        <f>(BS68 - IF(AJ68&gt;1, J68*BO68*100.0/(AL68*CE68), 0))*(BX68+BY68)/1000.0</f>
        <v>0</v>
      </c>
      <c r="O68">
        <f>2.0/((1/Q68-1/P68)+SIGN(Q68)*SQRT((1/Q68-1/P68)*(1/Q68-1/P68) + 4*BP68/((BP68+1)*(BP68+1))*(2*1/Q68*1/P68-1/P68*1/P68)))</f>
        <v>0</v>
      </c>
      <c r="P68">
        <f>AG68+AF68*BO68+AE68*BO68*BO68</f>
        <v>0</v>
      </c>
      <c r="Q68">
        <f>I68*(1000-(1000*0.61365*exp(17.502*U68/(240.97+U68))/(BX68+BY68)+BU68)/2)/(1000*0.61365*exp(17.502*U68/(240.97+U68))/(BX68+BY68)-BU68)</f>
        <v>0</v>
      </c>
      <c r="R68">
        <f>1/((BP68+1)/(O68/1.6)+1/(P68/1.37)) + BP68/((BP68+1)/(O68/1.6) + BP68/(P68/1.37))</f>
        <v>0</v>
      </c>
      <c r="S68">
        <f>(BL68*BN68)</f>
        <v>0</v>
      </c>
      <c r="T68">
        <f>(BZ68+(S68+2*0.95*5.67E-8*(((BZ68+$B$7)+273)^4-(BZ68+273)^4)-44100*I68)/(1.84*29.3*P68+8*0.95*5.67E-8*(BZ68+273)^3))</f>
        <v>0</v>
      </c>
      <c r="U68">
        <f>($C$7*CA68+$D$7*CB68+$E$7*T68)</f>
        <v>0</v>
      </c>
      <c r="V68">
        <f>0.61365*exp(17.502*U68/(240.97+U68))</f>
        <v>0</v>
      </c>
      <c r="W68">
        <f>(X68/Y68*100)</f>
        <v>0</v>
      </c>
      <c r="X68">
        <f>BU68*(BX68+BY68)/1000</f>
        <v>0</v>
      </c>
      <c r="Y68">
        <f>0.61365*exp(17.502*BZ68/(240.97+BZ68))</f>
        <v>0</v>
      </c>
      <c r="Z68">
        <f>(V68-BU68*(BX68+BY68)/1000)</f>
        <v>0</v>
      </c>
      <c r="AA68">
        <f>(-I68*44100)</f>
        <v>0</v>
      </c>
      <c r="AB68">
        <f>2*29.3*P68*0.92*(BZ68-U68)</f>
        <v>0</v>
      </c>
      <c r="AC68">
        <f>2*0.95*5.67E-8*(((BZ68+$B$7)+273)^4-(U68+273)^4)</f>
        <v>0</v>
      </c>
      <c r="AD68">
        <f>S68+AC68+AA68+AB68</f>
        <v>0</v>
      </c>
      <c r="AE68">
        <v>-0.0417837700687352</v>
      </c>
      <c r="AF68">
        <v>0.0469059423614559</v>
      </c>
      <c r="AG68">
        <v>3.49496816744003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MAX(0,($B$13+$C$13*CE68)/(1+$D$13*CE68)*BX68/(BZ68+273)*$E$13)</f>
        <v>0</v>
      </c>
      <c r="AM68">
        <v>0</v>
      </c>
      <c r="AN68">
        <v>620.557647058824</v>
      </c>
      <c r="AO68">
        <v>1908.13</v>
      </c>
      <c r="AP68">
        <f>AO68-AN68</f>
        <v>0</v>
      </c>
      <c r="AQ68">
        <f>AP68/AO68</f>
        <v>0</v>
      </c>
      <c r="AR68">
        <v>-2.26732946292121</v>
      </c>
      <c r="AS68" t="s">
        <v>492</v>
      </c>
      <c r="AT68">
        <v>2.96582647058824</v>
      </c>
      <c r="AU68">
        <v>2.5112</v>
      </c>
      <c r="AV68">
        <f>1-AT68/AU68</f>
        <v>0</v>
      </c>
      <c r="AW68">
        <v>0.5</v>
      </c>
      <c r="AX68">
        <f>BL68</f>
        <v>0</v>
      </c>
      <c r="AY68">
        <f>J68</f>
        <v>0</v>
      </c>
      <c r="AZ68">
        <f>AV68*AW68*AX68</f>
        <v>0</v>
      </c>
      <c r="BA68">
        <f>BF68/AU68</f>
        <v>0</v>
      </c>
      <c r="BB68">
        <f>(AY68-AR68)/AX68</f>
        <v>0</v>
      </c>
      <c r="BC68">
        <f>(AO68-AU68)/AU68</f>
        <v>0</v>
      </c>
      <c r="BD68" t="s">
        <v>331</v>
      </c>
      <c r="BE68">
        <v>0</v>
      </c>
      <c r="BF68">
        <f>AU68-BE68</f>
        <v>0</v>
      </c>
      <c r="BG68">
        <f>(AU68-AT68)/(AU68-BE68)</f>
        <v>0</v>
      </c>
      <c r="BH68">
        <f>(AO68-AU68)/(AO68-BE68)</f>
        <v>0</v>
      </c>
      <c r="BI68">
        <f>(AU68-AT68)/(AU68-AN68)</f>
        <v>0</v>
      </c>
      <c r="BJ68">
        <f>(AO68-AU68)/(AO68-AN68)</f>
        <v>0</v>
      </c>
      <c r="BK68">
        <f>$B$11*CF68+$C$11*CG68+$F$11*CT68</f>
        <v>0</v>
      </c>
      <c r="BL68">
        <f>BK68*BM68</f>
        <v>0</v>
      </c>
      <c r="BM68">
        <f>($B$11*$D$9+$C$11*$D$9+$F$11*((DG68+CY68)/MAX(DG68+CY68+DH68, 0.1)*$I$9+DH68/MAX(DG68+CY68+DH68, 0.1)*$J$9))/($B$11+$C$11+$F$11)</f>
        <v>0</v>
      </c>
      <c r="BN68">
        <f>($B$11*$K$9+$C$11*$K$9+$F$11*((DG68+CY68)/MAX(DG68+CY68+DH68, 0.1)*$P$9+DH68/MAX(DG68+CY68+DH68, 0.1)*$Q$9))/($B$11+$C$11+$F$11)</f>
        <v>0</v>
      </c>
      <c r="BO68">
        <v>6</v>
      </c>
      <c r="BP68">
        <v>0.5</v>
      </c>
      <c r="BQ68" t="s">
        <v>332</v>
      </c>
      <c r="BR68">
        <v>1554827703</v>
      </c>
      <c r="BS68">
        <v>643.979</v>
      </c>
      <c r="BT68">
        <v>658.958</v>
      </c>
      <c r="BU68">
        <v>18.53</v>
      </c>
      <c r="BV68">
        <v>18.6566</v>
      </c>
      <c r="BW68">
        <v>600.026</v>
      </c>
      <c r="BX68">
        <v>100.814</v>
      </c>
      <c r="BY68">
        <v>0.100028</v>
      </c>
      <c r="BZ68">
        <v>24.7678</v>
      </c>
      <c r="CA68">
        <v>26.8806</v>
      </c>
      <c r="CB68">
        <v>999.9</v>
      </c>
      <c r="CC68">
        <v>0</v>
      </c>
      <c r="CD68">
        <v>0</v>
      </c>
      <c r="CE68">
        <v>9995</v>
      </c>
      <c r="CF68">
        <v>0</v>
      </c>
      <c r="CG68">
        <v>0.00152894</v>
      </c>
      <c r="CH68">
        <v>-14.9788</v>
      </c>
      <c r="CI68">
        <v>656.137</v>
      </c>
      <c r="CJ68">
        <v>671.485</v>
      </c>
      <c r="CK68">
        <v>-0.126638</v>
      </c>
      <c r="CL68">
        <v>643.979</v>
      </c>
      <c r="CM68">
        <v>658.958</v>
      </c>
      <c r="CN68">
        <v>18.53</v>
      </c>
      <c r="CO68">
        <v>18.6566</v>
      </c>
      <c r="CP68">
        <v>1.86809</v>
      </c>
      <c r="CQ68">
        <v>1.88086</v>
      </c>
      <c r="CR68">
        <v>16.3685</v>
      </c>
      <c r="CS68">
        <v>16.4755</v>
      </c>
      <c r="CT68">
        <v>9194.88</v>
      </c>
      <c r="CU68">
        <v>0.995582</v>
      </c>
      <c r="CV68">
        <v>0.00441798</v>
      </c>
      <c r="CW68">
        <v>0</v>
      </c>
      <c r="CX68">
        <v>1.4248</v>
      </c>
      <c r="CY68">
        <v>25</v>
      </c>
      <c r="CZ68">
        <v>1455.16</v>
      </c>
      <c r="DA68">
        <v>80841.8</v>
      </c>
      <c r="DB68">
        <v>49.062</v>
      </c>
      <c r="DC68">
        <v>46.625</v>
      </c>
      <c r="DD68">
        <v>47.687</v>
      </c>
      <c r="DE68">
        <v>45.562</v>
      </c>
      <c r="DF68">
        <v>49.875</v>
      </c>
      <c r="DG68">
        <v>9129.37</v>
      </c>
      <c r="DH68">
        <v>40.51</v>
      </c>
      <c r="DI68">
        <v>0</v>
      </c>
      <c r="DJ68">
        <v>3.29999995231628</v>
      </c>
      <c r="DK68">
        <v>2.96582647058824</v>
      </c>
      <c r="DL68">
        <v>-2.06833912675657</v>
      </c>
      <c r="DM68">
        <v>1458.559369586</v>
      </c>
      <c r="DN68">
        <v>662.947588235294</v>
      </c>
      <c r="DO68">
        <v>10</v>
      </c>
      <c r="DP68">
        <v>0</v>
      </c>
      <c r="DQ68" t="s">
        <v>333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631.250524590164</v>
      </c>
      <c r="DZ68">
        <v>97.9932310946576</v>
      </c>
      <c r="EA68">
        <v>14.3989526686601</v>
      </c>
      <c r="EB68">
        <v>0</v>
      </c>
      <c r="EC68">
        <v>617.712754098361</v>
      </c>
      <c r="ED68">
        <v>98.3009349550488</v>
      </c>
      <c r="EE68">
        <v>14.4263520418231</v>
      </c>
      <c r="EF68">
        <v>0</v>
      </c>
      <c r="EG68">
        <v>18.5785409836066</v>
      </c>
      <c r="EH68">
        <v>-0.282887784241143</v>
      </c>
      <c r="EI68">
        <v>0.0463387009484504</v>
      </c>
      <c r="EJ68">
        <v>0</v>
      </c>
      <c r="EK68">
        <v>0</v>
      </c>
      <c r="EL68">
        <v>3</v>
      </c>
      <c r="EM68" t="s">
        <v>334</v>
      </c>
      <c r="EN68">
        <v>3.20999</v>
      </c>
      <c r="EO68">
        <v>2.67617</v>
      </c>
      <c r="EP68">
        <v>0.148838</v>
      </c>
      <c r="EQ68">
        <v>0.150748</v>
      </c>
      <c r="ER68">
        <v>0.0973259</v>
      </c>
      <c r="ES68">
        <v>0.0977179</v>
      </c>
      <c r="ET68">
        <v>26449.3</v>
      </c>
      <c r="EU68">
        <v>30238.9</v>
      </c>
      <c r="EV68">
        <v>30888.2</v>
      </c>
      <c r="EW68">
        <v>34245.8</v>
      </c>
      <c r="EX68">
        <v>37886</v>
      </c>
      <c r="EY68">
        <v>38252.6</v>
      </c>
      <c r="EZ68">
        <v>42112.6</v>
      </c>
      <c r="FA68">
        <v>42280.6</v>
      </c>
      <c r="FB68">
        <v>2.25795</v>
      </c>
      <c r="FC68">
        <v>1.92525</v>
      </c>
      <c r="FD68">
        <v>0.167385</v>
      </c>
      <c r="FE68">
        <v>0</v>
      </c>
      <c r="FF68">
        <v>24.1366</v>
      </c>
      <c r="FG68">
        <v>999.9</v>
      </c>
      <c r="FH68">
        <v>62.965</v>
      </c>
      <c r="FI68">
        <v>28.077</v>
      </c>
      <c r="FJ68">
        <v>23.8073</v>
      </c>
      <c r="FK68">
        <v>60.39</v>
      </c>
      <c r="FL68">
        <v>25.7091</v>
      </c>
      <c r="FM68">
        <v>1</v>
      </c>
      <c r="FN68">
        <v>-0.161364</v>
      </c>
      <c r="FO68">
        <v>3.47268</v>
      </c>
      <c r="FP68">
        <v>20.2071</v>
      </c>
      <c r="FQ68">
        <v>5.23885</v>
      </c>
      <c r="FR68">
        <v>11.986</v>
      </c>
      <c r="FS68">
        <v>4.97335</v>
      </c>
      <c r="FT68">
        <v>3.2965</v>
      </c>
      <c r="FU68">
        <v>160.2</v>
      </c>
      <c r="FV68">
        <v>9999</v>
      </c>
      <c r="FW68">
        <v>9999</v>
      </c>
      <c r="FX68">
        <v>7431.7</v>
      </c>
      <c r="FY68">
        <v>1.85635</v>
      </c>
      <c r="FZ68">
        <v>1.85455</v>
      </c>
      <c r="GA68">
        <v>1.85562</v>
      </c>
      <c r="GB68">
        <v>1.85993</v>
      </c>
      <c r="GC68">
        <v>1.85425</v>
      </c>
      <c r="GD68">
        <v>1.85867</v>
      </c>
      <c r="GE68">
        <v>1.85588</v>
      </c>
      <c r="GF68">
        <v>1.85444</v>
      </c>
      <c r="GG68" t="s">
        <v>335</v>
      </c>
      <c r="GH68" t="s">
        <v>19</v>
      </c>
      <c r="GI68" t="s">
        <v>19</v>
      </c>
      <c r="GJ68" t="s">
        <v>19</v>
      </c>
      <c r="GK68" t="s">
        <v>336</v>
      </c>
      <c r="GL68" t="s">
        <v>337</v>
      </c>
      <c r="GM68" t="s">
        <v>338</v>
      </c>
      <c r="GN68" t="s">
        <v>338</v>
      </c>
      <c r="GO68" t="s">
        <v>338</v>
      </c>
      <c r="GP68" t="s">
        <v>338</v>
      </c>
      <c r="GQ68">
        <v>0</v>
      </c>
      <c r="GR68">
        <v>100</v>
      </c>
      <c r="GS68">
        <v>100</v>
      </c>
      <c r="GT68">
        <v>0</v>
      </c>
      <c r="GU68">
        <v>0</v>
      </c>
      <c r="GV68">
        <v>2</v>
      </c>
      <c r="GW68">
        <v>646.32</v>
      </c>
      <c r="GX68">
        <v>393.558</v>
      </c>
      <c r="GY68">
        <v>16.9878</v>
      </c>
      <c r="GZ68">
        <v>24.964</v>
      </c>
      <c r="HA68">
        <v>29.9999</v>
      </c>
      <c r="HB68">
        <v>24.8048</v>
      </c>
      <c r="HC68">
        <v>24.7887</v>
      </c>
      <c r="HD68">
        <v>29.4467</v>
      </c>
      <c r="HE68">
        <v>33.368</v>
      </c>
      <c r="HF68">
        <v>61.3477</v>
      </c>
      <c r="HG68">
        <v>17</v>
      </c>
      <c r="HH68">
        <v>670</v>
      </c>
      <c r="HI68">
        <v>18.6804</v>
      </c>
      <c r="HJ68">
        <v>101.462</v>
      </c>
      <c r="HK68">
        <v>101.777</v>
      </c>
    </row>
    <row r="69" spans="1:219">
      <c r="A69">
        <v>53</v>
      </c>
      <c r="B69">
        <v>1554827709</v>
      </c>
      <c r="C69">
        <v>406</v>
      </c>
      <c r="D69" t="s">
        <v>493</v>
      </c>
      <c r="E69" t="s">
        <v>494</v>
      </c>
      <c r="H69">
        <v>1554827709</v>
      </c>
      <c r="I69">
        <f>BW69*AJ69*(BU69-BV69)/(100*BO69*(1000-AJ69*BU69))</f>
        <v>0</v>
      </c>
      <c r="J69">
        <f>BW69*AJ69*(BT69-BS69*(1000-AJ69*BV69)/(1000-AJ69*BU69))/(100*BO69)</f>
        <v>0</v>
      </c>
      <c r="K69">
        <f>BS69 - IF(AJ69&gt;1, J69*BO69*100.0/(AL69*CE69), 0)</f>
        <v>0</v>
      </c>
      <c r="L69">
        <f>((R69-I69/2)*K69-J69)/(R69+I69/2)</f>
        <v>0</v>
      </c>
      <c r="M69">
        <f>L69*(BX69+BY69)/1000.0</f>
        <v>0</v>
      </c>
      <c r="N69">
        <f>(BS69 - IF(AJ69&gt;1, J69*BO69*100.0/(AL69*CE69), 0))*(BX69+BY69)/1000.0</f>
        <v>0</v>
      </c>
      <c r="O69">
        <f>2.0/((1/Q69-1/P69)+SIGN(Q69)*SQRT((1/Q69-1/P69)*(1/Q69-1/P69) + 4*BP69/((BP69+1)*(BP69+1))*(2*1/Q69*1/P69-1/P69*1/P69)))</f>
        <v>0</v>
      </c>
      <c r="P69">
        <f>AG69+AF69*BO69+AE69*BO69*BO69</f>
        <v>0</v>
      </c>
      <c r="Q69">
        <f>I69*(1000-(1000*0.61365*exp(17.502*U69/(240.97+U69))/(BX69+BY69)+BU69)/2)/(1000*0.61365*exp(17.502*U69/(240.97+U69))/(BX69+BY69)-BU69)</f>
        <v>0</v>
      </c>
      <c r="R69">
        <f>1/((BP69+1)/(O69/1.6)+1/(P69/1.37)) + BP69/((BP69+1)/(O69/1.6) + BP69/(P69/1.37))</f>
        <v>0</v>
      </c>
      <c r="S69">
        <f>(BL69*BN69)</f>
        <v>0</v>
      </c>
      <c r="T69">
        <f>(BZ69+(S69+2*0.95*5.67E-8*(((BZ69+$B$7)+273)^4-(BZ69+273)^4)-44100*I69)/(1.84*29.3*P69+8*0.95*5.67E-8*(BZ69+273)^3))</f>
        <v>0</v>
      </c>
      <c r="U69">
        <f>($C$7*CA69+$D$7*CB69+$E$7*T69)</f>
        <v>0</v>
      </c>
      <c r="V69">
        <f>0.61365*exp(17.502*U69/(240.97+U69))</f>
        <v>0</v>
      </c>
      <c r="W69">
        <f>(X69/Y69*100)</f>
        <v>0</v>
      </c>
      <c r="X69">
        <f>BU69*(BX69+BY69)/1000</f>
        <v>0</v>
      </c>
      <c r="Y69">
        <f>0.61365*exp(17.502*BZ69/(240.97+BZ69))</f>
        <v>0</v>
      </c>
      <c r="Z69">
        <f>(V69-BU69*(BX69+BY69)/1000)</f>
        <v>0</v>
      </c>
      <c r="AA69">
        <f>(-I69*44100)</f>
        <v>0</v>
      </c>
      <c r="AB69">
        <f>2*29.3*P69*0.92*(BZ69-U69)</f>
        <v>0</v>
      </c>
      <c r="AC69">
        <f>2*0.95*5.67E-8*(((BZ69+$B$7)+273)^4-(U69+273)^4)</f>
        <v>0</v>
      </c>
      <c r="AD69">
        <f>S69+AC69+AA69+AB69</f>
        <v>0</v>
      </c>
      <c r="AE69">
        <v>-0.0416927150021765</v>
      </c>
      <c r="AF69">
        <v>0.0468037250723817</v>
      </c>
      <c r="AG69">
        <v>3.4889492333969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MAX(0,($B$13+$C$13*CE69)/(1+$D$13*CE69)*BX69/(BZ69+273)*$E$13)</f>
        <v>0</v>
      </c>
      <c r="AM69">
        <v>0</v>
      </c>
      <c r="AN69">
        <v>620.557647058824</v>
      </c>
      <c r="AO69">
        <v>1908.13</v>
      </c>
      <c r="AP69">
        <f>AO69-AN69</f>
        <v>0</v>
      </c>
      <c r="AQ69">
        <f>AP69/AO69</f>
        <v>0</v>
      </c>
      <c r="AR69">
        <v>-2.26732946292121</v>
      </c>
      <c r="AS69" t="s">
        <v>495</v>
      </c>
      <c r="AT69">
        <v>2.81853823529412</v>
      </c>
      <c r="AU69">
        <v>2.4356</v>
      </c>
      <c r="AV69">
        <f>1-AT69/AU69</f>
        <v>0</v>
      </c>
      <c r="AW69">
        <v>0.5</v>
      </c>
      <c r="AX69">
        <f>BL69</f>
        <v>0</v>
      </c>
      <c r="AY69">
        <f>J69</f>
        <v>0</v>
      </c>
      <c r="AZ69">
        <f>AV69*AW69*AX69</f>
        <v>0</v>
      </c>
      <c r="BA69">
        <f>BF69/AU69</f>
        <v>0</v>
      </c>
      <c r="BB69">
        <f>(AY69-AR69)/AX69</f>
        <v>0</v>
      </c>
      <c r="BC69">
        <f>(AO69-AU69)/AU69</f>
        <v>0</v>
      </c>
      <c r="BD69" t="s">
        <v>331</v>
      </c>
      <c r="BE69">
        <v>0</v>
      </c>
      <c r="BF69">
        <f>AU69-BE69</f>
        <v>0</v>
      </c>
      <c r="BG69">
        <f>(AU69-AT69)/(AU69-BE69)</f>
        <v>0</v>
      </c>
      <c r="BH69">
        <f>(AO69-AU69)/(AO69-BE69)</f>
        <v>0</v>
      </c>
      <c r="BI69">
        <f>(AU69-AT69)/(AU69-AN69)</f>
        <v>0</v>
      </c>
      <c r="BJ69">
        <f>(AO69-AU69)/(AO69-AN69)</f>
        <v>0</v>
      </c>
      <c r="BK69">
        <f>$B$11*CF69+$C$11*CG69+$F$11*CT69</f>
        <v>0</v>
      </c>
      <c r="BL69">
        <f>BK69*BM69</f>
        <v>0</v>
      </c>
      <c r="BM69">
        <f>($B$11*$D$9+$C$11*$D$9+$F$11*((DG69+CY69)/MAX(DG69+CY69+DH69, 0.1)*$I$9+DH69/MAX(DG69+CY69+DH69, 0.1)*$J$9))/($B$11+$C$11+$F$11)</f>
        <v>0</v>
      </c>
      <c r="BN69">
        <f>($B$11*$K$9+$C$11*$K$9+$F$11*((DG69+CY69)/MAX(DG69+CY69+DH69, 0.1)*$P$9+DH69/MAX(DG69+CY69+DH69, 0.1)*$Q$9))/($B$11+$C$11+$F$11)</f>
        <v>0</v>
      </c>
      <c r="BO69">
        <v>6</v>
      </c>
      <c r="BP69">
        <v>0.5</v>
      </c>
      <c r="BQ69" t="s">
        <v>332</v>
      </c>
      <c r="BR69">
        <v>1554827709</v>
      </c>
      <c r="BS69">
        <v>654.441</v>
      </c>
      <c r="BT69">
        <v>667.53</v>
      </c>
      <c r="BU69">
        <v>18.5206</v>
      </c>
      <c r="BV69">
        <v>18.6417</v>
      </c>
      <c r="BW69">
        <v>599.924</v>
      </c>
      <c r="BX69">
        <v>100.815</v>
      </c>
      <c r="BY69">
        <v>0.0995906</v>
      </c>
      <c r="BZ69">
        <v>24.6877</v>
      </c>
      <c r="CA69">
        <v>26.3017</v>
      </c>
      <c r="CB69">
        <v>999.9</v>
      </c>
      <c r="CC69">
        <v>0</v>
      </c>
      <c r="CD69">
        <v>0</v>
      </c>
      <c r="CE69">
        <v>9973.12</v>
      </c>
      <c r="CF69">
        <v>0</v>
      </c>
      <c r="CG69">
        <v>0.00152894</v>
      </c>
      <c r="CH69">
        <v>-13.0888</v>
      </c>
      <c r="CI69">
        <v>666.791</v>
      </c>
      <c r="CJ69">
        <v>680.21</v>
      </c>
      <c r="CK69">
        <v>-0.121113</v>
      </c>
      <c r="CL69">
        <v>654.441</v>
      </c>
      <c r="CM69">
        <v>667.53</v>
      </c>
      <c r="CN69">
        <v>18.5206</v>
      </c>
      <c r="CO69">
        <v>18.6417</v>
      </c>
      <c r="CP69">
        <v>1.86715</v>
      </c>
      <c r="CQ69">
        <v>1.87936</v>
      </c>
      <c r="CR69">
        <v>16.3606</v>
      </c>
      <c r="CS69">
        <v>16.463</v>
      </c>
      <c r="CT69">
        <v>9188.91</v>
      </c>
      <c r="CU69">
        <v>0.995582</v>
      </c>
      <c r="CV69">
        <v>0.00441798</v>
      </c>
      <c r="CW69">
        <v>0</v>
      </c>
      <c r="CX69">
        <v>1.3904</v>
      </c>
      <c r="CY69">
        <v>25</v>
      </c>
      <c r="CZ69">
        <v>1459.12</v>
      </c>
      <c r="DA69">
        <v>80789.1</v>
      </c>
      <c r="DB69">
        <v>48.937</v>
      </c>
      <c r="DC69">
        <v>46.562</v>
      </c>
      <c r="DD69">
        <v>47.625</v>
      </c>
      <c r="DE69">
        <v>45.562</v>
      </c>
      <c r="DF69">
        <v>49.812</v>
      </c>
      <c r="DG69">
        <v>9123.42</v>
      </c>
      <c r="DH69">
        <v>40.49</v>
      </c>
      <c r="DI69">
        <v>0</v>
      </c>
      <c r="DJ69">
        <v>2.80000019073486</v>
      </c>
      <c r="DK69">
        <v>2.81853823529412</v>
      </c>
      <c r="DL69">
        <v>-1.69592235703892</v>
      </c>
      <c r="DM69">
        <v>-1492.26188833327</v>
      </c>
      <c r="DN69">
        <v>664.753411764706</v>
      </c>
      <c r="DO69">
        <v>10</v>
      </c>
      <c r="DP69">
        <v>0</v>
      </c>
      <c r="DQ69" t="s">
        <v>333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641.208655737705</v>
      </c>
      <c r="DZ69">
        <v>101.939505023801</v>
      </c>
      <c r="EA69">
        <v>14.9764047972795</v>
      </c>
      <c r="EB69">
        <v>0</v>
      </c>
      <c r="EC69">
        <v>627.625114754098</v>
      </c>
      <c r="ED69">
        <v>99.3777366472805</v>
      </c>
      <c r="EE69">
        <v>14.5850572545321</v>
      </c>
      <c r="EF69">
        <v>0</v>
      </c>
      <c r="EG69">
        <v>18.5522081967213</v>
      </c>
      <c r="EH69">
        <v>-0.149312744579595</v>
      </c>
      <c r="EI69">
        <v>0.0251222603600998</v>
      </c>
      <c r="EJ69">
        <v>1</v>
      </c>
      <c r="EK69">
        <v>1</v>
      </c>
      <c r="EL69">
        <v>3</v>
      </c>
      <c r="EM69" t="s">
        <v>345</v>
      </c>
      <c r="EN69">
        <v>3.20976</v>
      </c>
      <c r="EO69">
        <v>2.67554</v>
      </c>
      <c r="EP69">
        <v>0.150508</v>
      </c>
      <c r="EQ69">
        <v>0.152098</v>
      </c>
      <c r="ER69">
        <v>0.0972927</v>
      </c>
      <c r="ES69">
        <v>0.0976643</v>
      </c>
      <c r="ET69">
        <v>26397.1</v>
      </c>
      <c r="EU69">
        <v>30190.8</v>
      </c>
      <c r="EV69">
        <v>30887.8</v>
      </c>
      <c r="EW69">
        <v>34245.8</v>
      </c>
      <c r="EX69">
        <v>37887.1</v>
      </c>
      <c r="EY69">
        <v>38255.1</v>
      </c>
      <c r="EZ69">
        <v>42112.3</v>
      </c>
      <c r="FA69">
        <v>42280.9</v>
      </c>
      <c r="FB69">
        <v>2.25825</v>
      </c>
      <c r="FC69">
        <v>1.92555</v>
      </c>
      <c r="FD69">
        <v>0.132918</v>
      </c>
      <c r="FE69">
        <v>0</v>
      </c>
      <c r="FF69">
        <v>24.1216</v>
      </c>
      <c r="FG69">
        <v>999.9</v>
      </c>
      <c r="FH69">
        <v>62.965</v>
      </c>
      <c r="FI69">
        <v>28.077</v>
      </c>
      <c r="FJ69">
        <v>23.8096</v>
      </c>
      <c r="FK69">
        <v>60.51</v>
      </c>
      <c r="FL69">
        <v>25.7372</v>
      </c>
      <c r="FM69">
        <v>1</v>
      </c>
      <c r="FN69">
        <v>-0.161517</v>
      </c>
      <c r="FO69">
        <v>3.55406</v>
      </c>
      <c r="FP69">
        <v>20.201</v>
      </c>
      <c r="FQ69">
        <v>5.23451</v>
      </c>
      <c r="FR69">
        <v>11.9855</v>
      </c>
      <c r="FS69">
        <v>4.9719</v>
      </c>
      <c r="FT69">
        <v>3.29565</v>
      </c>
      <c r="FU69">
        <v>160.2</v>
      </c>
      <c r="FV69">
        <v>9999</v>
      </c>
      <c r="FW69">
        <v>9999</v>
      </c>
      <c r="FX69">
        <v>7431.7</v>
      </c>
      <c r="FY69">
        <v>1.85632</v>
      </c>
      <c r="FZ69">
        <v>1.85456</v>
      </c>
      <c r="GA69">
        <v>1.85562</v>
      </c>
      <c r="GB69">
        <v>1.85993</v>
      </c>
      <c r="GC69">
        <v>1.85425</v>
      </c>
      <c r="GD69">
        <v>1.85867</v>
      </c>
      <c r="GE69">
        <v>1.85589</v>
      </c>
      <c r="GF69">
        <v>1.85443</v>
      </c>
      <c r="GG69" t="s">
        <v>335</v>
      </c>
      <c r="GH69" t="s">
        <v>19</v>
      </c>
      <c r="GI69" t="s">
        <v>19</v>
      </c>
      <c r="GJ69" t="s">
        <v>19</v>
      </c>
      <c r="GK69" t="s">
        <v>336</v>
      </c>
      <c r="GL69" t="s">
        <v>337</v>
      </c>
      <c r="GM69" t="s">
        <v>338</v>
      </c>
      <c r="GN69" t="s">
        <v>338</v>
      </c>
      <c r="GO69" t="s">
        <v>338</v>
      </c>
      <c r="GP69" t="s">
        <v>338</v>
      </c>
      <c r="GQ69">
        <v>0</v>
      </c>
      <c r="GR69">
        <v>100</v>
      </c>
      <c r="GS69">
        <v>100</v>
      </c>
      <c r="GT69">
        <v>0</v>
      </c>
      <c r="GU69">
        <v>0</v>
      </c>
      <c r="GV69">
        <v>2</v>
      </c>
      <c r="GW69">
        <v>646.548</v>
      </c>
      <c r="GX69">
        <v>393.729</v>
      </c>
      <c r="GY69">
        <v>16.9937</v>
      </c>
      <c r="GZ69">
        <v>24.964</v>
      </c>
      <c r="HA69">
        <v>30</v>
      </c>
      <c r="HB69">
        <v>24.8048</v>
      </c>
      <c r="HC69">
        <v>24.7895</v>
      </c>
      <c r="HD69">
        <v>29.8518</v>
      </c>
      <c r="HE69">
        <v>33.6023</v>
      </c>
      <c r="HF69">
        <v>61.3477</v>
      </c>
      <c r="HG69">
        <v>16.8827</v>
      </c>
      <c r="HH69">
        <v>680</v>
      </c>
      <c r="HI69">
        <v>18.4885</v>
      </c>
      <c r="HJ69">
        <v>101.461</v>
      </c>
      <c r="HK69">
        <v>101.777</v>
      </c>
    </row>
    <row r="70" spans="1:219">
      <c r="A70">
        <v>54</v>
      </c>
      <c r="B70">
        <v>1554827713</v>
      </c>
      <c r="C70">
        <v>410</v>
      </c>
      <c r="D70" t="s">
        <v>496</v>
      </c>
      <c r="E70" t="s">
        <v>497</v>
      </c>
      <c r="H70">
        <v>1554827713</v>
      </c>
      <c r="I70">
        <f>BW70*AJ70*(BU70-BV70)/(100*BO70*(1000-AJ70*BU70))</f>
        <v>0</v>
      </c>
      <c r="J70">
        <f>BW70*AJ70*(BT70-BS70*(1000-AJ70*BV70)/(1000-AJ70*BU70))/(100*BO70)</f>
        <v>0</v>
      </c>
      <c r="K70">
        <f>BS70 - IF(AJ70&gt;1, J70*BO70*100.0/(AL70*CE70), 0)</f>
        <v>0</v>
      </c>
      <c r="L70">
        <f>((R70-I70/2)*K70-J70)/(R70+I70/2)</f>
        <v>0</v>
      </c>
      <c r="M70">
        <f>L70*(BX70+BY70)/1000.0</f>
        <v>0</v>
      </c>
      <c r="N70">
        <f>(BS70 - IF(AJ70&gt;1, J70*BO70*100.0/(AL70*CE70), 0))*(BX70+BY70)/1000.0</f>
        <v>0</v>
      </c>
      <c r="O70">
        <f>2.0/((1/Q70-1/P70)+SIGN(Q70)*SQRT((1/Q70-1/P70)*(1/Q70-1/P70) + 4*BP70/((BP70+1)*(BP70+1))*(2*1/Q70*1/P70-1/P70*1/P70)))</f>
        <v>0</v>
      </c>
      <c r="P70">
        <f>AG70+AF70*BO70+AE70*BO70*BO70</f>
        <v>0</v>
      </c>
      <c r="Q70">
        <f>I70*(1000-(1000*0.61365*exp(17.502*U70/(240.97+U70))/(BX70+BY70)+BU70)/2)/(1000*0.61365*exp(17.502*U70/(240.97+U70))/(BX70+BY70)-BU70)</f>
        <v>0</v>
      </c>
      <c r="R70">
        <f>1/((BP70+1)/(O70/1.6)+1/(P70/1.37)) + BP70/((BP70+1)/(O70/1.6) + BP70/(P70/1.37))</f>
        <v>0</v>
      </c>
      <c r="S70">
        <f>(BL70*BN70)</f>
        <v>0</v>
      </c>
      <c r="T70">
        <f>(BZ70+(S70+2*0.95*5.67E-8*(((BZ70+$B$7)+273)^4-(BZ70+273)^4)-44100*I70)/(1.84*29.3*P70+8*0.95*5.67E-8*(BZ70+273)^3))</f>
        <v>0</v>
      </c>
      <c r="U70">
        <f>($C$7*CA70+$D$7*CB70+$E$7*T70)</f>
        <v>0</v>
      </c>
      <c r="V70">
        <f>0.61365*exp(17.502*U70/(240.97+U70))</f>
        <v>0</v>
      </c>
      <c r="W70">
        <f>(X70/Y70*100)</f>
        <v>0</v>
      </c>
      <c r="X70">
        <f>BU70*(BX70+BY70)/1000</f>
        <v>0</v>
      </c>
      <c r="Y70">
        <f>0.61365*exp(17.502*BZ70/(240.97+BZ70))</f>
        <v>0</v>
      </c>
      <c r="Z70">
        <f>(V70-BU70*(BX70+BY70)/1000)</f>
        <v>0</v>
      </c>
      <c r="AA70">
        <f>(-I70*44100)</f>
        <v>0</v>
      </c>
      <c r="AB70">
        <f>2*29.3*P70*0.92*(BZ70-U70)</f>
        <v>0</v>
      </c>
      <c r="AC70">
        <f>2*0.95*5.67E-8*(((BZ70+$B$7)+273)^4-(U70+273)^4)</f>
        <v>0</v>
      </c>
      <c r="AD70">
        <f>S70+AC70+AA70+AB70</f>
        <v>0</v>
      </c>
      <c r="AE70">
        <v>-0.0417311002826042</v>
      </c>
      <c r="AF70">
        <v>0.0468468159123971</v>
      </c>
      <c r="AG70">
        <v>3.49148714278264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MAX(0,($B$13+$C$13*CE70)/(1+$D$13*CE70)*BX70/(BZ70+273)*$E$13)</f>
        <v>0</v>
      </c>
      <c r="AM70">
        <v>0</v>
      </c>
      <c r="AN70">
        <v>620.557647058824</v>
      </c>
      <c r="AO70">
        <v>1908.13</v>
      </c>
      <c r="AP70">
        <f>AO70-AN70</f>
        <v>0</v>
      </c>
      <c r="AQ70">
        <f>AP70/AO70</f>
        <v>0</v>
      </c>
      <c r="AR70">
        <v>-2.26732946292121</v>
      </c>
      <c r="AS70" t="s">
        <v>498</v>
      </c>
      <c r="AT70">
        <v>2.9374</v>
      </c>
      <c r="AU70">
        <v>2.7696</v>
      </c>
      <c r="AV70">
        <f>1-AT70/AU70</f>
        <v>0</v>
      </c>
      <c r="AW70">
        <v>0.5</v>
      </c>
      <c r="AX70">
        <f>BL70</f>
        <v>0</v>
      </c>
      <c r="AY70">
        <f>J70</f>
        <v>0</v>
      </c>
      <c r="AZ70">
        <f>AV70*AW70*AX70</f>
        <v>0</v>
      </c>
      <c r="BA70">
        <f>BF70/AU70</f>
        <v>0</v>
      </c>
      <c r="BB70">
        <f>(AY70-AR70)/AX70</f>
        <v>0</v>
      </c>
      <c r="BC70">
        <f>(AO70-AU70)/AU70</f>
        <v>0</v>
      </c>
      <c r="BD70" t="s">
        <v>331</v>
      </c>
      <c r="BE70">
        <v>0</v>
      </c>
      <c r="BF70">
        <f>AU70-BE70</f>
        <v>0</v>
      </c>
      <c r="BG70">
        <f>(AU70-AT70)/(AU70-BE70)</f>
        <v>0</v>
      </c>
      <c r="BH70">
        <f>(AO70-AU70)/(AO70-BE70)</f>
        <v>0</v>
      </c>
      <c r="BI70">
        <f>(AU70-AT70)/(AU70-AN70)</f>
        <v>0</v>
      </c>
      <c r="BJ70">
        <f>(AO70-AU70)/(AO70-AN70)</f>
        <v>0</v>
      </c>
      <c r="BK70">
        <f>$B$11*CF70+$C$11*CG70+$F$11*CT70</f>
        <v>0</v>
      </c>
      <c r="BL70">
        <f>BK70*BM70</f>
        <v>0</v>
      </c>
      <c r="BM70">
        <f>($B$11*$D$9+$C$11*$D$9+$F$11*((DG70+CY70)/MAX(DG70+CY70+DH70, 0.1)*$I$9+DH70/MAX(DG70+CY70+DH70, 0.1)*$J$9))/($B$11+$C$11+$F$11)</f>
        <v>0</v>
      </c>
      <c r="BN70">
        <f>($B$11*$K$9+$C$11*$K$9+$F$11*((DG70+CY70)/MAX(DG70+CY70+DH70, 0.1)*$P$9+DH70/MAX(DG70+CY70+DH70, 0.1)*$Q$9))/($B$11+$C$11+$F$11)</f>
        <v>0</v>
      </c>
      <c r="BO70">
        <v>6</v>
      </c>
      <c r="BP70">
        <v>0.5</v>
      </c>
      <c r="BQ70" t="s">
        <v>332</v>
      </c>
      <c r="BR70">
        <v>1554827713</v>
      </c>
      <c r="BS70">
        <v>660.847</v>
      </c>
      <c r="BT70">
        <v>674.581</v>
      </c>
      <c r="BU70">
        <v>18.5109</v>
      </c>
      <c r="BV70">
        <v>18.6079</v>
      </c>
      <c r="BW70">
        <v>600.022</v>
      </c>
      <c r="BX70">
        <v>100.813</v>
      </c>
      <c r="BY70">
        <v>0.100786</v>
      </c>
      <c r="BZ70">
        <v>24.757</v>
      </c>
      <c r="CA70">
        <v>26.7574</v>
      </c>
      <c r="CB70">
        <v>999.9</v>
      </c>
      <c r="CC70">
        <v>0</v>
      </c>
      <c r="CD70">
        <v>0</v>
      </c>
      <c r="CE70">
        <v>9982.5</v>
      </c>
      <c r="CF70">
        <v>0</v>
      </c>
      <c r="CG70">
        <v>0.00152894</v>
      </c>
      <c r="CH70">
        <v>-13.7346</v>
      </c>
      <c r="CI70">
        <v>673.31</v>
      </c>
      <c r="CJ70">
        <v>687.372</v>
      </c>
      <c r="CK70">
        <v>-0.0970211</v>
      </c>
      <c r="CL70">
        <v>660.847</v>
      </c>
      <c r="CM70">
        <v>674.581</v>
      </c>
      <c r="CN70">
        <v>18.5109</v>
      </c>
      <c r="CO70">
        <v>18.6079</v>
      </c>
      <c r="CP70">
        <v>1.86613</v>
      </c>
      <c r="CQ70">
        <v>1.87591</v>
      </c>
      <c r="CR70">
        <v>16.352</v>
      </c>
      <c r="CS70">
        <v>16.4341</v>
      </c>
      <c r="CT70">
        <v>9209.07</v>
      </c>
      <c r="CU70">
        <v>0.995582</v>
      </c>
      <c r="CV70">
        <v>0.00441798</v>
      </c>
      <c r="CW70">
        <v>0</v>
      </c>
      <c r="CX70">
        <v>1.6428</v>
      </c>
      <c r="CY70">
        <v>25</v>
      </c>
      <c r="CZ70">
        <v>1442.34</v>
      </c>
      <c r="DA70">
        <v>80966.9</v>
      </c>
      <c r="DB70">
        <v>49.062</v>
      </c>
      <c r="DC70">
        <v>46.625</v>
      </c>
      <c r="DD70">
        <v>47.625</v>
      </c>
      <c r="DE70">
        <v>45.562</v>
      </c>
      <c r="DF70">
        <v>49.875</v>
      </c>
      <c r="DG70">
        <v>9143.49</v>
      </c>
      <c r="DH70">
        <v>40.58</v>
      </c>
      <c r="DI70">
        <v>0</v>
      </c>
      <c r="DJ70">
        <v>4.69999980926514</v>
      </c>
      <c r="DK70">
        <v>2.9374</v>
      </c>
      <c r="DL70">
        <v>3.41565672435383</v>
      </c>
      <c r="DM70">
        <v>58.7712681919625</v>
      </c>
      <c r="DN70">
        <v>591.442647058824</v>
      </c>
      <c r="DO70">
        <v>10</v>
      </c>
      <c r="DP70">
        <v>0</v>
      </c>
      <c r="DQ70" t="s">
        <v>333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647.841967213115</v>
      </c>
      <c r="DZ70">
        <v>101.892126916975</v>
      </c>
      <c r="EA70">
        <v>14.9691070771589</v>
      </c>
      <c r="EB70">
        <v>0</v>
      </c>
      <c r="EC70">
        <v>634.219098360656</v>
      </c>
      <c r="ED70">
        <v>100.466519301957</v>
      </c>
      <c r="EE70">
        <v>14.7431709233655</v>
      </c>
      <c r="EF70">
        <v>0</v>
      </c>
      <c r="EG70">
        <v>18.5407426229508</v>
      </c>
      <c r="EH70">
        <v>-0.0976524590163918</v>
      </c>
      <c r="EI70">
        <v>0.0152990995022301</v>
      </c>
      <c r="EJ70">
        <v>1</v>
      </c>
      <c r="EK70">
        <v>1</v>
      </c>
      <c r="EL70">
        <v>3</v>
      </c>
      <c r="EM70" t="s">
        <v>345</v>
      </c>
      <c r="EN70">
        <v>3.20998</v>
      </c>
      <c r="EO70">
        <v>2.67682</v>
      </c>
      <c r="EP70">
        <v>0.151515</v>
      </c>
      <c r="EQ70">
        <v>0.153194</v>
      </c>
      <c r="ER70">
        <v>0.0972522</v>
      </c>
      <c r="ES70">
        <v>0.0975344</v>
      </c>
      <c r="ET70">
        <v>26365.5</v>
      </c>
      <c r="EU70">
        <v>30152</v>
      </c>
      <c r="EV70">
        <v>30887.3</v>
      </c>
      <c r="EW70">
        <v>34245.9</v>
      </c>
      <c r="EX70">
        <v>37888.5</v>
      </c>
      <c r="EY70">
        <v>38260.7</v>
      </c>
      <c r="EZ70">
        <v>42112</v>
      </c>
      <c r="FA70">
        <v>42281</v>
      </c>
      <c r="FB70">
        <v>2.25785</v>
      </c>
      <c r="FC70">
        <v>1.92558</v>
      </c>
      <c r="FD70">
        <v>0.16145</v>
      </c>
      <c r="FE70">
        <v>0</v>
      </c>
      <c r="FF70">
        <v>24.1106</v>
      </c>
      <c r="FG70">
        <v>999.9</v>
      </c>
      <c r="FH70">
        <v>62.947</v>
      </c>
      <c r="FI70">
        <v>28.087</v>
      </c>
      <c r="FJ70">
        <v>23.8139</v>
      </c>
      <c r="FK70">
        <v>60.65</v>
      </c>
      <c r="FL70">
        <v>25.7732</v>
      </c>
      <c r="FM70">
        <v>1</v>
      </c>
      <c r="FN70">
        <v>-0.159891</v>
      </c>
      <c r="FO70">
        <v>3.92152</v>
      </c>
      <c r="FP70">
        <v>20.2019</v>
      </c>
      <c r="FQ70">
        <v>5.2432</v>
      </c>
      <c r="FR70">
        <v>11.986</v>
      </c>
      <c r="FS70">
        <v>4.9744</v>
      </c>
      <c r="FT70">
        <v>3.29705</v>
      </c>
      <c r="FU70">
        <v>160.2</v>
      </c>
      <c r="FV70">
        <v>9999</v>
      </c>
      <c r="FW70">
        <v>9999</v>
      </c>
      <c r="FX70">
        <v>7431.9</v>
      </c>
      <c r="FY70">
        <v>1.85633</v>
      </c>
      <c r="FZ70">
        <v>1.85455</v>
      </c>
      <c r="GA70">
        <v>1.85562</v>
      </c>
      <c r="GB70">
        <v>1.85992</v>
      </c>
      <c r="GC70">
        <v>1.85425</v>
      </c>
      <c r="GD70">
        <v>1.85866</v>
      </c>
      <c r="GE70">
        <v>1.85588</v>
      </c>
      <c r="GF70">
        <v>1.85443</v>
      </c>
      <c r="GG70" t="s">
        <v>335</v>
      </c>
      <c r="GH70" t="s">
        <v>19</v>
      </c>
      <c r="GI70" t="s">
        <v>19</v>
      </c>
      <c r="GJ70" t="s">
        <v>19</v>
      </c>
      <c r="GK70" t="s">
        <v>336</v>
      </c>
      <c r="GL70" t="s">
        <v>337</v>
      </c>
      <c r="GM70" t="s">
        <v>338</v>
      </c>
      <c r="GN70" t="s">
        <v>338</v>
      </c>
      <c r="GO70" t="s">
        <v>338</v>
      </c>
      <c r="GP70" t="s">
        <v>338</v>
      </c>
      <c r="GQ70">
        <v>0</v>
      </c>
      <c r="GR70">
        <v>100</v>
      </c>
      <c r="GS70">
        <v>100</v>
      </c>
      <c r="GT70">
        <v>0</v>
      </c>
      <c r="GU70">
        <v>0</v>
      </c>
      <c r="GV70">
        <v>2</v>
      </c>
      <c r="GW70">
        <v>646.249</v>
      </c>
      <c r="GX70">
        <v>393.742</v>
      </c>
      <c r="GY70">
        <v>16.9337</v>
      </c>
      <c r="GZ70">
        <v>24.964</v>
      </c>
      <c r="HA70">
        <v>30.0011</v>
      </c>
      <c r="HB70">
        <v>24.8053</v>
      </c>
      <c r="HC70">
        <v>24.7895</v>
      </c>
      <c r="HD70">
        <v>30.0623</v>
      </c>
      <c r="HE70">
        <v>33.9268</v>
      </c>
      <c r="HF70">
        <v>61.3477</v>
      </c>
      <c r="HG70">
        <v>16.8804</v>
      </c>
      <c r="HH70">
        <v>685</v>
      </c>
      <c r="HI70">
        <v>18.4415</v>
      </c>
      <c r="HJ70">
        <v>101.46</v>
      </c>
      <c r="HK70">
        <v>101.778</v>
      </c>
    </row>
    <row r="71" spans="1:219">
      <c r="A71">
        <v>55</v>
      </c>
      <c r="B71">
        <v>1554827717</v>
      </c>
      <c r="C71">
        <v>414</v>
      </c>
      <c r="D71" t="s">
        <v>499</v>
      </c>
      <c r="E71" t="s">
        <v>500</v>
      </c>
      <c r="H71">
        <v>1554827717</v>
      </c>
      <c r="I71">
        <f>BW71*AJ71*(BU71-BV71)/(100*BO71*(1000-AJ71*BU71))</f>
        <v>0</v>
      </c>
      <c r="J71">
        <f>BW71*AJ71*(BT71-BS71*(1000-AJ71*BV71)/(1000-AJ71*BU71))/(100*BO71)</f>
        <v>0</v>
      </c>
      <c r="K71">
        <f>BS71 - IF(AJ71&gt;1, J71*BO71*100.0/(AL71*CE71), 0)</f>
        <v>0</v>
      </c>
      <c r="L71">
        <f>((R71-I71/2)*K71-J71)/(R71+I71/2)</f>
        <v>0</v>
      </c>
      <c r="M71">
        <f>L71*(BX71+BY71)/1000.0</f>
        <v>0</v>
      </c>
      <c r="N71">
        <f>(BS71 - IF(AJ71&gt;1, J71*BO71*100.0/(AL71*CE71), 0))*(BX71+BY71)/1000.0</f>
        <v>0</v>
      </c>
      <c r="O71">
        <f>2.0/((1/Q71-1/P71)+SIGN(Q71)*SQRT((1/Q71-1/P71)*(1/Q71-1/P71) + 4*BP71/((BP71+1)*(BP71+1))*(2*1/Q71*1/P71-1/P71*1/P71)))</f>
        <v>0</v>
      </c>
      <c r="P71">
        <f>AG71+AF71*BO71+AE71*BO71*BO71</f>
        <v>0</v>
      </c>
      <c r="Q71">
        <f>I71*(1000-(1000*0.61365*exp(17.502*U71/(240.97+U71))/(BX71+BY71)+BU71)/2)/(1000*0.61365*exp(17.502*U71/(240.97+U71))/(BX71+BY71)-BU71)</f>
        <v>0</v>
      </c>
      <c r="R71">
        <f>1/((BP71+1)/(O71/1.6)+1/(P71/1.37)) + BP71/((BP71+1)/(O71/1.6) + BP71/(P71/1.37))</f>
        <v>0</v>
      </c>
      <c r="S71">
        <f>(BL71*BN71)</f>
        <v>0</v>
      </c>
      <c r="T71">
        <f>(BZ71+(S71+2*0.95*5.67E-8*(((BZ71+$B$7)+273)^4-(BZ71+273)^4)-44100*I71)/(1.84*29.3*P71+8*0.95*5.67E-8*(BZ71+273)^3))</f>
        <v>0</v>
      </c>
      <c r="U71">
        <f>($C$7*CA71+$D$7*CB71+$E$7*T71)</f>
        <v>0</v>
      </c>
      <c r="V71">
        <f>0.61365*exp(17.502*U71/(240.97+U71))</f>
        <v>0</v>
      </c>
      <c r="W71">
        <f>(X71/Y71*100)</f>
        <v>0</v>
      </c>
      <c r="X71">
        <f>BU71*(BX71+BY71)/1000</f>
        <v>0</v>
      </c>
      <c r="Y71">
        <f>0.61365*exp(17.502*BZ71/(240.97+BZ71))</f>
        <v>0</v>
      </c>
      <c r="Z71">
        <f>(V71-BU71*(BX71+BY71)/1000)</f>
        <v>0</v>
      </c>
      <c r="AA71">
        <f>(-I71*44100)</f>
        <v>0</v>
      </c>
      <c r="AB71">
        <f>2*29.3*P71*0.92*(BZ71-U71)</f>
        <v>0</v>
      </c>
      <c r="AC71">
        <f>2*0.95*5.67E-8*(((BZ71+$B$7)+273)^4-(U71+273)^4)</f>
        <v>0</v>
      </c>
      <c r="AD71">
        <f>S71+AC71+AA71+AB71</f>
        <v>0</v>
      </c>
      <c r="AE71">
        <v>-0.0419058444394105</v>
      </c>
      <c r="AF71">
        <v>0.0470429815368411</v>
      </c>
      <c r="AG71">
        <v>3.5030303305229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MAX(0,($B$13+$C$13*CE71)/(1+$D$13*CE71)*BX71/(BZ71+273)*$E$13)</f>
        <v>0</v>
      </c>
      <c r="AM71">
        <v>0</v>
      </c>
      <c r="AN71">
        <v>620.557647058824</v>
      </c>
      <c r="AO71">
        <v>1908.13</v>
      </c>
      <c r="AP71">
        <f>AO71-AN71</f>
        <v>0</v>
      </c>
      <c r="AQ71">
        <f>AP71/AO71</f>
        <v>0</v>
      </c>
      <c r="AR71">
        <v>-2.26732946292121</v>
      </c>
      <c r="AS71" t="s">
        <v>501</v>
      </c>
      <c r="AT71">
        <v>3.10479411764706</v>
      </c>
      <c r="AU71">
        <v>2.3732</v>
      </c>
      <c r="AV71">
        <f>1-AT71/AU71</f>
        <v>0</v>
      </c>
      <c r="AW71">
        <v>0.5</v>
      </c>
      <c r="AX71">
        <f>BL71</f>
        <v>0</v>
      </c>
      <c r="AY71">
        <f>J71</f>
        <v>0</v>
      </c>
      <c r="AZ71">
        <f>AV71*AW71*AX71</f>
        <v>0</v>
      </c>
      <c r="BA71">
        <f>BF71/AU71</f>
        <v>0</v>
      </c>
      <c r="BB71">
        <f>(AY71-AR71)/AX71</f>
        <v>0</v>
      </c>
      <c r="BC71">
        <f>(AO71-AU71)/AU71</f>
        <v>0</v>
      </c>
      <c r="BD71" t="s">
        <v>331</v>
      </c>
      <c r="BE71">
        <v>0</v>
      </c>
      <c r="BF71">
        <f>AU71-BE71</f>
        <v>0</v>
      </c>
      <c r="BG71">
        <f>(AU71-AT71)/(AU71-BE71)</f>
        <v>0</v>
      </c>
      <c r="BH71">
        <f>(AO71-AU71)/(AO71-BE71)</f>
        <v>0</v>
      </c>
      <c r="BI71">
        <f>(AU71-AT71)/(AU71-AN71)</f>
        <v>0</v>
      </c>
      <c r="BJ71">
        <f>(AO71-AU71)/(AO71-AN71)</f>
        <v>0</v>
      </c>
      <c r="BK71">
        <f>$B$11*CF71+$C$11*CG71+$F$11*CT71</f>
        <v>0</v>
      </c>
      <c r="BL71">
        <f>BK71*BM71</f>
        <v>0</v>
      </c>
      <c r="BM71">
        <f>($B$11*$D$9+$C$11*$D$9+$F$11*((DG71+CY71)/MAX(DG71+CY71+DH71, 0.1)*$I$9+DH71/MAX(DG71+CY71+DH71, 0.1)*$J$9))/($B$11+$C$11+$F$11)</f>
        <v>0</v>
      </c>
      <c r="BN71">
        <f>($B$11*$K$9+$C$11*$K$9+$F$11*((DG71+CY71)/MAX(DG71+CY71+DH71, 0.1)*$P$9+DH71/MAX(DG71+CY71+DH71, 0.1)*$Q$9))/($B$11+$C$11+$F$11)</f>
        <v>0</v>
      </c>
      <c r="BO71">
        <v>6</v>
      </c>
      <c r="BP71">
        <v>0.5</v>
      </c>
      <c r="BQ71" t="s">
        <v>332</v>
      </c>
      <c r="BR71">
        <v>1554827717</v>
      </c>
      <c r="BS71">
        <v>667.335</v>
      </c>
      <c r="BT71">
        <v>680.659</v>
      </c>
      <c r="BU71">
        <v>18.4681</v>
      </c>
      <c r="BV71">
        <v>18.5329</v>
      </c>
      <c r="BW71">
        <v>599.97</v>
      </c>
      <c r="BX71">
        <v>100.812</v>
      </c>
      <c r="BY71">
        <v>0.0994521</v>
      </c>
      <c r="BZ71">
        <v>24.6672</v>
      </c>
      <c r="CA71">
        <v>26.0788</v>
      </c>
      <c r="CB71">
        <v>999.9</v>
      </c>
      <c r="CC71">
        <v>0</v>
      </c>
      <c r="CD71">
        <v>0</v>
      </c>
      <c r="CE71">
        <v>10024.4</v>
      </c>
      <c r="CF71">
        <v>0</v>
      </c>
      <c r="CG71">
        <v>0.00152894</v>
      </c>
      <c r="CH71">
        <v>-13.3235</v>
      </c>
      <c r="CI71">
        <v>679.892</v>
      </c>
      <c r="CJ71">
        <v>693.512</v>
      </c>
      <c r="CK71">
        <v>-0.0648251</v>
      </c>
      <c r="CL71">
        <v>667.335</v>
      </c>
      <c r="CM71">
        <v>680.659</v>
      </c>
      <c r="CN71">
        <v>18.4681</v>
      </c>
      <c r="CO71">
        <v>18.5329</v>
      </c>
      <c r="CP71">
        <v>1.86181</v>
      </c>
      <c r="CQ71">
        <v>1.86834</v>
      </c>
      <c r="CR71">
        <v>16.3156</v>
      </c>
      <c r="CS71">
        <v>16.3706</v>
      </c>
      <c r="CT71">
        <v>9205.82</v>
      </c>
      <c r="CU71">
        <v>0.995582</v>
      </c>
      <c r="CV71">
        <v>0.00441798</v>
      </c>
      <c r="CW71">
        <v>0</v>
      </c>
      <c r="CX71">
        <v>1.526</v>
      </c>
      <c r="CY71">
        <v>25</v>
      </c>
      <c r="CZ71">
        <v>1447.2</v>
      </c>
      <c r="DA71">
        <v>80938.2</v>
      </c>
      <c r="DB71">
        <v>49</v>
      </c>
      <c r="DC71">
        <v>46.625</v>
      </c>
      <c r="DD71">
        <v>47.625</v>
      </c>
      <c r="DE71">
        <v>45.562</v>
      </c>
      <c r="DF71">
        <v>49.812</v>
      </c>
      <c r="DG71">
        <v>9140.26</v>
      </c>
      <c r="DH71">
        <v>40.56</v>
      </c>
      <c r="DI71">
        <v>0</v>
      </c>
      <c r="DJ71">
        <v>4.19999980926514</v>
      </c>
      <c r="DK71">
        <v>3.10479411764706</v>
      </c>
      <c r="DL71">
        <v>4.54179223693319</v>
      </c>
      <c r="DM71">
        <v>121.671477958162</v>
      </c>
      <c r="DN71">
        <v>590.517764705882</v>
      </c>
      <c r="DO71">
        <v>10</v>
      </c>
      <c r="DP71">
        <v>0</v>
      </c>
      <c r="DQ71" t="s">
        <v>333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654.600540983606</v>
      </c>
      <c r="DZ71">
        <v>100.075868852459</v>
      </c>
      <c r="EA71">
        <v>14.7020336583394</v>
      </c>
      <c r="EB71">
        <v>0</v>
      </c>
      <c r="EC71">
        <v>640.861704918033</v>
      </c>
      <c r="ED71">
        <v>100.604179799048</v>
      </c>
      <c r="EE71">
        <v>14.7630178923544</v>
      </c>
      <c r="EF71">
        <v>0</v>
      </c>
      <c r="EG71">
        <v>18.5315245901639</v>
      </c>
      <c r="EH71">
        <v>-0.105021258593331</v>
      </c>
      <c r="EI71">
        <v>0.0168453199779611</v>
      </c>
      <c r="EJ71">
        <v>1</v>
      </c>
      <c r="EK71">
        <v>1</v>
      </c>
      <c r="EL71">
        <v>3</v>
      </c>
      <c r="EM71" t="s">
        <v>345</v>
      </c>
      <c r="EN71">
        <v>3.20986</v>
      </c>
      <c r="EO71">
        <v>2.67585</v>
      </c>
      <c r="EP71">
        <v>0.152534</v>
      </c>
      <c r="EQ71">
        <v>0.154137</v>
      </c>
      <c r="ER71">
        <v>0.0970901</v>
      </c>
      <c r="ES71">
        <v>0.0972539</v>
      </c>
      <c r="ET71">
        <v>26334</v>
      </c>
      <c r="EU71">
        <v>30118</v>
      </c>
      <c r="EV71">
        <v>30887.6</v>
      </c>
      <c r="EW71">
        <v>34245.5</v>
      </c>
      <c r="EX71">
        <v>37895.5</v>
      </c>
      <c r="EY71">
        <v>38271.9</v>
      </c>
      <c r="EZ71">
        <v>42112.2</v>
      </c>
      <c r="FA71">
        <v>42280.3</v>
      </c>
      <c r="FB71">
        <v>2.25773</v>
      </c>
      <c r="FC71">
        <v>1.92533</v>
      </c>
      <c r="FD71">
        <v>0.120468</v>
      </c>
      <c r="FE71">
        <v>0</v>
      </c>
      <c r="FF71">
        <v>24.1027</v>
      </c>
      <c r="FG71">
        <v>999.9</v>
      </c>
      <c r="FH71">
        <v>62.947</v>
      </c>
      <c r="FI71">
        <v>28.097</v>
      </c>
      <c r="FJ71">
        <v>23.8291</v>
      </c>
      <c r="FK71">
        <v>59.95</v>
      </c>
      <c r="FL71">
        <v>25.8934</v>
      </c>
      <c r="FM71">
        <v>1</v>
      </c>
      <c r="FN71">
        <v>-0.159944</v>
      </c>
      <c r="FO71">
        <v>3.73932</v>
      </c>
      <c r="FP71">
        <v>20.2148</v>
      </c>
      <c r="FQ71">
        <v>5.2399</v>
      </c>
      <c r="FR71">
        <v>11.9858</v>
      </c>
      <c r="FS71">
        <v>4.97325</v>
      </c>
      <c r="FT71">
        <v>3.29643</v>
      </c>
      <c r="FU71">
        <v>160.2</v>
      </c>
      <c r="FV71">
        <v>9999</v>
      </c>
      <c r="FW71">
        <v>9999</v>
      </c>
      <c r="FX71">
        <v>7431.9</v>
      </c>
      <c r="FY71">
        <v>1.85635</v>
      </c>
      <c r="FZ71">
        <v>1.85456</v>
      </c>
      <c r="GA71">
        <v>1.85562</v>
      </c>
      <c r="GB71">
        <v>1.85992</v>
      </c>
      <c r="GC71">
        <v>1.85425</v>
      </c>
      <c r="GD71">
        <v>1.85867</v>
      </c>
      <c r="GE71">
        <v>1.85588</v>
      </c>
      <c r="GF71">
        <v>1.85442</v>
      </c>
      <c r="GG71" t="s">
        <v>335</v>
      </c>
      <c r="GH71" t="s">
        <v>19</v>
      </c>
      <c r="GI71" t="s">
        <v>19</v>
      </c>
      <c r="GJ71" t="s">
        <v>19</v>
      </c>
      <c r="GK71" t="s">
        <v>336</v>
      </c>
      <c r="GL71" t="s">
        <v>337</v>
      </c>
      <c r="GM71" t="s">
        <v>338</v>
      </c>
      <c r="GN71" t="s">
        <v>338</v>
      </c>
      <c r="GO71" t="s">
        <v>338</v>
      </c>
      <c r="GP71" t="s">
        <v>338</v>
      </c>
      <c r="GQ71">
        <v>0</v>
      </c>
      <c r="GR71">
        <v>100</v>
      </c>
      <c r="GS71">
        <v>100</v>
      </c>
      <c r="GT71">
        <v>0</v>
      </c>
      <c r="GU71">
        <v>0</v>
      </c>
      <c r="GV71">
        <v>2</v>
      </c>
      <c r="GW71">
        <v>646.174</v>
      </c>
      <c r="GX71">
        <v>393.606</v>
      </c>
      <c r="GY71">
        <v>16.8791</v>
      </c>
      <c r="GZ71">
        <v>24.964</v>
      </c>
      <c r="HA71">
        <v>30.0004</v>
      </c>
      <c r="HB71">
        <v>24.8069</v>
      </c>
      <c r="HC71">
        <v>24.7895</v>
      </c>
      <c r="HD71">
        <v>30.3374</v>
      </c>
      <c r="HE71">
        <v>34.1735</v>
      </c>
      <c r="HF71">
        <v>60.9755</v>
      </c>
      <c r="HG71">
        <v>16.8804</v>
      </c>
      <c r="HH71">
        <v>695</v>
      </c>
      <c r="HI71">
        <v>18.3579</v>
      </c>
      <c r="HJ71">
        <v>101.46</v>
      </c>
      <c r="HK71">
        <v>101.776</v>
      </c>
    </row>
    <row r="72" spans="1:219">
      <c r="A72">
        <v>56</v>
      </c>
      <c r="B72">
        <v>1554827725</v>
      </c>
      <c r="C72">
        <v>422</v>
      </c>
      <c r="D72" t="s">
        <v>502</v>
      </c>
      <c r="E72" t="s">
        <v>503</v>
      </c>
      <c r="H72">
        <v>1554827725</v>
      </c>
      <c r="I72">
        <f>BW72*AJ72*(BU72-BV72)/(100*BO72*(1000-AJ72*BU72))</f>
        <v>0</v>
      </c>
      <c r="J72">
        <f>BW72*AJ72*(BT72-BS72*(1000-AJ72*BV72)/(1000-AJ72*BU72))/(100*BO72)</f>
        <v>0</v>
      </c>
      <c r="K72">
        <f>BS72 - IF(AJ72&gt;1, J72*BO72*100.0/(AL72*CE72), 0)</f>
        <v>0</v>
      </c>
      <c r="L72">
        <f>((R72-I72/2)*K72-J72)/(R72+I72/2)</f>
        <v>0</v>
      </c>
      <c r="M72">
        <f>L72*(BX72+BY72)/1000.0</f>
        <v>0</v>
      </c>
      <c r="N72">
        <f>(BS72 - IF(AJ72&gt;1, J72*BO72*100.0/(AL72*CE72), 0))*(BX72+BY72)/1000.0</f>
        <v>0</v>
      </c>
      <c r="O72">
        <f>2.0/((1/Q72-1/P72)+SIGN(Q72)*SQRT((1/Q72-1/P72)*(1/Q72-1/P72) + 4*BP72/((BP72+1)*(BP72+1))*(2*1/Q72*1/P72-1/P72*1/P72)))</f>
        <v>0</v>
      </c>
      <c r="P72">
        <f>AG72+AF72*BO72+AE72*BO72*BO72</f>
        <v>0</v>
      </c>
      <c r="Q72">
        <f>I72*(1000-(1000*0.61365*exp(17.502*U72/(240.97+U72))/(BX72+BY72)+BU72)/2)/(1000*0.61365*exp(17.502*U72/(240.97+U72))/(BX72+BY72)-BU72)</f>
        <v>0</v>
      </c>
      <c r="R72">
        <f>1/((BP72+1)/(O72/1.6)+1/(P72/1.37)) + BP72/((BP72+1)/(O72/1.6) + BP72/(P72/1.37))</f>
        <v>0</v>
      </c>
      <c r="S72">
        <f>(BL72*BN72)</f>
        <v>0</v>
      </c>
      <c r="T72">
        <f>(BZ72+(S72+2*0.95*5.67E-8*(((BZ72+$B$7)+273)^4-(BZ72+273)^4)-44100*I72)/(1.84*29.3*P72+8*0.95*5.67E-8*(BZ72+273)^3))</f>
        <v>0</v>
      </c>
      <c r="U72">
        <f>($C$7*CA72+$D$7*CB72+$E$7*T72)</f>
        <v>0</v>
      </c>
      <c r="V72">
        <f>0.61365*exp(17.502*U72/(240.97+U72))</f>
        <v>0</v>
      </c>
      <c r="W72">
        <f>(X72/Y72*100)</f>
        <v>0</v>
      </c>
      <c r="X72">
        <f>BU72*(BX72+BY72)/1000</f>
        <v>0</v>
      </c>
      <c r="Y72">
        <f>0.61365*exp(17.502*BZ72/(240.97+BZ72))</f>
        <v>0</v>
      </c>
      <c r="Z72">
        <f>(V72-BU72*(BX72+BY72)/1000)</f>
        <v>0</v>
      </c>
      <c r="AA72">
        <f>(-I72*44100)</f>
        <v>0</v>
      </c>
      <c r="AB72">
        <f>2*29.3*P72*0.92*(BZ72-U72)</f>
        <v>0</v>
      </c>
      <c r="AC72">
        <f>2*0.95*5.67E-8*(((BZ72+$B$7)+273)^4-(U72+273)^4)</f>
        <v>0</v>
      </c>
      <c r="AD72">
        <f>S72+AC72+AA72+AB72</f>
        <v>0</v>
      </c>
      <c r="AE72">
        <v>-0.0418264044984108</v>
      </c>
      <c r="AF72">
        <v>0.0469538032437479</v>
      </c>
      <c r="AG72">
        <v>3.49778481394582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MAX(0,($B$13+$C$13*CE72)/(1+$D$13*CE72)*BX72/(BZ72+273)*$E$13)</f>
        <v>0</v>
      </c>
      <c r="AM72">
        <v>0</v>
      </c>
      <c r="AN72">
        <v>620.557647058824</v>
      </c>
      <c r="AO72">
        <v>1908.13</v>
      </c>
      <c r="AP72">
        <f>AO72-AN72</f>
        <v>0</v>
      </c>
      <c r="AQ72">
        <f>AP72/AO72</f>
        <v>0</v>
      </c>
      <c r="AR72">
        <v>-2.26732946292121</v>
      </c>
      <c r="AS72" t="s">
        <v>504</v>
      </c>
      <c r="AT72">
        <v>2.82189411764706</v>
      </c>
      <c r="AU72">
        <v>2.2248</v>
      </c>
      <c r="AV72">
        <f>1-AT72/AU72</f>
        <v>0</v>
      </c>
      <c r="AW72">
        <v>0.5</v>
      </c>
      <c r="AX72">
        <f>BL72</f>
        <v>0</v>
      </c>
      <c r="AY72">
        <f>J72</f>
        <v>0</v>
      </c>
      <c r="AZ72">
        <f>AV72*AW72*AX72</f>
        <v>0</v>
      </c>
      <c r="BA72">
        <f>BF72/AU72</f>
        <v>0</v>
      </c>
      <c r="BB72">
        <f>(AY72-AR72)/AX72</f>
        <v>0</v>
      </c>
      <c r="BC72">
        <f>(AO72-AU72)/AU72</f>
        <v>0</v>
      </c>
      <c r="BD72" t="s">
        <v>331</v>
      </c>
      <c r="BE72">
        <v>0</v>
      </c>
      <c r="BF72">
        <f>AU72-BE72</f>
        <v>0</v>
      </c>
      <c r="BG72">
        <f>(AU72-AT72)/(AU72-BE72)</f>
        <v>0</v>
      </c>
      <c r="BH72">
        <f>(AO72-AU72)/(AO72-BE72)</f>
        <v>0</v>
      </c>
      <c r="BI72">
        <f>(AU72-AT72)/(AU72-AN72)</f>
        <v>0</v>
      </c>
      <c r="BJ72">
        <f>(AO72-AU72)/(AO72-AN72)</f>
        <v>0</v>
      </c>
      <c r="BK72">
        <f>$B$11*CF72+$C$11*CG72+$F$11*CT72</f>
        <v>0</v>
      </c>
      <c r="BL72">
        <f>BK72*BM72</f>
        <v>0</v>
      </c>
      <c r="BM72">
        <f>($B$11*$D$9+$C$11*$D$9+$F$11*((DG72+CY72)/MAX(DG72+CY72+DH72, 0.1)*$I$9+DH72/MAX(DG72+CY72+DH72, 0.1)*$J$9))/($B$11+$C$11+$F$11)</f>
        <v>0</v>
      </c>
      <c r="BN72">
        <f>($B$11*$K$9+$C$11*$K$9+$F$11*((DG72+CY72)/MAX(DG72+CY72+DH72, 0.1)*$P$9+DH72/MAX(DG72+CY72+DH72, 0.1)*$Q$9))/($B$11+$C$11+$F$11)</f>
        <v>0</v>
      </c>
      <c r="BO72">
        <v>6</v>
      </c>
      <c r="BP72">
        <v>0.5</v>
      </c>
      <c r="BQ72" t="s">
        <v>332</v>
      </c>
      <c r="BR72">
        <v>1554827725</v>
      </c>
      <c r="BS72">
        <v>681.33</v>
      </c>
      <c r="BT72">
        <v>695.33</v>
      </c>
      <c r="BU72">
        <v>18.3781</v>
      </c>
      <c r="BV72">
        <v>18.4507</v>
      </c>
      <c r="BW72">
        <v>600.093</v>
      </c>
      <c r="BX72">
        <v>100.816</v>
      </c>
      <c r="BY72">
        <v>0.100242</v>
      </c>
      <c r="BZ72">
        <v>24.6647</v>
      </c>
      <c r="CA72">
        <v>26.6407</v>
      </c>
      <c r="CB72">
        <v>999.9</v>
      </c>
      <c r="CC72">
        <v>0</v>
      </c>
      <c r="CD72">
        <v>0</v>
      </c>
      <c r="CE72">
        <v>10005</v>
      </c>
      <c r="CF72">
        <v>0</v>
      </c>
      <c r="CG72">
        <v>0.00152894</v>
      </c>
      <c r="CH72">
        <v>-14.0001</v>
      </c>
      <c r="CI72">
        <v>694.086</v>
      </c>
      <c r="CJ72">
        <v>708.4</v>
      </c>
      <c r="CK72">
        <v>-0.0725918</v>
      </c>
      <c r="CL72">
        <v>681.33</v>
      </c>
      <c r="CM72">
        <v>695.33</v>
      </c>
      <c r="CN72">
        <v>18.3781</v>
      </c>
      <c r="CO72">
        <v>18.4507</v>
      </c>
      <c r="CP72">
        <v>1.85281</v>
      </c>
      <c r="CQ72">
        <v>1.86013</v>
      </c>
      <c r="CR72">
        <v>16.2396</v>
      </c>
      <c r="CS72">
        <v>16.3014</v>
      </c>
      <c r="CT72">
        <v>9180.88</v>
      </c>
      <c r="CU72">
        <v>0.995582</v>
      </c>
      <c r="CV72">
        <v>0.00441798</v>
      </c>
      <c r="CW72">
        <v>0</v>
      </c>
      <c r="CX72">
        <v>1.3704</v>
      </c>
      <c r="CY72">
        <v>25</v>
      </c>
      <c r="CZ72">
        <v>1463.34</v>
      </c>
      <c r="DA72">
        <v>80718.4</v>
      </c>
      <c r="DB72">
        <v>48.937</v>
      </c>
      <c r="DC72">
        <v>46.625</v>
      </c>
      <c r="DD72">
        <v>47.625</v>
      </c>
      <c r="DE72">
        <v>45.562</v>
      </c>
      <c r="DF72">
        <v>49.75</v>
      </c>
      <c r="DG72">
        <v>9115.43</v>
      </c>
      <c r="DH72">
        <v>40.45</v>
      </c>
      <c r="DI72">
        <v>0</v>
      </c>
      <c r="DJ72">
        <v>2.80000019073486</v>
      </c>
      <c r="DK72">
        <v>2.82189411764706</v>
      </c>
      <c r="DL72">
        <v>-7.1274138933563</v>
      </c>
      <c r="DM72">
        <v>3685.29147527831</v>
      </c>
      <c r="DN72">
        <v>805.915705882353</v>
      </c>
      <c r="DO72">
        <v>10</v>
      </c>
      <c r="DP72">
        <v>0</v>
      </c>
      <c r="DQ72" t="s">
        <v>333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668.044163934426</v>
      </c>
      <c r="DZ72">
        <v>101.504852459018</v>
      </c>
      <c r="EA72">
        <v>14.9080336128758</v>
      </c>
      <c r="EB72">
        <v>0</v>
      </c>
      <c r="EC72">
        <v>654.243475409836</v>
      </c>
      <c r="ED72">
        <v>99.6501258593355</v>
      </c>
      <c r="EE72">
        <v>14.6228776121265</v>
      </c>
      <c r="EF72">
        <v>0</v>
      </c>
      <c r="EG72">
        <v>18.5004786885246</v>
      </c>
      <c r="EH72">
        <v>-0.296506610259133</v>
      </c>
      <c r="EI72">
        <v>0.0478109841099168</v>
      </c>
      <c r="EJ72">
        <v>0</v>
      </c>
      <c r="EK72">
        <v>0</v>
      </c>
      <c r="EL72">
        <v>3</v>
      </c>
      <c r="EM72" t="s">
        <v>334</v>
      </c>
      <c r="EN72">
        <v>3.21013</v>
      </c>
      <c r="EO72">
        <v>2.67647</v>
      </c>
      <c r="EP72">
        <v>0.154723</v>
      </c>
      <c r="EQ72">
        <v>0.156403</v>
      </c>
      <c r="ER72">
        <v>0.0967533</v>
      </c>
      <c r="ES72">
        <v>0.0969492</v>
      </c>
      <c r="ET72">
        <v>26265.3</v>
      </c>
      <c r="EU72">
        <v>30037.2</v>
      </c>
      <c r="EV72">
        <v>30886.7</v>
      </c>
      <c r="EW72">
        <v>34245.3</v>
      </c>
      <c r="EX72">
        <v>37908.5</v>
      </c>
      <c r="EY72">
        <v>38284.7</v>
      </c>
      <c r="EZ72">
        <v>42110.8</v>
      </c>
      <c r="FA72">
        <v>42280.1</v>
      </c>
      <c r="FB72">
        <v>2.2585</v>
      </c>
      <c r="FC72">
        <v>1.92528</v>
      </c>
      <c r="FD72">
        <v>0.156131</v>
      </c>
      <c r="FE72">
        <v>0</v>
      </c>
      <c r="FF72">
        <v>24.0805</v>
      </c>
      <c r="FG72">
        <v>999.9</v>
      </c>
      <c r="FH72">
        <v>62.898</v>
      </c>
      <c r="FI72">
        <v>28.097</v>
      </c>
      <c r="FJ72">
        <v>23.8091</v>
      </c>
      <c r="FK72">
        <v>60.47</v>
      </c>
      <c r="FL72">
        <v>25.645</v>
      </c>
      <c r="FM72">
        <v>1</v>
      </c>
      <c r="FN72">
        <v>-0.160607</v>
      </c>
      <c r="FO72">
        <v>3.56897</v>
      </c>
      <c r="FP72">
        <v>20.2026</v>
      </c>
      <c r="FQ72">
        <v>5.2438</v>
      </c>
      <c r="FR72">
        <v>11.986</v>
      </c>
      <c r="FS72">
        <v>4.9745</v>
      </c>
      <c r="FT72">
        <v>3.29725</v>
      </c>
      <c r="FU72">
        <v>160.2</v>
      </c>
      <c r="FV72">
        <v>9999</v>
      </c>
      <c r="FW72">
        <v>9999</v>
      </c>
      <c r="FX72">
        <v>7432.2</v>
      </c>
      <c r="FY72">
        <v>1.85632</v>
      </c>
      <c r="FZ72">
        <v>1.85456</v>
      </c>
      <c r="GA72">
        <v>1.85561</v>
      </c>
      <c r="GB72">
        <v>1.8599</v>
      </c>
      <c r="GC72">
        <v>1.85425</v>
      </c>
      <c r="GD72">
        <v>1.85866</v>
      </c>
      <c r="GE72">
        <v>1.85586</v>
      </c>
      <c r="GF72">
        <v>1.8544</v>
      </c>
      <c r="GG72" t="s">
        <v>335</v>
      </c>
      <c r="GH72" t="s">
        <v>19</v>
      </c>
      <c r="GI72" t="s">
        <v>19</v>
      </c>
      <c r="GJ72" t="s">
        <v>19</v>
      </c>
      <c r="GK72" t="s">
        <v>336</v>
      </c>
      <c r="GL72" t="s">
        <v>337</v>
      </c>
      <c r="GM72" t="s">
        <v>338</v>
      </c>
      <c r="GN72" t="s">
        <v>338</v>
      </c>
      <c r="GO72" t="s">
        <v>338</v>
      </c>
      <c r="GP72" t="s">
        <v>338</v>
      </c>
      <c r="GQ72">
        <v>0</v>
      </c>
      <c r="GR72">
        <v>100</v>
      </c>
      <c r="GS72">
        <v>100</v>
      </c>
      <c r="GT72">
        <v>0</v>
      </c>
      <c r="GU72">
        <v>0</v>
      </c>
      <c r="GV72">
        <v>2</v>
      </c>
      <c r="GW72">
        <v>646.765</v>
      </c>
      <c r="GX72">
        <v>393.592</v>
      </c>
      <c r="GY72">
        <v>16.8636</v>
      </c>
      <c r="GZ72">
        <v>24.964</v>
      </c>
      <c r="HA72">
        <v>29.9998</v>
      </c>
      <c r="HB72">
        <v>24.8069</v>
      </c>
      <c r="HC72">
        <v>24.7914</v>
      </c>
      <c r="HD72">
        <v>30.8466</v>
      </c>
      <c r="HE72">
        <v>34.4476</v>
      </c>
      <c r="HF72">
        <v>60.9755</v>
      </c>
      <c r="HG72">
        <v>16.88</v>
      </c>
      <c r="HH72">
        <v>705</v>
      </c>
      <c r="HI72">
        <v>18.2929</v>
      </c>
      <c r="HJ72">
        <v>101.457</v>
      </c>
      <c r="HK72">
        <v>101.775</v>
      </c>
    </row>
    <row r="73" spans="1:219">
      <c r="A73">
        <v>57</v>
      </c>
      <c r="B73">
        <v>1554827729</v>
      </c>
      <c r="C73">
        <v>426</v>
      </c>
      <c r="D73" t="s">
        <v>505</v>
      </c>
      <c r="E73" t="s">
        <v>506</v>
      </c>
      <c r="H73">
        <v>1554827729</v>
      </c>
      <c r="I73">
        <f>BW73*AJ73*(BU73-BV73)/(100*BO73*(1000-AJ73*BU73))</f>
        <v>0</v>
      </c>
      <c r="J73">
        <f>BW73*AJ73*(BT73-BS73*(1000-AJ73*BV73)/(1000-AJ73*BU73))/(100*BO73)</f>
        <v>0</v>
      </c>
      <c r="K73">
        <f>BS73 - IF(AJ73&gt;1, J73*BO73*100.0/(AL73*CE73), 0)</f>
        <v>0</v>
      </c>
      <c r="L73">
        <f>((R73-I73/2)*K73-J73)/(R73+I73/2)</f>
        <v>0</v>
      </c>
      <c r="M73">
        <f>L73*(BX73+BY73)/1000.0</f>
        <v>0</v>
      </c>
      <c r="N73">
        <f>(BS73 - IF(AJ73&gt;1, J73*BO73*100.0/(AL73*CE73), 0))*(BX73+BY73)/1000.0</f>
        <v>0</v>
      </c>
      <c r="O73">
        <f>2.0/((1/Q73-1/P73)+SIGN(Q73)*SQRT((1/Q73-1/P73)*(1/Q73-1/P73) + 4*BP73/((BP73+1)*(BP73+1))*(2*1/Q73*1/P73-1/P73*1/P73)))</f>
        <v>0</v>
      </c>
      <c r="P73">
        <f>AG73+AF73*BO73+AE73*BO73*BO73</f>
        <v>0</v>
      </c>
      <c r="Q73">
        <f>I73*(1000-(1000*0.61365*exp(17.502*U73/(240.97+U73))/(BX73+BY73)+BU73)/2)/(1000*0.61365*exp(17.502*U73/(240.97+U73))/(BX73+BY73)-BU73)</f>
        <v>0</v>
      </c>
      <c r="R73">
        <f>1/((BP73+1)/(O73/1.6)+1/(P73/1.37)) + BP73/((BP73+1)/(O73/1.6) + BP73/(P73/1.37))</f>
        <v>0</v>
      </c>
      <c r="S73">
        <f>(BL73*BN73)</f>
        <v>0</v>
      </c>
      <c r="T73">
        <f>(BZ73+(S73+2*0.95*5.67E-8*(((BZ73+$B$7)+273)^4-(BZ73+273)^4)-44100*I73)/(1.84*29.3*P73+8*0.95*5.67E-8*(BZ73+273)^3))</f>
        <v>0</v>
      </c>
      <c r="U73">
        <f>($C$7*CA73+$D$7*CB73+$E$7*T73)</f>
        <v>0</v>
      </c>
      <c r="V73">
        <f>0.61365*exp(17.502*U73/(240.97+U73))</f>
        <v>0</v>
      </c>
      <c r="W73">
        <f>(X73/Y73*100)</f>
        <v>0</v>
      </c>
      <c r="X73">
        <f>BU73*(BX73+BY73)/1000</f>
        <v>0</v>
      </c>
      <c r="Y73">
        <f>0.61365*exp(17.502*BZ73/(240.97+BZ73))</f>
        <v>0</v>
      </c>
      <c r="Z73">
        <f>(V73-BU73*(BX73+BY73)/1000)</f>
        <v>0</v>
      </c>
      <c r="AA73">
        <f>(-I73*44100)</f>
        <v>0</v>
      </c>
      <c r="AB73">
        <f>2*29.3*P73*0.92*(BZ73-U73)</f>
        <v>0</v>
      </c>
      <c r="AC73">
        <f>2*0.95*5.67E-8*(((BZ73+$B$7)+273)^4-(U73+273)^4)</f>
        <v>0</v>
      </c>
      <c r="AD73">
        <f>S73+AC73+AA73+AB73</f>
        <v>0</v>
      </c>
      <c r="AE73">
        <v>-0.0418055017475371</v>
      </c>
      <c r="AF73">
        <v>0.0469303380747106</v>
      </c>
      <c r="AG73">
        <v>3.49640399821925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MAX(0,($B$13+$C$13*CE73)/(1+$D$13*CE73)*BX73/(BZ73+273)*$E$13)</f>
        <v>0</v>
      </c>
      <c r="AM73">
        <v>0</v>
      </c>
      <c r="AN73">
        <v>620.557647058824</v>
      </c>
      <c r="AO73">
        <v>1908.13</v>
      </c>
      <c r="AP73">
        <f>AO73-AN73</f>
        <v>0</v>
      </c>
      <c r="AQ73">
        <f>AP73/AO73</f>
        <v>0</v>
      </c>
      <c r="AR73">
        <v>-2.26732946292121</v>
      </c>
      <c r="AS73" t="s">
        <v>507</v>
      </c>
      <c r="AT73">
        <v>2.58339411764706</v>
      </c>
      <c r="AU73">
        <v>2.6148</v>
      </c>
      <c r="AV73">
        <f>1-AT73/AU73</f>
        <v>0</v>
      </c>
      <c r="AW73">
        <v>0.5</v>
      </c>
      <c r="AX73">
        <f>BL73</f>
        <v>0</v>
      </c>
      <c r="AY73">
        <f>J73</f>
        <v>0</v>
      </c>
      <c r="AZ73">
        <f>AV73*AW73*AX73</f>
        <v>0</v>
      </c>
      <c r="BA73">
        <f>BF73/AU73</f>
        <v>0</v>
      </c>
      <c r="BB73">
        <f>(AY73-AR73)/AX73</f>
        <v>0</v>
      </c>
      <c r="BC73">
        <f>(AO73-AU73)/AU73</f>
        <v>0</v>
      </c>
      <c r="BD73" t="s">
        <v>331</v>
      </c>
      <c r="BE73">
        <v>0</v>
      </c>
      <c r="BF73">
        <f>AU73-BE73</f>
        <v>0</v>
      </c>
      <c r="BG73">
        <f>(AU73-AT73)/(AU73-BE73)</f>
        <v>0</v>
      </c>
      <c r="BH73">
        <f>(AO73-AU73)/(AO73-BE73)</f>
        <v>0</v>
      </c>
      <c r="BI73">
        <f>(AU73-AT73)/(AU73-AN73)</f>
        <v>0</v>
      </c>
      <c r="BJ73">
        <f>(AO73-AU73)/(AO73-AN73)</f>
        <v>0</v>
      </c>
      <c r="BK73">
        <f>$B$11*CF73+$C$11*CG73+$F$11*CT73</f>
        <v>0</v>
      </c>
      <c r="BL73">
        <f>BK73*BM73</f>
        <v>0</v>
      </c>
      <c r="BM73">
        <f>($B$11*$D$9+$C$11*$D$9+$F$11*((DG73+CY73)/MAX(DG73+CY73+DH73, 0.1)*$I$9+DH73/MAX(DG73+CY73+DH73, 0.1)*$J$9))/($B$11+$C$11+$F$11)</f>
        <v>0</v>
      </c>
      <c r="BN73">
        <f>($B$11*$K$9+$C$11*$K$9+$F$11*((DG73+CY73)/MAX(DG73+CY73+DH73, 0.1)*$P$9+DH73/MAX(DG73+CY73+DH73, 0.1)*$Q$9))/($B$11+$C$11+$F$11)</f>
        <v>0</v>
      </c>
      <c r="BO73">
        <v>6</v>
      </c>
      <c r="BP73">
        <v>0.5</v>
      </c>
      <c r="BQ73" t="s">
        <v>332</v>
      </c>
      <c r="BR73">
        <v>1554827729</v>
      </c>
      <c r="BS73">
        <v>688.12</v>
      </c>
      <c r="BT73">
        <v>702.345</v>
      </c>
      <c r="BU73">
        <v>18.3582</v>
      </c>
      <c r="BV73">
        <v>18.3299</v>
      </c>
      <c r="BW73">
        <v>599.957</v>
      </c>
      <c r="BX73">
        <v>100.816</v>
      </c>
      <c r="BY73">
        <v>0.100071</v>
      </c>
      <c r="BZ73">
        <v>24.6848</v>
      </c>
      <c r="CA73">
        <v>27.0426</v>
      </c>
      <c r="CB73">
        <v>999.9</v>
      </c>
      <c r="CC73">
        <v>0</v>
      </c>
      <c r="CD73">
        <v>0</v>
      </c>
      <c r="CE73">
        <v>10000</v>
      </c>
      <c r="CF73">
        <v>0</v>
      </c>
      <c r="CG73">
        <v>0.00152894</v>
      </c>
      <c r="CH73">
        <v>-14.2244</v>
      </c>
      <c r="CI73">
        <v>700.989</v>
      </c>
      <c r="CJ73">
        <v>715.459</v>
      </c>
      <c r="CK73">
        <v>0.0283833</v>
      </c>
      <c r="CL73">
        <v>688.12</v>
      </c>
      <c r="CM73">
        <v>702.345</v>
      </c>
      <c r="CN73">
        <v>18.3582</v>
      </c>
      <c r="CO73">
        <v>18.3299</v>
      </c>
      <c r="CP73">
        <v>1.85081</v>
      </c>
      <c r="CQ73">
        <v>1.84795</v>
      </c>
      <c r="CR73">
        <v>16.2226</v>
      </c>
      <c r="CS73">
        <v>16.1984</v>
      </c>
      <c r="CT73">
        <v>9188</v>
      </c>
      <c r="CU73">
        <v>0.995582</v>
      </c>
      <c r="CV73">
        <v>0.00441798</v>
      </c>
      <c r="CW73">
        <v>0</v>
      </c>
      <c r="CX73">
        <v>2.3976</v>
      </c>
      <c r="CY73">
        <v>25</v>
      </c>
      <c r="CZ73">
        <v>1459.12</v>
      </c>
      <c r="DA73">
        <v>80781.1</v>
      </c>
      <c r="DB73">
        <v>49</v>
      </c>
      <c r="DC73">
        <v>46.562</v>
      </c>
      <c r="DD73">
        <v>47.625</v>
      </c>
      <c r="DE73">
        <v>45.562</v>
      </c>
      <c r="DF73">
        <v>49.812</v>
      </c>
      <c r="DG73">
        <v>9122.52</v>
      </c>
      <c r="DH73">
        <v>40.48</v>
      </c>
      <c r="DI73">
        <v>0</v>
      </c>
      <c r="DJ73">
        <v>3</v>
      </c>
      <c r="DK73">
        <v>2.58339411764706</v>
      </c>
      <c r="DL73">
        <v>-1.17597082767086</v>
      </c>
      <c r="DM73">
        <v>-1463.41755496709</v>
      </c>
      <c r="DN73">
        <v>878.347823529412</v>
      </c>
      <c r="DO73">
        <v>10</v>
      </c>
      <c r="DP73">
        <v>0</v>
      </c>
      <c r="DQ73" t="s">
        <v>333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674.838803278689</v>
      </c>
      <c r="DZ73">
        <v>102.21911581174</v>
      </c>
      <c r="EA73">
        <v>15.0111770770979</v>
      </c>
      <c r="EB73">
        <v>0</v>
      </c>
      <c r="EC73">
        <v>660.930967213115</v>
      </c>
      <c r="ED73">
        <v>100.764006345849</v>
      </c>
      <c r="EE73">
        <v>14.7864523128073</v>
      </c>
      <c r="EF73">
        <v>0</v>
      </c>
      <c r="EG73">
        <v>18.4776459016393</v>
      </c>
      <c r="EH73">
        <v>-0.390487995769435</v>
      </c>
      <c r="EI73">
        <v>0.0605519112713487</v>
      </c>
      <c r="EJ73">
        <v>0</v>
      </c>
      <c r="EK73">
        <v>0</v>
      </c>
      <c r="EL73">
        <v>3</v>
      </c>
      <c r="EM73" t="s">
        <v>334</v>
      </c>
      <c r="EN73">
        <v>3.20983</v>
      </c>
      <c r="EO73">
        <v>2.67625</v>
      </c>
      <c r="EP73">
        <v>0.155776</v>
      </c>
      <c r="EQ73">
        <v>0.157475</v>
      </c>
      <c r="ER73">
        <v>0.0966786</v>
      </c>
      <c r="ES73">
        <v>0.0964962</v>
      </c>
      <c r="ET73">
        <v>26233.2</v>
      </c>
      <c r="EU73">
        <v>29999.1</v>
      </c>
      <c r="EV73">
        <v>30887.4</v>
      </c>
      <c r="EW73">
        <v>34245.4</v>
      </c>
      <c r="EX73">
        <v>37912.7</v>
      </c>
      <c r="EY73">
        <v>38304.2</v>
      </c>
      <c r="EZ73">
        <v>42111.9</v>
      </c>
      <c r="FA73">
        <v>42280.4</v>
      </c>
      <c r="FB73">
        <v>2.25825</v>
      </c>
      <c r="FC73">
        <v>1.92472</v>
      </c>
      <c r="FD73">
        <v>0.181586</v>
      </c>
      <c r="FE73">
        <v>0</v>
      </c>
      <c r="FF73">
        <v>24.066</v>
      </c>
      <c r="FG73">
        <v>999.9</v>
      </c>
      <c r="FH73">
        <v>62.898</v>
      </c>
      <c r="FI73">
        <v>28.097</v>
      </c>
      <c r="FJ73">
        <v>23.8086</v>
      </c>
      <c r="FK73">
        <v>60.58</v>
      </c>
      <c r="FL73">
        <v>25.7772</v>
      </c>
      <c r="FM73">
        <v>1</v>
      </c>
      <c r="FN73">
        <v>-0.161006</v>
      </c>
      <c r="FO73">
        <v>3.52138</v>
      </c>
      <c r="FP73">
        <v>20.2032</v>
      </c>
      <c r="FQ73">
        <v>5.2423</v>
      </c>
      <c r="FR73">
        <v>11.9858</v>
      </c>
      <c r="FS73">
        <v>4.9741</v>
      </c>
      <c r="FT73">
        <v>3.297</v>
      </c>
      <c r="FU73">
        <v>160.2</v>
      </c>
      <c r="FV73">
        <v>9999</v>
      </c>
      <c r="FW73">
        <v>9999</v>
      </c>
      <c r="FX73">
        <v>7432.2</v>
      </c>
      <c r="FY73">
        <v>1.85633</v>
      </c>
      <c r="FZ73">
        <v>1.85455</v>
      </c>
      <c r="GA73">
        <v>1.85562</v>
      </c>
      <c r="GB73">
        <v>1.85991</v>
      </c>
      <c r="GC73">
        <v>1.85425</v>
      </c>
      <c r="GD73">
        <v>1.85866</v>
      </c>
      <c r="GE73">
        <v>1.85584</v>
      </c>
      <c r="GF73">
        <v>1.8544</v>
      </c>
      <c r="GG73" t="s">
        <v>335</v>
      </c>
      <c r="GH73" t="s">
        <v>19</v>
      </c>
      <c r="GI73" t="s">
        <v>19</v>
      </c>
      <c r="GJ73" t="s">
        <v>19</v>
      </c>
      <c r="GK73" t="s">
        <v>336</v>
      </c>
      <c r="GL73" t="s">
        <v>337</v>
      </c>
      <c r="GM73" t="s">
        <v>338</v>
      </c>
      <c r="GN73" t="s">
        <v>338</v>
      </c>
      <c r="GO73" t="s">
        <v>338</v>
      </c>
      <c r="GP73" t="s">
        <v>338</v>
      </c>
      <c r="GQ73">
        <v>0</v>
      </c>
      <c r="GR73">
        <v>100</v>
      </c>
      <c r="GS73">
        <v>100</v>
      </c>
      <c r="GT73">
        <v>0</v>
      </c>
      <c r="GU73">
        <v>0</v>
      </c>
      <c r="GV73">
        <v>2</v>
      </c>
      <c r="GW73">
        <v>646.573</v>
      </c>
      <c r="GX73">
        <v>393.29</v>
      </c>
      <c r="GY73">
        <v>16.8659</v>
      </c>
      <c r="GZ73">
        <v>24.9655</v>
      </c>
      <c r="HA73">
        <v>29.9999</v>
      </c>
      <c r="HB73">
        <v>24.8069</v>
      </c>
      <c r="HC73">
        <v>24.7915</v>
      </c>
      <c r="HD73">
        <v>31.048</v>
      </c>
      <c r="HE73">
        <v>34.4476</v>
      </c>
      <c r="HF73">
        <v>60.9755</v>
      </c>
      <c r="HG73">
        <v>16.88</v>
      </c>
      <c r="HH73">
        <v>715</v>
      </c>
      <c r="HI73">
        <v>18.2578</v>
      </c>
      <c r="HJ73">
        <v>101.46</v>
      </c>
      <c r="HK73">
        <v>101.776</v>
      </c>
    </row>
    <row r="74" spans="1:219">
      <c r="A74">
        <v>58</v>
      </c>
      <c r="B74">
        <v>1554827733</v>
      </c>
      <c r="C74">
        <v>430</v>
      </c>
      <c r="D74" t="s">
        <v>508</v>
      </c>
      <c r="E74" t="s">
        <v>509</v>
      </c>
      <c r="H74">
        <v>1554827733</v>
      </c>
      <c r="I74">
        <f>BW74*AJ74*(BU74-BV74)/(100*BO74*(1000-AJ74*BU74))</f>
        <v>0</v>
      </c>
      <c r="J74">
        <f>BW74*AJ74*(BT74-BS74*(1000-AJ74*BV74)/(1000-AJ74*BU74))/(100*BO74)</f>
        <v>0</v>
      </c>
      <c r="K74">
        <f>BS74 - IF(AJ74&gt;1, J74*BO74*100.0/(AL74*CE74), 0)</f>
        <v>0</v>
      </c>
      <c r="L74">
        <f>((R74-I74/2)*K74-J74)/(R74+I74/2)</f>
        <v>0</v>
      </c>
      <c r="M74">
        <f>L74*(BX74+BY74)/1000.0</f>
        <v>0</v>
      </c>
      <c r="N74">
        <f>(BS74 - IF(AJ74&gt;1, J74*BO74*100.0/(AL74*CE74), 0))*(BX74+BY74)/1000.0</f>
        <v>0</v>
      </c>
      <c r="O74">
        <f>2.0/((1/Q74-1/P74)+SIGN(Q74)*SQRT((1/Q74-1/P74)*(1/Q74-1/P74) + 4*BP74/((BP74+1)*(BP74+1))*(2*1/Q74*1/P74-1/P74*1/P74)))</f>
        <v>0</v>
      </c>
      <c r="P74">
        <f>AG74+AF74*BO74+AE74*BO74*BO74</f>
        <v>0</v>
      </c>
      <c r="Q74">
        <f>I74*(1000-(1000*0.61365*exp(17.502*U74/(240.97+U74))/(BX74+BY74)+BU74)/2)/(1000*0.61365*exp(17.502*U74/(240.97+U74))/(BX74+BY74)-BU74)</f>
        <v>0</v>
      </c>
      <c r="R74">
        <f>1/((BP74+1)/(O74/1.6)+1/(P74/1.37)) + BP74/((BP74+1)/(O74/1.6) + BP74/(P74/1.37))</f>
        <v>0</v>
      </c>
      <c r="S74">
        <f>(BL74*BN74)</f>
        <v>0</v>
      </c>
      <c r="T74">
        <f>(BZ74+(S74+2*0.95*5.67E-8*(((BZ74+$B$7)+273)^4-(BZ74+273)^4)-44100*I74)/(1.84*29.3*P74+8*0.95*5.67E-8*(BZ74+273)^3))</f>
        <v>0</v>
      </c>
      <c r="U74">
        <f>($C$7*CA74+$D$7*CB74+$E$7*T74)</f>
        <v>0</v>
      </c>
      <c r="V74">
        <f>0.61365*exp(17.502*U74/(240.97+U74))</f>
        <v>0</v>
      </c>
      <c r="W74">
        <f>(X74/Y74*100)</f>
        <v>0</v>
      </c>
      <c r="X74">
        <f>BU74*(BX74+BY74)/1000</f>
        <v>0</v>
      </c>
      <c r="Y74">
        <f>0.61365*exp(17.502*BZ74/(240.97+BZ74))</f>
        <v>0</v>
      </c>
      <c r="Z74">
        <f>(V74-BU74*(BX74+BY74)/1000)</f>
        <v>0</v>
      </c>
      <c r="AA74">
        <f>(-I74*44100)</f>
        <v>0</v>
      </c>
      <c r="AB74">
        <f>2*29.3*P74*0.92*(BZ74-U74)</f>
        <v>0</v>
      </c>
      <c r="AC74">
        <f>2*0.95*5.67E-8*(((BZ74+$B$7)+273)^4-(U74+273)^4)</f>
        <v>0</v>
      </c>
      <c r="AD74">
        <f>S74+AC74+AA74+AB74</f>
        <v>0</v>
      </c>
      <c r="AE74">
        <v>-0.0418657016700535</v>
      </c>
      <c r="AF74">
        <v>0.0469979177615381</v>
      </c>
      <c r="AG74">
        <v>3.5003800916516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MAX(0,($B$13+$C$13*CE74)/(1+$D$13*CE74)*BX74/(BZ74+273)*$E$13)</f>
        <v>0</v>
      </c>
      <c r="AM74">
        <v>0</v>
      </c>
      <c r="AN74">
        <v>620.557647058824</v>
      </c>
      <c r="AO74">
        <v>1908.13</v>
      </c>
      <c r="AP74">
        <f>AO74-AN74</f>
        <v>0</v>
      </c>
      <c r="AQ74">
        <f>AP74/AO74</f>
        <v>0</v>
      </c>
      <c r="AR74">
        <v>-2.26732946292121</v>
      </c>
      <c r="AS74" t="s">
        <v>510</v>
      </c>
      <c r="AT74">
        <v>2.71620588235294</v>
      </c>
      <c r="AU74">
        <v>2.5748</v>
      </c>
      <c r="AV74">
        <f>1-AT74/AU74</f>
        <v>0</v>
      </c>
      <c r="AW74">
        <v>0.5</v>
      </c>
      <c r="AX74">
        <f>BL74</f>
        <v>0</v>
      </c>
      <c r="AY74">
        <f>J74</f>
        <v>0</v>
      </c>
      <c r="AZ74">
        <f>AV74*AW74*AX74</f>
        <v>0</v>
      </c>
      <c r="BA74">
        <f>BF74/AU74</f>
        <v>0</v>
      </c>
      <c r="BB74">
        <f>(AY74-AR74)/AX74</f>
        <v>0</v>
      </c>
      <c r="BC74">
        <f>(AO74-AU74)/AU74</f>
        <v>0</v>
      </c>
      <c r="BD74" t="s">
        <v>331</v>
      </c>
      <c r="BE74">
        <v>0</v>
      </c>
      <c r="BF74">
        <f>AU74-BE74</f>
        <v>0</v>
      </c>
      <c r="BG74">
        <f>(AU74-AT74)/(AU74-BE74)</f>
        <v>0</v>
      </c>
      <c r="BH74">
        <f>(AO74-AU74)/(AO74-BE74)</f>
        <v>0</v>
      </c>
      <c r="BI74">
        <f>(AU74-AT74)/(AU74-AN74)</f>
        <v>0</v>
      </c>
      <c r="BJ74">
        <f>(AO74-AU74)/(AO74-AN74)</f>
        <v>0</v>
      </c>
      <c r="BK74">
        <f>$B$11*CF74+$C$11*CG74+$F$11*CT74</f>
        <v>0</v>
      </c>
      <c r="BL74">
        <f>BK74*BM74</f>
        <v>0</v>
      </c>
      <c r="BM74">
        <f>($B$11*$D$9+$C$11*$D$9+$F$11*((DG74+CY74)/MAX(DG74+CY74+DH74, 0.1)*$I$9+DH74/MAX(DG74+CY74+DH74, 0.1)*$J$9))/($B$11+$C$11+$F$11)</f>
        <v>0</v>
      </c>
      <c r="BN74">
        <f>($B$11*$K$9+$C$11*$K$9+$F$11*((DG74+CY74)/MAX(DG74+CY74+DH74, 0.1)*$P$9+DH74/MAX(DG74+CY74+DH74, 0.1)*$Q$9))/($B$11+$C$11+$F$11)</f>
        <v>0</v>
      </c>
      <c r="BO74">
        <v>6</v>
      </c>
      <c r="BP74">
        <v>0.5</v>
      </c>
      <c r="BQ74" t="s">
        <v>332</v>
      </c>
      <c r="BR74">
        <v>1554827733</v>
      </c>
      <c r="BS74">
        <v>694.622</v>
      </c>
      <c r="BT74">
        <v>707.872</v>
      </c>
      <c r="BU74">
        <v>18.3279</v>
      </c>
      <c r="BV74">
        <v>18.2906</v>
      </c>
      <c r="BW74">
        <v>600.011</v>
      </c>
      <c r="BX74">
        <v>100.816</v>
      </c>
      <c r="BY74">
        <v>0.100069</v>
      </c>
      <c r="BZ74">
        <v>24.6946</v>
      </c>
      <c r="CA74">
        <v>27.1624</v>
      </c>
      <c r="CB74">
        <v>999.9</v>
      </c>
      <c r="CC74">
        <v>0</v>
      </c>
      <c r="CD74">
        <v>0</v>
      </c>
      <c r="CE74">
        <v>10014.4</v>
      </c>
      <c r="CF74">
        <v>0</v>
      </c>
      <c r="CG74">
        <v>0.00152894</v>
      </c>
      <c r="CH74">
        <v>-13.2496</v>
      </c>
      <c r="CI74">
        <v>707.591</v>
      </c>
      <c r="CJ74">
        <v>721.06</v>
      </c>
      <c r="CK74">
        <v>0.0373058</v>
      </c>
      <c r="CL74">
        <v>694.622</v>
      </c>
      <c r="CM74">
        <v>707.872</v>
      </c>
      <c r="CN74">
        <v>18.3279</v>
      </c>
      <c r="CO74">
        <v>18.2906</v>
      </c>
      <c r="CP74">
        <v>1.84774</v>
      </c>
      <c r="CQ74">
        <v>1.84398</v>
      </c>
      <c r="CR74">
        <v>16.1966</v>
      </c>
      <c r="CS74">
        <v>16.1647</v>
      </c>
      <c r="CT74">
        <v>9212.15</v>
      </c>
      <c r="CU74">
        <v>0.995582</v>
      </c>
      <c r="CV74">
        <v>0.00441798</v>
      </c>
      <c r="CW74">
        <v>0</v>
      </c>
      <c r="CX74">
        <v>1.542</v>
      </c>
      <c r="CY74">
        <v>25</v>
      </c>
      <c r="CZ74">
        <v>1438.64</v>
      </c>
      <c r="DA74">
        <v>80994.1</v>
      </c>
      <c r="DB74">
        <v>49.062</v>
      </c>
      <c r="DC74">
        <v>46.562</v>
      </c>
      <c r="DD74">
        <v>47.562</v>
      </c>
      <c r="DE74">
        <v>45.562</v>
      </c>
      <c r="DF74">
        <v>49.812</v>
      </c>
      <c r="DG74">
        <v>9146.56</v>
      </c>
      <c r="DH74">
        <v>40.59</v>
      </c>
      <c r="DI74">
        <v>0</v>
      </c>
      <c r="DJ74">
        <v>4.69999980926514</v>
      </c>
      <c r="DK74">
        <v>2.71620588235294</v>
      </c>
      <c r="DL74">
        <v>5.90564672890943</v>
      </c>
      <c r="DM74">
        <v>-2692.50746526507</v>
      </c>
      <c r="DN74">
        <v>734.330882352941</v>
      </c>
      <c r="DO74">
        <v>10</v>
      </c>
      <c r="DP74">
        <v>0</v>
      </c>
      <c r="DQ74" t="s">
        <v>333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681.673032786885</v>
      </c>
      <c r="DZ74">
        <v>100.853362242198</v>
      </c>
      <c r="EA74">
        <v>14.8094256394168</v>
      </c>
      <c r="EB74">
        <v>0</v>
      </c>
      <c r="EC74">
        <v>667.697524590164</v>
      </c>
      <c r="ED74">
        <v>101.136031729243</v>
      </c>
      <c r="EE74">
        <v>14.8411295641942</v>
      </c>
      <c r="EF74">
        <v>0</v>
      </c>
      <c r="EG74">
        <v>18.4525213114754</v>
      </c>
      <c r="EH74">
        <v>-0.455205499735579</v>
      </c>
      <c r="EI74">
        <v>0.0686696824189972</v>
      </c>
      <c r="EJ74">
        <v>0</v>
      </c>
      <c r="EK74">
        <v>0</v>
      </c>
      <c r="EL74">
        <v>3</v>
      </c>
      <c r="EM74" t="s">
        <v>334</v>
      </c>
      <c r="EN74">
        <v>3.20995</v>
      </c>
      <c r="EO74">
        <v>2.67638</v>
      </c>
      <c r="EP74">
        <v>0.156777</v>
      </c>
      <c r="EQ74">
        <v>0.158315</v>
      </c>
      <c r="ER74">
        <v>0.0965627</v>
      </c>
      <c r="ES74">
        <v>0.0963479</v>
      </c>
      <c r="ET74">
        <v>26202.4</v>
      </c>
      <c r="EU74">
        <v>29969.4</v>
      </c>
      <c r="EV74">
        <v>30887.8</v>
      </c>
      <c r="EW74">
        <v>34245.5</v>
      </c>
      <c r="EX74">
        <v>37918.1</v>
      </c>
      <c r="EY74">
        <v>38310.7</v>
      </c>
      <c r="EZ74">
        <v>42112.4</v>
      </c>
      <c r="FA74">
        <v>42280.6</v>
      </c>
      <c r="FB74">
        <v>2.2583</v>
      </c>
      <c r="FC74">
        <v>1.92485</v>
      </c>
      <c r="FD74">
        <v>0.189476</v>
      </c>
      <c r="FE74">
        <v>0</v>
      </c>
      <c r="FF74">
        <v>24.057</v>
      </c>
      <c r="FG74">
        <v>999.9</v>
      </c>
      <c r="FH74">
        <v>62.898</v>
      </c>
      <c r="FI74">
        <v>28.117</v>
      </c>
      <c r="FJ74">
        <v>23.8367</v>
      </c>
      <c r="FK74">
        <v>60.42</v>
      </c>
      <c r="FL74">
        <v>25.7212</v>
      </c>
      <c r="FM74">
        <v>1</v>
      </c>
      <c r="FN74">
        <v>-0.161024</v>
      </c>
      <c r="FO74">
        <v>3.49449</v>
      </c>
      <c r="FP74">
        <v>20.2126</v>
      </c>
      <c r="FQ74">
        <v>5.2435</v>
      </c>
      <c r="FR74">
        <v>11.986</v>
      </c>
      <c r="FS74">
        <v>4.97455</v>
      </c>
      <c r="FT74">
        <v>3.29718</v>
      </c>
      <c r="FU74">
        <v>160.2</v>
      </c>
      <c r="FV74">
        <v>9999</v>
      </c>
      <c r="FW74">
        <v>9999</v>
      </c>
      <c r="FX74">
        <v>7432.4</v>
      </c>
      <c r="FY74">
        <v>1.85634</v>
      </c>
      <c r="FZ74">
        <v>1.85456</v>
      </c>
      <c r="GA74">
        <v>1.85562</v>
      </c>
      <c r="GB74">
        <v>1.85994</v>
      </c>
      <c r="GC74">
        <v>1.85425</v>
      </c>
      <c r="GD74">
        <v>1.85866</v>
      </c>
      <c r="GE74">
        <v>1.85587</v>
      </c>
      <c r="GF74">
        <v>1.85441</v>
      </c>
      <c r="GG74" t="s">
        <v>335</v>
      </c>
      <c r="GH74" t="s">
        <v>19</v>
      </c>
      <c r="GI74" t="s">
        <v>19</v>
      </c>
      <c r="GJ74" t="s">
        <v>19</v>
      </c>
      <c r="GK74" t="s">
        <v>336</v>
      </c>
      <c r="GL74" t="s">
        <v>337</v>
      </c>
      <c r="GM74" t="s">
        <v>338</v>
      </c>
      <c r="GN74" t="s">
        <v>338</v>
      </c>
      <c r="GO74" t="s">
        <v>338</v>
      </c>
      <c r="GP74" t="s">
        <v>338</v>
      </c>
      <c r="GQ74">
        <v>0</v>
      </c>
      <c r="GR74">
        <v>100</v>
      </c>
      <c r="GS74">
        <v>100</v>
      </c>
      <c r="GT74">
        <v>0</v>
      </c>
      <c r="GU74">
        <v>0</v>
      </c>
      <c r="GV74">
        <v>2</v>
      </c>
      <c r="GW74">
        <v>646.623</v>
      </c>
      <c r="GX74">
        <v>393.359</v>
      </c>
      <c r="GY74">
        <v>16.8701</v>
      </c>
      <c r="GZ74">
        <v>24.9651</v>
      </c>
      <c r="HA74">
        <v>29.9999</v>
      </c>
      <c r="HB74">
        <v>24.8079</v>
      </c>
      <c r="HC74">
        <v>24.7915</v>
      </c>
      <c r="HD74">
        <v>31.2924</v>
      </c>
      <c r="HE74">
        <v>34.4476</v>
      </c>
      <c r="HF74">
        <v>60.9755</v>
      </c>
      <c r="HG74">
        <v>16.88</v>
      </c>
      <c r="HH74">
        <v>720</v>
      </c>
      <c r="HI74">
        <v>18.238</v>
      </c>
      <c r="HJ74">
        <v>101.461</v>
      </c>
      <c r="HK74">
        <v>101.776</v>
      </c>
    </row>
    <row r="75" spans="1:219">
      <c r="A75">
        <v>59</v>
      </c>
      <c r="B75">
        <v>1554827737</v>
      </c>
      <c r="C75">
        <v>434</v>
      </c>
      <c r="D75" t="s">
        <v>511</v>
      </c>
      <c r="E75" t="s">
        <v>512</v>
      </c>
      <c r="H75">
        <v>1554827737</v>
      </c>
      <c r="I75">
        <f>BW75*AJ75*(BU75-BV75)/(100*BO75*(1000-AJ75*BU75))</f>
        <v>0</v>
      </c>
      <c r="J75">
        <f>BW75*AJ75*(BT75-BS75*(1000-AJ75*BV75)/(1000-AJ75*BU75))/(100*BO75)</f>
        <v>0</v>
      </c>
      <c r="K75">
        <f>BS75 - IF(AJ75&gt;1, J75*BO75*100.0/(AL75*CE75), 0)</f>
        <v>0</v>
      </c>
      <c r="L75">
        <f>((R75-I75/2)*K75-J75)/(R75+I75/2)</f>
        <v>0</v>
      </c>
      <c r="M75">
        <f>L75*(BX75+BY75)/1000.0</f>
        <v>0</v>
      </c>
      <c r="N75">
        <f>(BS75 - IF(AJ75&gt;1, J75*BO75*100.0/(AL75*CE75), 0))*(BX75+BY75)/1000.0</f>
        <v>0</v>
      </c>
      <c r="O75">
        <f>2.0/((1/Q75-1/P75)+SIGN(Q75)*SQRT((1/Q75-1/P75)*(1/Q75-1/P75) + 4*BP75/((BP75+1)*(BP75+1))*(2*1/Q75*1/P75-1/P75*1/P75)))</f>
        <v>0</v>
      </c>
      <c r="P75">
        <f>AG75+AF75*BO75+AE75*BO75*BO75</f>
        <v>0</v>
      </c>
      <c r="Q75">
        <f>I75*(1000-(1000*0.61365*exp(17.502*U75/(240.97+U75))/(BX75+BY75)+BU75)/2)/(1000*0.61365*exp(17.502*U75/(240.97+U75))/(BX75+BY75)-BU75)</f>
        <v>0</v>
      </c>
      <c r="R75">
        <f>1/((BP75+1)/(O75/1.6)+1/(P75/1.37)) + BP75/((BP75+1)/(O75/1.6) + BP75/(P75/1.37))</f>
        <v>0</v>
      </c>
      <c r="S75">
        <f>(BL75*BN75)</f>
        <v>0</v>
      </c>
      <c r="T75">
        <f>(BZ75+(S75+2*0.95*5.67E-8*(((BZ75+$B$7)+273)^4-(BZ75+273)^4)-44100*I75)/(1.84*29.3*P75+8*0.95*5.67E-8*(BZ75+273)^3))</f>
        <v>0</v>
      </c>
      <c r="U75">
        <f>($C$7*CA75+$D$7*CB75+$E$7*T75)</f>
        <v>0</v>
      </c>
      <c r="V75">
        <f>0.61365*exp(17.502*U75/(240.97+U75))</f>
        <v>0</v>
      </c>
      <c r="W75">
        <f>(X75/Y75*100)</f>
        <v>0</v>
      </c>
      <c r="X75">
        <f>BU75*(BX75+BY75)/1000</f>
        <v>0</v>
      </c>
      <c r="Y75">
        <f>0.61365*exp(17.502*BZ75/(240.97+BZ75))</f>
        <v>0</v>
      </c>
      <c r="Z75">
        <f>(V75-BU75*(BX75+BY75)/1000)</f>
        <v>0</v>
      </c>
      <c r="AA75">
        <f>(-I75*44100)</f>
        <v>0</v>
      </c>
      <c r="AB75">
        <f>2*29.3*P75*0.92*(BZ75-U75)</f>
        <v>0</v>
      </c>
      <c r="AC75">
        <f>2*0.95*5.67E-8*(((BZ75+$B$7)+273)^4-(U75+273)^4)</f>
        <v>0</v>
      </c>
      <c r="AD75">
        <f>S75+AC75+AA75+AB75</f>
        <v>0</v>
      </c>
      <c r="AE75">
        <v>-0.0418314211586205</v>
      </c>
      <c r="AF75">
        <v>0.0469594348843169</v>
      </c>
      <c r="AG75">
        <v>3.49811617367115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MAX(0,($B$13+$C$13*CE75)/(1+$D$13*CE75)*BX75/(BZ75+273)*$E$13)</f>
        <v>0</v>
      </c>
      <c r="AM75">
        <v>0</v>
      </c>
      <c r="AN75">
        <v>620.557647058824</v>
      </c>
      <c r="AO75">
        <v>1908.13</v>
      </c>
      <c r="AP75">
        <f>AO75-AN75</f>
        <v>0</v>
      </c>
      <c r="AQ75">
        <f>AP75/AO75</f>
        <v>0</v>
      </c>
      <c r="AR75">
        <v>-2.26732946292121</v>
      </c>
      <c r="AS75" t="s">
        <v>513</v>
      </c>
      <c r="AT75">
        <v>2.95574705882353</v>
      </c>
      <c r="AU75">
        <v>2.1716</v>
      </c>
      <c r="AV75">
        <f>1-AT75/AU75</f>
        <v>0</v>
      </c>
      <c r="AW75">
        <v>0.5</v>
      </c>
      <c r="AX75">
        <f>BL75</f>
        <v>0</v>
      </c>
      <c r="AY75">
        <f>J75</f>
        <v>0</v>
      </c>
      <c r="AZ75">
        <f>AV75*AW75*AX75</f>
        <v>0</v>
      </c>
      <c r="BA75">
        <f>BF75/AU75</f>
        <v>0</v>
      </c>
      <c r="BB75">
        <f>(AY75-AR75)/AX75</f>
        <v>0</v>
      </c>
      <c r="BC75">
        <f>(AO75-AU75)/AU75</f>
        <v>0</v>
      </c>
      <c r="BD75" t="s">
        <v>331</v>
      </c>
      <c r="BE75">
        <v>0</v>
      </c>
      <c r="BF75">
        <f>AU75-BE75</f>
        <v>0</v>
      </c>
      <c r="BG75">
        <f>(AU75-AT75)/(AU75-BE75)</f>
        <v>0</v>
      </c>
      <c r="BH75">
        <f>(AO75-AU75)/(AO75-BE75)</f>
        <v>0</v>
      </c>
      <c r="BI75">
        <f>(AU75-AT75)/(AU75-AN75)</f>
        <v>0</v>
      </c>
      <c r="BJ75">
        <f>(AO75-AU75)/(AO75-AN75)</f>
        <v>0</v>
      </c>
      <c r="BK75">
        <f>$B$11*CF75+$C$11*CG75+$F$11*CT75</f>
        <v>0</v>
      </c>
      <c r="BL75">
        <f>BK75*BM75</f>
        <v>0</v>
      </c>
      <c r="BM75">
        <f>($B$11*$D$9+$C$11*$D$9+$F$11*((DG75+CY75)/MAX(DG75+CY75+DH75, 0.1)*$I$9+DH75/MAX(DG75+CY75+DH75, 0.1)*$J$9))/($B$11+$C$11+$F$11)</f>
        <v>0</v>
      </c>
      <c r="BN75">
        <f>($B$11*$K$9+$C$11*$K$9+$F$11*((DG75+CY75)/MAX(DG75+CY75+DH75, 0.1)*$P$9+DH75/MAX(DG75+CY75+DH75, 0.1)*$Q$9))/($B$11+$C$11+$F$11)</f>
        <v>0</v>
      </c>
      <c r="BO75">
        <v>6</v>
      </c>
      <c r="BP75">
        <v>0.5</v>
      </c>
      <c r="BQ75" t="s">
        <v>332</v>
      </c>
      <c r="BR75">
        <v>1554827737</v>
      </c>
      <c r="BS75">
        <v>701.155</v>
      </c>
      <c r="BT75">
        <v>715.045</v>
      </c>
      <c r="BU75">
        <v>18.2981</v>
      </c>
      <c r="BV75">
        <v>18.2851</v>
      </c>
      <c r="BW75">
        <v>600.023</v>
      </c>
      <c r="BX75">
        <v>100.816</v>
      </c>
      <c r="BY75">
        <v>0.0997935</v>
      </c>
      <c r="BZ75">
        <v>24.6199</v>
      </c>
      <c r="CA75">
        <v>26.4443</v>
      </c>
      <c r="CB75">
        <v>999.9</v>
      </c>
      <c r="CC75">
        <v>0</v>
      </c>
      <c r="CD75">
        <v>0</v>
      </c>
      <c r="CE75">
        <v>10006.2</v>
      </c>
      <c r="CF75">
        <v>0</v>
      </c>
      <c r="CG75">
        <v>0.00152894</v>
      </c>
      <c r="CH75">
        <v>-13.8897</v>
      </c>
      <c r="CI75">
        <v>714.224</v>
      </c>
      <c r="CJ75">
        <v>728.363</v>
      </c>
      <c r="CK75">
        <v>0.0130386</v>
      </c>
      <c r="CL75">
        <v>701.155</v>
      </c>
      <c r="CM75">
        <v>715.045</v>
      </c>
      <c r="CN75">
        <v>18.2981</v>
      </c>
      <c r="CO75">
        <v>18.2851</v>
      </c>
      <c r="CP75">
        <v>1.84473</v>
      </c>
      <c r="CQ75">
        <v>1.84342</v>
      </c>
      <c r="CR75">
        <v>16.1711</v>
      </c>
      <c r="CS75">
        <v>16.1599</v>
      </c>
      <c r="CT75">
        <v>9177.94</v>
      </c>
      <c r="CU75">
        <v>0.995582</v>
      </c>
      <c r="CV75">
        <v>0.00441798</v>
      </c>
      <c r="CW75">
        <v>0</v>
      </c>
      <c r="CX75">
        <v>1.4796</v>
      </c>
      <c r="CY75">
        <v>25</v>
      </c>
      <c r="CZ75">
        <v>1464.38</v>
      </c>
      <c r="DA75">
        <v>80692.5</v>
      </c>
      <c r="DB75">
        <v>49.062</v>
      </c>
      <c r="DC75">
        <v>46.562</v>
      </c>
      <c r="DD75">
        <v>47.562</v>
      </c>
      <c r="DE75">
        <v>45.562</v>
      </c>
      <c r="DF75">
        <v>49.812</v>
      </c>
      <c r="DG75">
        <v>9112.5</v>
      </c>
      <c r="DH75">
        <v>40.44</v>
      </c>
      <c r="DI75">
        <v>0</v>
      </c>
      <c r="DJ75">
        <v>4.19999980926514</v>
      </c>
      <c r="DK75">
        <v>2.95574705882353</v>
      </c>
      <c r="DL75">
        <v>1.99458623613362</v>
      </c>
      <c r="DM75">
        <v>2229.24392644008</v>
      </c>
      <c r="DN75">
        <v>663.134058823529</v>
      </c>
      <c r="DO75">
        <v>10</v>
      </c>
      <c r="DP75">
        <v>0</v>
      </c>
      <c r="DQ75" t="s">
        <v>333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688.242196721312</v>
      </c>
      <c r="DZ75">
        <v>101.719056583818</v>
      </c>
      <c r="EA75">
        <v>14.9329953643422</v>
      </c>
      <c r="EB75">
        <v>0</v>
      </c>
      <c r="EC75">
        <v>674.416754098361</v>
      </c>
      <c r="ED75">
        <v>100.939234267583</v>
      </c>
      <c r="EE75">
        <v>14.8121888329004</v>
      </c>
      <c r="EF75">
        <v>0</v>
      </c>
      <c r="EG75">
        <v>18.4249278688525</v>
      </c>
      <c r="EH75">
        <v>-0.50185700687467</v>
      </c>
      <c r="EI75">
        <v>0.0744435249276587</v>
      </c>
      <c r="EJ75">
        <v>0</v>
      </c>
      <c r="EK75">
        <v>0</v>
      </c>
      <c r="EL75">
        <v>3</v>
      </c>
      <c r="EM75" t="s">
        <v>334</v>
      </c>
      <c r="EN75">
        <v>3.20997</v>
      </c>
      <c r="EO75">
        <v>2.67603</v>
      </c>
      <c r="EP75">
        <v>0.157777</v>
      </c>
      <c r="EQ75">
        <v>0.159402</v>
      </c>
      <c r="ER75">
        <v>0.0964489</v>
      </c>
      <c r="ES75">
        <v>0.0963264</v>
      </c>
      <c r="ET75">
        <v>26171.2</v>
      </c>
      <c r="EU75">
        <v>29931</v>
      </c>
      <c r="EV75">
        <v>30887.6</v>
      </c>
      <c r="EW75">
        <v>34245.9</v>
      </c>
      <c r="EX75">
        <v>37922.6</v>
      </c>
      <c r="EY75">
        <v>38311.9</v>
      </c>
      <c r="EZ75">
        <v>42112.2</v>
      </c>
      <c r="FA75">
        <v>42280.9</v>
      </c>
      <c r="FB75">
        <v>2.25835</v>
      </c>
      <c r="FC75">
        <v>1.92445</v>
      </c>
      <c r="FD75">
        <v>0.145685</v>
      </c>
      <c r="FE75">
        <v>0</v>
      </c>
      <c r="FF75">
        <v>24.055</v>
      </c>
      <c r="FG75">
        <v>999.9</v>
      </c>
      <c r="FH75">
        <v>62.898</v>
      </c>
      <c r="FI75">
        <v>28.117</v>
      </c>
      <c r="FJ75">
        <v>23.8371</v>
      </c>
      <c r="FK75">
        <v>60.17</v>
      </c>
      <c r="FL75">
        <v>25.6571</v>
      </c>
      <c r="FM75">
        <v>1</v>
      </c>
      <c r="FN75">
        <v>-0.161103</v>
      </c>
      <c r="FO75">
        <v>3.48238</v>
      </c>
      <c r="FP75">
        <v>20.2121</v>
      </c>
      <c r="FQ75">
        <v>5.2423</v>
      </c>
      <c r="FR75">
        <v>11.986</v>
      </c>
      <c r="FS75">
        <v>4.97405</v>
      </c>
      <c r="FT75">
        <v>3.2968</v>
      </c>
      <c r="FU75">
        <v>160.2</v>
      </c>
      <c r="FV75">
        <v>9999</v>
      </c>
      <c r="FW75">
        <v>9999</v>
      </c>
      <c r="FX75">
        <v>7432.4</v>
      </c>
      <c r="FY75">
        <v>1.85634</v>
      </c>
      <c r="FZ75">
        <v>1.85456</v>
      </c>
      <c r="GA75">
        <v>1.85562</v>
      </c>
      <c r="GB75">
        <v>1.85992</v>
      </c>
      <c r="GC75">
        <v>1.85425</v>
      </c>
      <c r="GD75">
        <v>1.85865</v>
      </c>
      <c r="GE75">
        <v>1.85587</v>
      </c>
      <c r="GF75">
        <v>1.85441</v>
      </c>
      <c r="GG75" t="s">
        <v>335</v>
      </c>
      <c r="GH75" t="s">
        <v>19</v>
      </c>
      <c r="GI75" t="s">
        <v>19</v>
      </c>
      <c r="GJ75" t="s">
        <v>19</v>
      </c>
      <c r="GK75" t="s">
        <v>336</v>
      </c>
      <c r="GL75" t="s">
        <v>337</v>
      </c>
      <c r="GM75" t="s">
        <v>338</v>
      </c>
      <c r="GN75" t="s">
        <v>338</v>
      </c>
      <c r="GO75" t="s">
        <v>338</v>
      </c>
      <c r="GP75" t="s">
        <v>338</v>
      </c>
      <c r="GQ75">
        <v>0</v>
      </c>
      <c r="GR75">
        <v>100</v>
      </c>
      <c r="GS75">
        <v>100</v>
      </c>
      <c r="GT75">
        <v>0</v>
      </c>
      <c r="GU75">
        <v>0</v>
      </c>
      <c r="GV75">
        <v>2</v>
      </c>
      <c r="GW75">
        <v>646.675</v>
      </c>
      <c r="GX75">
        <v>393.145</v>
      </c>
      <c r="GY75">
        <v>16.8739</v>
      </c>
      <c r="GZ75">
        <v>24.9661</v>
      </c>
      <c r="HA75">
        <v>29.9999</v>
      </c>
      <c r="HB75">
        <v>24.809</v>
      </c>
      <c r="HC75">
        <v>24.7924</v>
      </c>
      <c r="HD75">
        <v>31.5117</v>
      </c>
      <c r="HE75">
        <v>34.4476</v>
      </c>
      <c r="HF75">
        <v>60.9755</v>
      </c>
      <c r="HG75">
        <v>16.88</v>
      </c>
      <c r="HH75">
        <v>725</v>
      </c>
      <c r="HI75">
        <v>18.2308</v>
      </c>
      <c r="HJ75">
        <v>101.46</v>
      </c>
      <c r="HK75">
        <v>101.777</v>
      </c>
    </row>
    <row r="76" spans="1:219">
      <c r="A76">
        <v>60</v>
      </c>
      <c r="B76">
        <v>1554827741</v>
      </c>
      <c r="C76">
        <v>438</v>
      </c>
      <c r="D76" t="s">
        <v>514</v>
      </c>
      <c r="E76" t="s">
        <v>515</v>
      </c>
      <c r="H76">
        <v>1554827741</v>
      </c>
      <c r="I76">
        <f>BW76*AJ76*(BU76-BV76)/(100*BO76*(1000-AJ76*BU76))</f>
        <v>0</v>
      </c>
      <c r="J76">
        <f>BW76*AJ76*(BT76-BS76*(1000-AJ76*BV76)/(1000-AJ76*BU76))/(100*BO76)</f>
        <v>0</v>
      </c>
      <c r="K76">
        <f>BS76 - IF(AJ76&gt;1, J76*BO76*100.0/(AL76*CE76), 0)</f>
        <v>0</v>
      </c>
      <c r="L76">
        <f>((R76-I76/2)*K76-J76)/(R76+I76/2)</f>
        <v>0</v>
      </c>
      <c r="M76">
        <f>L76*(BX76+BY76)/1000.0</f>
        <v>0</v>
      </c>
      <c r="N76">
        <f>(BS76 - IF(AJ76&gt;1, J76*BO76*100.0/(AL76*CE76), 0))*(BX76+BY76)/1000.0</f>
        <v>0</v>
      </c>
      <c r="O76">
        <f>2.0/((1/Q76-1/P76)+SIGN(Q76)*SQRT((1/Q76-1/P76)*(1/Q76-1/P76) + 4*BP76/((BP76+1)*(BP76+1))*(2*1/Q76*1/P76-1/P76*1/P76)))</f>
        <v>0</v>
      </c>
      <c r="P76">
        <f>AG76+AF76*BO76+AE76*BO76*BO76</f>
        <v>0</v>
      </c>
      <c r="Q76">
        <f>I76*(1000-(1000*0.61365*exp(17.502*U76/(240.97+U76))/(BX76+BY76)+BU76)/2)/(1000*0.61365*exp(17.502*U76/(240.97+U76))/(BX76+BY76)-BU76)</f>
        <v>0</v>
      </c>
      <c r="R76">
        <f>1/((BP76+1)/(O76/1.6)+1/(P76/1.37)) + BP76/((BP76+1)/(O76/1.6) + BP76/(P76/1.37))</f>
        <v>0</v>
      </c>
      <c r="S76">
        <f>(BL76*BN76)</f>
        <v>0</v>
      </c>
      <c r="T76">
        <f>(BZ76+(S76+2*0.95*5.67E-8*(((BZ76+$B$7)+273)^4-(BZ76+273)^4)-44100*I76)/(1.84*29.3*P76+8*0.95*5.67E-8*(BZ76+273)^3))</f>
        <v>0</v>
      </c>
      <c r="U76">
        <f>($C$7*CA76+$D$7*CB76+$E$7*T76)</f>
        <v>0</v>
      </c>
      <c r="V76">
        <f>0.61365*exp(17.502*U76/(240.97+U76))</f>
        <v>0</v>
      </c>
      <c r="W76">
        <f>(X76/Y76*100)</f>
        <v>0</v>
      </c>
      <c r="X76">
        <f>BU76*(BX76+BY76)/1000</f>
        <v>0</v>
      </c>
      <c r="Y76">
        <f>0.61365*exp(17.502*BZ76/(240.97+BZ76))</f>
        <v>0</v>
      </c>
      <c r="Z76">
        <f>(V76-BU76*(BX76+BY76)/1000)</f>
        <v>0</v>
      </c>
      <c r="AA76">
        <f>(-I76*44100)</f>
        <v>0</v>
      </c>
      <c r="AB76">
        <f>2*29.3*P76*0.92*(BZ76-U76)</f>
        <v>0</v>
      </c>
      <c r="AC76">
        <f>2*0.95*5.67E-8*(((BZ76+$B$7)+273)^4-(U76+273)^4)</f>
        <v>0</v>
      </c>
      <c r="AD76">
        <f>S76+AC76+AA76+AB76</f>
        <v>0</v>
      </c>
      <c r="AE76">
        <v>-0.0417180573541913</v>
      </c>
      <c r="AF76">
        <v>0.0468321740826303</v>
      </c>
      <c r="AG76">
        <v>3.49062487858882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MAX(0,($B$13+$C$13*CE76)/(1+$D$13*CE76)*BX76/(BZ76+273)*$E$13)</f>
        <v>0</v>
      </c>
      <c r="AM76">
        <v>0</v>
      </c>
      <c r="AN76">
        <v>620.557647058824</v>
      </c>
      <c r="AO76">
        <v>1908.13</v>
      </c>
      <c r="AP76">
        <f>AO76-AN76</f>
        <v>0</v>
      </c>
      <c r="AQ76">
        <f>AP76/AO76</f>
        <v>0</v>
      </c>
      <c r="AR76">
        <v>-2.26732946292121</v>
      </c>
      <c r="AS76" t="s">
        <v>516</v>
      </c>
      <c r="AT76">
        <v>2.93956764705882</v>
      </c>
      <c r="AU76">
        <v>2.614</v>
      </c>
      <c r="AV76">
        <f>1-AT76/AU76</f>
        <v>0</v>
      </c>
      <c r="AW76">
        <v>0.5</v>
      </c>
      <c r="AX76">
        <f>BL76</f>
        <v>0</v>
      </c>
      <c r="AY76">
        <f>J76</f>
        <v>0</v>
      </c>
      <c r="AZ76">
        <f>AV76*AW76*AX76</f>
        <v>0</v>
      </c>
      <c r="BA76">
        <f>BF76/AU76</f>
        <v>0</v>
      </c>
      <c r="BB76">
        <f>(AY76-AR76)/AX76</f>
        <v>0</v>
      </c>
      <c r="BC76">
        <f>(AO76-AU76)/AU76</f>
        <v>0</v>
      </c>
      <c r="BD76" t="s">
        <v>331</v>
      </c>
      <c r="BE76">
        <v>0</v>
      </c>
      <c r="BF76">
        <f>AU76-BE76</f>
        <v>0</v>
      </c>
      <c r="BG76">
        <f>(AU76-AT76)/(AU76-BE76)</f>
        <v>0</v>
      </c>
      <c r="BH76">
        <f>(AO76-AU76)/(AO76-BE76)</f>
        <v>0</v>
      </c>
      <c r="BI76">
        <f>(AU76-AT76)/(AU76-AN76)</f>
        <v>0</v>
      </c>
      <c r="BJ76">
        <f>(AO76-AU76)/(AO76-AN76)</f>
        <v>0</v>
      </c>
      <c r="BK76">
        <f>$B$11*CF76+$C$11*CG76+$F$11*CT76</f>
        <v>0</v>
      </c>
      <c r="BL76">
        <f>BK76*BM76</f>
        <v>0</v>
      </c>
      <c r="BM76">
        <f>($B$11*$D$9+$C$11*$D$9+$F$11*((DG76+CY76)/MAX(DG76+CY76+DH76, 0.1)*$I$9+DH76/MAX(DG76+CY76+DH76, 0.1)*$J$9))/($B$11+$C$11+$F$11)</f>
        <v>0</v>
      </c>
      <c r="BN76">
        <f>($B$11*$K$9+$C$11*$K$9+$F$11*((DG76+CY76)/MAX(DG76+CY76+DH76, 0.1)*$P$9+DH76/MAX(DG76+CY76+DH76, 0.1)*$Q$9))/($B$11+$C$11+$F$11)</f>
        <v>0</v>
      </c>
      <c r="BO76">
        <v>6</v>
      </c>
      <c r="BP76">
        <v>0.5</v>
      </c>
      <c r="BQ76" t="s">
        <v>332</v>
      </c>
      <c r="BR76">
        <v>1554827741</v>
      </c>
      <c r="BS76">
        <v>707.708</v>
      </c>
      <c r="BT76">
        <v>721.139</v>
      </c>
      <c r="BU76">
        <v>18.2732</v>
      </c>
      <c r="BV76">
        <v>18.2825</v>
      </c>
      <c r="BW76">
        <v>600.06</v>
      </c>
      <c r="BX76">
        <v>100.813</v>
      </c>
      <c r="BY76">
        <v>0.100381</v>
      </c>
      <c r="BZ76">
        <v>24.6367</v>
      </c>
      <c r="CA76">
        <v>26.7402</v>
      </c>
      <c r="CB76">
        <v>999.9</v>
      </c>
      <c r="CC76">
        <v>0</v>
      </c>
      <c r="CD76">
        <v>0</v>
      </c>
      <c r="CE76">
        <v>9979.38</v>
      </c>
      <c r="CF76">
        <v>0</v>
      </c>
      <c r="CG76">
        <v>0.00152894</v>
      </c>
      <c r="CH76">
        <v>-13.4308</v>
      </c>
      <c r="CI76">
        <v>720.881</v>
      </c>
      <c r="CJ76">
        <v>734.568</v>
      </c>
      <c r="CK76">
        <v>-0.00934792</v>
      </c>
      <c r="CL76">
        <v>707.708</v>
      </c>
      <c r="CM76">
        <v>721.139</v>
      </c>
      <c r="CN76">
        <v>18.2732</v>
      </c>
      <c r="CO76">
        <v>18.2825</v>
      </c>
      <c r="CP76">
        <v>1.84217</v>
      </c>
      <c r="CQ76">
        <v>1.84311</v>
      </c>
      <c r="CR76">
        <v>16.1493</v>
      </c>
      <c r="CS76">
        <v>16.1573</v>
      </c>
      <c r="CT76">
        <v>9187.91</v>
      </c>
      <c r="CU76">
        <v>0.995582</v>
      </c>
      <c r="CV76">
        <v>0.00441798</v>
      </c>
      <c r="CW76">
        <v>0</v>
      </c>
      <c r="CX76">
        <v>2.0356</v>
      </c>
      <c r="CY76">
        <v>25</v>
      </c>
      <c r="CZ76">
        <v>1460.04</v>
      </c>
      <c r="DA76">
        <v>80780.4</v>
      </c>
      <c r="DB76">
        <v>48.937</v>
      </c>
      <c r="DC76">
        <v>46.562</v>
      </c>
      <c r="DD76">
        <v>47.625</v>
      </c>
      <c r="DE76">
        <v>45.562</v>
      </c>
      <c r="DF76">
        <v>49.812</v>
      </c>
      <c r="DG76">
        <v>9122.43</v>
      </c>
      <c r="DH76">
        <v>40.48</v>
      </c>
      <c r="DI76">
        <v>0</v>
      </c>
      <c r="DJ76">
        <v>3</v>
      </c>
      <c r="DK76">
        <v>2.93956764705882</v>
      </c>
      <c r="DL76">
        <v>-6.38925134760207</v>
      </c>
      <c r="DM76">
        <v>1541.81648744732</v>
      </c>
      <c r="DN76">
        <v>735.112882352941</v>
      </c>
      <c r="DO76">
        <v>10</v>
      </c>
      <c r="DP76">
        <v>0</v>
      </c>
      <c r="DQ76" t="s">
        <v>333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694.942770491803</v>
      </c>
      <c r="DZ76">
        <v>101.146153358012</v>
      </c>
      <c r="EA76">
        <v>14.8490698570468</v>
      </c>
      <c r="EB76">
        <v>0</v>
      </c>
      <c r="EC76">
        <v>681.075213114754</v>
      </c>
      <c r="ED76">
        <v>101.174309888948</v>
      </c>
      <c r="EE76">
        <v>14.8462562141953</v>
      </c>
      <c r="EF76">
        <v>0</v>
      </c>
      <c r="EG76">
        <v>18.394362295082</v>
      </c>
      <c r="EH76">
        <v>-0.513483870967741</v>
      </c>
      <c r="EI76">
        <v>0.0759285711876727</v>
      </c>
      <c r="EJ76">
        <v>0</v>
      </c>
      <c r="EK76">
        <v>0</v>
      </c>
      <c r="EL76">
        <v>3</v>
      </c>
      <c r="EM76" t="s">
        <v>334</v>
      </c>
      <c r="EN76">
        <v>3.21006</v>
      </c>
      <c r="EO76">
        <v>2.67639</v>
      </c>
      <c r="EP76">
        <v>0.158774</v>
      </c>
      <c r="EQ76">
        <v>0.160318</v>
      </c>
      <c r="ER76">
        <v>0.0963522</v>
      </c>
      <c r="ES76">
        <v>0.0963144</v>
      </c>
      <c r="ET76">
        <v>26140.4</v>
      </c>
      <c r="EU76">
        <v>29898.2</v>
      </c>
      <c r="EV76">
        <v>30887.8</v>
      </c>
      <c r="EW76">
        <v>34245.7</v>
      </c>
      <c r="EX76">
        <v>37926.8</v>
      </c>
      <c r="EY76">
        <v>38312</v>
      </c>
      <c r="EZ76">
        <v>42112.3</v>
      </c>
      <c r="FA76">
        <v>42280.5</v>
      </c>
      <c r="FB76">
        <v>2.25837</v>
      </c>
      <c r="FC76">
        <v>1.92423</v>
      </c>
      <c r="FD76">
        <v>0.164002</v>
      </c>
      <c r="FE76">
        <v>0</v>
      </c>
      <c r="FF76">
        <v>24.0512</v>
      </c>
      <c r="FG76">
        <v>999.9</v>
      </c>
      <c r="FH76">
        <v>62.874</v>
      </c>
      <c r="FI76">
        <v>28.117</v>
      </c>
      <c r="FJ76">
        <v>23.827</v>
      </c>
      <c r="FK76">
        <v>60.22</v>
      </c>
      <c r="FL76">
        <v>25.6611</v>
      </c>
      <c r="FM76">
        <v>1</v>
      </c>
      <c r="FN76">
        <v>-0.161502</v>
      </c>
      <c r="FO76">
        <v>3.47923</v>
      </c>
      <c r="FP76">
        <v>20.2083</v>
      </c>
      <c r="FQ76">
        <v>5.2432</v>
      </c>
      <c r="FR76">
        <v>11.986</v>
      </c>
      <c r="FS76">
        <v>4.9744</v>
      </c>
      <c r="FT76">
        <v>3.2972</v>
      </c>
      <c r="FU76">
        <v>160.2</v>
      </c>
      <c r="FV76">
        <v>9999</v>
      </c>
      <c r="FW76">
        <v>9999</v>
      </c>
      <c r="FX76">
        <v>7432.4</v>
      </c>
      <c r="FY76">
        <v>1.85633</v>
      </c>
      <c r="FZ76">
        <v>1.85456</v>
      </c>
      <c r="GA76">
        <v>1.85561</v>
      </c>
      <c r="GB76">
        <v>1.85991</v>
      </c>
      <c r="GC76">
        <v>1.85424</v>
      </c>
      <c r="GD76">
        <v>1.85865</v>
      </c>
      <c r="GE76">
        <v>1.85586</v>
      </c>
      <c r="GF76">
        <v>1.85442</v>
      </c>
      <c r="GG76" t="s">
        <v>335</v>
      </c>
      <c r="GH76" t="s">
        <v>19</v>
      </c>
      <c r="GI76" t="s">
        <v>19</v>
      </c>
      <c r="GJ76" t="s">
        <v>19</v>
      </c>
      <c r="GK76" t="s">
        <v>336</v>
      </c>
      <c r="GL76" t="s">
        <v>337</v>
      </c>
      <c r="GM76" t="s">
        <v>338</v>
      </c>
      <c r="GN76" t="s">
        <v>338</v>
      </c>
      <c r="GO76" t="s">
        <v>338</v>
      </c>
      <c r="GP76" t="s">
        <v>338</v>
      </c>
      <c r="GQ76">
        <v>0</v>
      </c>
      <c r="GR76">
        <v>100</v>
      </c>
      <c r="GS76">
        <v>100</v>
      </c>
      <c r="GT76">
        <v>0</v>
      </c>
      <c r="GU76">
        <v>0</v>
      </c>
      <c r="GV76">
        <v>2</v>
      </c>
      <c r="GW76">
        <v>646.695</v>
      </c>
      <c r="GX76">
        <v>393.031</v>
      </c>
      <c r="GY76">
        <v>16.8766</v>
      </c>
      <c r="GZ76">
        <v>24.9661</v>
      </c>
      <c r="HA76">
        <v>30</v>
      </c>
      <c r="HB76">
        <v>24.809</v>
      </c>
      <c r="HC76">
        <v>24.7936</v>
      </c>
      <c r="HD76">
        <v>31.7779</v>
      </c>
      <c r="HE76">
        <v>34.4476</v>
      </c>
      <c r="HF76">
        <v>60.6021</v>
      </c>
      <c r="HG76">
        <v>16.88</v>
      </c>
      <c r="HH76">
        <v>735</v>
      </c>
      <c r="HI76">
        <v>18.2198</v>
      </c>
      <c r="HJ76">
        <v>101.461</v>
      </c>
      <c r="HK76">
        <v>101.777</v>
      </c>
    </row>
    <row r="77" spans="1:219">
      <c r="A77">
        <v>61</v>
      </c>
      <c r="B77">
        <v>1554827745</v>
      </c>
      <c r="C77">
        <v>442</v>
      </c>
      <c r="D77" t="s">
        <v>517</v>
      </c>
      <c r="E77" t="s">
        <v>518</v>
      </c>
      <c r="H77">
        <v>1554827745</v>
      </c>
      <c r="I77">
        <f>BW77*AJ77*(BU77-BV77)/(100*BO77*(1000-AJ77*BU77))</f>
        <v>0</v>
      </c>
      <c r="J77">
        <f>BW77*AJ77*(BT77-BS77*(1000-AJ77*BV77)/(1000-AJ77*BU77))/(100*BO77)</f>
        <v>0</v>
      </c>
      <c r="K77">
        <f>BS77 - IF(AJ77&gt;1, J77*BO77*100.0/(AL77*CE77), 0)</f>
        <v>0</v>
      </c>
      <c r="L77">
        <f>((R77-I77/2)*K77-J77)/(R77+I77/2)</f>
        <v>0</v>
      </c>
      <c r="M77">
        <f>L77*(BX77+BY77)/1000.0</f>
        <v>0</v>
      </c>
      <c r="N77">
        <f>(BS77 - IF(AJ77&gt;1, J77*BO77*100.0/(AL77*CE77), 0))*(BX77+BY77)/1000.0</f>
        <v>0</v>
      </c>
      <c r="O77">
        <f>2.0/((1/Q77-1/P77)+SIGN(Q77)*SQRT((1/Q77-1/P77)*(1/Q77-1/P77) + 4*BP77/((BP77+1)*(BP77+1))*(2*1/Q77*1/P77-1/P77*1/P77)))</f>
        <v>0</v>
      </c>
      <c r="P77">
        <f>AG77+AF77*BO77+AE77*BO77*BO77</f>
        <v>0</v>
      </c>
      <c r="Q77">
        <f>I77*(1000-(1000*0.61365*exp(17.502*U77/(240.97+U77))/(BX77+BY77)+BU77)/2)/(1000*0.61365*exp(17.502*U77/(240.97+U77))/(BX77+BY77)-BU77)</f>
        <v>0</v>
      </c>
      <c r="R77">
        <f>1/((BP77+1)/(O77/1.6)+1/(P77/1.37)) + BP77/((BP77+1)/(O77/1.6) + BP77/(P77/1.37))</f>
        <v>0</v>
      </c>
      <c r="S77">
        <f>(BL77*BN77)</f>
        <v>0</v>
      </c>
      <c r="T77">
        <f>(BZ77+(S77+2*0.95*5.67E-8*(((BZ77+$B$7)+273)^4-(BZ77+273)^4)-44100*I77)/(1.84*29.3*P77+8*0.95*5.67E-8*(BZ77+273)^3))</f>
        <v>0</v>
      </c>
      <c r="U77">
        <f>($C$7*CA77+$D$7*CB77+$E$7*T77)</f>
        <v>0</v>
      </c>
      <c r="V77">
        <f>0.61365*exp(17.502*U77/(240.97+U77))</f>
        <v>0</v>
      </c>
      <c r="W77">
        <f>(X77/Y77*100)</f>
        <v>0</v>
      </c>
      <c r="X77">
        <f>BU77*(BX77+BY77)/1000</f>
        <v>0</v>
      </c>
      <c r="Y77">
        <f>0.61365*exp(17.502*BZ77/(240.97+BZ77))</f>
        <v>0</v>
      </c>
      <c r="Z77">
        <f>(V77-BU77*(BX77+BY77)/1000)</f>
        <v>0</v>
      </c>
      <c r="AA77">
        <f>(-I77*44100)</f>
        <v>0</v>
      </c>
      <c r="AB77">
        <f>2*29.3*P77*0.92*(BZ77-U77)</f>
        <v>0</v>
      </c>
      <c r="AC77">
        <f>2*0.95*5.67E-8*(((BZ77+$B$7)+273)^4-(U77+273)^4)</f>
        <v>0</v>
      </c>
      <c r="AD77">
        <f>S77+AC77+AA77+AB77</f>
        <v>0</v>
      </c>
      <c r="AE77">
        <v>-0.0417528307173921</v>
      </c>
      <c r="AF77">
        <v>0.0468712102291372</v>
      </c>
      <c r="AG77">
        <v>3.49292352599664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MAX(0,($B$13+$C$13*CE77)/(1+$D$13*CE77)*BX77/(BZ77+273)*$E$13)</f>
        <v>0</v>
      </c>
      <c r="AM77">
        <v>0</v>
      </c>
      <c r="AN77">
        <v>620.557647058824</v>
      </c>
      <c r="AO77">
        <v>1908.13</v>
      </c>
      <c r="AP77">
        <f>AO77-AN77</f>
        <v>0</v>
      </c>
      <c r="AQ77">
        <f>AP77/AO77</f>
        <v>0</v>
      </c>
      <c r="AR77">
        <v>-2.26732946292121</v>
      </c>
      <c r="AS77" t="s">
        <v>519</v>
      </c>
      <c r="AT77">
        <v>2.71736470588235</v>
      </c>
      <c r="AU77">
        <v>2.5436</v>
      </c>
      <c r="AV77">
        <f>1-AT77/AU77</f>
        <v>0</v>
      </c>
      <c r="AW77">
        <v>0.5</v>
      </c>
      <c r="AX77">
        <f>BL77</f>
        <v>0</v>
      </c>
      <c r="AY77">
        <f>J77</f>
        <v>0</v>
      </c>
      <c r="AZ77">
        <f>AV77*AW77*AX77</f>
        <v>0</v>
      </c>
      <c r="BA77">
        <f>BF77/AU77</f>
        <v>0</v>
      </c>
      <c r="BB77">
        <f>(AY77-AR77)/AX77</f>
        <v>0</v>
      </c>
      <c r="BC77">
        <f>(AO77-AU77)/AU77</f>
        <v>0</v>
      </c>
      <c r="BD77" t="s">
        <v>331</v>
      </c>
      <c r="BE77">
        <v>0</v>
      </c>
      <c r="BF77">
        <f>AU77-BE77</f>
        <v>0</v>
      </c>
      <c r="BG77">
        <f>(AU77-AT77)/(AU77-BE77)</f>
        <v>0</v>
      </c>
      <c r="BH77">
        <f>(AO77-AU77)/(AO77-BE77)</f>
        <v>0</v>
      </c>
      <c r="BI77">
        <f>(AU77-AT77)/(AU77-AN77)</f>
        <v>0</v>
      </c>
      <c r="BJ77">
        <f>(AO77-AU77)/(AO77-AN77)</f>
        <v>0</v>
      </c>
      <c r="BK77">
        <f>$B$11*CF77+$C$11*CG77+$F$11*CT77</f>
        <v>0</v>
      </c>
      <c r="BL77">
        <f>BK77*BM77</f>
        <v>0</v>
      </c>
      <c r="BM77">
        <f>($B$11*$D$9+$C$11*$D$9+$F$11*((DG77+CY77)/MAX(DG77+CY77+DH77, 0.1)*$I$9+DH77/MAX(DG77+CY77+DH77, 0.1)*$J$9))/($B$11+$C$11+$F$11)</f>
        <v>0</v>
      </c>
      <c r="BN77">
        <f>($B$11*$K$9+$C$11*$K$9+$F$11*((DG77+CY77)/MAX(DG77+CY77+DH77, 0.1)*$P$9+DH77/MAX(DG77+CY77+DH77, 0.1)*$Q$9))/($B$11+$C$11+$F$11)</f>
        <v>0</v>
      </c>
      <c r="BO77">
        <v>6</v>
      </c>
      <c r="BP77">
        <v>0.5</v>
      </c>
      <c r="BQ77" t="s">
        <v>332</v>
      </c>
      <c r="BR77">
        <v>1554827745</v>
      </c>
      <c r="BS77">
        <v>714.027</v>
      </c>
      <c r="BT77">
        <v>727.991</v>
      </c>
      <c r="BU77">
        <v>18.2535</v>
      </c>
      <c r="BV77">
        <v>18.2684</v>
      </c>
      <c r="BW77">
        <v>600.007</v>
      </c>
      <c r="BX77">
        <v>100.815</v>
      </c>
      <c r="BY77">
        <v>0.100251</v>
      </c>
      <c r="BZ77">
        <v>24.666</v>
      </c>
      <c r="CA77">
        <v>27.0149</v>
      </c>
      <c r="CB77">
        <v>999.9</v>
      </c>
      <c r="CC77">
        <v>0</v>
      </c>
      <c r="CD77">
        <v>0</v>
      </c>
      <c r="CE77">
        <v>9987.5</v>
      </c>
      <c r="CF77">
        <v>0</v>
      </c>
      <c r="CG77">
        <v>0.00152894</v>
      </c>
      <c r="CH77">
        <v>-13.9639</v>
      </c>
      <c r="CI77">
        <v>727.303</v>
      </c>
      <c r="CJ77">
        <v>741.538</v>
      </c>
      <c r="CK77">
        <v>-0.0148907</v>
      </c>
      <c r="CL77">
        <v>714.027</v>
      </c>
      <c r="CM77">
        <v>727.991</v>
      </c>
      <c r="CN77">
        <v>18.2535</v>
      </c>
      <c r="CO77">
        <v>18.2684</v>
      </c>
      <c r="CP77">
        <v>1.84022</v>
      </c>
      <c r="CQ77">
        <v>1.84172</v>
      </c>
      <c r="CR77">
        <v>16.1327</v>
      </c>
      <c r="CS77">
        <v>16.1454</v>
      </c>
      <c r="CT77">
        <v>9234.63</v>
      </c>
      <c r="CU77">
        <v>0.995582</v>
      </c>
      <c r="CV77">
        <v>0.00441798</v>
      </c>
      <c r="CW77">
        <v>0</v>
      </c>
      <c r="CX77">
        <v>1.842</v>
      </c>
      <c r="CY77">
        <v>25</v>
      </c>
      <c r="CZ77">
        <v>1399.55</v>
      </c>
      <c r="DA77">
        <v>81192.2</v>
      </c>
      <c r="DB77">
        <v>49.062</v>
      </c>
      <c r="DC77">
        <v>46.562</v>
      </c>
      <c r="DD77">
        <v>47.625</v>
      </c>
      <c r="DE77">
        <v>45.562</v>
      </c>
      <c r="DF77">
        <v>49.812</v>
      </c>
      <c r="DG77">
        <v>9168.94</v>
      </c>
      <c r="DH77">
        <v>40.69</v>
      </c>
      <c r="DI77">
        <v>0</v>
      </c>
      <c r="DJ77">
        <v>3.29999995231628</v>
      </c>
      <c r="DK77">
        <v>2.71736470588235</v>
      </c>
      <c r="DL77">
        <v>1.0219022137041</v>
      </c>
      <c r="DM77">
        <v>-1535.36393867222</v>
      </c>
      <c r="DN77">
        <v>806.281117647059</v>
      </c>
      <c r="DO77">
        <v>10</v>
      </c>
      <c r="DP77">
        <v>0</v>
      </c>
      <c r="DQ77" t="s">
        <v>333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701.588081967213</v>
      </c>
      <c r="DZ77">
        <v>99.5207847699633</v>
      </c>
      <c r="EA77">
        <v>14.6123176001967</v>
      </c>
      <c r="EB77">
        <v>0</v>
      </c>
      <c r="EC77">
        <v>687.746885245902</v>
      </c>
      <c r="ED77">
        <v>100.674396615548</v>
      </c>
      <c r="EE77">
        <v>14.7735651946509</v>
      </c>
      <c r="EF77">
        <v>0</v>
      </c>
      <c r="EG77">
        <v>18.3618262295082</v>
      </c>
      <c r="EH77">
        <v>-0.473168693812797</v>
      </c>
      <c r="EI77">
        <v>0.070113939825933</v>
      </c>
      <c r="EJ77">
        <v>0</v>
      </c>
      <c r="EK77">
        <v>0</v>
      </c>
      <c r="EL77">
        <v>3</v>
      </c>
      <c r="EM77" t="s">
        <v>334</v>
      </c>
      <c r="EN77">
        <v>3.20994</v>
      </c>
      <c r="EO77">
        <v>2.67632</v>
      </c>
      <c r="EP77">
        <v>0.159737</v>
      </c>
      <c r="EQ77">
        <v>0.161349</v>
      </c>
      <c r="ER77">
        <v>0.096279</v>
      </c>
      <c r="ES77">
        <v>0.0962626</v>
      </c>
      <c r="ET77">
        <v>26110.2</v>
      </c>
      <c r="EU77">
        <v>29861.8</v>
      </c>
      <c r="EV77">
        <v>30887.4</v>
      </c>
      <c r="EW77">
        <v>34246.1</v>
      </c>
      <c r="EX77">
        <v>37929.7</v>
      </c>
      <c r="EY77">
        <v>38314.5</v>
      </c>
      <c r="EZ77">
        <v>42112</v>
      </c>
      <c r="FA77">
        <v>42280.8</v>
      </c>
      <c r="FB77">
        <v>2.25782</v>
      </c>
      <c r="FC77">
        <v>1.92412</v>
      </c>
      <c r="FD77">
        <v>0.181276</v>
      </c>
      <c r="FE77">
        <v>0</v>
      </c>
      <c r="FF77">
        <v>24.0433</v>
      </c>
      <c r="FG77">
        <v>999.9</v>
      </c>
      <c r="FH77">
        <v>62.874</v>
      </c>
      <c r="FI77">
        <v>28.117</v>
      </c>
      <c r="FJ77">
        <v>23.8286</v>
      </c>
      <c r="FK77">
        <v>60.6</v>
      </c>
      <c r="FL77">
        <v>25.6691</v>
      </c>
      <c r="FM77">
        <v>1</v>
      </c>
      <c r="FN77">
        <v>-0.161341</v>
      </c>
      <c r="FO77">
        <v>3.47745</v>
      </c>
      <c r="FP77">
        <v>20.2133</v>
      </c>
      <c r="FQ77">
        <v>5.2441</v>
      </c>
      <c r="FR77">
        <v>11.9858</v>
      </c>
      <c r="FS77">
        <v>4.9746</v>
      </c>
      <c r="FT77">
        <v>3.29713</v>
      </c>
      <c r="FU77">
        <v>160.2</v>
      </c>
      <c r="FV77">
        <v>9999</v>
      </c>
      <c r="FW77">
        <v>9999</v>
      </c>
      <c r="FX77">
        <v>7432.6</v>
      </c>
      <c r="FY77">
        <v>1.85633</v>
      </c>
      <c r="FZ77">
        <v>1.85455</v>
      </c>
      <c r="GA77">
        <v>1.85562</v>
      </c>
      <c r="GB77">
        <v>1.85992</v>
      </c>
      <c r="GC77">
        <v>1.85425</v>
      </c>
      <c r="GD77">
        <v>1.85866</v>
      </c>
      <c r="GE77">
        <v>1.85585</v>
      </c>
      <c r="GF77">
        <v>1.8544</v>
      </c>
      <c r="GG77" t="s">
        <v>335</v>
      </c>
      <c r="GH77" t="s">
        <v>19</v>
      </c>
      <c r="GI77" t="s">
        <v>19</v>
      </c>
      <c r="GJ77" t="s">
        <v>19</v>
      </c>
      <c r="GK77" t="s">
        <v>336</v>
      </c>
      <c r="GL77" t="s">
        <v>337</v>
      </c>
      <c r="GM77" t="s">
        <v>338</v>
      </c>
      <c r="GN77" t="s">
        <v>338</v>
      </c>
      <c r="GO77" t="s">
        <v>338</v>
      </c>
      <c r="GP77" t="s">
        <v>338</v>
      </c>
      <c r="GQ77">
        <v>0</v>
      </c>
      <c r="GR77">
        <v>100</v>
      </c>
      <c r="GS77">
        <v>100</v>
      </c>
      <c r="GT77">
        <v>0</v>
      </c>
      <c r="GU77">
        <v>0</v>
      </c>
      <c r="GV77">
        <v>2</v>
      </c>
      <c r="GW77">
        <v>646.275</v>
      </c>
      <c r="GX77">
        <v>392.976</v>
      </c>
      <c r="GY77">
        <v>16.8783</v>
      </c>
      <c r="GZ77">
        <v>24.9661</v>
      </c>
      <c r="HA77">
        <v>30.0001</v>
      </c>
      <c r="HB77">
        <v>24.809</v>
      </c>
      <c r="HC77">
        <v>24.7936</v>
      </c>
      <c r="HD77">
        <v>32.0093</v>
      </c>
      <c r="HE77">
        <v>34.4476</v>
      </c>
      <c r="HF77">
        <v>60.6021</v>
      </c>
      <c r="HG77">
        <v>16.88</v>
      </c>
      <c r="HH77">
        <v>740</v>
      </c>
      <c r="HI77">
        <v>18.22</v>
      </c>
      <c r="HJ77">
        <v>101.46</v>
      </c>
      <c r="HK77">
        <v>101.777</v>
      </c>
    </row>
    <row r="78" spans="1:219">
      <c r="A78">
        <v>62</v>
      </c>
      <c r="B78">
        <v>1554827749</v>
      </c>
      <c r="C78">
        <v>446</v>
      </c>
      <c r="D78" t="s">
        <v>520</v>
      </c>
      <c r="E78" t="s">
        <v>521</v>
      </c>
      <c r="H78">
        <v>1554827749</v>
      </c>
      <c r="I78">
        <f>BW78*AJ78*(BU78-BV78)/(100*BO78*(1000-AJ78*BU78))</f>
        <v>0</v>
      </c>
      <c r="J78">
        <f>BW78*AJ78*(BT78-BS78*(1000-AJ78*BV78)/(1000-AJ78*BU78))/(100*BO78)</f>
        <v>0</v>
      </c>
      <c r="K78">
        <f>BS78 - IF(AJ78&gt;1, J78*BO78*100.0/(AL78*CE78), 0)</f>
        <v>0</v>
      </c>
      <c r="L78">
        <f>((R78-I78/2)*K78-J78)/(R78+I78/2)</f>
        <v>0</v>
      </c>
      <c r="M78">
        <f>L78*(BX78+BY78)/1000.0</f>
        <v>0</v>
      </c>
      <c r="N78">
        <f>(BS78 - IF(AJ78&gt;1, J78*BO78*100.0/(AL78*CE78), 0))*(BX78+BY78)/1000.0</f>
        <v>0</v>
      </c>
      <c r="O78">
        <f>2.0/((1/Q78-1/P78)+SIGN(Q78)*SQRT((1/Q78-1/P78)*(1/Q78-1/P78) + 4*BP78/((BP78+1)*(BP78+1))*(2*1/Q78*1/P78-1/P78*1/P78)))</f>
        <v>0</v>
      </c>
      <c r="P78">
        <f>AG78+AF78*BO78+AE78*BO78*BO78</f>
        <v>0</v>
      </c>
      <c r="Q78">
        <f>I78*(1000-(1000*0.61365*exp(17.502*U78/(240.97+U78))/(BX78+BY78)+BU78)/2)/(1000*0.61365*exp(17.502*U78/(240.97+U78))/(BX78+BY78)-BU78)</f>
        <v>0</v>
      </c>
      <c r="R78">
        <f>1/((BP78+1)/(O78/1.6)+1/(P78/1.37)) + BP78/((BP78+1)/(O78/1.6) + BP78/(P78/1.37))</f>
        <v>0</v>
      </c>
      <c r="S78">
        <f>(BL78*BN78)</f>
        <v>0</v>
      </c>
      <c r="T78">
        <f>(BZ78+(S78+2*0.95*5.67E-8*(((BZ78+$B$7)+273)^4-(BZ78+273)^4)-44100*I78)/(1.84*29.3*P78+8*0.95*5.67E-8*(BZ78+273)^3))</f>
        <v>0</v>
      </c>
      <c r="U78">
        <f>($C$7*CA78+$D$7*CB78+$E$7*T78)</f>
        <v>0</v>
      </c>
      <c r="V78">
        <f>0.61365*exp(17.502*U78/(240.97+U78))</f>
        <v>0</v>
      </c>
      <c r="W78">
        <f>(X78/Y78*100)</f>
        <v>0</v>
      </c>
      <c r="X78">
        <f>BU78*(BX78+BY78)/1000</f>
        <v>0</v>
      </c>
      <c r="Y78">
        <f>0.61365*exp(17.502*BZ78/(240.97+BZ78))</f>
        <v>0</v>
      </c>
      <c r="Z78">
        <f>(V78-BU78*(BX78+BY78)/1000)</f>
        <v>0</v>
      </c>
      <c r="AA78">
        <f>(-I78*44100)</f>
        <v>0</v>
      </c>
      <c r="AB78">
        <f>2*29.3*P78*0.92*(BZ78-U78)</f>
        <v>0</v>
      </c>
      <c r="AC78">
        <f>2*0.95*5.67E-8*(((BZ78+$B$7)+273)^4-(U78+273)^4)</f>
        <v>0</v>
      </c>
      <c r="AD78">
        <f>S78+AC78+AA78+AB78</f>
        <v>0</v>
      </c>
      <c r="AE78">
        <v>-0.0420659516074686</v>
      </c>
      <c r="AF78">
        <v>0.0472227158591446</v>
      </c>
      <c r="AG78">
        <v>3.5135917698798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MAX(0,($B$13+$C$13*CE78)/(1+$D$13*CE78)*BX78/(BZ78+273)*$E$13)</f>
        <v>0</v>
      </c>
      <c r="AM78">
        <v>0</v>
      </c>
      <c r="AN78">
        <v>620.557647058824</v>
      </c>
      <c r="AO78">
        <v>1908.13</v>
      </c>
      <c r="AP78">
        <f>AO78-AN78</f>
        <v>0</v>
      </c>
      <c r="AQ78">
        <f>AP78/AO78</f>
        <v>0</v>
      </c>
      <c r="AR78">
        <v>-2.26732946292121</v>
      </c>
      <c r="AS78" t="s">
        <v>522</v>
      </c>
      <c r="AT78">
        <v>2.80897352941176</v>
      </c>
      <c r="AU78">
        <v>2.2692</v>
      </c>
      <c r="AV78">
        <f>1-AT78/AU78</f>
        <v>0</v>
      </c>
      <c r="AW78">
        <v>0.5</v>
      </c>
      <c r="AX78">
        <f>BL78</f>
        <v>0</v>
      </c>
      <c r="AY78">
        <f>J78</f>
        <v>0</v>
      </c>
      <c r="AZ78">
        <f>AV78*AW78*AX78</f>
        <v>0</v>
      </c>
      <c r="BA78">
        <f>BF78/AU78</f>
        <v>0</v>
      </c>
      <c r="BB78">
        <f>(AY78-AR78)/AX78</f>
        <v>0</v>
      </c>
      <c r="BC78">
        <f>(AO78-AU78)/AU78</f>
        <v>0</v>
      </c>
      <c r="BD78" t="s">
        <v>331</v>
      </c>
      <c r="BE78">
        <v>0</v>
      </c>
      <c r="BF78">
        <f>AU78-BE78</f>
        <v>0</v>
      </c>
      <c r="BG78">
        <f>(AU78-AT78)/(AU78-BE78)</f>
        <v>0</v>
      </c>
      <c r="BH78">
        <f>(AO78-AU78)/(AO78-BE78)</f>
        <v>0</v>
      </c>
      <c r="BI78">
        <f>(AU78-AT78)/(AU78-AN78)</f>
        <v>0</v>
      </c>
      <c r="BJ78">
        <f>(AO78-AU78)/(AO78-AN78)</f>
        <v>0</v>
      </c>
      <c r="BK78">
        <f>$B$11*CF78+$C$11*CG78+$F$11*CT78</f>
        <v>0</v>
      </c>
      <c r="BL78">
        <f>BK78*BM78</f>
        <v>0</v>
      </c>
      <c r="BM78">
        <f>($B$11*$D$9+$C$11*$D$9+$F$11*((DG78+CY78)/MAX(DG78+CY78+DH78, 0.1)*$I$9+DH78/MAX(DG78+CY78+DH78, 0.1)*$J$9))/($B$11+$C$11+$F$11)</f>
        <v>0</v>
      </c>
      <c r="BN78">
        <f>($B$11*$K$9+$C$11*$K$9+$F$11*((DG78+CY78)/MAX(DG78+CY78+DH78, 0.1)*$P$9+DH78/MAX(DG78+CY78+DH78, 0.1)*$Q$9))/($B$11+$C$11+$F$11)</f>
        <v>0</v>
      </c>
      <c r="BO78">
        <v>6</v>
      </c>
      <c r="BP78">
        <v>0.5</v>
      </c>
      <c r="BQ78" t="s">
        <v>332</v>
      </c>
      <c r="BR78">
        <v>1554827749</v>
      </c>
      <c r="BS78">
        <v>720.964</v>
      </c>
      <c r="BT78">
        <v>735.174</v>
      </c>
      <c r="BU78">
        <v>18.2328</v>
      </c>
      <c r="BV78">
        <v>18.2656</v>
      </c>
      <c r="BW78">
        <v>600.019</v>
      </c>
      <c r="BX78">
        <v>100.814</v>
      </c>
      <c r="BY78">
        <v>0.0992712</v>
      </c>
      <c r="BZ78">
        <v>24.5931</v>
      </c>
      <c r="CA78">
        <v>26.1551</v>
      </c>
      <c r="CB78">
        <v>999.9</v>
      </c>
      <c r="CC78">
        <v>0</v>
      </c>
      <c r="CD78">
        <v>0</v>
      </c>
      <c r="CE78">
        <v>10062.5</v>
      </c>
      <c r="CF78">
        <v>0</v>
      </c>
      <c r="CG78">
        <v>0.00152894</v>
      </c>
      <c r="CH78">
        <v>-14.2107</v>
      </c>
      <c r="CI78">
        <v>734.353</v>
      </c>
      <c r="CJ78">
        <v>748.853</v>
      </c>
      <c r="CK78">
        <v>-0.0327969</v>
      </c>
      <c r="CL78">
        <v>720.964</v>
      </c>
      <c r="CM78">
        <v>735.174</v>
      </c>
      <c r="CN78">
        <v>18.2328</v>
      </c>
      <c r="CO78">
        <v>18.2656</v>
      </c>
      <c r="CP78">
        <v>1.83811</v>
      </c>
      <c r="CQ78">
        <v>1.84142</v>
      </c>
      <c r="CR78">
        <v>16.1147</v>
      </c>
      <c r="CS78">
        <v>16.1429</v>
      </c>
      <c r="CT78">
        <v>9185.5</v>
      </c>
      <c r="CU78">
        <v>0.995582</v>
      </c>
      <c r="CV78">
        <v>0.00441798</v>
      </c>
      <c r="CW78">
        <v>0</v>
      </c>
      <c r="CX78">
        <v>1.2348</v>
      </c>
      <c r="CY78">
        <v>25</v>
      </c>
      <c r="CZ78">
        <v>1460.11</v>
      </c>
      <c r="DA78">
        <v>80759.1</v>
      </c>
      <c r="DB78">
        <v>49.062</v>
      </c>
      <c r="DC78">
        <v>46.562</v>
      </c>
      <c r="DD78">
        <v>47.562</v>
      </c>
      <c r="DE78">
        <v>45.562</v>
      </c>
      <c r="DF78">
        <v>49.812</v>
      </c>
      <c r="DG78">
        <v>9120.03</v>
      </c>
      <c r="DH78">
        <v>40.47</v>
      </c>
      <c r="DI78">
        <v>0</v>
      </c>
      <c r="DJ78">
        <v>4</v>
      </c>
      <c r="DK78">
        <v>2.80897352941176</v>
      </c>
      <c r="DL78">
        <v>0.136942358396851</v>
      </c>
      <c r="DM78">
        <v>1294.74856591962</v>
      </c>
      <c r="DN78">
        <v>731.975294117647</v>
      </c>
      <c r="DO78">
        <v>10</v>
      </c>
      <c r="DP78">
        <v>0</v>
      </c>
      <c r="DQ78" t="s">
        <v>333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708.374016393443</v>
      </c>
      <c r="DZ78">
        <v>98.2935991538872</v>
      </c>
      <c r="EA78">
        <v>14.4273369530592</v>
      </c>
      <c r="EB78">
        <v>0</v>
      </c>
      <c r="EC78">
        <v>694.413213114754</v>
      </c>
      <c r="ED78">
        <v>99.6714225277633</v>
      </c>
      <c r="EE78">
        <v>14.6266848468927</v>
      </c>
      <c r="EF78">
        <v>0</v>
      </c>
      <c r="EG78">
        <v>18.3309508196721</v>
      </c>
      <c r="EH78">
        <v>-0.414576837652046</v>
      </c>
      <c r="EI78">
        <v>0.0612056855361582</v>
      </c>
      <c r="EJ78">
        <v>0</v>
      </c>
      <c r="EK78">
        <v>0</v>
      </c>
      <c r="EL78">
        <v>3</v>
      </c>
      <c r="EM78" t="s">
        <v>334</v>
      </c>
      <c r="EN78">
        <v>3.20997</v>
      </c>
      <c r="EO78">
        <v>2.676</v>
      </c>
      <c r="EP78">
        <v>0.160785</v>
      </c>
      <c r="EQ78">
        <v>0.162422</v>
      </c>
      <c r="ER78">
        <v>0.0961997</v>
      </c>
      <c r="ES78">
        <v>0.0962515</v>
      </c>
      <c r="ET78">
        <v>26077.7</v>
      </c>
      <c r="EU78">
        <v>29823.4</v>
      </c>
      <c r="EV78">
        <v>30887.5</v>
      </c>
      <c r="EW78">
        <v>34245.8</v>
      </c>
      <c r="EX78">
        <v>37933</v>
      </c>
      <c r="EY78">
        <v>38314.6</v>
      </c>
      <c r="EZ78">
        <v>42112</v>
      </c>
      <c r="FA78">
        <v>42280.4</v>
      </c>
      <c r="FB78">
        <v>2.25777</v>
      </c>
      <c r="FC78">
        <v>1.92393</v>
      </c>
      <c r="FD78">
        <v>0.128996</v>
      </c>
      <c r="FE78">
        <v>0</v>
      </c>
      <c r="FF78">
        <v>24.0391</v>
      </c>
      <c r="FG78">
        <v>999.9</v>
      </c>
      <c r="FH78">
        <v>62.849</v>
      </c>
      <c r="FI78">
        <v>28.127</v>
      </c>
      <c r="FJ78">
        <v>23.8355</v>
      </c>
      <c r="FK78">
        <v>59.93</v>
      </c>
      <c r="FL78">
        <v>25.6971</v>
      </c>
      <c r="FM78">
        <v>1</v>
      </c>
      <c r="FN78">
        <v>-0.161052</v>
      </c>
      <c r="FO78">
        <v>3.4719</v>
      </c>
      <c r="FP78">
        <v>20.2122</v>
      </c>
      <c r="FQ78">
        <v>5.24155</v>
      </c>
      <c r="FR78">
        <v>11.986</v>
      </c>
      <c r="FS78">
        <v>4.97405</v>
      </c>
      <c r="FT78">
        <v>3.29678</v>
      </c>
      <c r="FU78">
        <v>160.2</v>
      </c>
      <c r="FV78">
        <v>9999</v>
      </c>
      <c r="FW78">
        <v>9999</v>
      </c>
      <c r="FX78">
        <v>7432.6</v>
      </c>
      <c r="FY78">
        <v>1.85634</v>
      </c>
      <c r="FZ78">
        <v>1.85455</v>
      </c>
      <c r="GA78">
        <v>1.85562</v>
      </c>
      <c r="GB78">
        <v>1.85991</v>
      </c>
      <c r="GC78">
        <v>1.85425</v>
      </c>
      <c r="GD78">
        <v>1.85865</v>
      </c>
      <c r="GE78">
        <v>1.85587</v>
      </c>
      <c r="GF78">
        <v>1.8544</v>
      </c>
      <c r="GG78" t="s">
        <v>335</v>
      </c>
      <c r="GH78" t="s">
        <v>19</v>
      </c>
      <c r="GI78" t="s">
        <v>19</v>
      </c>
      <c r="GJ78" t="s">
        <v>19</v>
      </c>
      <c r="GK78" t="s">
        <v>336</v>
      </c>
      <c r="GL78" t="s">
        <v>337</v>
      </c>
      <c r="GM78" t="s">
        <v>338</v>
      </c>
      <c r="GN78" t="s">
        <v>338</v>
      </c>
      <c r="GO78" t="s">
        <v>338</v>
      </c>
      <c r="GP78" t="s">
        <v>338</v>
      </c>
      <c r="GQ78">
        <v>0</v>
      </c>
      <c r="GR78">
        <v>100</v>
      </c>
      <c r="GS78">
        <v>100</v>
      </c>
      <c r="GT78">
        <v>0</v>
      </c>
      <c r="GU78">
        <v>0</v>
      </c>
      <c r="GV78">
        <v>2</v>
      </c>
      <c r="GW78">
        <v>646.237</v>
      </c>
      <c r="GX78">
        <v>392.866</v>
      </c>
      <c r="GY78">
        <v>16.8785</v>
      </c>
      <c r="GZ78">
        <v>24.9661</v>
      </c>
      <c r="HA78">
        <v>30.0003</v>
      </c>
      <c r="HB78">
        <v>24.809</v>
      </c>
      <c r="HC78">
        <v>24.7936</v>
      </c>
      <c r="HD78">
        <v>32.225</v>
      </c>
      <c r="HE78">
        <v>34.4476</v>
      </c>
      <c r="HF78">
        <v>60.6021</v>
      </c>
      <c r="HG78">
        <v>16.88</v>
      </c>
      <c r="HH78">
        <v>745</v>
      </c>
      <c r="HI78">
        <v>18.2221</v>
      </c>
      <c r="HJ78">
        <v>101.46</v>
      </c>
      <c r="HK78">
        <v>101.777</v>
      </c>
    </row>
    <row r="79" spans="1:219">
      <c r="A79">
        <v>63</v>
      </c>
      <c r="B79">
        <v>1554827753</v>
      </c>
      <c r="C79">
        <v>450</v>
      </c>
      <c r="D79" t="s">
        <v>523</v>
      </c>
      <c r="E79" t="s">
        <v>524</v>
      </c>
      <c r="H79">
        <v>1554827753</v>
      </c>
      <c r="I79">
        <f>BW79*AJ79*(BU79-BV79)/(100*BO79*(1000-AJ79*BU79))</f>
        <v>0</v>
      </c>
      <c r="J79">
        <f>BW79*AJ79*(BT79-BS79*(1000-AJ79*BV79)/(1000-AJ79*BU79))/(100*BO79)</f>
        <v>0</v>
      </c>
      <c r="K79">
        <f>BS79 - IF(AJ79&gt;1, J79*BO79*100.0/(AL79*CE79), 0)</f>
        <v>0</v>
      </c>
      <c r="L79">
        <f>((R79-I79/2)*K79-J79)/(R79+I79/2)</f>
        <v>0</v>
      </c>
      <c r="M79">
        <f>L79*(BX79+BY79)/1000.0</f>
        <v>0</v>
      </c>
      <c r="N79">
        <f>(BS79 - IF(AJ79&gt;1, J79*BO79*100.0/(AL79*CE79), 0))*(BX79+BY79)/1000.0</f>
        <v>0</v>
      </c>
      <c r="O79">
        <f>2.0/((1/Q79-1/P79)+SIGN(Q79)*SQRT((1/Q79-1/P79)*(1/Q79-1/P79) + 4*BP79/((BP79+1)*(BP79+1))*(2*1/Q79*1/P79-1/P79*1/P79)))</f>
        <v>0</v>
      </c>
      <c r="P79">
        <f>AG79+AF79*BO79+AE79*BO79*BO79</f>
        <v>0</v>
      </c>
      <c r="Q79">
        <f>I79*(1000-(1000*0.61365*exp(17.502*U79/(240.97+U79))/(BX79+BY79)+BU79)/2)/(1000*0.61365*exp(17.502*U79/(240.97+U79))/(BX79+BY79)-BU79)</f>
        <v>0</v>
      </c>
      <c r="R79">
        <f>1/((BP79+1)/(O79/1.6)+1/(P79/1.37)) + BP79/((BP79+1)/(O79/1.6) + BP79/(P79/1.37))</f>
        <v>0</v>
      </c>
      <c r="S79">
        <f>(BL79*BN79)</f>
        <v>0</v>
      </c>
      <c r="T79">
        <f>(BZ79+(S79+2*0.95*5.67E-8*(((BZ79+$B$7)+273)^4-(BZ79+273)^4)-44100*I79)/(1.84*29.3*P79+8*0.95*5.67E-8*(BZ79+273)^3))</f>
        <v>0</v>
      </c>
      <c r="U79">
        <f>($C$7*CA79+$D$7*CB79+$E$7*T79)</f>
        <v>0</v>
      </c>
      <c r="V79">
        <f>0.61365*exp(17.502*U79/(240.97+U79))</f>
        <v>0</v>
      </c>
      <c r="W79">
        <f>(X79/Y79*100)</f>
        <v>0</v>
      </c>
      <c r="X79">
        <f>BU79*(BX79+BY79)/1000</f>
        <v>0</v>
      </c>
      <c r="Y79">
        <f>0.61365*exp(17.502*BZ79/(240.97+BZ79))</f>
        <v>0</v>
      </c>
      <c r="Z79">
        <f>(V79-BU79*(BX79+BY79)/1000)</f>
        <v>0</v>
      </c>
      <c r="AA79">
        <f>(-I79*44100)</f>
        <v>0</v>
      </c>
      <c r="AB79">
        <f>2*29.3*P79*0.92*(BZ79-U79)</f>
        <v>0</v>
      </c>
      <c r="AC79">
        <f>2*0.95*5.67E-8*(((BZ79+$B$7)+273)^4-(U79+273)^4)</f>
        <v>0</v>
      </c>
      <c r="AD79">
        <f>S79+AC79+AA79+AB79</f>
        <v>0</v>
      </c>
      <c r="AE79">
        <v>-0.0417236549498169</v>
      </c>
      <c r="AF79">
        <v>0.0468384578740965</v>
      </c>
      <c r="AG79">
        <v>3.49099494555747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MAX(0,($B$13+$C$13*CE79)/(1+$D$13*CE79)*BX79/(BZ79+273)*$E$13)</f>
        <v>0</v>
      </c>
      <c r="AM79">
        <v>0</v>
      </c>
      <c r="AN79">
        <v>620.557647058824</v>
      </c>
      <c r="AO79">
        <v>1908.13</v>
      </c>
      <c r="AP79">
        <f>AO79-AN79</f>
        <v>0</v>
      </c>
      <c r="AQ79">
        <f>AP79/AO79</f>
        <v>0</v>
      </c>
      <c r="AR79">
        <v>-2.26732946292121</v>
      </c>
      <c r="AS79" t="s">
        <v>525</v>
      </c>
      <c r="AT79">
        <v>2.81582058823529</v>
      </c>
      <c r="AU79">
        <v>2.3692</v>
      </c>
      <c r="AV79">
        <f>1-AT79/AU79</f>
        <v>0</v>
      </c>
      <c r="AW79">
        <v>0.5</v>
      </c>
      <c r="AX79">
        <f>BL79</f>
        <v>0</v>
      </c>
      <c r="AY79">
        <f>J79</f>
        <v>0</v>
      </c>
      <c r="AZ79">
        <f>AV79*AW79*AX79</f>
        <v>0</v>
      </c>
      <c r="BA79">
        <f>BF79/AU79</f>
        <v>0</v>
      </c>
      <c r="BB79">
        <f>(AY79-AR79)/AX79</f>
        <v>0</v>
      </c>
      <c r="BC79">
        <f>(AO79-AU79)/AU79</f>
        <v>0</v>
      </c>
      <c r="BD79" t="s">
        <v>331</v>
      </c>
      <c r="BE79">
        <v>0</v>
      </c>
      <c r="BF79">
        <f>AU79-BE79</f>
        <v>0</v>
      </c>
      <c r="BG79">
        <f>(AU79-AT79)/(AU79-BE79)</f>
        <v>0</v>
      </c>
      <c r="BH79">
        <f>(AO79-AU79)/(AO79-BE79)</f>
        <v>0</v>
      </c>
      <c r="BI79">
        <f>(AU79-AT79)/(AU79-AN79)</f>
        <v>0</v>
      </c>
      <c r="BJ79">
        <f>(AO79-AU79)/(AO79-AN79)</f>
        <v>0</v>
      </c>
      <c r="BK79">
        <f>$B$11*CF79+$C$11*CG79+$F$11*CT79</f>
        <v>0</v>
      </c>
      <c r="BL79">
        <f>BK79*BM79</f>
        <v>0</v>
      </c>
      <c r="BM79">
        <f>($B$11*$D$9+$C$11*$D$9+$F$11*((DG79+CY79)/MAX(DG79+CY79+DH79, 0.1)*$I$9+DH79/MAX(DG79+CY79+DH79, 0.1)*$J$9))/($B$11+$C$11+$F$11)</f>
        <v>0</v>
      </c>
      <c r="BN79">
        <f>($B$11*$K$9+$C$11*$K$9+$F$11*((DG79+CY79)/MAX(DG79+CY79+DH79, 0.1)*$P$9+DH79/MAX(DG79+CY79+DH79, 0.1)*$Q$9))/($B$11+$C$11+$F$11)</f>
        <v>0</v>
      </c>
      <c r="BO79">
        <v>6</v>
      </c>
      <c r="BP79">
        <v>0.5</v>
      </c>
      <c r="BQ79" t="s">
        <v>332</v>
      </c>
      <c r="BR79">
        <v>1554827753</v>
      </c>
      <c r="BS79">
        <v>727.627</v>
      </c>
      <c r="BT79">
        <v>741.158</v>
      </c>
      <c r="BU79">
        <v>18.2171</v>
      </c>
      <c r="BV79">
        <v>18.2746</v>
      </c>
      <c r="BW79">
        <v>600.008</v>
      </c>
      <c r="BX79">
        <v>100.814</v>
      </c>
      <c r="BY79">
        <v>0.100219</v>
      </c>
      <c r="BZ79">
        <v>24.6351</v>
      </c>
      <c r="CA79">
        <v>26.4698</v>
      </c>
      <c r="CB79">
        <v>999.9</v>
      </c>
      <c r="CC79">
        <v>0</v>
      </c>
      <c r="CD79">
        <v>0</v>
      </c>
      <c r="CE79">
        <v>9980.62</v>
      </c>
      <c r="CF79">
        <v>0</v>
      </c>
      <c r="CG79">
        <v>0.00152894</v>
      </c>
      <c r="CH79">
        <v>-13.531</v>
      </c>
      <c r="CI79">
        <v>741.129</v>
      </c>
      <c r="CJ79">
        <v>754.955</v>
      </c>
      <c r="CK79">
        <v>-0.0575333</v>
      </c>
      <c r="CL79">
        <v>727.627</v>
      </c>
      <c r="CM79">
        <v>741.158</v>
      </c>
      <c r="CN79">
        <v>18.2171</v>
      </c>
      <c r="CO79">
        <v>18.2746</v>
      </c>
      <c r="CP79">
        <v>1.83654</v>
      </c>
      <c r="CQ79">
        <v>1.84234</v>
      </c>
      <c r="CR79">
        <v>16.1013</v>
      </c>
      <c r="CS79">
        <v>16.1508</v>
      </c>
      <c r="CT79">
        <v>9189.18</v>
      </c>
      <c r="CU79">
        <v>0.995582</v>
      </c>
      <c r="CV79">
        <v>0.00441798</v>
      </c>
      <c r="CW79">
        <v>0</v>
      </c>
      <c r="CX79">
        <v>1.6732</v>
      </c>
      <c r="CY79">
        <v>25</v>
      </c>
      <c r="CZ79">
        <v>1455.11</v>
      </c>
      <c r="DA79">
        <v>80791.5</v>
      </c>
      <c r="DB79">
        <v>48.937</v>
      </c>
      <c r="DC79">
        <v>46.562</v>
      </c>
      <c r="DD79">
        <v>47.562</v>
      </c>
      <c r="DE79">
        <v>45.562</v>
      </c>
      <c r="DF79">
        <v>49.812</v>
      </c>
      <c r="DG79">
        <v>9123.69</v>
      </c>
      <c r="DH79">
        <v>40.49</v>
      </c>
      <c r="DI79">
        <v>0</v>
      </c>
      <c r="DJ79">
        <v>3.70000004768372</v>
      </c>
      <c r="DK79">
        <v>2.81582058823529</v>
      </c>
      <c r="DL79">
        <v>-3.55636336749806</v>
      </c>
      <c r="DM79">
        <v>-304.976871460041</v>
      </c>
      <c r="DN79">
        <v>729.850764705882</v>
      </c>
      <c r="DO79">
        <v>10</v>
      </c>
      <c r="DP79">
        <v>0</v>
      </c>
      <c r="DQ79" t="s">
        <v>333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714.997737704918</v>
      </c>
      <c r="DZ79">
        <v>98.4548154415652</v>
      </c>
      <c r="EA79">
        <v>14.4502488433978</v>
      </c>
      <c r="EB79">
        <v>0</v>
      </c>
      <c r="EC79">
        <v>701.119885245902</v>
      </c>
      <c r="ED79">
        <v>98.8243659439446</v>
      </c>
      <c r="EE79">
        <v>14.5006730743708</v>
      </c>
      <c r="EF79">
        <v>0</v>
      </c>
      <c r="EG79">
        <v>18.3038147540984</v>
      </c>
      <c r="EH79">
        <v>-0.373741935483886</v>
      </c>
      <c r="EI79">
        <v>0.0549930154613267</v>
      </c>
      <c r="EJ79">
        <v>0</v>
      </c>
      <c r="EK79">
        <v>0</v>
      </c>
      <c r="EL79">
        <v>3</v>
      </c>
      <c r="EM79" t="s">
        <v>334</v>
      </c>
      <c r="EN79">
        <v>3.20994</v>
      </c>
      <c r="EO79">
        <v>2.67624</v>
      </c>
      <c r="EP79">
        <v>0.161788</v>
      </c>
      <c r="EQ79">
        <v>0.163313</v>
      </c>
      <c r="ER79">
        <v>0.0961407</v>
      </c>
      <c r="ES79">
        <v>0.0962858</v>
      </c>
      <c r="ET79">
        <v>26046.3</v>
      </c>
      <c r="EU79">
        <v>29791.2</v>
      </c>
      <c r="EV79">
        <v>30887.2</v>
      </c>
      <c r="EW79">
        <v>34245.2</v>
      </c>
      <c r="EX79">
        <v>37935</v>
      </c>
      <c r="EY79">
        <v>38312.6</v>
      </c>
      <c r="EZ79">
        <v>42111.4</v>
      </c>
      <c r="FA79">
        <v>42279.8</v>
      </c>
      <c r="FB79">
        <v>2.25787</v>
      </c>
      <c r="FC79">
        <v>1.92418</v>
      </c>
      <c r="FD79">
        <v>0.148572</v>
      </c>
      <c r="FE79">
        <v>0</v>
      </c>
      <c r="FF79">
        <v>24.0333</v>
      </c>
      <c r="FG79">
        <v>999.9</v>
      </c>
      <c r="FH79">
        <v>62.849</v>
      </c>
      <c r="FI79">
        <v>28.127</v>
      </c>
      <c r="FJ79">
        <v>23.8313</v>
      </c>
      <c r="FK79">
        <v>60.13</v>
      </c>
      <c r="FL79">
        <v>25.629</v>
      </c>
      <c r="FM79">
        <v>1</v>
      </c>
      <c r="FN79">
        <v>-0.16127</v>
      </c>
      <c r="FO79">
        <v>3.46707</v>
      </c>
      <c r="FP79">
        <v>20.2137</v>
      </c>
      <c r="FQ79">
        <v>5.24395</v>
      </c>
      <c r="FR79">
        <v>11.986</v>
      </c>
      <c r="FS79">
        <v>4.9744</v>
      </c>
      <c r="FT79">
        <v>3.29705</v>
      </c>
      <c r="FU79">
        <v>160.2</v>
      </c>
      <c r="FV79">
        <v>9999</v>
      </c>
      <c r="FW79">
        <v>9999</v>
      </c>
      <c r="FX79">
        <v>7432.8</v>
      </c>
      <c r="FY79">
        <v>1.85633</v>
      </c>
      <c r="FZ79">
        <v>1.85455</v>
      </c>
      <c r="GA79">
        <v>1.85561</v>
      </c>
      <c r="GB79">
        <v>1.85991</v>
      </c>
      <c r="GC79">
        <v>1.85425</v>
      </c>
      <c r="GD79">
        <v>1.85865</v>
      </c>
      <c r="GE79">
        <v>1.85585</v>
      </c>
      <c r="GF79">
        <v>1.8544</v>
      </c>
      <c r="GG79" t="s">
        <v>335</v>
      </c>
      <c r="GH79" t="s">
        <v>19</v>
      </c>
      <c r="GI79" t="s">
        <v>19</v>
      </c>
      <c r="GJ79" t="s">
        <v>19</v>
      </c>
      <c r="GK79" t="s">
        <v>336</v>
      </c>
      <c r="GL79" t="s">
        <v>337</v>
      </c>
      <c r="GM79" t="s">
        <v>338</v>
      </c>
      <c r="GN79" t="s">
        <v>338</v>
      </c>
      <c r="GO79" t="s">
        <v>338</v>
      </c>
      <c r="GP79" t="s">
        <v>338</v>
      </c>
      <c r="GQ79">
        <v>0</v>
      </c>
      <c r="GR79">
        <v>100</v>
      </c>
      <c r="GS79">
        <v>100</v>
      </c>
      <c r="GT79">
        <v>0</v>
      </c>
      <c r="GU79">
        <v>0</v>
      </c>
      <c r="GV79">
        <v>2</v>
      </c>
      <c r="GW79">
        <v>646.318</v>
      </c>
      <c r="GX79">
        <v>393.017</v>
      </c>
      <c r="GY79">
        <v>16.8786</v>
      </c>
      <c r="GZ79">
        <v>24.9652</v>
      </c>
      <c r="HA79">
        <v>30</v>
      </c>
      <c r="HB79">
        <v>24.8094</v>
      </c>
      <c r="HC79">
        <v>24.7955</v>
      </c>
      <c r="HD79">
        <v>32.3887</v>
      </c>
      <c r="HE79">
        <v>34.4476</v>
      </c>
      <c r="HF79">
        <v>60.6021</v>
      </c>
      <c r="HG79">
        <v>16.88</v>
      </c>
      <c r="HH79">
        <v>755</v>
      </c>
      <c r="HI79">
        <v>18.2271</v>
      </c>
      <c r="HJ79">
        <v>101.459</v>
      </c>
      <c r="HK79">
        <v>101.775</v>
      </c>
    </row>
    <row r="80" spans="1:219">
      <c r="A80">
        <v>64</v>
      </c>
      <c r="B80">
        <v>1554827761</v>
      </c>
      <c r="C80">
        <v>458</v>
      </c>
      <c r="D80" t="s">
        <v>526</v>
      </c>
      <c r="E80" t="s">
        <v>527</v>
      </c>
      <c r="H80">
        <v>1554827761</v>
      </c>
      <c r="I80">
        <f>BW80*AJ80*(BU80-BV80)/(100*BO80*(1000-AJ80*BU80))</f>
        <v>0</v>
      </c>
      <c r="J80">
        <f>BW80*AJ80*(BT80-BS80*(1000-AJ80*BV80)/(1000-AJ80*BU80))/(100*BO80)</f>
        <v>0</v>
      </c>
      <c r="K80">
        <f>BS80 - IF(AJ80&gt;1, J80*BO80*100.0/(AL80*CE80), 0)</f>
        <v>0</v>
      </c>
      <c r="L80">
        <f>((R80-I80/2)*K80-J80)/(R80+I80/2)</f>
        <v>0</v>
      </c>
      <c r="M80">
        <f>L80*(BX80+BY80)/1000.0</f>
        <v>0</v>
      </c>
      <c r="N80">
        <f>(BS80 - IF(AJ80&gt;1, J80*BO80*100.0/(AL80*CE80), 0))*(BX80+BY80)/1000.0</f>
        <v>0</v>
      </c>
      <c r="O80">
        <f>2.0/((1/Q80-1/P80)+SIGN(Q80)*SQRT((1/Q80-1/P80)*(1/Q80-1/P80) + 4*BP80/((BP80+1)*(BP80+1))*(2*1/Q80*1/P80-1/P80*1/P80)))</f>
        <v>0</v>
      </c>
      <c r="P80">
        <f>AG80+AF80*BO80+AE80*BO80*BO80</f>
        <v>0</v>
      </c>
      <c r="Q80">
        <f>I80*(1000-(1000*0.61365*exp(17.502*U80/(240.97+U80))/(BX80+BY80)+BU80)/2)/(1000*0.61365*exp(17.502*U80/(240.97+U80))/(BX80+BY80)-BU80)</f>
        <v>0</v>
      </c>
      <c r="R80">
        <f>1/((BP80+1)/(O80/1.6)+1/(P80/1.37)) + BP80/((BP80+1)/(O80/1.6) + BP80/(P80/1.37))</f>
        <v>0</v>
      </c>
      <c r="S80">
        <f>(BL80*BN80)</f>
        <v>0</v>
      </c>
      <c r="T80">
        <f>(BZ80+(S80+2*0.95*5.67E-8*(((BZ80+$B$7)+273)^4-(BZ80+273)^4)-44100*I80)/(1.84*29.3*P80+8*0.95*5.67E-8*(BZ80+273)^3))</f>
        <v>0</v>
      </c>
      <c r="U80">
        <f>($C$7*CA80+$D$7*CB80+$E$7*T80)</f>
        <v>0</v>
      </c>
      <c r="V80">
        <f>0.61365*exp(17.502*U80/(240.97+U80))</f>
        <v>0</v>
      </c>
      <c r="W80">
        <f>(X80/Y80*100)</f>
        <v>0</v>
      </c>
      <c r="X80">
        <f>BU80*(BX80+BY80)/1000</f>
        <v>0</v>
      </c>
      <c r="Y80">
        <f>0.61365*exp(17.502*BZ80/(240.97+BZ80))</f>
        <v>0</v>
      </c>
      <c r="Z80">
        <f>(V80-BU80*(BX80+BY80)/1000)</f>
        <v>0</v>
      </c>
      <c r="AA80">
        <f>(-I80*44100)</f>
        <v>0</v>
      </c>
      <c r="AB80">
        <f>2*29.3*P80*0.92*(BZ80-U80)</f>
        <v>0</v>
      </c>
      <c r="AC80">
        <f>2*0.95*5.67E-8*(((BZ80+$B$7)+273)^4-(U80+273)^4)</f>
        <v>0</v>
      </c>
      <c r="AD80">
        <f>S80+AC80+AA80+AB80</f>
        <v>0</v>
      </c>
      <c r="AE80">
        <v>-0.041907507171801</v>
      </c>
      <c r="AF80">
        <v>0.0470448480996129</v>
      </c>
      <c r="AG80">
        <v>3.50314008539241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MAX(0,($B$13+$C$13*CE80)/(1+$D$13*CE80)*BX80/(BZ80+273)*$E$13)</f>
        <v>0</v>
      </c>
      <c r="AM80">
        <v>0</v>
      </c>
      <c r="AN80">
        <v>620.557647058824</v>
      </c>
      <c r="AO80">
        <v>1908.13</v>
      </c>
      <c r="AP80">
        <f>AO80-AN80</f>
        <v>0</v>
      </c>
      <c r="AQ80">
        <f>AP80/AO80</f>
        <v>0</v>
      </c>
      <c r="AR80">
        <v>-2.26732946292121</v>
      </c>
      <c r="AS80" t="s">
        <v>528</v>
      </c>
      <c r="AT80">
        <v>2.76601176470588</v>
      </c>
      <c r="AU80">
        <v>2.524</v>
      </c>
      <c r="AV80">
        <f>1-AT80/AU80</f>
        <v>0</v>
      </c>
      <c r="AW80">
        <v>0.5</v>
      </c>
      <c r="AX80">
        <f>BL80</f>
        <v>0</v>
      </c>
      <c r="AY80">
        <f>J80</f>
        <v>0</v>
      </c>
      <c r="AZ80">
        <f>AV80*AW80*AX80</f>
        <v>0</v>
      </c>
      <c r="BA80">
        <f>BF80/AU80</f>
        <v>0</v>
      </c>
      <c r="BB80">
        <f>(AY80-AR80)/AX80</f>
        <v>0</v>
      </c>
      <c r="BC80">
        <f>(AO80-AU80)/AU80</f>
        <v>0</v>
      </c>
      <c r="BD80" t="s">
        <v>331</v>
      </c>
      <c r="BE80">
        <v>0</v>
      </c>
      <c r="BF80">
        <f>AU80-BE80</f>
        <v>0</v>
      </c>
      <c r="BG80">
        <f>(AU80-AT80)/(AU80-BE80)</f>
        <v>0</v>
      </c>
      <c r="BH80">
        <f>(AO80-AU80)/(AO80-BE80)</f>
        <v>0</v>
      </c>
      <c r="BI80">
        <f>(AU80-AT80)/(AU80-AN80)</f>
        <v>0</v>
      </c>
      <c r="BJ80">
        <f>(AO80-AU80)/(AO80-AN80)</f>
        <v>0</v>
      </c>
      <c r="BK80">
        <f>$B$11*CF80+$C$11*CG80+$F$11*CT80</f>
        <v>0</v>
      </c>
      <c r="BL80">
        <f>BK80*BM80</f>
        <v>0</v>
      </c>
      <c r="BM80">
        <f>($B$11*$D$9+$C$11*$D$9+$F$11*((DG80+CY80)/MAX(DG80+CY80+DH80, 0.1)*$I$9+DH80/MAX(DG80+CY80+DH80, 0.1)*$J$9))/($B$11+$C$11+$F$11)</f>
        <v>0</v>
      </c>
      <c r="BN80">
        <f>($B$11*$K$9+$C$11*$K$9+$F$11*((DG80+CY80)/MAX(DG80+CY80+DH80, 0.1)*$P$9+DH80/MAX(DG80+CY80+DH80, 0.1)*$Q$9))/($B$11+$C$11+$F$11)</f>
        <v>0</v>
      </c>
      <c r="BO80">
        <v>6</v>
      </c>
      <c r="BP80">
        <v>0.5</v>
      </c>
      <c r="BQ80" t="s">
        <v>332</v>
      </c>
      <c r="BR80">
        <v>1554827761</v>
      </c>
      <c r="BS80">
        <v>740.402</v>
      </c>
      <c r="BT80">
        <v>755.453</v>
      </c>
      <c r="BU80">
        <v>18.1864</v>
      </c>
      <c r="BV80">
        <v>18.2797</v>
      </c>
      <c r="BW80">
        <v>600.038</v>
      </c>
      <c r="BX80">
        <v>100.816</v>
      </c>
      <c r="BY80">
        <v>0.100182</v>
      </c>
      <c r="BZ80">
        <v>24.5891</v>
      </c>
      <c r="CA80">
        <v>26.6799</v>
      </c>
      <c r="CB80">
        <v>999.9</v>
      </c>
      <c r="CC80">
        <v>0</v>
      </c>
      <c r="CD80">
        <v>0</v>
      </c>
      <c r="CE80">
        <v>10024.4</v>
      </c>
      <c r="CF80">
        <v>0</v>
      </c>
      <c r="CG80">
        <v>0.00152894</v>
      </c>
      <c r="CH80">
        <v>-15.0517</v>
      </c>
      <c r="CI80">
        <v>754.116</v>
      </c>
      <c r="CJ80">
        <v>769.52</v>
      </c>
      <c r="CK80">
        <v>-0.0933151</v>
      </c>
      <c r="CL80">
        <v>740.402</v>
      </c>
      <c r="CM80">
        <v>755.453</v>
      </c>
      <c r="CN80">
        <v>18.1864</v>
      </c>
      <c r="CO80">
        <v>18.2797</v>
      </c>
      <c r="CP80">
        <v>1.83348</v>
      </c>
      <c r="CQ80">
        <v>1.84289</v>
      </c>
      <c r="CR80">
        <v>16.0752</v>
      </c>
      <c r="CS80">
        <v>16.1554</v>
      </c>
      <c r="CT80">
        <v>9176.42</v>
      </c>
      <c r="CU80">
        <v>0.995579</v>
      </c>
      <c r="CV80">
        <v>0.00442135</v>
      </c>
      <c r="CW80">
        <v>0</v>
      </c>
      <c r="CX80">
        <v>1.73</v>
      </c>
      <c r="CY80">
        <v>25</v>
      </c>
      <c r="CZ80">
        <v>1465.8</v>
      </c>
      <c r="DA80">
        <v>80678.9</v>
      </c>
      <c r="DB80">
        <v>49</v>
      </c>
      <c r="DC80">
        <v>46.562</v>
      </c>
      <c r="DD80">
        <v>47.562</v>
      </c>
      <c r="DE80">
        <v>45.5</v>
      </c>
      <c r="DF80">
        <v>49.75</v>
      </c>
      <c r="DG80">
        <v>9110.96</v>
      </c>
      <c r="DH80">
        <v>40.46</v>
      </c>
      <c r="DI80">
        <v>0</v>
      </c>
      <c r="DJ80">
        <v>3</v>
      </c>
      <c r="DK80">
        <v>2.76601176470588</v>
      </c>
      <c r="DL80">
        <v>-4.42333749058544</v>
      </c>
      <c r="DM80">
        <v>4801.20132841607</v>
      </c>
      <c r="DN80">
        <v>734.788882352941</v>
      </c>
      <c r="DO80">
        <v>10</v>
      </c>
      <c r="DP80">
        <v>0</v>
      </c>
      <c r="DQ80" t="s">
        <v>333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727.959163934426</v>
      </c>
      <c r="DZ80">
        <v>98.5334468535148</v>
      </c>
      <c r="EA80">
        <v>14.4636263021827</v>
      </c>
      <c r="EB80">
        <v>0</v>
      </c>
      <c r="EC80">
        <v>714.275163934426</v>
      </c>
      <c r="ED80">
        <v>98.2481184558421</v>
      </c>
      <c r="EE80">
        <v>14.4161243674021</v>
      </c>
      <c r="EF80">
        <v>0</v>
      </c>
      <c r="EG80">
        <v>18.2593540983607</v>
      </c>
      <c r="EH80">
        <v>-0.308312427287139</v>
      </c>
      <c r="EI80">
        <v>0.0457156162068354</v>
      </c>
      <c r="EJ80">
        <v>0</v>
      </c>
      <c r="EK80">
        <v>0</v>
      </c>
      <c r="EL80">
        <v>3</v>
      </c>
      <c r="EM80" t="s">
        <v>334</v>
      </c>
      <c r="EN80">
        <v>3.21001</v>
      </c>
      <c r="EO80">
        <v>2.67657</v>
      </c>
      <c r="EP80">
        <v>0.163699</v>
      </c>
      <c r="EQ80">
        <v>0.165427</v>
      </c>
      <c r="ER80">
        <v>0.0960246</v>
      </c>
      <c r="ES80">
        <v>0.0963058</v>
      </c>
      <c r="ET80">
        <v>25987.1</v>
      </c>
      <c r="EU80">
        <v>29716.7</v>
      </c>
      <c r="EV80">
        <v>30887.4</v>
      </c>
      <c r="EW80">
        <v>34246</v>
      </c>
      <c r="EX80">
        <v>37940.4</v>
      </c>
      <c r="EY80">
        <v>38312.4</v>
      </c>
      <c r="EZ80">
        <v>42112</v>
      </c>
      <c r="FA80">
        <v>42280.5</v>
      </c>
      <c r="FB80">
        <v>2.25763</v>
      </c>
      <c r="FC80">
        <v>1.9239</v>
      </c>
      <c r="FD80">
        <v>0.162341</v>
      </c>
      <c r="FE80">
        <v>0</v>
      </c>
      <c r="FF80">
        <v>24.0178</v>
      </c>
      <c r="FG80">
        <v>999.9</v>
      </c>
      <c r="FH80">
        <v>62.825</v>
      </c>
      <c r="FI80">
        <v>28.137</v>
      </c>
      <c r="FJ80">
        <v>23.8368</v>
      </c>
      <c r="FK80">
        <v>60.41</v>
      </c>
      <c r="FL80">
        <v>25.7973</v>
      </c>
      <c r="FM80">
        <v>1</v>
      </c>
      <c r="FN80">
        <v>-0.158689</v>
      </c>
      <c r="FO80">
        <v>4.50952</v>
      </c>
      <c r="FP80">
        <v>20.1785</v>
      </c>
      <c r="FQ80">
        <v>5.24439</v>
      </c>
      <c r="FR80">
        <v>11.986</v>
      </c>
      <c r="FS80">
        <v>4.9749</v>
      </c>
      <c r="FT80">
        <v>3.29723</v>
      </c>
      <c r="FU80">
        <v>160.2</v>
      </c>
      <c r="FV80">
        <v>9999</v>
      </c>
      <c r="FW80">
        <v>9999</v>
      </c>
      <c r="FX80">
        <v>7432.8</v>
      </c>
      <c r="FY80">
        <v>1.85631</v>
      </c>
      <c r="FZ80">
        <v>1.85455</v>
      </c>
      <c r="GA80">
        <v>1.8556</v>
      </c>
      <c r="GB80">
        <v>1.85991</v>
      </c>
      <c r="GC80">
        <v>1.85425</v>
      </c>
      <c r="GD80">
        <v>1.85865</v>
      </c>
      <c r="GE80">
        <v>1.85584</v>
      </c>
      <c r="GF80">
        <v>1.85441</v>
      </c>
      <c r="GG80" t="s">
        <v>335</v>
      </c>
      <c r="GH80" t="s">
        <v>19</v>
      </c>
      <c r="GI80" t="s">
        <v>19</v>
      </c>
      <c r="GJ80" t="s">
        <v>19</v>
      </c>
      <c r="GK80" t="s">
        <v>336</v>
      </c>
      <c r="GL80" t="s">
        <v>337</v>
      </c>
      <c r="GM80" t="s">
        <v>338</v>
      </c>
      <c r="GN80" t="s">
        <v>338</v>
      </c>
      <c r="GO80" t="s">
        <v>338</v>
      </c>
      <c r="GP80" t="s">
        <v>338</v>
      </c>
      <c r="GQ80">
        <v>0</v>
      </c>
      <c r="GR80">
        <v>100</v>
      </c>
      <c r="GS80">
        <v>100</v>
      </c>
      <c r="GT80">
        <v>0</v>
      </c>
      <c r="GU80">
        <v>0</v>
      </c>
      <c r="GV80">
        <v>2</v>
      </c>
      <c r="GW80">
        <v>646.148</v>
      </c>
      <c r="GX80">
        <v>392.868</v>
      </c>
      <c r="GY80">
        <v>16.7889</v>
      </c>
      <c r="GZ80">
        <v>24.964</v>
      </c>
      <c r="HA80">
        <v>30.0019</v>
      </c>
      <c r="HB80">
        <v>24.8111</v>
      </c>
      <c r="HC80">
        <v>24.7957</v>
      </c>
      <c r="HD80">
        <v>32.9794</v>
      </c>
      <c r="HE80">
        <v>34.4476</v>
      </c>
      <c r="HF80">
        <v>60.6021</v>
      </c>
      <c r="HG80">
        <v>16.6433</v>
      </c>
      <c r="HH80">
        <v>765</v>
      </c>
      <c r="HI80">
        <v>18.2329</v>
      </c>
      <c r="HJ80">
        <v>101.46</v>
      </c>
      <c r="HK80">
        <v>101.777</v>
      </c>
    </row>
    <row r="81" spans="1:219">
      <c r="A81">
        <v>65</v>
      </c>
      <c r="B81">
        <v>1554827765</v>
      </c>
      <c r="C81">
        <v>462</v>
      </c>
      <c r="D81" t="s">
        <v>529</v>
      </c>
      <c r="E81" t="s">
        <v>530</v>
      </c>
      <c r="H81">
        <v>1554827765</v>
      </c>
      <c r="I81">
        <f>BW81*AJ81*(BU81-BV81)/(100*BO81*(1000-AJ81*BU81))</f>
        <v>0</v>
      </c>
      <c r="J81">
        <f>BW81*AJ81*(BT81-BS81*(1000-AJ81*BV81)/(1000-AJ81*BU81))/(100*BO81)</f>
        <v>0</v>
      </c>
      <c r="K81">
        <f>BS81 - IF(AJ81&gt;1, J81*BO81*100.0/(AL81*CE81), 0)</f>
        <v>0</v>
      </c>
      <c r="L81">
        <f>((R81-I81/2)*K81-J81)/(R81+I81/2)</f>
        <v>0</v>
      </c>
      <c r="M81">
        <f>L81*(BX81+BY81)/1000.0</f>
        <v>0</v>
      </c>
      <c r="N81">
        <f>(BS81 - IF(AJ81&gt;1, J81*BO81*100.0/(AL81*CE81), 0))*(BX81+BY81)/1000.0</f>
        <v>0</v>
      </c>
      <c r="O81">
        <f>2.0/((1/Q81-1/P81)+SIGN(Q81)*SQRT((1/Q81-1/P81)*(1/Q81-1/P81) + 4*BP81/((BP81+1)*(BP81+1))*(2*1/Q81*1/P81-1/P81*1/P81)))</f>
        <v>0</v>
      </c>
      <c r="P81">
        <f>AG81+AF81*BO81+AE81*BO81*BO81</f>
        <v>0</v>
      </c>
      <c r="Q81">
        <f>I81*(1000-(1000*0.61365*exp(17.502*U81/(240.97+U81))/(BX81+BY81)+BU81)/2)/(1000*0.61365*exp(17.502*U81/(240.97+U81))/(BX81+BY81)-BU81)</f>
        <v>0</v>
      </c>
      <c r="R81">
        <f>1/((BP81+1)/(O81/1.6)+1/(P81/1.37)) + BP81/((BP81+1)/(O81/1.6) + BP81/(P81/1.37))</f>
        <v>0</v>
      </c>
      <c r="S81">
        <f>(BL81*BN81)</f>
        <v>0</v>
      </c>
      <c r="T81">
        <f>(BZ81+(S81+2*0.95*5.67E-8*(((BZ81+$B$7)+273)^4-(BZ81+273)^4)-44100*I81)/(1.84*29.3*P81+8*0.95*5.67E-8*(BZ81+273)^3))</f>
        <v>0</v>
      </c>
      <c r="U81">
        <f>($C$7*CA81+$D$7*CB81+$E$7*T81)</f>
        <v>0</v>
      </c>
      <c r="V81">
        <f>0.61365*exp(17.502*U81/(240.97+U81))</f>
        <v>0</v>
      </c>
      <c r="W81">
        <f>(X81/Y81*100)</f>
        <v>0</v>
      </c>
      <c r="X81">
        <f>BU81*(BX81+BY81)/1000</f>
        <v>0</v>
      </c>
      <c r="Y81">
        <f>0.61365*exp(17.502*BZ81/(240.97+BZ81))</f>
        <v>0</v>
      </c>
      <c r="Z81">
        <f>(V81-BU81*(BX81+BY81)/1000)</f>
        <v>0</v>
      </c>
      <c r="AA81">
        <f>(-I81*44100)</f>
        <v>0</v>
      </c>
      <c r="AB81">
        <f>2*29.3*P81*0.92*(BZ81-U81)</f>
        <v>0</v>
      </c>
      <c r="AC81">
        <f>2*0.95*5.67E-8*(((BZ81+$B$7)+273)^4-(U81+273)^4)</f>
        <v>0</v>
      </c>
      <c r="AD81">
        <f>S81+AC81+AA81+AB81</f>
        <v>0</v>
      </c>
      <c r="AE81">
        <v>-0.0420270720886122</v>
      </c>
      <c r="AF81">
        <v>0.0471790701931954</v>
      </c>
      <c r="AG81">
        <v>3.51102839640175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MAX(0,($B$13+$C$13*CE81)/(1+$D$13*CE81)*BX81/(BZ81+273)*$E$13)</f>
        <v>0</v>
      </c>
      <c r="AM81">
        <v>0</v>
      </c>
      <c r="AN81">
        <v>620.557647058824</v>
      </c>
      <c r="AO81">
        <v>1908.13</v>
      </c>
      <c r="AP81">
        <f>AO81-AN81</f>
        <v>0</v>
      </c>
      <c r="AQ81">
        <f>AP81/AO81</f>
        <v>0</v>
      </c>
      <c r="AR81">
        <v>-2.26732946292121</v>
      </c>
      <c r="AS81" t="s">
        <v>531</v>
      </c>
      <c r="AT81">
        <v>2.61360588235294</v>
      </c>
      <c r="AU81">
        <v>2.416</v>
      </c>
      <c r="AV81">
        <f>1-AT81/AU81</f>
        <v>0</v>
      </c>
      <c r="AW81">
        <v>0.5</v>
      </c>
      <c r="AX81">
        <f>BL81</f>
        <v>0</v>
      </c>
      <c r="AY81">
        <f>J81</f>
        <v>0</v>
      </c>
      <c r="AZ81">
        <f>AV81*AW81*AX81</f>
        <v>0</v>
      </c>
      <c r="BA81">
        <f>BF81/AU81</f>
        <v>0</v>
      </c>
      <c r="BB81">
        <f>(AY81-AR81)/AX81</f>
        <v>0</v>
      </c>
      <c r="BC81">
        <f>(AO81-AU81)/AU81</f>
        <v>0</v>
      </c>
      <c r="BD81" t="s">
        <v>331</v>
      </c>
      <c r="BE81">
        <v>0</v>
      </c>
      <c r="BF81">
        <f>AU81-BE81</f>
        <v>0</v>
      </c>
      <c r="BG81">
        <f>(AU81-AT81)/(AU81-BE81)</f>
        <v>0</v>
      </c>
      <c r="BH81">
        <f>(AO81-AU81)/(AO81-BE81)</f>
        <v>0</v>
      </c>
      <c r="BI81">
        <f>(AU81-AT81)/(AU81-AN81)</f>
        <v>0</v>
      </c>
      <c r="BJ81">
        <f>(AO81-AU81)/(AO81-AN81)</f>
        <v>0</v>
      </c>
      <c r="BK81">
        <f>$B$11*CF81+$C$11*CG81+$F$11*CT81</f>
        <v>0</v>
      </c>
      <c r="BL81">
        <f>BK81*BM81</f>
        <v>0</v>
      </c>
      <c r="BM81">
        <f>($B$11*$D$9+$C$11*$D$9+$F$11*((DG81+CY81)/MAX(DG81+CY81+DH81, 0.1)*$I$9+DH81/MAX(DG81+CY81+DH81, 0.1)*$J$9))/($B$11+$C$11+$F$11)</f>
        <v>0</v>
      </c>
      <c r="BN81">
        <f>($B$11*$K$9+$C$11*$K$9+$F$11*((DG81+CY81)/MAX(DG81+CY81+DH81, 0.1)*$P$9+DH81/MAX(DG81+CY81+DH81, 0.1)*$Q$9))/($B$11+$C$11+$F$11)</f>
        <v>0</v>
      </c>
      <c r="BO81">
        <v>6</v>
      </c>
      <c r="BP81">
        <v>0.5</v>
      </c>
      <c r="BQ81" t="s">
        <v>332</v>
      </c>
      <c r="BR81">
        <v>1554827765</v>
      </c>
      <c r="BS81">
        <v>747.916</v>
      </c>
      <c r="BT81">
        <v>762.655</v>
      </c>
      <c r="BU81">
        <v>18.1327</v>
      </c>
      <c r="BV81">
        <v>18.2836</v>
      </c>
      <c r="BW81">
        <v>599.958</v>
      </c>
      <c r="BX81">
        <v>100.815</v>
      </c>
      <c r="BY81">
        <v>0.0987545</v>
      </c>
      <c r="BZ81">
        <v>24.6143</v>
      </c>
      <c r="CA81">
        <v>26.5372</v>
      </c>
      <c r="CB81">
        <v>999.9</v>
      </c>
      <c r="CC81">
        <v>0</v>
      </c>
      <c r="CD81">
        <v>0</v>
      </c>
      <c r="CE81">
        <v>10053.1</v>
      </c>
      <c r="CF81">
        <v>0</v>
      </c>
      <c r="CG81">
        <v>0.00152894</v>
      </c>
      <c r="CH81">
        <v>-14.7388</v>
      </c>
      <c r="CI81">
        <v>761.728</v>
      </c>
      <c r="CJ81">
        <v>776.858</v>
      </c>
      <c r="CK81">
        <v>-0.150867</v>
      </c>
      <c r="CL81">
        <v>747.916</v>
      </c>
      <c r="CM81">
        <v>762.655</v>
      </c>
      <c r="CN81">
        <v>18.1327</v>
      </c>
      <c r="CO81">
        <v>18.2836</v>
      </c>
      <c r="CP81">
        <v>1.82805</v>
      </c>
      <c r="CQ81">
        <v>1.84326</v>
      </c>
      <c r="CR81">
        <v>16.0287</v>
      </c>
      <c r="CS81">
        <v>16.1585</v>
      </c>
      <c r="CT81">
        <v>9180.47</v>
      </c>
      <c r="CU81">
        <v>0.995582</v>
      </c>
      <c r="CV81">
        <v>0.00441798</v>
      </c>
      <c r="CW81">
        <v>0</v>
      </c>
      <c r="CX81">
        <v>1.376</v>
      </c>
      <c r="CY81">
        <v>25</v>
      </c>
      <c r="CZ81">
        <v>1461.77</v>
      </c>
      <c r="DA81">
        <v>80714.7</v>
      </c>
      <c r="DB81">
        <v>49</v>
      </c>
      <c r="DC81">
        <v>46.562</v>
      </c>
      <c r="DD81">
        <v>47.625</v>
      </c>
      <c r="DE81">
        <v>45.562</v>
      </c>
      <c r="DF81">
        <v>49.812</v>
      </c>
      <c r="DG81">
        <v>9115.02</v>
      </c>
      <c r="DH81">
        <v>40.45</v>
      </c>
      <c r="DI81">
        <v>0</v>
      </c>
      <c r="DJ81">
        <v>3.79999995231628</v>
      </c>
      <c r="DK81">
        <v>2.61360588235294</v>
      </c>
      <c r="DL81">
        <v>-2.23813809184347</v>
      </c>
      <c r="DM81">
        <v>-462.188114917986</v>
      </c>
      <c r="DN81">
        <v>808.379294117647</v>
      </c>
      <c r="DO81">
        <v>10</v>
      </c>
      <c r="DP81">
        <v>0</v>
      </c>
      <c r="DQ81" t="s">
        <v>333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734.772229508197</v>
      </c>
      <c r="DZ81">
        <v>100.465237440508</v>
      </c>
      <c r="EA81">
        <v>14.754463339584</v>
      </c>
      <c r="EB81">
        <v>0</v>
      </c>
      <c r="EC81">
        <v>720.842803278689</v>
      </c>
      <c r="ED81">
        <v>98.7356890534109</v>
      </c>
      <c r="EE81">
        <v>14.4879530281164</v>
      </c>
      <c r="EF81">
        <v>0</v>
      </c>
      <c r="EG81">
        <v>18.237631147541</v>
      </c>
      <c r="EH81">
        <v>-0.290316869381282</v>
      </c>
      <c r="EI81">
        <v>0.0429446786374436</v>
      </c>
      <c r="EJ81">
        <v>0</v>
      </c>
      <c r="EK81">
        <v>0</v>
      </c>
      <c r="EL81">
        <v>3</v>
      </c>
      <c r="EM81" t="s">
        <v>334</v>
      </c>
      <c r="EN81">
        <v>3.20984</v>
      </c>
      <c r="EO81">
        <v>2.67541</v>
      </c>
      <c r="EP81">
        <v>0.164812</v>
      </c>
      <c r="EQ81">
        <v>0.166482</v>
      </c>
      <c r="ER81">
        <v>0.0958198</v>
      </c>
      <c r="ES81">
        <v>0.0963197</v>
      </c>
      <c r="ET81">
        <v>25952.5</v>
      </c>
      <c r="EU81">
        <v>29679.1</v>
      </c>
      <c r="EV81">
        <v>30887.3</v>
      </c>
      <c r="EW81">
        <v>34245.9</v>
      </c>
      <c r="EX81">
        <v>37948.9</v>
      </c>
      <c r="EY81">
        <v>38312</v>
      </c>
      <c r="EZ81">
        <v>42111.9</v>
      </c>
      <c r="FA81">
        <v>42280.7</v>
      </c>
      <c r="FB81">
        <v>2.25752</v>
      </c>
      <c r="FC81">
        <v>1.92362</v>
      </c>
      <c r="FD81">
        <v>0.154272</v>
      </c>
      <c r="FE81">
        <v>0</v>
      </c>
      <c r="FF81">
        <v>24.0073</v>
      </c>
      <c r="FG81">
        <v>999.9</v>
      </c>
      <c r="FH81">
        <v>62.801</v>
      </c>
      <c r="FI81">
        <v>28.157</v>
      </c>
      <c r="FJ81">
        <v>23.8568</v>
      </c>
      <c r="FK81">
        <v>59.62</v>
      </c>
      <c r="FL81">
        <v>25.6771</v>
      </c>
      <c r="FM81">
        <v>1</v>
      </c>
      <c r="FN81">
        <v>-0.157627</v>
      </c>
      <c r="FO81">
        <v>3.9537</v>
      </c>
      <c r="FP81">
        <v>20.1962</v>
      </c>
      <c r="FQ81">
        <v>5.24035</v>
      </c>
      <c r="FR81">
        <v>11.9858</v>
      </c>
      <c r="FS81">
        <v>4.97385</v>
      </c>
      <c r="FT81">
        <v>3.2964</v>
      </c>
      <c r="FU81">
        <v>160.2</v>
      </c>
      <c r="FV81">
        <v>9999</v>
      </c>
      <c r="FW81">
        <v>9999</v>
      </c>
      <c r="FX81">
        <v>7433.1</v>
      </c>
      <c r="FY81">
        <v>1.85632</v>
      </c>
      <c r="FZ81">
        <v>1.85455</v>
      </c>
      <c r="GA81">
        <v>1.85562</v>
      </c>
      <c r="GB81">
        <v>1.8599</v>
      </c>
      <c r="GC81">
        <v>1.85425</v>
      </c>
      <c r="GD81">
        <v>1.85866</v>
      </c>
      <c r="GE81">
        <v>1.85585</v>
      </c>
      <c r="GF81">
        <v>1.85441</v>
      </c>
      <c r="GG81" t="s">
        <v>335</v>
      </c>
      <c r="GH81" t="s">
        <v>19</v>
      </c>
      <c r="GI81" t="s">
        <v>19</v>
      </c>
      <c r="GJ81" t="s">
        <v>19</v>
      </c>
      <c r="GK81" t="s">
        <v>336</v>
      </c>
      <c r="GL81" t="s">
        <v>337</v>
      </c>
      <c r="GM81" t="s">
        <v>338</v>
      </c>
      <c r="GN81" t="s">
        <v>338</v>
      </c>
      <c r="GO81" t="s">
        <v>338</v>
      </c>
      <c r="GP81" t="s">
        <v>338</v>
      </c>
      <c r="GQ81">
        <v>0</v>
      </c>
      <c r="GR81">
        <v>100</v>
      </c>
      <c r="GS81">
        <v>100</v>
      </c>
      <c r="GT81">
        <v>0</v>
      </c>
      <c r="GU81">
        <v>0</v>
      </c>
      <c r="GV81">
        <v>2</v>
      </c>
      <c r="GW81">
        <v>646.07</v>
      </c>
      <c r="GX81">
        <v>392.717</v>
      </c>
      <c r="GY81">
        <v>16.6467</v>
      </c>
      <c r="GZ81">
        <v>24.964</v>
      </c>
      <c r="HA81">
        <v>30.0012</v>
      </c>
      <c r="HB81">
        <v>24.8111</v>
      </c>
      <c r="HC81">
        <v>24.7957</v>
      </c>
      <c r="HD81">
        <v>33.0969</v>
      </c>
      <c r="HE81">
        <v>34.7293</v>
      </c>
      <c r="HF81">
        <v>60.2319</v>
      </c>
      <c r="HG81">
        <v>16.77</v>
      </c>
      <c r="HH81">
        <v>775</v>
      </c>
      <c r="HI81">
        <v>18.2112</v>
      </c>
      <c r="HJ81">
        <v>101.459</v>
      </c>
      <c r="HK81">
        <v>101.777</v>
      </c>
    </row>
    <row r="82" spans="1:219">
      <c r="A82">
        <v>66</v>
      </c>
      <c r="B82">
        <v>1554827773</v>
      </c>
      <c r="C82">
        <v>470</v>
      </c>
      <c r="D82" t="s">
        <v>532</v>
      </c>
      <c r="E82" t="s">
        <v>533</v>
      </c>
      <c r="H82">
        <v>1554827773</v>
      </c>
      <c r="I82">
        <f>BW82*AJ82*(BU82-BV82)/(100*BO82*(1000-AJ82*BU82))</f>
        <v>0</v>
      </c>
      <c r="J82">
        <f>BW82*AJ82*(BT82-BS82*(1000-AJ82*BV82)/(1000-AJ82*BU82))/(100*BO82)</f>
        <v>0</v>
      </c>
      <c r="K82">
        <f>BS82 - IF(AJ82&gt;1, J82*BO82*100.0/(AL82*CE82), 0)</f>
        <v>0</v>
      </c>
      <c r="L82">
        <f>((R82-I82/2)*K82-J82)/(R82+I82/2)</f>
        <v>0</v>
      </c>
      <c r="M82">
        <f>L82*(BX82+BY82)/1000.0</f>
        <v>0</v>
      </c>
      <c r="N82">
        <f>(BS82 - IF(AJ82&gt;1, J82*BO82*100.0/(AL82*CE82), 0))*(BX82+BY82)/1000.0</f>
        <v>0</v>
      </c>
      <c r="O82">
        <f>2.0/((1/Q82-1/P82)+SIGN(Q82)*SQRT((1/Q82-1/P82)*(1/Q82-1/P82) + 4*BP82/((BP82+1)*(BP82+1))*(2*1/Q82*1/P82-1/P82*1/P82)))</f>
        <v>0</v>
      </c>
      <c r="P82">
        <f>AG82+AF82*BO82+AE82*BO82*BO82</f>
        <v>0</v>
      </c>
      <c r="Q82">
        <f>I82*(1000-(1000*0.61365*exp(17.502*U82/(240.97+U82))/(BX82+BY82)+BU82)/2)/(1000*0.61365*exp(17.502*U82/(240.97+U82))/(BX82+BY82)-BU82)</f>
        <v>0</v>
      </c>
      <c r="R82">
        <f>1/((BP82+1)/(O82/1.6)+1/(P82/1.37)) + BP82/((BP82+1)/(O82/1.6) + BP82/(P82/1.37))</f>
        <v>0</v>
      </c>
      <c r="S82">
        <f>(BL82*BN82)</f>
        <v>0</v>
      </c>
      <c r="T82">
        <f>(BZ82+(S82+2*0.95*5.67E-8*(((BZ82+$B$7)+273)^4-(BZ82+273)^4)-44100*I82)/(1.84*29.3*P82+8*0.95*5.67E-8*(BZ82+273)^3))</f>
        <v>0</v>
      </c>
      <c r="U82">
        <f>($C$7*CA82+$D$7*CB82+$E$7*T82)</f>
        <v>0</v>
      </c>
      <c r="V82">
        <f>0.61365*exp(17.502*U82/(240.97+U82))</f>
        <v>0</v>
      </c>
      <c r="W82">
        <f>(X82/Y82*100)</f>
        <v>0</v>
      </c>
      <c r="X82">
        <f>BU82*(BX82+BY82)/1000</f>
        <v>0</v>
      </c>
      <c r="Y82">
        <f>0.61365*exp(17.502*BZ82/(240.97+BZ82))</f>
        <v>0</v>
      </c>
      <c r="Z82">
        <f>(V82-BU82*(BX82+BY82)/1000)</f>
        <v>0</v>
      </c>
      <c r="AA82">
        <f>(-I82*44100)</f>
        <v>0</v>
      </c>
      <c r="AB82">
        <f>2*29.3*P82*0.92*(BZ82-U82)</f>
        <v>0</v>
      </c>
      <c r="AC82">
        <f>2*0.95*5.67E-8*(((BZ82+$B$7)+273)^4-(U82+273)^4)</f>
        <v>0</v>
      </c>
      <c r="AD82">
        <f>S82+AC82+AA82+AB82</f>
        <v>0</v>
      </c>
      <c r="AE82">
        <v>-0.0418548351298581</v>
      </c>
      <c r="AF82">
        <v>0.0469857191182076</v>
      </c>
      <c r="AG82">
        <v>3.4996625254123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MAX(0,($B$13+$C$13*CE82)/(1+$D$13*CE82)*BX82/(BZ82+273)*$E$13)</f>
        <v>0</v>
      </c>
      <c r="AM82">
        <v>0</v>
      </c>
      <c r="AN82">
        <v>620.557647058824</v>
      </c>
      <c r="AO82">
        <v>1908.13</v>
      </c>
      <c r="AP82">
        <f>AO82-AN82</f>
        <v>0</v>
      </c>
      <c r="AQ82">
        <f>AP82/AO82</f>
        <v>0</v>
      </c>
      <c r="AR82">
        <v>-2.26732946292121</v>
      </c>
      <c r="AS82" t="s">
        <v>534</v>
      </c>
      <c r="AT82">
        <v>2.90445</v>
      </c>
      <c r="AU82">
        <v>2.6288</v>
      </c>
      <c r="AV82">
        <f>1-AT82/AU82</f>
        <v>0</v>
      </c>
      <c r="AW82">
        <v>0.5</v>
      </c>
      <c r="AX82">
        <f>BL82</f>
        <v>0</v>
      </c>
      <c r="AY82">
        <f>J82</f>
        <v>0</v>
      </c>
      <c r="AZ82">
        <f>AV82*AW82*AX82</f>
        <v>0</v>
      </c>
      <c r="BA82">
        <f>BF82/AU82</f>
        <v>0</v>
      </c>
      <c r="BB82">
        <f>(AY82-AR82)/AX82</f>
        <v>0</v>
      </c>
      <c r="BC82">
        <f>(AO82-AU82)/AU82</f>
        <v>0</v>
      </c>
      <c r="BD82" t="s">
        <v>331</v>
      </c>
      <c r="BE82">
        <v>0</v>
      </c>
      <c r="BF82">
        <f>AU82-BE82</f>
        <v>0</v>
      </c>
      <c r="BG82">
        <f>(AU82-AT82)/(AU82-BE82)</f>
        <v>0</v>
      </c>
      <c r="BH82">
        <f>(AO82-AU82)/(AO82-BE82)</f>
        <v>0</v>
      </c>
      <c r="BI82">
        <f>(AU82-AT82)/(AU82-AN82)</f>
        <v>0</v>
      </c>
      <c r="BJ82">
        <f>(AO82-AU82)/(AO82-AN82)</f>
        <v>0</v>
      </c>
      <c r="BK82">
        <f>$B$11*CF82+$C$11*CG82+$F$11*CT82</f>
        <v>0</v>
      </c>
      <c r="BL82">
        <f>BK82*BM82</f>
        <v>0</v>
      </c>
      <c r="BM82">
        <f>($B$11*$D$9+$C$11*$D$9+$F$11*((DG82+CY82)/MAX(DG82+CY82+DH82, 0.1)*$I$9+DH82/MAX(DG82+CY82+DH82, 0.1)*$J$9))/($B$11+$C$11+$F$11)</f>
        <v>0</v>
      </c>
      <c r="BN82">
        <f>($B$11*$K$9+$C$11*$K$9+$F$11*((DG82+CY82)/MAX(DG82+CY82+DH82, 0.1)*$P$9+DH82/MAX(DG82+CY82+DH82, 0.1)*$Q$9))/($B$11+$C$11+$F$11)</f>
        <v>0</v>
      </c>
      <c r="BO82">
        <v>6</v>
      </c>
      <c r="BP82">
        <v>0.5</v>
      </c>
      <c r="BQ82" t="s">
        <v>332</v>
      </c>
      <c r="BR82">
        <v>1554827773</v>
      </c>
      <c r="BS82">
        <v>760.655</v>
      </c>
      <c r="BT82">
        <v>775.226</v>
      </c>
      <c r="BU82">
        <v>18.0931</v>
      </c>
      <c r="BV82">
        <v>18.1124</v>
      </c>
      <c r="BW82">
        <v>600.082</v>
      </c>
      <c r="BX82">
        <v>100.815</v>
      </c>
      <c r="BY82">
        <v>0.100068</v>
      </c>
      <c r="BZ82">
        <v>24.5476</v>
      </c>
      <c r="CA82">
        <v>26.4226</v>
      </c>
      <c r="CB82">
        <v>999.9</v>
      </c>
      <c r="CC82">
        <v>0</v>
      </c>
      <c r="CD82">
        <v>0</v>
      </c>
      <c r="CE82">
        <v>10011.9</v>
      </c>
      <c r="CF82">
        <v>0</v>
      </c>
      <c r="CG82">
        <v>0.00152894</v>
      </c>
      <c r="CH82">
        <v>-14.5711</v>
      </c>
      <c r="CI82">
        <v>774.671</v>
      </c>
      <c r="CJ82">
        <v>789.526</v>
      </c>
      <c r="CK82">
        <v>-0.0192661</v>
      </c>
      <c r="CL82">
        <v>760.655</v>
      </c>
      <c r="CM82">
        <v>775.226</v>
      </c>
      <c r="CN82">
        <v>18.0931</v>
      </c>
      <c r="CO82">
        <v>18.1124</v>
      </c>
      <c r="CP82">
        <v>1.82406</v>
      </c>
      <c r="CQ82">
        <v>1.826</v>
      </c>
      <c r="CR82">
        <v>15.9945</v>
      </c>
      <c r="CS82">
        <v>16.0112</v>
      </c>
      <c r="CT82">
        <v>9182.98</v>
      </c>
      <c r="CU82">
        <v>0.995582</v>
      </c>
      <c r="CV82">
        <v>0.00441798</v>
      </c>
      <c r="CW82">
        <v>0</v>
      </c>
      <c r="CX82">
        <v>1.5884</v>
      </c>
      <c r="CY82">
        <v>25</v>
      </c>
      <c r="CZ82">
        <v>1462.7</v>
      </c>
      <c r="DA82">
        <v>80736.9</v>
      </c>
      <c r="DB82">
        <v>48.937</v>
      </c>
      <c r="DC82">
        <v>46.562</v>
      </c>
      <c r="DD82">
        <v>47.562</v>
      </c>
      <c r="DE82">
        <v>45.5</v>
      </c>
      <c r="DF82">
        <v>49.75</v>
      </c>
      <c r="DG82">
        <v>9117.52</v>
      </c>
      <c r="DH82">
        <v>40.46</v>
      </c>
      <c r="DI82">
        <v>0</v>
      </c>
      <c r="DJ82">
        <v>2.79999995231628</v>
      </c>
      <c r="DK82">
        <v>2.90445</v>
      </c>
      <c r="DL82">
        <v>-3.55351979446019</v>
      </c>
      <c r="DM82">
        <v>2644.90464938202</v>
      </c>
      <c r="DN82">
        <v>733.403</v>
      </c>
      <c r="DO82">
        <v>10</v>
      </c>
      <c r="DP82">
        <v>0</v>
      </c>
      <c r="DQ82" t="s">
        <v>333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748.035803278688</v>
      </c>
      <c r="DZ82">
        <v>100.160503437335</v>
      </c>
      <c r="EA82">
        <v>14.7157564901046</v>
      </c>
      <c r="EB82">
        <v>0</v>
      </c>
      <c r="EC82">
        <v>734.16362295082</v>
      </c>
      <c r="ED82">
        <v>100.218847170809</v>
      </c>
      <c r="EE82">
        <v>14.7072355708516</v>
      </c>
      <c r="EF82">
        <v>0</v>
      </c>
      <c r="EG82">
        <v>18.1882967213115</v>
      </c>
      <c r="EH82">
        <v>-0.370864727657322</v>
      </c>
      <c r="EI82">
        <v>0.0560214887553424</v>
      </c>
      <c r="EJ82">
        <v>0</v>
      </c>
      <c r="EK82">
        <v>0</v>
      </c>
      <c r="EL82">
        <v>3</v>
      </c>
      <c r="EM82" t="s">
        <v>334</v>
      </c>
      <c r="EN82">
        <v>3.21011</v>
      </c>
      <c r="EO82">
        <v>2.67636</v>
      </c>
      <c r="EP82">
        <v>0.166688</v>
      </c>
      <c r="EQ82">
        <v>0.168308</v>
      </c>
      <c r="ER82">
        <v>0.095668</v>
      </c>
      <c r="ES82">
        <v>0.0956736</v>
      </c>
      <c r="ET82">
        <v>25894.1</v>
      </c>
      <c r="EU82">
        <v>29613.6</v>
      </c>
      <c r="EV82">
        <v>30887.2</v>
      </c>
      <c r="EW82">
        <v>34245.3</v>
      </c>
      <c r="EX82">
        <v>37955</v>
      </c>
      <c r="EY82">
        <v>38338.7</v>
      </c>
      <c r="EZ82">
        <v>42111.5</v>
      </c>
      <c r="FA82">
        <v>42279.9</v>
      </c>
      <c r="FB82">
        <v>2.25815</v>
      </c>
      <c r="FC82">
        <v>1.92332</v>
      </c>
      <c r="FD82">
        <v>0.147961</v>
      </c>
      <c r="FE82">
        <v>0</v>
      </c>
      <c r="FF82">
        <v>23.9959</v>
      </c>
      <c r="FG82">
        <v>999.9</v>
      </c>
      <c r="FH82">
        <v>62.776</v>
      </c>
      <c r="FI82">
        <v>28.168</v>
      </c>
      <c r="FJ82">
        <v>23.8607</v>
      </c>
      <c r="FK82">
        <v>60.23</v>
      </c>
      <c r="FL82">
        <v>25.7011</v>
      </c>
      <c r="FM82">
        <v>1</v>
      </c>
      <c r="FN82">
        <v>-0.161557</v>
      </c>
      <c r="FO82">
        <v>3.41047</v>
      </c>
      <c r="FP82">
        <v>20.2061</v>
      </c>
      <c r="FQ82">
        <v>5.23781</v>
      </c>
      <c r="FR82">
        <v>11.9858</v>
      </c>
      <c r="FS82">
        <v>4.97335</v>
      </c>
      <c r="FT82">
        <v>3.29608</v>
      </c>
      <c r="FU82">
        <v>160.2</v>
      </c>
      <c r="FV82">
        <v>9999</v>
      </c>
      <c r="FW82">
        <v>9999</v>
      </c>
      <c r="FX82">
        <v>7433.1</v>
      </c>
      <c r="FY82">
        <v>1.8563</v>
      </c>
      <c r="FZ82">
        <v>1.85455</v>
      </c>
      <c r="GA82">
        <v>1.85562</v>
      </c>
      <c r="GB82">
        <v>1.8599</v>
      </c>
      <c r="GC82">
        <v>1.85425</v>
      </c>
      <c r="GD82">
        <v>1.85865</v>
      </c>
      <c r="GE82">
        <v>1.85584</v>
      </c>
      <c r="GF82">
        <v>1.8544</v>
      </c>
      <c r="GG82" t="s">
        <v>335</v>
      </c>
      <c r="GH82" t="s">
        <v>19</v>
      </c>
      <c r="GI82" t="s">
        <v>19</v>
      </c>
      <c r="GJ82" t="s">
        <v>19</v>
      </c>
      <c r="GK82" t="s">
        <v>336</v>
      </c>
      <c r="GL82" t="s">
        <v>337</v>
      </c>
      <c r="GM82" t="s">
        <v>338</v>
      </c>
      <c r="GN82" t="s">
        <v>338</v>
      </c>
      <c r="GO82" t="s">
        <v>338</v>
      </c>
      <c r="GP82" t="s">
        <v>338</v>
      </c>
      <c r="GQ82">
        <v>0</v>
      </c>
      <c r="GR82">
        <v>100</v>
      </c>
      <c r="GS82">
        <v>100</v>
      </c>
      <c r="GT82">
        <v>0</v>
      </c>
      <c r="GU82">
        <v>0</v>
      </c>
      <c r="GV82">
        <v>2</v>
      </c>
      <c r="GW82">
        <v>646.548</v>
      </c>
      <c r="GX82">
        <v>392.552</v>
      </c>
      <c r="GY82">
        <v>16.7361</v>
      </c>
      <c r="GZ82">
        <v>24.964</v>
      </c>
      <c r="HA82">
        <v>29.9989</v>
      </c>
      <c r="HB82">
        <v>24.8111</v>
      </c>
      <c r="HC82">
        <v>24.7957</v>
      </c>
      <c r="HD82">
        <v>33.6592</v>
      </c>
      <c r="HE82">
        <v>35.062</v>
      </c>
      <c r="HF82">
        <v>60.2319</v>
      </c>
      <c r="HG82">
        <v>16.77</v>
      </c>
      <c r="HH82">
        <v>785</v>
      </c>
      <c r="HI82">
        <v>18.0954</v>
      </c>
      <c r="HJ82">
        <v>101.459</v>
      </c>
      <c r="HK82">
        <v>101.775</v>
      </c>
    </row>
    <row r="83" spans="1:219">
      <c r="A83">
        <v>67</v>
      </c>
      <c r="B83">
        <v>1554827777.5</v>
      </c>
      <c r="C83">
        <v>474.5</v>
      </c>
      <c r="D83" t="s">
        <v>535</v>
      </c>
      <c r="E83" t="s">
        <v>536</v>
      </c>
      <c r="H83">
        <v>1554827777.5</v>
      </c>
      <c r="I83">
        <f>BW83*AJ83*(BU83-BV83)/(100*BO83*(1000-AJ83*BU83))</f>
        <v>0</v>
      </c>
      <c r="J83">
        <f>BW83*AJ83*(BT83-BS83*(1000-AJ83*BV83)/(1000-AJ83*BU83))/(100*BO83)</f>
        <v>0</v>
      </c>
      <c r="K83">
        <f>BS83 - IF(AJ83&gt;1, J83*BO83*100.0/(AL83*CE83), 0)</f>
        <v>0</v>
      </c>
      <c r="L83">
        <f>((R83-I83/2)*K83-J83)/(R83+I83/2)</f>
        <v>0</v>
      </c>
      <c r="M83">
        <f>L83*(BX83+BY83)/1000.0</f>
        <v>0</v>
      </c>
      <c r="N83">
        <f>(BS83 - IF(AJ83&gt;1, J83*BO83*100.0/(AL83*CE83), 0))*(BX83+BY83)/1000.0</f>
        <v>0</v>
      </c>
      <c r="O83">
        <f>2.0/((1/Q83-1/P83)+SIGN(Q83)*SQRT((1/Q83-1/P83)*(1/Q83-1/P83) + 4*BP83/((BP83+1)*(BP83+1))*(2*1/Q83*1/P83-1/P83*1/P83)))</f>
        <v>0</v>
      </c>
      <c r="P83">
        <f>AG83+AF83*BO83+AE83*BO83*BO83</f>
        <v>0</v>
      </c>
      <c r="Q83">
        <f>I83*(1000-(1000*0.61365*exp(17.502*U83/(240.97+U83))/(BX83+BY83)+BU83)/2)/(1000*0.61365*exp(17.502*U83/(240.97+U83))/(BX83+BY83)-BU83)</f>
        <v>0</v>
      </c>
      <c r="R83">
        <f>1/((BP83+1)/(O83/1.6)+1/(P83/1.37)) + BP83/((BP83+1)/(O83/1.6) + BP83/(P83/1.37))</f>
        <v>0</v>
      </c>
      <c r="S83">
        <f>(BL83*BN83)</f>
        <v>0</v>
      </c>
      <c r="T83">
        <f>(BZ83+(S83+2*0.95*5.67E-8*(((BZ83+$B$7)+273)^4-(BZ83+273)^4)-44100*I83)/(1.84*29.3*P83+8*0.95*5.67E-8*(BZ83+273)^3))</f>
        <v>0</v>
      </c>
      <c r="U83">
        <f>($C$7*CA83+$D$7*CB83+$E$7*T83)</f>
        <v>0</v>
      </c>
      <c r="V83">
        <f>0.61365*exp(17.502*U83/(240.97+U83))</f>
        <v>0</v>
      </c>
      <c r="W83">
        <f>(X83/Y83*100)</f>
        <v>0</v>
      </c>
      <c r="X83">
        <f>BU83*(BX83+BY83)/1000</f>
        <v>0</v>
      </c>
      <c r="Y83">
        <f>0.61365*exp(17.502*BZ83/(240.97+BZ83))</f>
        <v>0</v>
      </c>
      <c r="Z83">
        <f>(V83-BU83*(BX83+BY83)/1000)</f>
        <v>0</v>
      </c>
      <c r="AA83">
        <f>(-I83*44100)</f>
        <v>0</v>
      </c>
      <c r="AB83">
        <f>2*29.3*P83*0.92*(BZ83-U83)</f>
        <v>0</v>
      </c>
      <c r="AC83">
        <f>2*0.95*5.67E-8*(((BZ83+$B$7)+273)^4-(U83+273)^4)</f>
        <v>0</v>
      </c>
      <c r="AD83">
        <f>S83+AC83+AA83+AB83</f>
        <v>0</v>
      </c>
      <c r="AE83">
        <v>-0.0418268193770461</v>
      </c>
      <c r="AF83">
        <v>0.0469542689813614</v>
      </c>
      <c r="AG83">
        <v>3.49781221797962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MAX(0,($B$13+$C$13*CE83)/(1+$D$13*CE83)*BX83/(BZ83+273)*$E$13)</f>
        <v>0</v>
      </c>
      <c r="AM83">
        <v>0</v>
      </c>
      <c r="AN83">
        <v>620.557647058824</v>
      </c>
      <c r="AO83">
        <v>1908.13</v>
      </c>
      <c r="AP83">
        <f>AO83-AN83</f>
        <v>0</v>
      </c>
      <c r="AQ83">
        <f>AP83/AO83</f>
        <v>0</v>
      </c>
      <c r="AR83">
        <v>-2.26732946292121</v>
      </c>
      <c r="AS83" t="s">
        <v>537</v>
      </c>
      <c r="AT83">
        <v>2.85527058823529</v>
      </c>
      <c r="AU83">
        <v>2.2972</v>
      </c>
      <c r="AV83">
        <f>1-AT83/AU83</f>
        <v>0</v>
      </c>
      <c r="AW83">
        <v>0.5</v>
      </c>
      <c r="AX83">
        <f>BL83</f>
        <v>0</v>
      </c>
      <c r="AY83">
        <f>J83</f>
        <v>0</v>
      </c>
      <c r="AZ83">
        <f>AV83*AW83*AX83</f>
        <v>0</v>
      </c>
      <c r="BA83">
        <f>BF83/AU83</f>
        <v>0</v>
      </c>
      <c r="BB83">
        <f>(AY83-AR83)/AX83</f>
        <v>0</v>
      </c>
      <c r="BC83">
        <f>(AO83-AU83)/AU83</f>
        <v>0</v>
      </c>
      <c r="BD83" t="s">
        <v>331</v>
      </c>
      <c r="BE83">
        <v>0</v>
      </c>
      <c r="BF83">
        <f>AU83-BE83</f>
        <v>0</v>
      </c>
      <c r="BG83">
        <f>(AU83-AT83)/(AU83-BE83)</f>
        <v>0</v>
      </c>
      <c r="BH83">
        <f>(AO83-AU83)/(AO83-BE83)</f>
        <v>0</v>
      </c>
      <c r="BI83">
        <f>(AU83-AT83)/(AU83-AN83)</f>
        <v>0</v>
      </c>
      <c r="BJ83">
        <f>(AO83-AU83)/(AO83-AN83)</f>
        <v>0</v>
      </c>
      <c r="BK83">
        <f>$B$11*CF83+$C$11*CG83+$F$11*CT83</f>
        <v>0</v>
      </c>
      <c r="BL83">
        <f>BK83*BM83</f>
        <v>0</v>
      </c>
      <c r="BM83">
        <f>($B$11*$D$9+$C$11*$D$9+$F$11*((DG83+CY83)/MAX(DG83+CY83+DH83, 0.1)*$I$9+DH83/MAX(DG83+CY83+DH83, 0.1)*$J$9))/($B$11+$C$11+$F$11)</f>
        <v>0</v>
      </c>
      <c r="BN83">
        <f>($B$11*$K$9+$C$11*$K$9+$F$11*((DG83+CY83)/MAX(DG83+CY83+DH83, 0.1)*$P$9+DH83/MAX(DG83+CY83+DH83, 0.1)*$Q$9))/($B$11+$C$11+$F$11)</f>
        <v>0</v>
      </c>
      <c r="BO83">
        <v>6</v>
      </c>
      <c r="BP83">
        <v>0.5</v>
      </c>
      <c r="BQ83" t="s">
        <v>332</v>
      </c>
      <c r="BR83">
        <v>1554827777.5</v>
      </c>
      <c r="BS83">
        <v>768.583</v>
      </c>
      <c r="BT83">
        <v>783.429</v>
      </c>
      <c r="BU83">
        <v>18.0819</v>
      </c>
      <c r="BV83">
        <v>18.0865</v>
      </c>
      <c r="BW83">
        <v>600.084</v>
      </c>
      <c r="BX83">
        <v>100.817</v>
      </c>
      <c r="BY83">
        <v>0.100697</v>
      </c>
      <c r="BZ83">
        <v>24.5803</v>
      </c>
      <c r="CA83">
        <v>27.039</v>
      </c>
      <c r="CB83">
        <v>999.9</v>
      </c>
      <c r="CC83">
        <v>0</v>
      </c>
      <c r="CD83">
        <v>0</v>
      </c>
      <c r="CE83">
        <v>10005</v>
      </c>
      <c r="CF83">
        <v>0</v>
      </c>
      <c r="CG83">
        <v>0.00152894</v>
      </c>
      <c r="CH83">
        <v>-14.8455</v>
      </c>
      <c r="CI83">
        <v>782.737</v>
      </c>
      <c r="CJ83">
        <v>797.859</v>
      </c>
      <c r="CK83">
        <v>-0.00461006</v>
      </c>
      <c r="CL83">
        <v>768.583</v>
      </c>
      <c r="CM83">
        <v>783.429</v>
      </c>
      <c r="CN83">
        <v>18.0819</v>
      </c>
      <c r="CO83">
        <v>18.0865</v>
      </c>
      <c r="CP83">
        <v>1.82296</v>
      </c>
      <c r="CQ83">
        <v>1.82343</v>
      </c>
      <c r="CR83">
        <v>15.9851</v>
      </c>
      <c r="CS83">
        <v>15.9891</v>
      </c>
      <c r="CT83">
        <v>9209.79</v>
      </c>
      <c r="CU83">
        <v>0.995582</v>
      </c>
      <c r="CV83">
        <v>0.00441798</v>
      </c>
      <c r="CW83">
        <v>0</v>
      </c>
      <c r="CX83">
        <v>1.4372</v>
      </c>
      <c r="CY83">
        <v>25</v>
      </c>
      <c r="CZ83">
        <v>1442.48</v>
      </c>
      <c r="DA83">
        <v>80973.3</v>
      </c>
      <c r="DB83">
        <v>49</v>
      </c>
      <c r="DC83">
        <v>46.562</v>
      </c>
      <c r="DD83">
        <v>47.562</v>
      </c>
      <c r="DE83">
        <v>45.562</v>
      </c>
      <c r="DF83">
        <v>49.812</v>
      </c>
      <c r="DG83">
        <v>9144.21</v>
      </c>
      <c r="DH83">
        <v>40.58</v>
      </c>
      <c r="DI83">
        <v>0</v>
      </c>
      <c r="DJ83">
        <v>5.20000004768372</v>
      </c>
      <c r="DK83">
        <v>2.85527058823529</v>
      </c>
      <c r="DL83">
        <v>9.9890368603579</v>
      </c>
      <c r="DM83">
        <v>-3052.82033189152</v>
      </c>
      <c r="DN83">
        <v>804.014529411765</v>
      </c>
      <c r="DO83">
        <v>10</v>
      </c>
      <c r="DP83">
        <v>0</v>
      </c>
      <c r="DQ83" t="s">
        <v>333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756.52762295082</v>
      </c>
      <c r="DZ83">
        <v>101.087993654152</v>
      </c>
      <c r="EA83">
        <v>14.8529959611443</v>
      </c>
      <c r="EB83">
        <v>0</v>
      </c>
      <c r="EC83">
        <v>742.498459016393</v>
      </c>
      <c r="ED83">
        <v>100.120435748282</v>
      </c>
      <c r="EE83">
        <v>14.6928505303544</v>
      </c>
      <c r="EF83">
        <v>0</v>
      </c>
      <c r="EG83">
        <v>18.1609819672131</v>
      </c>
      <c r="EH83">
        <v>-0.372238603913278</v>
      </c>
      <c r="EI83">
        <v>0.0562363149347602</v>
      </c>
      <c r="EJ83">
        <v>0</v>
      </c>
      <c r="EK83">
        <v>0</v>
      </c>
      <c r="EL83">
        <v>3</v>
      </c>
      <c r="EM83" t="s">
        <v>334</v>
      </c>
      <c r="EN83">
        <v>3.21011</v>
      </c>
      <c r="EO83">
        <v>2.67692</v>
      </c>
      <c r="EP83">
        <v>0.167853</v>
      </c>
      <c r="EQ83">
        <v>0.169499</v>
      </c>
      <c r="ER83">
        <v>0.0956278</v>
      </c>
      <c r="ES83">
        <v>0.0955784</v>
      </c>
      <c r="ET83">
        <v>25858.3</v>
      </c>
      <c r="EU83">
        <v>29571.3</v>
      </c>
      <c r="EV83">
        <v>30887.6</v>
      </c>
      <c r="EW83">
        <v>34245.5</v>
      </c>
      <c r="EX83">
        <v>37957.2</v>
      </c>
      <c r="EY83">
        <v>38342.9</v>
      </c>
      <c r="EZ83">
        <v>42112</v>
      </c>
      <c r="FA83">
        <v>42280.1</v>
      </c>
      <c r="FB83">
        <v>2.2582</v>
      </c>
      <c r="FC83">
        <v>1.92323</v>
      </c>
      <c r="FD83">
        <v>0.186287</v>
      </c>
      <c r="FE83">
        <v>0</v>
      </c>
      <c r="FF83">
        <v>23.9855</v>
      </c>
      <c r="FG83">
        <v>999.9</v>
      </c>
      <c r="FH83">
        <v>62.752</v>
      </c>
      <c r="FI83">
        <v>28.168</v>
      </c>
      <c r="FJ83">
        <v>23.8533</v>
      </c>
      <c r="FK83">
        <v>60.31</v>
      </c>
      <c r="FL83">
        <v>25.5809</v>
      </c>
      <c r="FM83">
        <v>1</v>
      </c>
      <c r="FN83">
        <v>-0.160351</v>
      </c>
      <c r="FO83">
        <v>4.13919</v>
      </c>
      <c r="FP83">
        <v>20.2033</v>
      </c>
      <c r="FQ83">
        <v>5.24544</v>
      </c>
      <c r="FR83">
        <v>11.986</v>
      </c>
      <c r="FS83">
        <v>4.9752</v>
      </c>
      <c r="FT83">
        <v>3.29725</v>
      </c>
      <c r="FU83">
        <v>160.2</v>
      </c>
      <c r="FV83">
        <v>9999</v>
      </c>
      <c r="FW83">
        <v>9999</v>
      </c>
      <c r="FX83">
        <v>7433.3</v>
      </c>
      <c r="FY83">
        <v>1.85634</v>
      </c>
      <c r="FZ83">
        <v>1.85457</v>
      </c>
      <c r="GA83">
        <v>1.85562</v>
      </c>
      <c r="GB83">
        <v>1.85991</v>
      </c>
      <c r="GC83">
        <v>1.85425</v>
      </c>
      <c r="GD83">
        <v>1.85867</v>
      </c>
      <c r="GE83">
        <v>1.85587</v>
      </c>
      <c r="GF83">
        <v>1.8544</v>
      </c>
      <c r="GG83" t="s">
        <v>335</v>
      </c>
      <c r="GH83" t="s">
        <v>19</v>
      </c>
      <c r="GI83" t="s">
        <v>19</v>
      </c>
      <c r="GJ83" t="s">
        <v>19</v>
      </c>
      <c r="GK83" t="s">
        <v>336</v>
      </c>
      <c r="GL83" t="s">
        <v>337</v>
      </c>
      <c r="GM83" t="s">
        <v>338</v>
      </c>
      <c r="GN83" t="s">
        <v>338</v>
      </c>
      <c r="GO83" t="s">
        <v>338</v>
      </c>
      <c r="GP83" t="s">
        <v>338</v>
      </c>
      <c r="GQ83">
        <v>0</v>
      </c>
      <c r="GR83">
        <v>100</v>
      </c>
      <c r="GS83">
        <v>100</v>
      </c>
      <c r="GT83">
        <v>0</v>
      </c>
      <c r="GU83">
        <v>0</v>
      </c>
      <c r="GV83">
        <v>2</v>
      </c>
      <c r="GW83">
        <v>646.585</v>
      </c>
      <c r="GX83">
        <v>392.497</v>
      </c>
      <c r="GY83">
        <v>16.7118</v>
      </c>
      <c r="GZ83">
        <v>24.964</v>
      </c>
      <c r="HA83">
        <v>30.0005</v>
      </c>
      <c r="HB83">
        <v>24.8111</v>
      </c>
      <c r="HC83">
        <v>24.7957</v>
      </c>
      <c r="HD83">
        <v>33.9404</v>
      </c>
      <c r="HE83">
        <v>35.062</v>
      </c>
      <c r="HF83">
        <v>60.2319</v>
      </c>
      <c r="HG83">
        <v>16.5829</v>
      </c>
      <c r="HH83">
        <v>795</v>
      </c>
      <c r="HI83">
        <v>18.0798</v>
      </c>
      <c r="HJ83">
        <v>101.46</v>
      </c>
      <c r="HK83">
        <v>101.776</v>
      </c>
    </row>
    <row r="84" spans="1:219">
      <c r="A84">
        <v>68</v>
      </c>
      <c r="B84">
        <v>1554827781</v>
      </c>
      <c r="C84">
        <v>478</v>
      </c>
      <c r="D84" t="s">
        <v>538</v>
      </c>
      <c r="E84" t="s">
        <v>539</v>
      </c>
      <c r="H84">
        <v>1554827781</v>
      </c>
      <c r="I84">
        <f>BW84*AJ84*(BU84-BV84)/(100*BO84*(1000-AJ84*BU84))</f>
        <v>0</v>
      </c>
      <c r="J84">
        <f>BW84*AJ84*(BT84-BS84*(1000-AJ84*BV84)/(1000-AJ84*BU84))/(100*BO84)</f>
        <v>0</v>
      </c>
      <c r="K84">
        <f>BS84 - IF(AJ84&gt;1, J84*BO84*100.0/(AL84*CE84), 0)</f>
        <v>0</v>
      </c>
      <c r="L84">
        <f>((R84-I84/2)*K84-J84)/(R84+I84/2)</f>
        <v>0</v>
      </c>
      <c r="M84">
        <f>L84*(BX84+BY84)/1000.0</f>
        <v>0</v>
      </c>
      <c r="N84">
        <f>(BS84 - IF(AJ84&gt;1, J84*BO84*100.0/(AL84*CE84), 0))*(BX84+BY84)/1000.0</f>
        <v>0</v>
      </c>
      <c r="O84">
        <f>2.0/((1/Q84-1/P84)+SIGN(Q84)*SQRT((1/Q84-1/P84)*(1/Q84-1/P84) + 4*BP84/((BP84+1)*(BP84+1))*(2*1/Q84*1/P84-1/P84*1/P84)))</f>
        <v>0</v>
      </c>
      <c r="P84">
        <f>AG84+AF84*BO84+AE84*BO84*BO84</f>
        <v>0</v>
      </c>
      <c r="Q84">
        <f>I84*(1000-(1000*0.61365*exp(17.502*U84/(240.97+U84))/(BX84+BY84)+BU84)/2)/(1000*0.61365*exp(17.502*U84/(240.97+U84))/(BX84+BY84)-BU84)</f>
        <v>0</v>
      </c>
      <c r="R84">
        <f>1/((BP84+1)/(O84/1.6)+1/(P84/1.37)) + BP84/((BP84+1)/(O84/1.6) + BP84/(P84/1.37))</f>
        <v>0</v>
      </c>
      <c r="S84">
        <f>(BL84*BN84)</f>
        <v>0</v>
      </c>
      <c r="T84">
        <f>(BZ84+(S84+2*0.95*5.67E-8*(((BZ84+$B$7)+273)^4-(BZ84+273)^4)-44100*I84)/(1.84*29.3*P84+8*0.95*5.67E-8*(BZ84+273)^3))</f>
        <v>0</v>
      </c>
      <c r="U84">
        <f>($C$7*CA84+$D$7*CB84+$E$7*T84)</f>
        <v>0</v>
      </c>
      <c r="V84">
        <f>0.61365*exp(17.502*U84/(240.97+U84))</f>
        <v>0</v>
      </c>
      <c r="W84">
        <f>(X84/Y84*100)</f>
        <v>0</v>
      </c>
      <c r="X84">
        <f>BU84*(BX84+BY84)/1000</f>
        <v>0</v>
      </c>
      <c r="Y84">
        <f>0.61365*exp(17.502*BZ84/(240.97+BZ84))</f>
        <v>0</v>
      </c>
      <c r="Z84">
        <f>(V84-BU84*(BX84+BY84)/1000)</f>
        <v>0</v>
      </c>
      <c r="AA84">
        <f>(-I84*44100)</f>
        <v>0</v>
      </c>
      <c r="AB84">
        <f>2*29.3*P84*0.92*(BZ84-U84)</f>
        <v>0</v>
      </c>
      <c r="AC84">
        <f>2*0.95*5.67E-8*(((BZ84+$B$7)+273)^4-(U84+273)^4)</f>
        <v>0</v>
      </c>
      <c r="AD84">
        <f>S84+AC84+AA84+AB84</f>
        <v>0</v>
      </c>
      <c r="AE84">
        <v>-0.0416352748125337</v>
      </c>
      <c r="AF84">
        <v>0.0467392434274708</v>
      </c>
      <c r="AG84">
        <v>3.48514994965503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MAX(0,($B$13+$C$13*CE84)/(1+$D$13*CE84)*BX84/(BZ84+273)*$E$13)</f>
        <v>0</v>
      </c>
      <c r="AM84">
        <v>0</v>
      </c>
      <c r="AN84">
        <v>620.557647058824</v>
      </c>
      <c r="AO84">
        <v>1908.13</v>
      </c>
      <c r="AP84">
        <f>AO84-AN84</f>
        <v>0</v>
      </c>
      <c r="AQ84">
        <f>AP84/AO84</f>
        <v>0</v>
      </c>
      <c r="AR84">
        <v>-2.26732946292121</v>
      </c>
      <c r="AS84" t="s">
        <v>540</v>
      </c>
      <c r="AT84">
        <v>3.08822352941176</v>
      </c>
      <c r="AU84">
        <v>2.2484</v>
      </c>
      <c r="AV84">
        <f>1-AT84/AU84</f>
        <v>0</v>
      </c>
      <c r="AW84">
        <v>0.5</v>
      </c>
      <c r="AX84">
        <f>BL84</f>
        <v>0</v>
      </c>
      <c r="AY84">
        <f>J84</f>
        <v>0</v>
      </c>
      <c r="AZ84">
        <f>AV84*AW84*AX84</f>
        <v>0</v>
      </c>
      <c r="BA84">
        <f>BF84/AU84</f>
        <v>0</v>
      </c>
      <c r="BB84">
        <f>(AY84-AR84)/AX84</f>
        <v>0</v>
      </c>
      <c r="BC84">
        <f>(AO84-AU84)/AU84</f>
        <v>0</v>
      </c>
      <c r="BD84" t="s">
        <v>331</v>
      </c>
      <c r="BE84">
        <v>0</v>
      </c>
      <c r="BF84">
        <f>AU84-BE84</f>
        <v>0</v>
      </c>
      <c r="BG84">
        <f>(AU84-AT84)/(AU84-BE84)</f>
        <v>0</v>
      </c>
      <c r="BH84">
        <f>(AO84-AU84)/(AO84-BE84)</f>
        <v>0</v>
      </c>
      <c r="BI84">
        <f>(AU84-AT84)/(AU84-AN84)</f>
        <v>0</v>
      </c>
      <c r="BJ84">
        <f>(AO84-AU84)/(AO84-AN84)</f>
        <v>0</v>
      </c>
      <c r="BK84">
        <f>$B$11*CF84+$C$11*CG84+$F$11*CT84</f>
        <v>0</v>
      </c>
      <c r="BL84">
        <f>BK84*BM84</f>
        <v>0</v>
      </c>
      <c r="BM84">
        <f>($B$11*$D$9+$C$11*$D$9+$F$11*((DG84+CY84)/MAX(DG84+CY84+DH84, 0.1)*$I$9+DH84/MAX(DG84+CY84+DH84, 0.1)*$J$9))/($B$11+$C$11+$F$11)</f>
        <v>0</v>
      </c>
      <c r="BN84">
        <f>($B$11*$K$9+$C$11*$K$9+$F$11*((DG84+CY84)/MAX(DG84+CY84+DH84, 0.1)*$P$9+DH84/MAX(DG84+CY84+DH84, 0.1)*$Q$9))/($B$11+$C$11+$F$11)</f>
        <v>0</v>
      </c>
      <c r="BO84">
        <v>6</v>
      </c>
      <c r="BP84">
        <v>0.5</v>
      </c>
      <c r="BQ84" t="s">
        <v>332</v>
      </c>
      <c r="BR84">
        <v>1554827781</v>
      </c>
      <c r="BS84">
        <v>774.789</v>
      </c>
      <c r="BT84">
        <v>789.164</v>
      </c>
      <c r="BU84">
        <v>18.0367</v>
      </c>
      <c r="BV84">
        <v>18.0944</v>
      </c>
      <c r="BW84">
        <v>599.957</v>
      </c>
      <c r="BX84">
        <v>100.815</v>
      </c>
      <c r="BY84">
        <v>0.0999689</v>
      </c>
      <c r="BZ84">
        <v>24.4937</v>
      </c>
      <c r="CA84">
        <v>26.1266</v>
      </c>
      <c r="CB84">
        <v>999.9</v>
      </c>
      <c r="CC84">
        <v>0</v>
      </c>
      <c r="CD84">
        <v>0</v>
      </c>
      <c r="CE84">
        <v>9959.38</v>
      </c>
      <c r="CF84">
        <v>0</v>
      </c>
      <c r="CG84">
        <v>0.00152894</v>
      </c>
      <c r="CH84">
        <v>-14.3751</v>
      </c>
      <c r="CI84">
        <v>789.02</v>
      </c>
      <c r="CJ84">
        <v>803.706</v>
      </c>
      <c r="CK84">
        <v>-0.0577164</v>
      </c>
      <c r="CL84">
        <v>774.789</v>
      </c>
      <c r="CM84">
        <v>789.164</v>
      </c>
      <c r="CN84">
        <v>18.0367</v>
      </c>
      <c r="CO84">
        <v>18.0944</v>
      </c>
      <c r="CP84">
        <v>1.81837</v>
      </c>
      <c r="CQ84">
        <v>1.82419</v>
      </c>
      <c r="CR84">
        <v>15.9456</v>
      </c>
      <c r="CS84">
        <v>15.9956</v>
      </c>
      <c r="CT84">
        <v>9203.92</v>
      </c>
      <c r="CU84">
        <v>0.995582</v>
      </c>
      <c r="CV84">
        <v>0.00441798</v>
      </c>
      <c r="CW84">
        <v>0</v>
      </c>
      <c r="CX84">
        <v>1.6924</v>
      </c>
      <c r="CY84">
        <v>25</v>
      </c>
      <c r="CZ84">
        <v>1448.71</v>
      </c>
      <c r="DA84">
        <v>80921.5</v>
      </c>
      <c r="DB84">
        <v>48.937</v>
      </c>
      <c r="DC84">
        <v>46.562</v>
      </c>
      <c r="DD84">
        <v>47.562</v>
      </c>
      <c r="DE84">
        <v>45.562</v>
      </c>
      <c r="DF84">
        <v>49.75</v>
      </c>
      <c r="DG84">
        <v>9138.37</v>
      </c>
      <c r="DH84">
        <v>40.55</v>
      </c>
      <c r="DI84">
        <v>0</v>
      </c>
      <c r="DJ84">
        <v>3.59999990463257</v>
      </c>
      <c r="DK84">
        <v>3.08822352941176</v>
      </c>
      <c r="DL84">
        <v>1.6460415545077</v>
      </c>
      <c r="DM84">
        <v>-2927.02883152981</v>
      </c>
      <c r="DN84">
        <v>731.454764705882</v>
      </c>
      <c r="DO84">
        <v>10</v>
      </c>
      <c r="DP84">
        <v>0</v>
      </c>
      <c r="DQ84" t="s">
        <v>333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761.600557377049</v>
      </c>
      <c r="DZ84">
        <v>102.768088841881</v>
      </c>
      <c r="EA84">
        <v>15.0979955238062</v>
      </c>
      <c r="EB84">
        <v>0</v>
      </c>
      <c r="EC84">
        <v>747.533540983607</v>
      </c>
      <c r="ED84">
        <v>100.628611316763</v>
      </c>
      <c r="EE84">
        <v>14.7676577402636</v>
      </c>
      <c r="EF84">
        <v>0</v>
      </c>
      <c r="EG84">
        <v>18.1444196721311</v>
      </c>
      <c r="EH84">
        <v>-0.372881438392387</v>
      </c>
      <c r="EI84">
        <v>0.0563438937872207</v>
      </c>
      <c r="EJ84">
        <v>0</v>
      </c>
      <c r="EK84">
        <v>0</v>
      </c>
      <c r="EL84">
        <v>3</v>
      </c>
      <c r="EM84" t="s">
        <v>334</v>
      </c>
      <c r="EN84">
        <v>3.20983</v>
      </c>
      <c r="EO84">
        <v>2.67581</v>
      </c>
      <c r="EP84">
        <v>0.168753</v>
      </c>
      <c r="EQ84">
        <v>0.170322</v>
      </c>
      <c r="ER84">
        <v>0.0954537</v>
      </c>
      <c r="ES84">
        <v>0.0956063</v>
      </c>
      <c r="ET84">
        <v>25830.5</v>
      </c>
      <c r="EU84">
        <v>29542.1</v>
      </c>
      <c r="EV84">
        <v>30887.8</v>
      </c>
      <c r="EW84">
        <v>34245.5</v>
      </c>
      <c r="EX84">
        <v>37964.6</v>
      </c>
      <c r="EY84">
        <v>38341.8</v>
      </c>
      <c r="EZ84">
        <v>42112.1</v>
      </c>
      <c r="FA84">
        <v>42280.2</v>
      </c>
      <c r="FB84">
        <v>2.2577</v>
      </c>
      <c r="FC84">
        <v>1.92367</v>
      </c>
      <c r="FD84">
        <v>0.130929</v>
      </c>
      <c r="FE84">
        <v>0</v>
      </c>
      <c r="FF84">
        <v>23.9788</v>
      </c>
      <c r="FG84">
        <v>999.9</v>
      </c>
      <c r="FH84">
        <v>62.752</v>
      </c>
      <c r="FI84">
        <v>28.168</v>
      </c>
      <c r="FJ84">
        <v>23.8508</v>
      </c>
      <c r="FK84">
        <v>60.33</v>
      </c>
      <c r="FL84">
        <v>25.8213</v>
      </c>
      <c r="FM84">
        <v>1</v>
      </c>
      <c r="FN84">
        <v>-0.158232</v>
      </c>
      <c r="FO84">
        <v>4.13221</v>
      </c>
      <c r="FP84">
        <v>20.1961</v>
      </c>
      <c r="FQ84">
        <v>5.24065</v>
      </c>
      <c r="FR84">
        <v>11.9857</v>
      </c>
      <c r="FS84">
        <v>4.97385</v>
      </c>
      <c r="FT84">
        <v>3.29645</v>
      </c>
      <c r="FU84">
        <v>160.2</v>
      </c>
      <c r="FV84">
        <v>9999</v>
      </c>
      <c r="FW84">
        <v>9999</v>
      </c>
      <c r="FX84">
        <v>7433.3</v>
      </c>
      <c r="FY84">
        <v>1.85631</v>
      </c>
      <c r="FZ84">
        <v>1.85455</v>
      </c>
      <c r="GA84">
        <v>1.85562</v>
      </c>
      <c r="GB84">
        <v>1.8599</v>
      </c>
      <c r="GC84">
        <v>1.85425</v>
      </c>
      <c r="GD84">
        <v>1.85865</v>
      </c>
      <c r="GE84">
        <v>1.85585</v>
      </c>
      <c r="GF84">
        <v>1.85439</v>
      </c>
      <c r="GG84" t="s">
        <v>335</v>
      </c>
      <c r="GH84" t="s">
        <v>19</v>
      </c>
      <c r="GI84" t="s">
        <v>19</v>
      </c>
      <c r="GJ84" t="s">
        <v>19</v>
      </c>
      <c r="GK84" t="s">
        <v>336</v>
      </c>
      <c r="GL84" t="s">
        <v>337</v>
      </c>
      <c r="GM84" t="s">
        <v>338</v>
      </c>
      <c r="GN84" t="s">
        <v>338</v>
      </c>
      <c r="GO84" t="s">
        <v>338</v>
      </c>
      <c r="GP84" t="s">
        <v>338</v>
      </c>
      <c r="GQ84">
        <v>0</v>
      </c>
      <c r="GR84">
        <v>100</v>
      </c>
      <c r="GS84">
        <v>100</v>
      </c>
      <c r="GT84">
        <v>0</v>
      </c>
      <c r="GU84">
        <v>0</v>
      </c>
      <c r="GV84">
        <v>2</v>
      </c>
      <c r="GW84">
        <v>646.204</v>
      </c>
      <c r="GX84">
        <v>392.75</v>
      </c>
      <c r="GY84">
        <v>16.5999</v>
      </c>
      <c r="GZ84">
        <v>24.964</v>
      </c>
      <c r="HA84">
        <v>30.0016</v>
      </c>
      <c r="HB84">
        <v>24.8111</v>
      </c>
      <c r="HC84">
        <v>24.7965</v>
      </c>
      <c r="HD84">
        <v>34.1411</v>
      </c>
      <c r="HE84">
        <v>35.062</v>
      </c>
      <c r="HF84">
        <v>60.2319</v>
      </c>
      <c r="HG84">
        <v>16.5354</v>
      </c>
      <c r="HH84">
        <v>800</v>
      </c>
      <c r="HI84">
        <v>18.1077</v>
      </c>
      <c r="HJ84">
        <v>101.46</v>
      </c>
      <c r="HK84">
        <v>101.776</v>
      </c>
    </row>
    <row r="85" spans="1:219">
      <c r="A85">
        <v>69</v>
      </c>
      <c r="B85">
        <v>1554827783</v>
      </c>
      <c r="C85">
        <v>480</v>
      </c>
      <c r="D85" t="s">
        <v>541</v>
      </c>
      <c r="E85" t="s">
        <v>542</v>
      </c>
      <c r="H85">
        <v>1554827783</v>
      </c>
      <c r="I85">
        <f>BW85*AJ85*(BU85-BV85)/(100*BO85*(1000-AJ85*BU85))</f>
        <v>0</v>
      </c>
      <c r="J85">
        <f>BW85*AJ85*(BT85-BS85*(1000-AJ85*BV85)/(1000-AJ85*BU85))/(100*BO85)</f>
        <v>0</v>
      </c>
      <c r="K85">
        <f>BS85 - IF(AJ85&gt;1, J85*BO85*100.0/(AL85*CE85), 0)</f>
        <v>0</v>
      </c>
      <c r="L85">
        <f>((R85-I85/2)*K85-J85)/(R85+I85/2)</f>
        <v>0</v>
      </c>
      <c r="M85">
        <f>L85*(BX85+BY85)/1000.0</f>
        <v>0</v>
      </c>
      <c r="N85">
        <f>(BS85 - IF(AJ85&gt;1, J85*BO85*100.0/(AL85*CE85), 0))*(BX85+BY85)/1000.0</f>
        <v>0</v>
      </c>
      <c r="O85">
        <f>2.0/((1/Q85-1/P85)+SIGN(Q85)*SQRT((1/Q85-1/P85)*(1/Q85-1/P85) + 4*BP85/((BP85+1)*(BP85+1))*(2*1/Q85*1/P85-1/P85*1/P85)))</f>
        <v>0</v>
      </c>
      <c r="P85">
        <f>AG85+AF85*BO85+AE85*BO85*BO85</f>
        <v>0</v>
      </c>
      <c r="Q85">
        <f>I85*(1000-(1000*0.61365*exp(17.502*U85/(240.97+U85))/(BX85+BY85)+BU85)/2)/(1000*0.61365*exp(17.502*U85/(240.97+U85))/(BX85+BY85)-BU85)</f>
        <v>0</v>
      </c>
      <c r="R85">
        <f>1/((BP85+1)/(O85/1.6)+1/(P85/1.37)) + BP85/((BP85+1)/(O85/1.6) + BP85/(P85/1.37))</f>
        <v>0</v>
      </c>
      <c r="S85">
        <f>(BL85*BN85)</f>
        <v>0</v>
      </c>
      <c r="T85">
        <f>(BZ85+(S85+2*0.95*5.67E-8*(((BZ85+$B$7)+273)^4-(BZ85+273)^4)-44100*I85)/(1.84*29.3*P85+8*0.95*5.67E-8*(BZ85+273)^3))</f>
        <v>0</v>
      </c>
      <c r="U85">
        <f>($C$7*CA85+$D$7*CB85+$E$7*T85)</f>
        <v>0</v>
      </c>
      <c r="V85">
        <f>0.61365*exp(17.502*U85/(240.97+U85))</f>
        <v>0</v>
      </c>
      <c r="W85">
        <f>(X85/Y85*100)</f>
        <v>0</v>
      </c>
      <c r="X85">
        <f>BU85*(BX85+BY85)/1000</f>
        <v>0</v>
      </c>
      <c r="Y85">
        <f>0.61365*exp(17.502*BZ85/(240.97+BZ85))</f>
        <v>0</v>
      </c>
      <c r="Z85">
        <f>(V85-BU85*(BX85+BY85)/1000)</f>
        <v>0</v>
      </c>
      <c r="AA85">
        <f>(-I85*44100)</f>
        <v>0</v>
      </c>
      <c r="AB85">
        <f>2*29.3*P85*0.92*(BZ85-U85)</f>
        <v>0</v>
      </c>
      <c r="AC85">
        <f>2*0.95*5.67E-8*(((BZ85+$B$7)+273)^4-(U85+273)^4)</f>
        <v>0</v>
      </c>
      <c r="AD85">
        <f>S85+AC85+AA85+AB85</f>
        <v>0</v>
      </c>
      <c r="AE85">
        <v>-0.0416983960520599</v>
      </c>
      <c r="AF85">
        <v>0.0468101025485632</v>
      </c>
      <c r="AG85">
        <v>3.4893248973718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MAX(0,($B$13+$C$13*CE85)/(1+$D$13*CE85)*BX85/(BZ85+273)*$E$13)</f>
        <v>0</v>
      </c>
      <c r="AM85">
        <v>0</v>
      </c>
      <c r="AN85">
        <v>620.557647058824</v>
      </c>
      <c r="AO85">
        <v>1908.13</v>
      </c>
      <c r="AP85">
        <f>AO85-AN85</f>
        <v>0</v>
      </c>
      <c r="AQ85">
        <f>AP85/AO85</f>
        <v>0</v>
      </c>
      <c r="AR85">
        <v>-2.26732946292121</v>
      </c>
      <c r="AS85" t="s">
        <v>543</v>
      </c>
      <c r="AT85">
        <v>3.34460882352941</v>
      </c>
      <c r="AU85">
        <v>2.6224</v>
      </c>
      <c r="AV85">
        <f>1-AT85/AU85</f>
        <v>0</v>
      </c>
      <c r="AW85">
        <v>0.5</v>
      </c>
      <c r="AX85">
        <f>BL85</f>
        <v>0</v>
      </c>
      <c r="AY85">
        <f>J85</f>
        <v>0</v>
      </c>
      <c r="AZ85">
        <f>AV85*AW85*AX85</f>
        <v>0</v>
      </c>
      <c r="BA85">
        <f>BF85/AU85</f>
        <v>0</v>
      </c>
      <c r="BB85">
        <f>(AY85-AR85)/AX85</f>
        <v>0</v>
      </c>
      <c r="BC85">
        <f>(AO85-AU85)/AU85</f>
        <v>0</v>
      </c>
      <c r="BD85" t="s">
        <v>331</v>
      </c>
      <c r="BE85">
        <v>0</v>
      </c>
      <c r="BF85">
        <f>AU85-BE85</f>
        <v>0</v>
      </c>
      <c r="BG85">
        <f>(AU85-AT85)/(AU85-BE85)</f>
        <v>0</v>
      </c>
      <c r="BH85">
        <f>(AO85-AU85)/(AO85-BE85)</f>
        <v>0</v>
      </c>
      <c r="BI85">
        <f>(AU85-AT85)/(AU85-AN85)</f>
        <v>0</v>
      </c>
      <c r="BJ85">
        <f>(AO85-AU85)/(AO85-AN85)</f>
        <v>0</v>
      </c>
      <c r="BK85">
        <f>$B$11*CF85+$C$11*CG85+$F$11*CT85</f>
        <v>0</v>
      </c>
      <c r="BL85">
        <f>BK85*BM85</f>
        <v>0</v>
      </c>
      <c r="BM85">
        <f>($B$11*$D$9+$C$11*$D$9+$F$11*((DG85+CY85)/MAX(DG85+CY85+DH85, 0.1)*$I$9+DH85/MAX(DG85+CY85+DH85, 0.1)*$J$9))/($B$11+$C$11+$F$11)</f>
        <v>0</v>
      </c>
      <c r="BN85">
        <f>($B$11*$K$9+$C$11*$K$9+$F$11*((DG85+CY85)/MAX(DG85+CY85+DH85, 0.1)*$P$9+DH85/MAX(DG85+CY85+DH85, 0.1)*$Q$9))/($B$11+$C$11+$F$11)</f>
        <v>0</v>
      </c>
      <c r="BO85">
        <v>6</v>
      </c>
      <c r="BP85">
        <v>0.5</v>
      </c>
      <c r="BQ85" t="s">
        <v>332</v>
      </c>
      <c r="BR85">
        <v>1554827783</v>
      </c>
      <c r="BS85">
        <v>778.14</v>
      </c>
      <c r="BT85">
        <v>792.165</v>
      </c>
      <c r="BU85">
        <v>18.0067</v>
      </c>
      <c r="BV85">
        <v>18.0982</v>
      </c>
      <c r="BW85">
        <v>600.038</v>
      </c>
      <c r="BX85">
        <v>100.816</v>
      </c>
      <c r="BY85">
        <v>0.100519</v>
      </c>
      <c r="BZ85">
        <v>24.486</v>
      </c>
      <c r="CA85">
        <v>26.2315</v>
      </c>
      <c r="CB85">
        <v>999.9</v>
      </c>
      <c r="CC85">
        <v>0</v>
      </c>
      <c r="CD85">
        <v>0</v>
      </c>
      <c r="CE85">
        <v>9974.38</v>
      </c>
      <c r="CF85">
        <v>0</v>
      </c>
      <c r="CG85">
        <v>0.00152894</v>
      </c>
      <c r="CH85">
        <v>-14.0247</v>
      </c>
      <c r="CI85">
        <v>792.409</v>
      </c>
      <c r="CJ85">
        <v>806.766</v>
      </c>
      <c r="CK85">
        <v>-0.0914898</v>
      </c>
      <c r="CL85">
        <v>778.14</v>
      </c>
      <c r="CM85">
        <v>792.165</v>
      </c>
      <c r="CN85">
        <v>18.0067</v>
      </c>
      <c r="CO85">
        <v>18.0982</v>
      </c>
      <c r="CP85">
        <v>1.81536</v>
      </c>
      <c r="CQ85">
        <v>1.82459</v>
      </c>
      <c r="CR85">
        <v>15.9197</v>
      </c>
      <c r="CS85">
        <v>15.999</v>
      </c>
      <c r="CT85">
        <v>1500.54</v>
      </c>
      <c r="CU85">
        <v>0.973002</v>
      </c>
      <c r="CV85">
        <v>0.026998</v>
      </c>
      <c r="CW85">
        <v>0</v>
      </c>
      <c r="CX85">
        <v>4.44225</v>
      </c>
      <c r="CY85">
        <v>2</v>
      </c>
      <c r="CZ85">
        <v>229.525</v>
      </c>
      <c r="DA85">
        <v>13109.2</v>
      </c>
      <c r="DB85">
        <v>48.875</v>
      </c>
      <c r="DC85">
        <v>46.562</v>
      </c>
      <c r="DD85">
        <v>47.562</v>
      </c>
      <c r="DE85">
        <v>45.5</v>
      </c>
      <c r="DF85">
        <v>49.75</v>
      </c>
      <c r="DG85">
        <v>1458.08</v>
      </c>
      <c r="DH85">
        <v>40.46</v>
      </c>
      <c r="DI85">
        <v>0</v>
      </c>
      <c r="DJ85">
        <v>2.60000014305115</v>
      </c>
      <c r="DK85">
        <v>3.34460882352941</v>
      </c>
      <c r="DL85">
        <v>0.911796639174268</v>
      </c>
      <c r="DM85">
        <v>-776.599715019965</v>
      </c>
      <c r="DN85">
        <v>591.065882352941</v>
      </c>
      <c r="DO85">
        <v>10</v>
      </c>
      <c r="DP85">
        <v>0</v>
      </c>
      <c r="DQ85" t="s">
        <v>333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764.995803278689</v>
      </c>
      <c r="DZ85">
        <v>103.277114754097</v>
      </c>
      <c r="EA85">
        <v>15.1717642833488</v>
      </c>
      <c r="EB85">
        <v>0</v>
      </c>
      <c r="EC85">
        <v>750.896737704918</v>
      </c>
      <c r="ED85">
        <v>101.16244315177</v>
      </c>
      <c r="EE85">
        <v>14.8459673719798</v>
      </c>
      <c r="EF85">
        <v>0</v>
      </c>
      <c r="EG85">
        <v>18.1318786885246</v>
      </c>
      <c r="EH85">
        <v>-0.388162876784764</v>
      </c>
      <c r="EI85">
        <v>0.0585149388653118</v>
      </c>
      <c r="EJ85">
        <v>0</v>
      </c>
      <c r="EK85">
        <v>0</v>
      </c>
      <c r="EL85">
        <v>3</v>
      </c>
      <c r="EM85" t="s">
        <v>334</v>
      </c>
      <c r="EN85">
        <v>3.21001</v>
      </c>
      <c r="EO85">
        <v>2.67649</v>
      </c>
      <c r="EP85">
        <v>0.169241</v>
      </c>
      <c r="EQ85">
        <v>0.170755</v>
      </c>
      <c r="ER85">
        <v>0.0953402</v>
      </c>
      <c r="ES85">
        <v>0.0956212</v>
      </c>
      <c r="ET85">
        <v>25815.5</v>
      </c>
      <c r="EU85">
        <v>29526.4</v>
      </c>
      <c r="EV85">
        <v>30888</v>
      </c>
      <c r="EW85">
        <v>34245.2</v>
      </c>
      <c r="EX85">
        <v>37969.8</v>
      </c>
      <c r="EY85">
        <v>38340.8</v>
      </c>
      <c r="EZ85">
        <v>42112.5</v>
      </c>
      <c r="FA85">
        <v>42279.8</v>
      </c>
      <c r="FB85">
        <v>2.25785</v>
      </c>
      <c r="FC85">
        <v>1.92362</v>
      </c>
      <c r="FD85">
        <v>0.137493</v>
      </c>
      <c r="FE85">
        <v>0</v>
      </c>
      <c r="FF85">
        <v>23.9761</v>
      </c>
      <c r="FG85">
        <v>999.9</v>
      </c>
      <c r="FH85">
        <v>62.727</v>
      </c>
      <c r="FI85">
        <v>28.168</v>
      </c>
      <c r="FJ85">
        <v>23.8439</v>
      </c>
      <c r="FK85">
        <v>59.95</v>
      </c>
      <c r="FL85">
        <v>25.7532</v>
      </c>
      <c r="FM85">
        <v>1</v>
      </c>
      <c r="FN85">
        <v>-0.158293</v>
      </c>
      <c r="FO85">
        <v>4.13385</v>
      </c>
      <c r="FP85">
        <v>20.2059</v>
      </c>
      <c r="FQ85">
        <v>5.24499</v>
      </c>
      <c r="FR85">
        <v>11.986</v>
      </c>
      <c r="FS85">
        <v>4.9753</v>
      </c>
      <c r="FT85">
        <v>3.29725</v>
      </c>
      <c r="FU85">
        <v>160.2</v>
      </c>
      <c r="FV85">
        <v>9999</v>
      </c>
      <c r="FW85">
        <v>9999</v>
      </c>
      <c r="FX85">
        <v>7433.3</v>
      </c>
      <c r="FY85">
        <v>1.85632</v>
      </c>
      <c r="FZ85">
        <v>1.85455</v>
      </c>
      <c r="GA85">
        <v>1.85562</v>
      </c>
      <c r="GB85">
        <v>1.85989</v>
      </c>
      <c r="GC85">
        <v>1.85425</v>
      </c>
      <c r="GD85">
        <v>1.85866</v>
      </c>
      <c r="GE85">
        <v>1.85584</v>
      </c>
      <c r="GF85">
        <v>1.8544</v>
      </c>
      <c r="GG85" t="s">
        <v>335</v>
      </c>
      <c r="GH85" t="s">
        <v>19</v>
      </c>
      <c r="GI85" t="s">
        <v>19</v>
      </c>
      <c r="GJ85" t="s">
        <v>19</v>
      </c>
      <c r="GK85" t="s">
        <v>336</v>
      </c>
      <c r="GL85" t="s">
        <v>337</v>
      </c>
      <c r="GM85" t="s">
        <v>338</v>
      </c>
      <c r="GN85" t="s">
        <v>338</v>
      </c>
      <c r="GO85" t="s">
        <v>338</v>
      </c>
      <c r="GP85" t="s">
        <v>338</v>
      </c>
      <c r="GQ85">
        <v>0</v>
      </c>
      <c r="GR85">
        <v>100</v>
      </c>
      <c r="GS85">
        <v>100</v>
      </c>
      <c r="GT85">
        <v>0</v>
      </c>
      <c r="GU85">
        <v>0</v>
      </c>
      <c r="GV85">
        <v>2</v>
      </c>
      <c r="GW85">
        <v>646.32</v>
      </c>
      <c r="GX85">
        <v>392.73</v>
      </c>
      <c r="GY85">
        <v>16.5662</v>
      </c>
      <c r="GZ85">
        <v>24.964</v>
      </c>
      <c r="HA85">
        <v>30.0011</v>
      </c>
      <c r="HB85">
        <v>24.8111</v>
      </c>
      <c r="HC85">
        <v>24.7975</v>
      </c>
      <c r="HD85">
        <v>34.2189</v>
      </c>
      <c r="HE85">
        <v>35.062</v>
      </c>
      <c r="HF85">
        <v>60.2319</v>
      </c>
      <c r="HG85">
        <v>16.5354</v>
      </c>
      <c r="HH85">
        <v>805</v>
      </c>
      <c r="HI85">
        <v>18.1186</v>
      </c>
      <c r="HJ85">
        <v>101.461</v>
      </c>
      <c r="HK85">
        <v>101.775</v>
      </c>
    </row>
    <row r="86" spans="1:219">
      <c r="A86">
        <v>70</v>
      </c>
      <c r="B86">
        <v>1554827787</v>
      </c>
      <c r="C86">
        <v>484</v>
      </c>
      <c r="D86" t="s">
        <v>544</v>
      </c>
      <c r="E86" t="s">
        <v>545</v>
      </c>
      <c r="H86">
        <v>1554827787</v>
      </c>
      <c r="I86">
        <f>BW86*AJ86*(BU86-BV86)/(100*BO86*(1000-AJ86*BU86))</f>
        <v>0</v>
      </c>
      <c r="J86">
        <f>BW86*AJ86*(BT86-BS86*(1000-AJ86*BV86)/(1000-AJ86*BU86))/(100*BO86)</f>
        <v>0</v>
      </c>
      <c r="K86">
        <f>BS86 - IF(AJ86&gt;1, J86*BO86*100.0/(AL86*CE86), 0)</f>
        <v>0</v>
      </c>
      <c r="L86">
        <f>((R86-I86/2)*K86-J86)/(R86+I86/2)</f>
        <v>0</v>
      </c>
      <c r="M86">
        <f>L86*(BX86+BY86)/1000.0</f>
        <v>0</v>
      </c>
      <c r="N86">
        <f>(BS86 - IF(AJ86&gt;1, J86*BO86*100.0/(AL86*CE86), 0))*(BX86+BY86)/1000.0</f>
        <v>0</v>
      </c>
      <c r="O86">
        <f>2.0/((1/Q86-1/P86)+SIGN(Q86)*SQRT((1/Q86-1/P86)*(1/Q86-1/P86) + 4*BP86/((BP86+1)*(BP86+1))*(2*1/Q86*1/P86-1/P86*1/P86)))</f>
        <v>0</v>
      </c>
      <c r="P86">
        <f>AG86+AF86*BO86+AE86*BO86*BO86</f>
        <v>0</v>
      </c>
      <c r="Q86">
        <f>I86*(1000-(1000*0.61365*exp(17.502*U86/(240.97+U86))/(BX86+BY86)+BU86)/2)/(1000*0.61365*exp(17.502*U86/(240.97+U86))/(BX86+BY86)-BU86)</f>
        <v>0</v>
      </c>
      <c r="R86">
        <f>1/((BP86+1)/(O86/1.6)+1/(P86/1.37)) + BP86/((BP86+1)/(O86/1.6) + BP86/(P86/1.37))</f>
        <v>0</v>
      </c>
      <c r="S86">
        <f>(BL86*BN86)</f>
        <v>0</v>
      </c>
      <c r="T86">
        <f>(BZ86+(S86+2*0.95*5.67E-8*(((BZ86+$B$7)+273)^4-(BZ86+273)^4)-44100*I86)/(1.84*29.3*P86+8*0.95*5.67E-8*(BZ86+273)^3))</f>
        <v>0</v>
      </c>
      <c r="U86">
        <f>($C$7*CA86+$D$7*CB86+$E$7*T86)</f>
        <v>0</v>
      </c>
      <c r="V86">
        <f>0.61365*exp(17.502*U86/(240.97+U86))</f>
        <v>0</v>
      </c>
      <c r="W86">
        <f>(X86/Y86*100)</f>
        <v>0</v>
      </c>
      <c r="X86">
        <f>BU86*(BX86+BY86)/1000</f>
        <v>0</v>
      </c>
      <c r="Y86">
        <f>0.61365*exp(17.502*BZ86/(240.97+BZ86))</f>
        <v>0</v>
      </c>
      <c r="Z86">
        <f>(V86-BU86*(BX86+BY86)/1000)</f>
        <v>0</v>
      </c>
      <c r="AA86">
        <f>(-I86*44100)</f>
        <v>0</v>
      </c>
      <c r="AB86">
        <f>2*29.3*P86*0.92*(BZ86-U86)</f>
        <v>0</v>
      </c>
      <c r="AC86">
        <f>2*0.95*5.67E-8*(((BZ86+$B$7)+273)^4-(U86+273)^4)</f>
        <v>0</v>
      </c>
      <c r="AD86">
        <f>S86+AC86+AA86+AB86</f>
        <v>0</v>
      </c>
      <c r="AE86">
        <v>-0.0417192988029336</v>
      </c>
      <c r="AF86">
        <v>0.0468335677176005</v>
      </c>
      <c r="AG86">
        <v>3.49070695446496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MAX(0,($B$13+$C$13*CE86)/(1+$D$13*CE86)*BX86/(BZ86+273)*$E$13)</f>
        <v>0</v>
      </c>
      <c r="AM86">
        <v>0</v>
      </c>
      <c r="AN86">
        <v>620.557647058824</v>
      </c>
      <c r="AO86">
        <v>1908.13</v>
      </c>
      <c r="AP86">
        <f>AO86-AN86</f>
        <v>0</v>
      </c>
      <c r="AQ86">
        <f>AP86/AO86</f>
        <v>0</v>
      </c>
      <c r="AR86">
        <v>-2.26732946292121</v>
      </c>
      <c r="AS86" t="s">
        <v>546</v>
      </c>
      <c r="AT86">
        <v>2.99802058823529</v>
      </c>
      <c r="AU86">
        <v>2.3276</v>
      </c>
      <c r="AV86">
        <f>1-AT86/AU86</f>
        <v>0</v>
      </c>
      <c r="AW86">
        <v>0.5</v>
      </c>
      <c r="AX86">
        <f>BL86</f>
        <v>0</v>
      </c>
      <c r="AY86">
        <f>J86</f>
        <v>0</v>
      </c>
      <c r="AZ86">
        <f>AV86*AW86*AX86</f>
        <v>0</v>
      </c>
      <c r="BA86">
        <f>BF86/AU86</f>
        <v>0</v>
      </c>
      <c r="BB86">
        <f>(AY86-AR86)/AX86</f>
        <v>0</v>
      </c>
      <c r="BC86">
        <f>(AO86-AU86)/AU86</f>
        <v>0</v>
      </c>
      <c r="BD86" t="s">
        <v>331</v>
      </c>
      <c r="BE86">
        <v>0</v>
      </c>
      <c r="BF86">
        <f>AU86-BE86</f>
        <v>0</v>
      </c>
      <c r="BG86">
        <f>(AU86-AT86)/(AU86-BE86)</f>
        <v>0</v>
      </c>
      <c r="BH86">
        <f>(AO86-AU86)/(AO86-BE86)</f>
        <v>0</v>
      </c>
      <c r="BI86">
        <f>(AU86-AT86)/(AU86-AN86)</f>
        <v>0</v>
      </c>
      <c r="BJ86">
        <f>(AO86-AU86)/(AO86-AN86)</f>
        <v>0</v>
      </c>
      <c r="BK86">
        <f>$B$11*CF86+$C$11*CG86+$F$11*CT86</f>
        <v>0</v>
      </c>
      <c r="BL86">
        <f>BK86*BM86</f>
        <v>0</v>
      </c>
      <c r="BM86">
        <f>($B$11*$D$9+$C$11*$D$9+$F$11*((DG86+CY86)/MAX(DG86+CY86+DH86, 0.1)*$I$9+DH86/MAX(DG86+CY86+DH86, 0.1)*$J$9))/($B$11+$C$11+$F$11)</f>
        <v>0</v>
      </c>
      <c r="BN86">
        <f>($B$11*$K$9+$C$11*$K$9+$F$11*((DG86+CY86)/MAX(DG86+CY86+DH86, 0.1)*$P$9+DH86/MAX(DG86+CY86+DH86, 0.1)*$Q$9))/($B$11+$C$11+$F$11)</f>
        <v>0</v>
      </c>
      <c r="BO86">
        <v>6</v>
      </c>
      <c r="BP86">
        <v>0.5</v>
      </c>
      <c r="BQ86" t="s">
        <v>332</v>
      </c>
      <c r="BR86">
        <v>1554827787</v>
      </c>
      <c r="BS86">
        <v>784.834</v>
      </c>
      <c r="BT86">
        <v>798.863</v>
      </c>
      <c r="BU86">
        <v>17.9595</v>
      </c>
      <c r="BV86">
        <v>18.1</v>
      </c>
      <c r="BW86">
        <v>599.93</v>
      </c>
      <c r="BX86">
        <v>100.816</v>
      </c>
      <c r="BY86">
        <v>0.0991202</v>
      </c>
      <c r="BZ86">
        <v>24.4586</v>
      </c>
      <c r="CA86">
        <v>25.9762</v>
      </c>
      <c r="CB86">
        <v>999.9</v>
      </c>
      <c r="CC86">
        <v>0</v>
      </c>
      <c r="CD86">
        <v>0</v>
      </c>
      <c r="CE86">
        <v>9979.38</v>
      </c>
      <c r="CF86">
        <v>0</v>
      </c>
      <c r="CG86">
        <v>0.00152894</v>
      </c>
      <c r="CH86">
        <v>-14.0291</v>
      </c>
      <c r="CI86">
        <v>799.187</v>
      </c>
      <c r="CJ86">
        <v>813.589</v>
      </c>
      <c r="CK86">
        <v>-0.140522</v>
      </c>
      <c r="CL86">
        <v>784.834</v>
      </c>
      <c r="CM86">
        <v>798.863</v>
      </c>
      <c r="CN86">
        <v>17.9595</v>
      </c>
      <c r="CO86">
        <v>18.1</v>
      </c>
      <c r="CP86">
        <v>1.81061</v>
      </c>
      <c r="CQ86">
        <v>1.82477</v>
      </c>
      <c r="CR86">
        <v>15.8787</v>
      </c>
      <c r="CS86">
        <v>16.0006</v>
      </c>
      <c r="CT86">
        <v>1523.45</v>
      </c>
      <c r="CU86">
        <v>0.972998</v>
      </c>
      <c r="CV86">
        <v>0.0270025</v>
      </c>
      <c r="CW86">
        <v>0</v>
      </c>
      <c r="CX86">
        <v>2.0832</v>
      </c>
      <c r="CY86">
        <v>25</v>
      </c>
      <c r="CZ86">
        <v>231.015</v>
      </c>
      <c r="DA86">
        <v>13108.4</v>
      </c>
      <c r="DB86">
        <v>48.875</v>
      </c>
      <c r="DC86">
        <v>46.562</v>
      </c>
      <c r="DD86">
        <v>47.562</v>
      </c>
      <c r="DE86">
        <v>45.5</v>
      </c>
      <c r="DF86">
        <v>49.687</v>
      </c>
      <c r="DG86">
        <v>1457.99</v>
      </c>
      <c r="DH86">
        <v>40.46</v>
      </c>
      <c r="DI86">
        <v>0</v>
      </c>
      <c r="DJ86">
        <v>3.20000004768372</v>
      </c>
      <c r="DK86">
        <v>2.99802058823529</v>
      </c>
      <c r="DL86">
        <v>4.02439242228774</v>
      </c>
      <c r="DM86">
        <v>-3598.26136734625</v>
      </c>
      <c r="DN86">
        <v>662.069117647059</v>
      </c>
      <c r="DO86">
        <v>10</v>
      </c>
      <c r="DP86">
        <v>0</v>
      </c>
      <c r="DQ86" t="s">
        <v>333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771.837081967213</v>
      </c>
      <c r="DZ86">
        <v>102.708317292436</v>
      </c>
      <c r="EA86">
        <v>15.0880092390136</v>
      </c>
      <c r="EB86">
        <v>0</v>
      </c>
      <c r="EC86">
        <v>757.640573770492</v>
      </c>
      <c r="ED86">
        <v>101.995024854572</v>
      </c>
      <c r="EE86">
        <v>14.9675477940065</v>
      </c>
      <c r="EF86">
        <v>0</v>
      </c>
      <c r="EG86">
        <v>18.1024606557377</v>
      </c>
      <c r="EH86">
        <v>-0.433892332099398</v>
      </c>
      <c r="EI86">
        <v>0.0655316699276345</v>
      </c>
      <c r="EJ86">
        <v>0</v>
      </c>
      <c r="EK86">
        <v>0</v>
      </c>
      <c r="EL86">
        <v>3</v>
      </c>
      <c r="EM86" t="s">
        <v>334</v>
      </c>
      <c r="EN86">
        <v>3.20977</v>
      </c>
      <c r="EO86">
        <v>2.67513</v>
      </c>
      <c r="EP86">
        <v>0.17021</v>
      </c>
      <c r="EQ86">
        <v>0.171715</v>
      </c>
      <c r="ER86">
        <v>0.0951607</v>
      </c>
      <c r="ES86">
        <v>0.0956289</v>
      </c>
      <c r="ET86">
        <v>25785.4</v>
      </c>
      <c r="EU86">
        <v>29492.6</v>
      </c>
      <c r="EV86">
        <v>30888</v>
      </c>
      <c r="EW86">
        <v>34245.7</v>
      </c>
      <c r="EX86">
        <v>37977.7</v>
      </c>
      <c r="EY86">
        <v>38341</v>
      </c>
      <c r="EZ86">
        <v>42112.9</v>
      </c>
      <c r="FA86">
        <v>42280.4</v>
      </c>
      <c r="FB86">
        <v>2.2576</v>
      </c>
      <c r="FC86">
        <v>1.9239</v>
      </c>
      <c r="FD86">
        <v>0.122577</v>
      </c>
      <c r="FE86">
        <v>0</v>
      </c>
      <c r="FF86">
        <v>23.965</v>
      </c>
      <c r="FG86">
        <v>999.9</v>
      </c>
      <c r="FH86">
        <v>62.727</v>
      </c>
      <c r="FI86">
        <v>28.168</v>
      </c>
      <c r="FJ86">
        <v>23.8419</v>
      </c>
      <c r="FK86">
        <v>60.78</v>
      </c>
      <c r="FL86">
        <v>25.6971</v>
      </c>
      <c r="FM86">
        <v>1</v>
      </c>
      <c r="FN86">
        <v>-0.158925</v>
      </c>
      <c r="FO86">
        <v>3.90808</v>
      </c>
      <c r="FP86">
        <v>20.2011</v>
      </c>
      <c r="FQ86">
        <v>5.23421</v>
      </c>
      <c r="FR86">
        <v>11.986</v>
      </c>
      <c r="FS86">
        <v>4.97235</v>
      </c>
      <c r="FT86">
        <v>3.29538</v>
      </c>
      <c r="FU86">
        <v>160.2</v>
      </c>
      <c r="FV86">
        <v>9999</v>
      </c>
      <c r="FW86">
        <v>9999</v>
      </c>
      <c r="FX86">
        <v>7433.5</v>
      </c>
      <c r="FY86">
        <v>1.85631</v>
      </c>
      <c r="FZ86">
        <v>1.85455</v>
      </c>
      <c r="GA86">
        <v>1.85562</v>
      </c>
      <c r="GB86">
        <v>1.85989</v>
      </c>
      <c r="GC86">
        <v>1.85425</v>
      </c>
      <c r="GD86">
        <v>1.85865</v>
      </c>
      <c r="GE86">
        <v>1.85585</v>
      </c>
      <c r="GF86">
        <v>1.8544</v>
      </c>
      <c r="GG86" t="s">
        <v>335</v>
      </c>
      <c r="GH86" t="s">
        <v>19</v>
      </c>
      <c r="GI86" t="s">
        <v>19</v>
      </c>
      <c r="GJ86" t="s">
        <v>19</v>
      </c>
      <c r="GK86" t="s">
        <v>336</v>
      </c>
      <c r="GL86" t="s">
        <v>337</v>
      </c>
      <c r="GM86" t="s">
        <v>338</v>
      </c>
      <c r="GN86" t="s">
        <v>338</v>
      </c>
      <c r="GO86" t="s">
        <v>338</v>
      </c>
      <c r="GP86" t="s">
        <v>338</v>
      </c>
      <c r="GQ86">
        <v>0</v>
      </c>
      <c r="GR86">
        <v>100</v>
      </c>
      <c r="GS86">
        <v>100</v>
      </c>
      <c r="GT86">
        <v>0</v>
      </c>
      <c r="GU86">
        <v>0</v>
      </c>
      <c r="GV86">
        <v>2</v>
      </c>
      <c r="GW86">
        <v>646.129</v>
      </c>
      <c r="GX86">
        <v>392.883</v>
      </c>
      <c r="GY86">
        <v>16.5153</v>
      </c>
      <c r="GZ86">
        <v>24.964</v>
      </c>
      <c r="HA86">
        <v>30.0001</v>
      </c>
      <c r="HB86">
        <v>24.8111</v>
      </c>
      <c r="HC86">
        <v>24.7978</v>
      </c>
      <c r="HD86">
        <v>34.4925</v>
      </c>
      <c r="HE86">
        <v>35.062</v>
      </c>
      <c r="HF86">
        <v>59.8592</v>
      </c>
      <c r="HG86">
        <v>16.55</v>
      </c>
      <c r="HH86">
        <v>810</v>
      </c>
      <c r="HI86">
        <v>17.9974</v>
      </c>
      <c r="HJ86">
        <v>101.462</v>
      </c>
      <c r="HK86">
        <v>101.776</v>
      </c>
    </row>
    <row r="87" spans="1:219">
      <c r="A87">
        <v>71</v>
      </c>
      <c r="B87">
        <v>1554827789</v>
      </c>
      <c r="C87">
        <v>486</v>
      </c>
      <c r="D87" t="s">
        <v>547</v>
      </c>
      <c r="E87" t="s">
        <v>548</v>
      </c>
      <c r="H87">
        <v>1554827789</v>
      </c>
      <c r="I87">
        <f>BW87*AJ87*(BU87-BV87)/(100*BO87*(1000-AJ87*BU87))</f>
        <v>0</v>
      </c>
      <c r="J87">
        <f>BW87*AJ87*(BT87-BS87*(1000-AJ87*BV87)/(1000-AJ87*BU87))/(100*BO87)</f>
        <v>0</v>
      </c>
      <c r="K87">
        <f>BS87 - IF(AJ87&gt;1, J87*BO87*100.0/(AL87*CE87), 0)</f>
        <v>0</v>
      </c>
      <c r="L87">
        <f>((R87-I87/2)*K87-J87)/(R87+I87/2)</f>
        <v>0</v>
      </c>
      <c r="M87">
        <f>L87*(BX87+BY87)/1000.0</f>
        <v>0</v>
      </c>
      <c r="N87">
        <f>(BS87 - IF(AJ87&gt;1, J87*BO87*100.0/(AL87*CE87), 0))*(BX87+BY87)/1000.0</f>
        <v>0</v>
      </c>
      <c r="O87">
        <f>2.0/((1/Q87-1/P87)+SIGN(Q87)*SQRT((1/Q87-1/P87)*(1/Q87-1/P87) + 4*BP87/((BP87+1)*(BP87+1))*(2*1/Q87*1/P87-1/P87*1/P87)))</f>
        <v>0</v>
      </c>
      <c r="P87">
        <f>AG87+AF87*BO87+AE87*BO87*BO87</f>
        <v>0</v>
      </c>
      <c r="Q87">
        <f>I87*(1000-(1000*0.61365*exp(17.502*U87/(240.97+U87))/(BX87+BY87)+BU87)/2)/(1000*0.61365*exp(17.502*U87/(240.97+U87))/(BX87+BY87)-BU87)</f>
        <v>0</v>
      </c>
      <c r="R87">
        <f>1/((BP87+1)/(O87/1.6)+1/(P87/1.37)) + BP87/((BP87+1)/(O87/1.6) + BP87/(P87/1.37))</f>
        <v>0</v>
      </c>
      <c r="S87">
        <f>(BL87*BN87)</f>
        <v>0</v>
      </c>
      <c r="T87">
        <f>(BZ87+(S87+2*0.95*5.67E-8*(((BZ87+$B$7)+273)^4-(BZ87+273)^4)-44100*I87)/(1.84*29.3*P87+8*0.95*5.67E-8*(BZ87+273)^3))</f>
        <v>0</v>
      </c>
      <c r="U87">
        <f>($C$7*CA87+$D$7*CB87+$E$7*T87)</f>
        <v>0</v>
      </c>
      <c r="V87">
        <f>0.61365*exp(17.502*U87/(240.97+U87))</f>
        <v>0</v>
      </c>
      <c r="W87">
        <f>(X87/Y87*100)</f>
        <v>0</v>
      </c>
      <c r="X87">
        <f>BU87*(BX87+BY87)/1000</f>
        <v>0</v>
      </c>
      <c r="Y87">
        <f>0.61365*exp(17.502*BZ87/(240.97+BZ87))</f>
        <v>0</v>
      </c>
      <c r="Z87">
        <f>(V87-BU87*(BX87+BY87)/1000)</f>
        <v>0</v>
      </c>
      <c r="AA87">
        <f>(-I87*44100)</f>
        <v>0</v>
      </c>
      <c r="AB87">
        <f>2*29.3*P87*0.92*(BZ87-U87)</f>
        <v>0</v>
      </c>
      <c r="AC87">
        <f>2*0.95*5.67E-8*(((BZ87+$B$7)+273)^4-(U87+273)^4)</f>
        <v>0</v>
      </c>
      <c r="AD87">
        <f>S87+AC87+AA87+AB87</f>
        <v>0</v>
      </c>
      <c r="AE87">
        <v>-0.0416435054282654</v>
      </c>
      <c r="AF87">
        <v>0.0467484830146711</v>
      </c>
      <c r="AG87">
        <v>3.48569446203586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MAX(0,($B$13+$C$13*CE87)/(1+$D$13*CE87)*BX87/(BZ87+273)*$E$13)</f>
        <v>0</v>
      </c>
      <c r="AM87">
        <v>0</v>
      </c>
      <c r="AN87">
        <v>620.557647058824</v>
      </c>
      <c r="AO87">
        <v>1908.13</v>
      </c>
      <c r="AP87">
        <f>AO87-AN87</f>
        <v>0</v>
      </c>
      <c r="AQ87">
        <f>AP87/AO87</f>
        <v>0</v>
      </c>
      <c r="AR87">
        <v>-2.26732946292121</v>
      </c>
      <c r="AS87" t="s">
        <v>549</v>
      </c>
      <c r="AT87">
        <v>3.12947647058824</v>
      </c>
      <c r="AU87">
        <v>2.7668</v>
      </c>
      <c r="AV87">
        <f>1-AT87/AU87</f>
        <v>0</v>
      </c>
      <c r="AW87">
        <v>0.5</v>
      </c>
      <c r="AX87">
        <f>BL87</f>
        <v>0</v>
      </c>
      <c r="AY87">
        <f>J87</f>
        <v>0</v>
      </c>
      <c r="AZ87">
        <f>AV87*AW87*AX87</f>
        <v>0</v>
      </c>
      <c r="BA87">
        <f>BF87/AU87</f>
        <v>0</v>
      </c>
      <c r="BB87">
        <f>(AY87-AR87)/AX87</f>
        <v>0</v>
      </c>
      <c r="BC87">
        <f>(AO87-AU87)/AU87</f>
        <v>0</v>
      </c>
      <c r="BD87" t="s">
        <v>331</v>
      </c>
      <c r="BE87">
        <v>0</v>
      </c>
      <c r="BF87">
        <f>AU87-BE87</f>
        <v>0</v>
      </c>
      <c r="BG87">
        <f>(AU87-AT87)/(AU87-BE87)</f>
        <v>0</v>
      </c>
      <c r="BH87">
        <f>(AO87-AU87)/(AO87-BE87)</f>
        <v>0</v>
      </c>
      <c r="BI87">
        <f>(AU87-AT87)/(AU87-AN87)</f>
        <v>0</v>
      </c>
      <c r="BJ87">
        <f>(AO87-AU87)/(AO87-AN87)</f>
        <v>0</v>
      </c>
      <c r="BK87">
        <f>$B$11*CF87+$C$11*CG87+$F$11*CT87</f>
        <v>0</v>
      </c>
      <c r="BL87">
        <f>BK87*BM87</f>
        <v>0</v>
      </c>
      <c r="BM87">
        <f>($B$11*$D$9+$C$11*$D$9+$F$11*((DG87+CY87)/MAX(DG87+CY87+DH87, 0.1)*$I$9+DH87/MAX(DG87+CY87+DH87, 0.1)*$J$9))/($B$11+$C$11+$F$11)</f>
        <v>0</v>
      </c>
      <c r="BN87">
        <f>($B$11*$K$9+$C$11*$K$9+$F$11*((DG87+CY87)/MAX(DG87+CY87+DH87, 0.1)*$P$9+DH87/MAX(DG87+CY87+DH87, 0.1)*$Q$9))/($B$11+$C$11+$F$11)</f>
        <v>0</v>
      </c>
      <c r="BO87">
        <v>6</v>
      </c>
      <c r="BP87">
        <v>0.5</v>
      </c>
      <c r="BQ87" t="s">
        <v>332</v>
      </c>
      <c r="BR87">
        <v>1554827789</v>
      </c>
      <c r="BS87">
        <v>788.122</v>
      </c>
      <c r="BT87">
        <v>802.05</v>
      </c>
      <c r="BU87">
        <v>17.9443</v>
      </c>
      <c r="BV87">
        <v>18.0979</v>
      </c>
      <c r="BW87">
        <v>600.041</v>
      </c>
      <c r="BX87">
        <v>100.816</v>
      </c>
      <c r="BY87">
        <v>0.100806</v>
      </c>
      <c r="BZ87">
        <v>24.4684</v>
      </c>
      <c r="CA87">
        <v>26.0569</v>
      </c>
      <c r="CB87">
        <v>999.9</v>
      </c>
      <c r="CC87">
        <v>0</v>
      </c>
      <c r="CD87">
        <v>0</v>
      </c>
      <c r="CE87">
        <v>9961.25</v>
      </c>
      <c r="CF87">
        <v>0</v>
      </c>
      <c r="CG87">
        <v>0.00152894</v>
      </c>
      <c r="CH87">
        <v>-13.9279</v>
      </c>
      <c r="CI87">
        <v>802.522</v>
      </c>
      <c r="CJ87">
        <v>816.833</v>
      </c>
      <c r="CK87">
        <v>-0.153532</v>
      </c>
      <c r="CL87">
        <v>788.122</v>
      </c>
      <c r="CM87">
        <v>802.05</v>
      </c>
      <c r="CN87">
        <v>17.9443</v>
      </c>
      <c r="CO87">
        <v>18.0979</v>
      </c>
      <c r="CP87">
        <v>1.80907</v>
      </c>
      <c r="CQ87">
        <v>1.82455</v>
      </c>
      <c r="CR87">
        <v>15.8654</v>
      </c>
      <c r="CS87">
        <v>15.9987</v>
      </c>
      <c r="CT87">
        <v>1500.81</v>
      </c>
      <c r="CU87">
        <v>0.973007</v>
      </c>
      <c r="CV87">
        <v>0.0269935</v>
      </c>
      <c r="CW87">
        <v>0</v>
      </c>
      <c r="CX87">
        <v>4.30875</v>
      </c>
      <c r="CY87">
        <v>2</v>
      </c>
      <c r="CZ87">
        <v>228.681</v>
      </c>
      <c r="DA87">
        <v>13111.6</v>
      </c>
      <c r="DB87">
        <v>48.875</v>
      </c>
      <c r="DC87">
        <v>46.562</v>
      </c>
      <c r="DD87">
        <v>47.562</v>
      </c>
      <c r="DE87">
        <v>45.5</v>
      </c>
      <c r="DF87">
        <v>49.687</v>
      </c>
      <c r="DG87">
        <v>1458.35</v>
      </c>
      <c r="DH87">
        <v>40.46</v>
      </c>
      <c r="DI87">
        <v>0</v>
      </c>
      <c r="DJ87">
        <v>2.39999985694885</v>
      </c>
      <c r="DK87">
        <v>3.12947647058824</v>
      </c>
      <c r="DL87">
        <v>1.77072545932609</v>
      </c>
      <c r="DM87">
        <v>-2339.7351005579</v>
      </c>
      <c r="DN87">
        <v>590.084176470588</v>
      </c>
      <c r="DO87">
        <v>10</v>
      </c>
      <c r="DP87">
        <v>0</v>
      </c>
      <c r="DQ87" t="s">
        <v>333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775.296967213115</v>
      </c>
      <c r="DZ87">
        <v>101.61360126917</v>
      </c>
      <c r="EA87">
        <v>14.9250135183696</v>
      </c>
      <c r="EB87">
        <v>0</v>
      </c>
      <c r="EC87">
        <v>761.035606557377</v>
      </c>
      <c r="ED87">
        <v>102.033506081438</v>
      </c>
      <c r="EE87">
        <v>14.9731602447197</v>
      </c>
      <c r="EF87">
        <v>0</v>
      </c>
      <c r="EG87">
        <v>18.0862016393443</v>
      </c>
      <c r="EH87">
        <v>-0.454002326811219</v>
      </c>
      <c r="EI87">
        <v>0.0686755080589043</v>
      </c>
      <c r="EJ87">
        <v>0</v>
      </c>
      <c r="EK87">
        <v>0</v>
      </c>
      <c r="EL87">
        <v>3</v>
      </c>
      <c r="EM87" t="s">
        <v>334</v>
      </c>
      <c r="EN87">
        <v>3.21002</v>
      </c>
      <c r="EO87">
        <v>2.67666</v>
      </c>
      <c r="EP87">
        <v>0.170684</v>
      </c>
      <c r="EQ87">
        <v>0.17217</v>
      </c>
      <c r="ER87">
        <v>0.0951025</v>
      </c>
      <c r="ES87">
        <v>0.0956206</v>
      </c>
      <c r="ET87">
        <v>25770.6</v>
      </c>
      <c r="EU87">
        <v>29476.5</v>
      </c>
      <c r="EV87">
        <v>30887.8</v>
      </c>
      <c r="EW87">
        <v>34245.6</v>
      </c>
      <c r="EX87">
        <v>37979.7</v>
      </c>
      <c r="EY87">
        <v>38341.4</v>
      </c>
      <c r="EZ87">
        <v>42112.4</v>
      </c>
      <c r="FA87">
        <v>42280.4</v>
      </c>
      <c r="FB87">
        <v>2.25778</v>
      </c>
      <c r="FC87">
        <v>1.92342</v>
      </c>
      <c r="FD87">
        <v>0.127871</v>
      </c>
      <c r="FE87">
        <v>0</v>
      </c>
      <c r="FF87">
        <v>23.959</v>
      </c>
      <c r="FG87">
        <v>999.9</v>
      </c>
      <c r="FH87">
        <v>62.727</v>
      </c>
      <c r="FI87">
        <v>28.168</v>
      </c>
      <c r="FJ87">
        <v>23.8435</v>
      </c>
      <c r="FK87">
        <v>60.73</v>
      </c>
      <c r="FL87">
        <v>25.7292</v>
      </c>
      <c r="FM87">
        <v>1</v>
      </c>
      <c r="FN87">
        <v>-0.159162</v>
      </c>
      <c r="FO87">
        <v>3.77909</v>
      </c>
      <c r="FP87">
        <v>20.2143</v>
      </c>
      <c r="FQ87">
        <v>5.242</v>
      </c>
      <c r="FR87">
        <v>11.986</v>
      </c>
      <c r="FS87">
        <v>4.9746</v>
      </c>
      <c r="FT87">
        <v>3.29665</v>
      </c>
      <c r="FU87">
        <v>160.2</v>
      </c>
      <c r="FV87">
        <v>9999</v>
      </c>
      <c r="FW87">
        <v>9999</v>
      </c>
      <c r="FX87">
        <v>7433.5</v>
      </c>
      <c r="FY87">
        <v>1.85632</v>
      </c>
      <c r="FZ87">
        <v>1.85455</v>
      </c>
      <c r="GA87">
        <v>1.85562</v>
      </c>
      <c r="GB87">
        <v>1.8599</v>
      </c>
      <c r="GC87">
        <v>1.85425</v>
      </c>
      <c r="GD87">
        <v>1.85865</v>
      </c>
      <c r="GE87">
        <v>1.85588</v>
      </c>
      <c r="GF87">
        <v>1.8544</v>
      </c>
      <c r="GG87" t="s">
        <v>335</v>
      </c>
      <c r="GH87" t="s">
        <v>19</v>
      </c>
      <c r="GI87" t="s">
        <v>19</v>
      </c>
      <c r="GJ87" t="s">
        <v>19</v>
      </c>
      <c r="GK87" t="s">
        <v>336</v>
      </c>
      <c r="GL87" t="s">
        <v>337</v>
      </c>
      <c r="GM87" t="s">
        <v>338</v>
      </c>
      <c r="GN87" t="s">
        <v>338</v>
      </c>
      <c r="GO87" t="s">
        <v>338</v>
      </c>
      <c r="GP87" t="s">
        <v>338</v>
      </c>
      <c r="GQ87">
        <v>0</v>
      </c>
      <c r="GR87">
        <v>100</v>
      </c>
      <c r="GS87">
        <v>100</v>
      </c>
      <c r="GT87">
        <v>0</v>
      </c>
      <c r="GU87">
        <v>0</v>
      </c>
      <c r="GV87">
        <v>2</v>
      </c>
      <c r="GW87">
        <v>646.264</v>
      </c>
      <c r="GX87">
        <v>392.623</v>
      </c>
      <c r="GY87">
        <v>16.5118</v>
      </c>
      <c r="GZ87">
        <v>24.9638</v>
      </c>
      <c r="HA87">
        <v>29.9999</v>
      </c>
      <c r="HB87">
        <v>24.8114</v>
      </c>
      <c r="HC87">
        <v>24.7978</v>
      </c>
      <c r="HD87">
        <v>34.6331</v>
      </c>
      <c r="HE87">
        <v>35.3445</v>
      </c>
      <c r="HF87">
        <v>59.8592</v>
      </c>
      <c r="HG87">
        <v>16.55</v>
      </c>
      <c r="HH87">
        <v>815</v>
      </c>
      <c r="HI87">
        <v>17.9859</v>
      </c>
      <c r="HJ87">
        <v>101.461</v>
      </c>
      <c r="HK87">
        <v>101.776</v>
      </c>
    </row>
    <row r="88" spans="1:219">
      <c r="A88">
        <v>72</v>
      </c>
      <c r="B88">
        <v>1554827793</v>
      </c>
      <c r="C88">
        <v>490</v>
      </c>
      <c r="D88" t="s">
        <v>550</v>
      </c>
      <c r="E88" t="s">
        <v>551</v>
      </c>
      <c r="H88">
        <v>1554827793</v>
      </c>
      <c r="I88">
        <f>BW88*AJ88*(BU88-BV88)/(100*BO88*(1000-AJ88*BU88))</f>
        <v>0</v>
      </c>
      <c r="J88">
        <f>BW88*AJ88*(BT88-BS88*(1000-AJ88*BV88)/(1000-AJ88*BU88))/(100*BO88)</f>
        <v>0</v>
      </c>
      <c r="K88">
        <f>BS88 - IF(AJ88&gt;1, J88*BO88*100.0/(AL88*CE88), 0)</f>
        <v>0</v>
      </c>
      <c r="L88">
        <f>((R88-I88/2)*K88-J88)/(R88+I88/2)</f>
        <v>0</v>
      </c>
      <c r="M88">
        <f>L88*(BX88+BY88)/1000.0</f>
        <v>0</v>
      </c>
      <c r="N88">
        <f>(BS88 - IF(AJ88&gt;1, J88*BO88*100.0/(AL88*CE88), 0))*(BX88+BY88)/1000.0</f>
        <v>0</v>
      </c>
      <c r="O88">
        <f>2.0/((1/Q88-1/P88)+SIGN(Q88)*SQRT((1/Q88-1/P88)*(1/Q88-1/P88) + 4*BP88/((BP88+1)*(BP88+1))*(2*1/Q88*1/P88-1/P88*1/P88)))</f>
        <v>0</v>
      </c>
      <c r="P88">
        <f>AG88+AF88*BO88+AE88*BO88*BO88</f>
        <v>0</v>
      </c>
      <c r="Q88">
        <f>I88*(1000-(1000*0.61365*exp(17.502*U88/(240.97+U88))/(BX88+BY88)+BU88)/2)/(1000*0.61365*exp(17.502*U88/(240.97+U88))/(BX88+BY88)-BU88)</f>
        <v>0</v>
      </c>
      <c r="R88">
        <f>1/((BP88+1)/(O88/1.6)+1/(P88/1.37)) + BP88/((BP88+1)/(O88/1.6) + BP88/(P88/1.37))</f>
        <v>0</v>
      </c>
      <c r="S88">
        <f>(BL88*BN88)</f>
        <v>0</v>
      </c>
      <c r="T88">
        <f>(BZ88+(S88+2*0.95*5.67E-8*(((BZ88+$B$7)+273)^4-(BZ88+273)^4)-44100*I88)/(1.84*29.3*P88+8*0.95*5.67E-8*(BZ88+273)^3))</f>
        <v>0</v>
      </c>
      <c r="U88">
        <f>($C$7*CA88+$D$7*CB88+$E$7*T88)</f>
        <v>0</v>
      </c>
      <c r="V88">
        <f>0.61365*exp(17.502*U88/(240.97+U88))</f>
        <v>0</v>
      </c>
      <c r="W88">
        <f>(X88/Y88*100)</f>
        <v>0</v>
      </c>
      <c r="X88">
        <f>BU88*(BX88+BY88)/1000</f>
        <v>0</v>
      </c>
      <c r="Y88">
        <f>0.61365*exp(17.502*BZ88/(240.97+BZ88))</f>
        <v>0</v>
      </c>
      <c r="Z88">
        <f>(V88-BU88*(BX88+BY88)/1000)</f>
        <v>0</v>
      </c>
      <c r="AA88">
        <f>(-I88*44100)</f>
        <v>0</v>
      </c>
      <c r="AB88">
        <f>2*29.3*P88*0.92*(BZ88-U88)</f>
        <v>0</v>
      </c>
      <c r="AC88">
        <f>2*0.95*5.67E-8*(((BZ88+$B$7)+273)^4-(U88+273)^4)</f>
        <v>0</v>
      </c>
      <c r="AD88">
        <f>S88+AC88+AA88+AB88</f>
        <v>0</v>
      </c>
      <c r="AE88">
        <v>-0.0417876054274453</v>
      </c>
      <c r="AF88">
        <v>0.0469102478876038</v>
      </c>
      <c r="AG88">
        <v>3.49522159193038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MAX(0,($B$13+$C$13*CE88)/(1+$D$13*CE88)*BX88/(BZ88+273)*$E$13)</f>
        <v>0</v>
      </c>
      <c r="AM88">
        <v>0</v>
      </c>
      <c r="AN88">
        <v>620.557647058824</v>
      </c>
      <c r="AO88">
        <v>1908.13</v>
      </c>
      <c r="AP88">
        <f>AO88-AN88</f>
        <v>0</v>
      </c>
      <c r="AQ88">
        <f>AP88/AO88</f>
        <v>0</v>
      </c>
      <c r="AR88">
        <v>-2.26732946292121</v>
      </c>
      <c r="AS88" t="s">
        <v>552</v>
      </c>
      <c r="AT88">
        <v>2.93625588235294</v>
      </c>
      <c r="AU88">
        <v>2.7364</v>
      </c>
      <c r="AV88">
        <f>1-AT88/AU88</f>
        <v>0</v>
      </c>
      <c r="AW88">
        <v>0.5</v>
      </c>
      <c r="AX88">
        <f>BL88</f>
        <v>0</v>
      </c>
      <c r="AY88">
        <f>J88</f>
        <v>0</v>
      </c>
      <c r="AZ88">
        <f>AV88*AW88*AX88</f>
        <v>0</v>
      </c>
      <c r="BA88">
        <f>BF88/AU88</f>
        <v>0</v>
      </c>
      <c r="BB88">
        <f>(AY88-AR88)/AX88</f>
        <v>0</v>
      </c>
      <c r="BC88">
        <f>(AO88-AU88)/AU88</f>
        <v>0</v>
      </c>
      <c r="BD88" t="s">
        <v>331</v>
      </c>
      <c r="BE88">
        <v>0</v>
      </c>
      <c r="BF88">
        <f>AU88-BE88</f>
        <v>0</v>
      </c>
      <c r="BG88">
        <f>(AU88-AT88)/(AU88-BE88)</f>
        <v>0</v>
      </c>
      <c r="BH88">
        <f>(AO88-AU88)/(AO88-BE88)</f>
        <v>0</v>
      </c>
      <c r="BI88">
        <f>(AU88-AT88)/(AU88-AN88)</f>
        <v>0</v>
      </c>
      <c r="BJ88">
        <f>(AO88-AU88)/(AO88-AN88)</f>
        <v>0</v>
      </c>
      <c r="BK88">
        <f>$B$11*CF88+$C$11*CG88+$F$11*CT88</f>
        <v>0</v>
      </c>
      <c r="BL88">
        <f>BK88*BM88</f>
        <v>0</v>
      </c>
      <c r="BM88">
        <f>($B$11*$D$9+$C$11*$D$9+$F$11*((DG88+CY88)/MAX(DG88+CY88+DH88, 0.1)*$I$9+DH88/MAX(DG88+CY88+DH88, 0.1)*$J$9))/($B$11+$C$11+$F$11)</f>
        <v>0</v>
      </c>
      <c r="BN88">
        <f>($B$11*$K$9+$C$11*$K$9+$F$11*((DG88+CY88)/MAX(DG88+CY88+DH88, 0.1)*$P$9+DH88/MAX(DG88+CY88+DH88, 0.1)*$Q$9))/($B$11+$C$11+$F$11)</f>
        <v>0</v>
      </c>
      <c r="BO88">
        <v>6</v>
      </c>
      <c r="BP88">
        <v>0.5</v>
      </c>
      <c r="BQ88" t="s">
        <v>332</v>
      </c>
      <c r="BR88">
        <v>1554827793</v>
      </c>
      <c r="BS88">
        <v>794.738</v>
      </c>
      <c r="BT88">
        <v>809.093</v>
      </c>
      <c r="BU88">
        <v>17.9313</v>
      </c>
      <c r="BV88">
        <v>18.0842</v>
      </c>
      <c r="BW88">
        <v>599.967</v>
      </c>
      <c r="BX88">
        <v>100.817</v>
      </c>
      <c r="BY88">
        <v>0.0997703</v>
      </c>
      <c r="BZ88">
        <v>24.4353</v>
      </c>
      <c r="CA88">
        <v>26.0492</v>
      </c>
      <c r="CB88">
        <v>999.9</v>
      </c>
      <c r="CC88">
        <v>0</v>
      </c>
      <c r="CD88">
        <v>0</v>
      </c>
      <c r="CE88">
        <v>9995.62</v>
      </c>
      <c r="CF88">
        <v>0</v>
      </c>
      <c r="CG88">
        <v>0.00152894</v>
      </c>
      <c r="CH88">
        <v>-14.3549</v>
      </c>
      <c r="CI88">
        <v>809.249</v>
      </c>
      <c r="CJ88">
        <v>823.994</v>
      </c>
      <c r="CK88">
        <v>-0.152922</v>
      </c>
      <c r="CL88">
        <v>794.738</v>
      </c>
      <c r="CM88">
        <v>809.093</v>
      </c>
      <c r="CN88">
        <v>17.9313</v>
      </c>
      <c r="CO88">
        <v>18.0842</v>
      </c>
      <c r="CP88">
        <v>1.80778</v>
      </c>
      <c r="CQ88">
        <v>1.8232</v>
      </c>
      <c r="CR88">
        <v>15.8542</v>
      </c>
      <c r="CS88">
        <v>15.9871</v>
      </c>
      <c r="CT88">
        <v>9204.85</v>
      </c>
      <c r="CU88">
        <v>0.995582</v>
      </c>
      <c r="CV88">
        <v>0.00441798</v>
      </c>
      <c r="CW88">
        <v>0</v>
      </c>
      <c r="CX88">
        <v>1.5028</v>
      </c>
      <c r="CY88">
        <v>25</v>
      </c>
      <c r="CZ88">
        <v>1446.37</v>
      </c>
      <c r="DA88">
        <v>80929.7</v>
      </c>
      <c r="DB88">
        <v>48.875</v>
      </c>
      <c r="DC88">
        <v>46.562</v>
      </c>
      <c r="DD88">
        <v>47.562</v>
      </c>
      <c r="DE88">
        <v>45.5</v>
      </c>
      <c r="DF88">
        <v>49.687</v>
      </c>
      <c r="DG88">
        <v>9139.29</v>
      </c>
      <c r="DH88">
        <v>40.56</v>
      </c>
      <c r="DI88">
        <v>0</v>
      </c>
      <c r="DJ88">
        <v>3.5</v>
      </c>
      <c r="DK88">
        <v>2.93625588235294</v>
      </c>
      <c r="DL88">
        <v>4.68430104556527</v>
      </c>
      <c r="DM88">
        <v>-1415.90698036498</v>
      </c>
      <c r="DN88">
        <v>659.151882352941</v>
      </c>
      <c r="DO88">
        <v>10</v>
      </c>
      <c r="DP88">
        <v>0</v>
      </c>
      <c r="DQ88" t="s">
        <v>333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782.044803278689</v>
      </c>
      <c r="DZ88">
        <v>101.021539925968</v>
      </c>
      <c r="EA88">
        <v>14.8369169777256</v>
      </c>
      <c r="EB88">
        <v>0</v>
      </c>
      <c r="EC88">
        <v>767.84593442623</v>
      </c>
      <c r="ED88">
        <v>101.371278688527</v>
      </c>
      <c r="EE88">
        <v>14.8755851780406</v>
      </c>
      <c r="EF88">
        <v>0</v>
      </c>
      <c r="EG88">
        <v>18.0528393442623</v>
      </c>
      <c r="EH88">
        <v>-0.464072554204144</v>
      </c>
      <c r="EI88">
        <v>0.0702495394738736</v>
      </c>
      <c r="EJ88">
        <v>0</v>
      </c>
      <c r="EK88">
        <v>0</v>
      </c>
      <c r="EL88">
        <v>3</v>
      </c>
      <c r="EM88" t="s">
        <v>334</v>
      </c>
      <c r="EN88">
        <v>3.20986</v>
      </c>
      <c r="EO88">
        <v>2.67591</v>
      </c>
      <c r="EP88">
        <v>0.171636</v>
      </c>
      <c r="EQ88">
        <v>0.173173</v>
      </c>
      <c r="ER88">
        <v>0.0950534</v>
      </c>
      <c r="ES88">
        <v>0.0955701</v>
      </c>
      <c r="ET88">
        <v>25740.8</v>
      </c>
      <c r="EU88">
        <v>29440.9</v>
      </c>
      <c r="EV88">
        <v>30887.6</v>
      </c>
      <c r="EW88">
        <v>34245.8</v>
      </c>
      <c r="EX88">
        <v>37981.6</v>
      </c>
      <c r="EY88">
        <v>38343.8</v>
      </c>
      <c r="EZ88">
        <v>42112.2</v>
      </c>
      <c r="FA88">
        <v>42280.7</v>
      </c>
      <c r="FB88">
        <v>2.25767</v>
      </c>
      <c r="FC88">
        <v>1.92375</v>
      </c>
      <c r="FD88">
        <v>0.128351</v>
      </c>
      <c r="FE88">
        <v>0</v>
      </c>
      <c r="FF88">
        <v>23.9435</v>
      </c>
      <c r="FG88">
        <v>999.9</v>
      </c>
      <c r="FH88">
        <v>62.703</v>
      </c>
      <c r="FI88">
        <v>28.168</v>
      </c>
      <c r="FJ88">
        <v>23.835</v>
      </c>
      <c r="FK88">
        <v>60.63</v>
      </c>
      <c r="FL88">
        <v>25.7692</v>
      </c>
      <c r="FM88">
        <v>1</v>
      </c>
      <c r="FN88">
        <v>-0.160089</v>
      </c>
      <c r="FO88">
        <v>3.69528</v>
      </c>
      <c r="FP88">
        <v>20.207</v>
      </c>
      <c r="FQ88">
        <v>5.23676</v>
      </c>
      <c r="FR88">
        <v>11.986</v>
      </c>
      <c r="FS88">
        <v>4.97295</v>
      </c>
      <c r="FT88">
        <v>3.29588</v>
      </c>
      <c r="FU88">
        <v>160.2</v>
      </c>
      <c r="FV88">
        <v>9999</v>
      </c>
      <c r="FW88">
        <v>9999</v>
      </c>
      <c r="FX88">
        <v>7433.5</v>
      </c>
      <c r="FY88">
        <v>1.85633</v>
      </c>
      <c r="FZ88">
        <v>1.85455</v>
      </c>
      <c r="GA88">
        <v>1.85561</v>
      </c>
      <c r="GB88">
        <v>1.85991</v>
      </c>
      <c r="GC88">
        <v>1.85424</v>
      </c>
      <c r="GD88">
        <v>1.85865</v>
      </c>
      <c r="GE88">
        <v>1.85587</v>
      </c>
      <c r="GF88">
        <v>1.85441</v>
      </c>
      <c r="GG88" t="s">
        <v>335</v>
      </c>
      <c r="GH88" t="s">
        <v>19</v>
      </c>
      <c r="GI88" t="s">
        <v>19</v>
      </c>
      <c r="GJ88" t="s">
        <v>19</v>
      </c>
      <c r="GK88" t="s">
        <v>336</v>
      </c>
      <c r="GL88" t="s">
        <v>337</v>
      </c>
      <c r="GM88" t="s">
        <v>338</v>
      </c>
      <c r="GN88" t="s">
        <v>338</v>
      </c>
      <c r="GO88" t="s">
        <v>338</v>
      </c>
      <c r="GP88" t="s">
        <v>338</v>
      </c>
      <c r="GQ88">
        <v>0</v>
      </c>
      <c r="GR88">
        <v>100</v>
      </c>
      <c r="GS88">
        <v>100</v>
      </c>
      <c r="GT88">
        <v>0</v>
      </c>
      <c r="GU88">
        <v>0</v>
      </c>
      <c r="GV88">
        <v>2</v>
      </c>
      <c r="GW88">
        <v>646.21</v>
      </c>
      <c r="GX88">
        <v>392.801</v>
      </c>
      <c r="GY88">
        <v>16.5223</v>
      </c>
      <c r="GZ88">
        <v>24.9619</v>
      </c>
      <c r="HA88">
        <v>29.9994</v>
      </c>
      <c r="HB88">
        <v>24.8132</v>
      </c>
      <c r="HC88">
        <v>24.7978</v>
      </c>
      <c r="HD88">
        <v>34.8552</v>
      </c>
      <c r="HE88">
        <v>35.6454</v>
      </c>
      <c r="HF88">
        <v>59.8592</v>
      </c>
      <c r="HG88">
        <v>16.55</v>
      </c>
      <c r="HH88">
        <v>820</v>
      </c>
      <c r="HI88">
        <v>17.9552</v>
      </c>
      <c r="HJ88">
        <v>101.46</v>
      </c>
      <c r="HK88">
        <v>101.777</v>
      </c>
    </row>
    <row r="89" spans="1:219">
      <c r="A89">
        <v>73</v>
      </c>
      <c r="B89">
        <v>1554827795</v>
      </c>
      <c r="C89">
        <v>492</v>
      </c>
      <c r="D89" t="s">
        <v>553</v>
      </c>
      <c r="E89" t="s">
        <v>554</v>
      </c>
      <c r="H89">
        <v>1554827795</v>
      </c>
      <c r="I89">
        <f>BW89*AJ89*(BU89-BV89)/(100*BO89*(1000-AJ89*BU89))</f>
        <v>0</v>
      </c>
      <c r="J89">
        <f>BW89*AJ89*(BT89-BS89*(1000-AJ89*BV89)/(1000-AJ89*BU89))/(100*BO89)</f>
        <v>0</v>
      </c>
      <c r="K89">
        <f>BS89 - IF(AJ89&gt;1, J89*BO89*100.0/(AL89*CE89), 0)</f>
        <v>0</v>
      </c>
      <c r="L89">
        <f>((R89-I89/2)*K89-J89)/(R89+I89/2)</f>
        <v>0</v>
      </c>
      <c r="M89">
        <f>L89*(BX89+BY89)/1000.0</f>
        <v>0</v>
      </c>
      <c r="N89">
        <f>(BS89 - IF(AJ89&gt;1, J89*BO89*100.0/(AL89*CE89), 0))*(BX89+BY89)/1000.0</f>
        <v>0</v>
      </c>
      <c r="O89">
        <f>2.0/((1/Q89-1/P89)+SIGN(Q89)*SQRT((1/Q89-1/P89)*(1/Q89-1/P89) + 4*BP89/((BP89+1)*(BP89+1))*(2*1/Q89*1/P89-1/P89*1/P89)))</f>
        <v>0</v>
      </c>
      <c r="P89">
        <f>AG89+AF89*BO89+AE89*BO89*BO89</f>
        <v>0</v>
      </c>
      <c r="Q89">
        <f>I89*(1000-(1000*0.61365*exp(17.502*U89/(240.97+U89))/(BX89+BY89)+BU89)/2)/(1000*0.61365*exp(17.502*U89/(240.97+U89))/(BX89+BY89)-BU89)</f>
        <v>0</v>
      </c>
      <c r="R89">
        <f>1/((BP89+1)/(O89/1.6)+1/(P89/1.37)) + BP89/((BP89+1)/(O89/1.6) + BP89/(P89/1.37))</f>
        <v>0</v>
      </c>
      <c r="S89">
        <f>(BL89*BN89)</f>
        <v>0</v>
      </c>
      <c r="T89">
        <f>(BZ89+(S89+2*0.95*5.67E-8*(((BZ89+$B$7)+273)^4-(BZ89+273)^4)-44100*I89)/(1.84*29.3*P89+8*0.95*5.67E-8*(BZ89+273)^3))</f>
        <v>0</v>
      </c>
      <c r="U89">
        <f>($C$7*CA89+$D$7*CB89+$E$7*T89)</f>
        <v>0</v>
      </c>
      <c r="V89">
        <f>0.61365*exp(17.502*U89/(240.97+U89))</f>
        <v>0</v>
      </c>
      <c r="W89">
        <f>(X89/Y89*100)</f>
        <v>0</v>
      </c>
      <c r="X89">
        <f>BU89*(BX89+BY89)/1000</f>
        <v>0</v>
      </c>
      <c r="Y89">
        <f>0.61365*exp(17.502*BZ89/(240.97+BZ89))</f>
        <v>0</v>
      </c>
      <c r="Z89">
        <f>(V89-BU89*(BX89+BY89)/1000)</f>
        <v>0</v>
      </c>
      <c r="AA89">
        <f>(-I89*44100)</f>
        <v>0</v>
      </c>
      <c r="AB89">
        <f>2*29.3*P89*0.92*(BZ89-U89)</f>
        <v>0</v>
      </c>
      <c r="AC89">
        <f>2*0.95*5.67E-8*(((BZ89+$B$7)+273)^4-(U89+273)^4)</f>
        <v>0</v>
      </c>
      <c r="AD89">
        <f>S89+AC89+AA89+AB89</f>
        <v>0</v>
      </c>
      <c r="AE89">
        <v>-0.0419990597526918</v>
      </c>
      <c r="AF89">
        <v>0.0471476238921093</v>
      </c>
      <c r="AG89">
        <v>3.50918098988636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MAX(0,($B$13+$C$13*CE89)/(1+$D$13*CE89)*BX89/(BZ89+273)*$E$13)</f>
        <v>0</v>
      </c>
      <c r="AM89">
        <v>0</v>
      </c>
      <c r="AN89">
        <v>620.557647058824</v>
      </c>
      <c r="AO89">
        <v>1908.13</v>
      </c>
      <c r="AP89">
        <f>AO89-AN89</f>
        <v>0</v>
      </c>
      <c r="AQ89">
        <f>AP89/AO89</f>
        <v>0</v>
      </c>
      <c r="AR89">
        <v>-2.26732946292121</v>
      </c>
      <c r="AS89" t="s">
        <v>555</v>
      </c>
      <c r="AT89">
        <v>3.06089705882353</v>
      </c>
      <c r="AU89">
        <v>2.3904</v>
      </c>
      <c r="AV89">
        <f>1-AT89/AU89</f>
        <v>0</v>
      </c>
      <c r="AW89">
        <v>0.5</v>
      </c>
      <c r="AX89">
        <f>BL89</f>
        <v>0</v>
      </c>
      <c r="AY89">
        <f>J89</f>
        <v>0</v>
      </c>
      <c r="AZ89">
        <f>AV89*AW89*AX89</f>
        <v>0</v>
      </c>
      <c r="BA89">
        <f>BF89/AU89</f>
        <v>0</v>
      </c>
      <c r="BB89">
        <f>(AY89-AR89)/AX89</f>
        <v>0</v>
      </c>
      <c r="BC89">
        <f>(AO89-AU89)/AU89</f>
        <v>0</v>
      </c>
      <c r="BD89" t="s">
        <v>331</v>
      </c>
      <c r="BE89">
        <v>0</v>
      </c>
      <c r="BF89">
        <f>AU89-BE89</f>
        <v>0</v>
      </c>
      <c r="BG89">
        <f>(AU89-AT89)/(AU89-BE89)</f>
        <v>0</v>
      </c>
      <c r="BH89">
        <f>(AO89-AU89)/(AO89-BE89)</f>
        <v>0</v>
      </c>
      <c r="BI89">
        <f>(AU89-AT89)/(AU89-AN89)</f>
        <v>0</v>
      </c>
      <c r="BJ89">
        <f>(AO89-AU89)/(AO89-AN89)</f>
        <v>0</v>
      </c>
      <c r="BK89">
        <f>$B$11*CF89+$C$11*CG89+$F$11*CT89</f>
        <v>0</v>
      </c>
      <c r="BL89">
        <f>BK89*BM89</f>
        <v>0</v>
      </c>
      <c r="BM89">
        <f>($B$11*$D$9+$C$11*$D$9+$F$11*((DG89+CY89)/MAX(DG89+CY89+DH89, 0.1)*$I$9+DH89/MAX(DG89+CY89+DH89, 0.1)*$J$9))/($B$11+$C$11+$F$11)</f>
        <v>0</v>
      </c>
      <c r="BN89">
        <f>($B$11*$K$9+$C$11*$K$9+$F$11*((DG89+CY89)/MAX(DG89+CY89+DH89, 0.1)*$P$9+DH89/MAX(DG89+CY89+DH89, 0.1)*$Q$9))/($B$11+$C$11+$F$11)</f>
        <v>0</v>
      </c>
      <c r="BO89">
        <v>6</v>
      </c>
      <c r="BP89">
        <v>0.5</v>
      </c>
      <c r="BQ89" t="s">
        <v>332</v>
      </c>
      <c r="BR89">
        <v>1554827795</v>
      </c>
      <c r="BS89">
        <v>798.113</v>
      </c>
      <c r="BT89">
        <v>812.528</v>
      </c>
      <c r="BU89">
        <v>17.9285</v>
      </c>
      <c r="BV89">
        <v>18.0792</v>
      </c>
      <c r="BW89">
        <v>600.021</v>
      </c>
      <c r="BX89">
        <v>100.817</v>
      </c>
      <c r="BY89">
        <v>0.0995288</v>
      </c>
      <c r="BZ89">
        <v>24.4261</v>
      </c>
      <c r="CA89">
        <v>26.1404</v>
      </c>
      <c r="CB89">
        <v>999.9</v>
      </c>
      <c r="CC89">
        <v>0</v>
      </c>
      <c r="CD89">
        <v>0</v>
      </c>
      <c r="CE89">
        <v>10046.2</v>
      </c>
      <c r="CF89">
        <v>0</v>
      </c>
      <c r="CG89">
        <v>0.00152894</v>
      </c>
      <c r="CH89">
        <v>-14.4149</v>
      </c>
      <c r="CI89">
        <v>812.684</v>
      </c>
      <c r="CJ89">
        <v>827.488</v>
      </c>
      <c r="CK89">
        <v>-0.150658</v>
      </c>
      <c r="CL89">
        <v>798.113</v>
      </c>
      <c r="CM89">
        <v>812.528</v>
      </c>
      <c r="CN89">
        <v>17.9285</v>
      </c>
      <c r="CO89">
        <v>18.0792</v>
      </c>
      <c r="CP89">
        <v>1.8075</v>
      </c>
      <c r="CQ89">
        <v>1.82269</v>
      </c>
      <c r="CR89">
        <v>15.8518</v>
      </c>
      <c r="CS89">
        <v>15.9827</v>
      </c>
      <c r="CT89">
        <v>1500.48</v>
      </c>
      <c r="CU89">
        <v>0.973002</v>
      </c>
      <c r="CV89">
        <v>0.026998</v>
      </c>
      <c r="CW89">
        <v>0</v>
      </c>
      <c r="CX89">
        <v>4.10125</v>
      </c>
      <c r="CY89">
        <v>2</v>
      </c>
      <c r="CZ89">
        <v>229.627</v>
      </c>
      <c r="DA89">
        <v>13108.7</v>
      </c>
      <c r="DB89">
        <v>48.75</v>
      </c>
      <c r="DC89">
        <v>46.562</v>
      </c>
      <c r="DD89">
        <v>47.562</v>
      </c>
      <c r="DE89">
        <v>45.5</v>
      </c>
      <c r="DF89">
        <v>49.687</v>
      </c>
      <c r="DG89">
        <v>1458.02</v>
      </c>
      <c r="DH89">
        <v>40.46</v>
      </c>
      <c r="DI89">
        <v>0</v>
      </c>
      <c r="DJ89">
        <v>2</v>
      </c>
      <c r="DK89">
        <v>3.06089705882353</v>
      </c>
      <c r="DL89">
        <v>0.272264980098139</v>
      </c>
      <c r="DM89">
        <v>1484.18677870271</v>
      </c>
      <c r="DN89">
        <v>588.022</v>
      </c>
      <c r="DO89">
        <v>10</v>
      </c>
      <c r="DP89">
        <v>0</v>
      </c>
      <c r="DQ89" t="s">
        <v>333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785.35693442623</v>
      </c>
      <c r="DZ89">
        <v>101.858182971973</v>
      </c>
      <c r="EA89">
        <v>14.9570085297707</v>
      </c>
      <c r="EB89">
        <v>0</v>
      </c>
      <c r="EC89">
        <v>771.221262295082</v>
      </c>
      <c r="ED89">
        <v>101.175160232682</v>
      </c>
      <c r="EE89">
        <v>14.846790324767</v>
      </c>
      <c r="EF89">
        <v>0</v>
      </c>
      <c r="EG89">
        <v>18.0373918032787</v>
      </c>
      <c r="EH89">
        <v>-0.458229931253302</v>
      </c>
      <c r="EI89">
        <v>0.0694169070327546</v>
      </c>
      <c r="EJ89">
        <v>0</v>
      </c>
      <c r="EK89">
        <v>0</v>
      </c>
      <c r="EL89">
        <v>3</v>
      </c>
      <c r="EM89" t="s">
        <v>334</v>
      </c>
      <c r="EN89">
        <v>3.20998</v>
      </c>
      <c r="EO89">
        <v>2.67612</v>
      </c>
      <c r="EP89">
        <v>0.17212</v>
      </c>
      <c r="EQ89">
        <v>0.17366</v>
      </c>
      <c r="ER89">
        <v>0.0950427</v>
      </c>
      <c r="ES89">
        <v>0.095551</v>
      </c>
      <c r="ET89">
        <v>25725.9</v>
      </c>
      <c r="EU89">
        <v>29423.6</v>
      </c>
      <c r="EV89">
        <v>30887.8</v>
      </c>
      <c r="EW89">
        <v>34245.9</v>
      </c>
      <c r="EX89">
        <v>37982.2</v>
      </c>
      <c r="EY89">
        <v>38344.6</v>
      </c>
      <c r="EZ89">
        <v>42112.3</v>
      </c>
      <c r="FA89">
        <v>42280.7</v>
      </c>
      <c r="FB89">
        <v>2.25755</v>
      </c>
      <c r="FC89">
        <v>1.92348</v>
      </c>
      <c r="FD89">
        <v>0.134401</v>
      </c>
      <c r="FE89">
        <v>0</v>
      </c>
      <c r="FF89">
        <v>23.9355</v>
      </c>
      <c r="FG89">
        <v>999.9</v>
      </c>
      <c r="FH89">
        <v>62.679</v>
      </c>
      <c r="FI89">
        <v>28.168</v>
      </c>
      <c r="FJ89">
        <v>23.8243</v>
      </c>
      <c r="FK89">
        <v>60.28</v>
      </c>
      <c r="FL89">
        <v>25.641</v>
      </c>
      <c r="FM89">
        <v>1</v>
      </c>
      <c r="FN89">
        <v>-0.16018</v>
      </c>
      <c r="FO89">
        <v>3.66993</v>
      </c>
      <c r="FP89">
        <v>20.2167</v>
      </c>
      <c r="FQ89">
        <v>5.23885</v>
      </c>
      <c r="FR89">
        <v>11.986</v>
      </c>
      <c r="FS89">
        <v>4.97375</v>
      </c>
      <c r="FT89">
        <v>3.29612</v>
      </c>
      <c r="FU89">
        <v>160.2</v>
      </c>
      <c r="FV89">
        <v>9999</v>
      </c>
      <c r="FW89">
        <v>9999</v>
      </c>
      <c r="FX89">
        <v>7433.8</v>
      </c>
      <c r="FY89">
        <v>1.85634</v>
      </c>
      <c r="FZ89">
        <v>1.85455</v>
      </c>
      <c r="GA89">
        <v>1.85562</v>
      </c>
      <c r="GB89">
        <v>1.85993</v>
      </c>
      <c r="GC89">
        <v>1.85425</v>
      </c>
      <c r="GD89">
        <v>1.85867</v>
      </c>
      <c r="GE89">
        <v>1.85589</v>
      </c>
      <c r="GF89">
        <v>1.85441</v>
      </c>
      <c r="GG89" t="s">
        <v>335</v>
      </c>
      <c r="GH89" t="s">
        <v>19</v>
      </c>
      <c r="GI89" t="s">
        <v>19</v>
      </c>
      <c r="GJ89" t="s">
        <v>19</v>
      </c>
      <c r="GK89" t="s">
        <v>336</v>
      </c>
      <c r="GL89" t="s">
        <v>337</v>
      </c>
      <c r="GM89" t="s">
        <v>338</v>
      </c>
      <c r="GN89" t="s">
        <v>338</v>
      </c>
      <c r="GO89" t="s">
        <v>338</v>
      </c>
      <c r="GP89" t="s">
        <v>338</v>
      </c>
      <c r="GQ89">
        <v>0</v>
      </c>
      <c r="GR89">
        <v>100</v>
      </c>
      <c r="GS89">
        <v>100</v>
      </c>
      <c r="GT89">
        <v>0</v>
      </c>
      <c r="GU89">
        <v>0</v>
      </c>
      <c r="GV89">
        <v>2</v>
      </c>
      <c r="GW89">
        <v>646.115</v>
      </c>
      <c r="GX89">
        <v>392.65</v>
      </c>
      <c r="GY89">
        <v>16.5271</v>
      </c>
      <c r="GZ89">
        <v>24.9619</v>
      </c>
      <c r="HA89">
        <v>29.9995</v>
      </c>
      <c r="HB89">
        <v>24.8132</v>
      </c>
      <c r="HC89">
        <v>24.7978</v>
      </c>
      <c r="HD89">
        <v>34.9285</v>
      </c>
      <c r="HE89">
        <v>35.6454</v>
      </c>
      <c r="HF89">
        <v>59.8592</v>
      </c>
      <c r="HG89">
        <v>16.4526</v>
      </c>
      <c r="HH89">
        <v>820</v>
      </c>
      <c r="HI89">
        <v>17.9134</v>
      </c>
      <c r="HJ89">
        <v>101.461</v>
      </c>
      <c r="HK89">
        <v>101.777</v>
      </c>
    </row>
    <row r="90" spans="1:219">
      <c r="A90">
        <v>74</v>
      </c>
      <c r="B90">
        <v>1554827799</v>
      </c>
      <c r="C90">
        <v>496</v>
      </c>
      <c r="D90" t="s">
        <v>556</v>
      </c>
      <c r="E90" t="s">
        <v>557</v>
      </c>
      <c r="H90">
        <v>1554827799</v>
      </c>
      <c r="I90">
        <f>BW90*AJ90*(BU90-BV90)/(100*BO90*(1000-AJ90*BU90))</f>
        <v>0</v>
      </c>
      <c r="J90">
        <f>BW90*AJ90*(BT90-BS90*(1000-AJ90*BV90)/(1000-AJ90*BU90))/(100*BO90)</f>
        <v>0</v>
      </c>
      <c r="K90">
        <f>BS90 - IF(AJ90&gt;1, J90*BO90*100.0/(AL90*CE90), 0)</f>
        <v>0</v>
      </c>
      <c r="L90">
        <f>((R90-I90/2)*K90-J90)/(R90+I90/2)</f>
        <v>0</v>
      </c>
      <c r="M90">
        <f>L90*(BX90+BY90)/1000.0</f>
        <v>0</v>
      </c>
      <c r="N90">
        <f>(BS90 - IF(AJ90&gt;1, J90*BO90*100.0/(AL90*CE90), 0))*(BX90+BY90)/1000.0</f>
        <v>0</v>
      </c>
      <c r="O90">
        <f>2.0/((1/Q90-1/P90)+SIGN(Q90)*SQRT((1/Q90-1/P90)*(1/Q90-1/P90) + 4*BP90/((BP90+1)*(BP90+1))*(2*1/Q90*1/P90-1/P90*1/P90)))</f>
        <v>0</v>
      </c>
      <c r="P90">
        <f>AG90+AF90*BO90+AE90*BO90*BO90</f>
        <v>0</v>
      </c>
      <c r="Q90">
        <f>I90*(1000-(1000*0.61365*exp(17.502*U90/(240.97+U90))/(BX90+BY90)+BU90)/2)/(1000*0.61365*exp(17.502*U90/(240.97+U90))/(BX90+BY90)-BU90)</f>
        <v>0</v>
      </c>
      <c r="R90">
        <f>1/((BP90+1)/(O90/1.6)+1/(P90/1.37)) + BP90/((BP90+1)/(O90/1.6) + BP90/(P90/1.37))</f>
        <v>0</v>
      </c>
      <c r="S90">
        <f>(BL90*BN90)</f>
        <v>0</v>
      </c>
      <c r="T90">
        <f>(BZ90+(S90+2*0.95*5.67E-8*(((BZ90+$B$7)+273)^4-(BZ90+273)^4)-44100*I90)/(1.84*29.3*P90+8*0.95*5.67E-8*(BZ90+273)^3))</f>
        <v>0</v>
      </c>
      <c r="U90">
        <f>($C$7*CA90+$D$7*CB90+$E$7*T90)</f>
        <v>0</v>
      </c>
      <c r="V90">
        <f>0.61365*exp(17.502*U90/(240.97+U90))</f>
        <v>0</v>
      </c>
      <c r="W90">
        <f>(X90/Y90*100)</f>
        <v>0</v>
      </c>
      <c r="X90">
        <f>BU90*(BX90+BY90)/1000</f>
        <v>0</v>
      </c>
      <c r="Y90">
        <f>0.61365*exp(17.502*BZ90/(240.97+BZ90))</f>
        <v>0</v>
      </c>
      <c r="Z90">
        <f>(V90-BU90*(BX90+BY90)/1000)</f>
        <v>0</v>
      </c>
      <c r="AA90">
        <f>(-I90*44100)</f>
        <v>0</v>
      </c>
      <c r="AB90">
        <f>2*29.3*P90*0.92*(BZ90-U90)</f>
        <v>0</v>
      </c>
      <c r="AC90">
        <f>2*0.95*5.67E-8*(((BZ90+$B$7)+273)^4-(U90+273)^4)</f>
        <v>0</v>
      </c>
      <c r="AD90">
        <f>S90+AC90+AA90+AB90</f>
        <v>0</v>
      </c>
      <c r="AE90">
        <v>-0.0418711336484501</v>
      </c>
      <c r="AF90">
        <v>0.0470040156331558</v>
      </c>
      <c r="AG90">
        <v>3.50073876492961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MAX(0,($B$13+$C$13*CE90)/(1+$D$13*CE90)*BX90/(BZ90+273)*$E$13)</f>
        <v>0</v>
      </c>
      <c r="AM90">
        <v>0</v>
      </c>
      <c r="AN90">
        <v>620.557647058824</v>
      </c>
      <c r="AO90">
        <v>1908.13</v>
      </c>
      <c r="AP90">
        <f>AO90-AN90</f>
        <v>0</v>
      </c>
      <c r="AQ90">
        <f>AP90/AO90</f>
        <v>0</v>
      </c>
      <c r="AR90">
        <v>-2.26732946292121</v>
      </c>
      <c r="AS90" t="s">
        <v>558</v>
      </c>
      <c r="AT90">
        <v>2.90575294117647</v>
      </c>
      <c r="AU90">
        <v>2.4656</v>
      </c>
      <c r="AV90">
        <f>1-AT90/AU90</f>
        <v>0</v>
      </c>
      <c r="AW90">
        <v>0.5</v>
      </c>
      <c r="AX90">
        <f>BL90</f>
        <v>0</v>
      </c>
      <c r="AY90">
        <f>J90</f>
        <v>0</v>
      </c>
      <c r="AZ90">
        <f>AV90*AW90*AX90</f>
        <v>0</v>
      </c>
      <c r="BA90">
        <f>BF90/AU90</f>
        <v>0</v>
      </c>
      <c r="BB90">
        <f>(AY90-AR90)/AX90</f>
        <v>0</v>
      </c>
      <c r="BC90">
        <f>(AO90-AU90)/AU90</f>
        <v>0</v>
      </c>
      <c r="BD90" t="s">
        <v>331</v>
      </c>
      <c r="BE90">
        <v>0</v>
      </c>
      <c r="BF90">
        <f>AU90-BE90</f>
        <v>0</v>
      </c>
      <c r="BG90">
        <f>(AU90-AT90)/(AU90-BE90)</f>
        <v>0</v>
      </c>
      <c r="BH90">
        <f>(AO90-AU90)/(AO90-BE90)</f>
        <v>0</v>
      </c>
      <c r="BI90">
        <f>(AU90-AT90)/(AU90-AN90)</f>
        <v>0</v>
      </c>
      <c r="BJ90">
        <f>(AO90-AU90)/(AO90-AN90)</f>
        <v>0</v>
      </c>
      <c r="BK90">
        <f>$B$11*CF90+$C$11*CG90+$F$11*CT90</f>
        <v>0</v>
      </c>
      <c r="BL90">
        <f>BK90*BM90</f>
        <v>0</v>
      </c>
      <c r="BM90">
        <f>($B$11*$D$9+$C$11*$D$9+$F$11*((DG90+CY90)/MAX(DG90+CY90+DH90, 0.1)*$I$9+DH90/MAX(DG90+CY90+DH90, 0.1)*$J$9))/($B$11+$C$11+$F$11)</f>
        <v>0</v>
      </c>
      <c r="BN90">
        <f>($B$11*$K$9+$C$11*$K$9+$F$11*((DG90+CY90)/MAX(DG90+CY90+DH90, 0.1)*$P$9+DH90/MAX(DG90+CY90+DH90, 0.1)*$Q$9))/($B$11+$C$11+$F$11)</f>
        <v>0</v>
      </c>
      <c r="BO90">
        <v>6</v>
      </c>
      <c r="BP90">
        <v>0.5</v>
      </c>
      <c r="BQ90" t="s">
        <v>332</v>
      </c>
      <c r="BR90">
        <v>1554827799</v>
      </c>
      <c r="BS90">
        <v>804.898</v>
      </c>
      <c r="BT90">
        <v>818.925</v>
      </c>
      <c r="BU90">
        <v>17.9243</v>
      </c>
      <c r="BV90">
        <v>17.9814</v>
      </c>
      <c r="BW90">
        <v>599.944</v>
      </c>
      <c r="BX90">
        <v>100.817</v>
      </c>
      <c r="BY90">
        <v>0.0995539</v>
      </c>
      <c r="BZ90">
        <v>24.4129</v>
      </c>
      <c r="CA90">
        <v>26.0231</v>
      </c>
      <c r="CB90">
        <v>999.9</v>
      </c>
      <c r="CC90">
        <v>0</v>
      </c>
      <c r="CD90">
        <v>0</v>
      </c>
      <c r="CE90">
        <v>10015.6</v>
      </c>
      <c r="CF90">
        <v>0</v>
      </c>
      <c r="CG90">
        <v>0.00152894</v>
      </c>
      <c r="CH90">
        <v>-14.027</v>
      </c>
      <c r="CI90">
        <v>819.589</v>
      </c>
      <c r="CJ90">
        <v>833.92</v>
      </c>
      <c r="CK90">
        <v>-0.0571022</v>
      </c>
      <c r="CL90">
        <v>804.898</v>
      </c>
      <c r="CM90">
        <v>818.925</v>
      </c>
      <c r="CN90">
        <v>17.9243</v>
      </c>
      <c r="CO90">
        <v>17.9814</v>
      </c>
      <c r="CP90">
        <v>1.80708</v>
      </c>
      <c r="CQ90">
        <v>1.81284</v>
      </c>
      <c r="CR90">
        <v>15.8482</v>
      </c>
      <c r="CS90">
        <v>15.8979</v>
      </c>
      <c r="CT90">
        <v>9191.62</v>
      </c>
      <c r="CU90">
        <v>0.995582</v>
      </c>
      <c r="CV90">
        <v>0.00441798</v>
      </c>
      <c r="CW90">
        <v>0</v>
      </c>
      <c r="CX90">
        <v>1.394</v>
      </c>
      <c r="CY90">
        <v>25</v>
      </c>
      <c r="CZ90">
        <v>1455.62</v>
      </c>
      <c r="DA90">
        <v>80813</v>
      </c>
      <c r="DB90">
        <v>48.75</v>
      </c>
      <c r="DC90">
        <v>46.562</v>
      </c>
      <c r="DD90">
        <v>47.562</v>
      </c>
      <c r="DE90">
        <v>45.5</v>
      </c>
      <c r="DF90">
        <v>49.625</v>
      </c>
      <c r="DG90">
        <v>9126.12</v>
      </c>
      <c r="DH90">
        <v>40.5</v>
      </c>
      <c r="DI90">
        <v>0</v>
      </c>
      <c r="DJ90">
        <v>3.59999990463257</v>
      </c>
      <c r="DK90">
        <v>2.90575294117647</v>
      </c>
      <c r="DL90">
        <v>-3.78289733792823</v>
      </c>
      <c r="DM90">
        <v>-125.109525777691</v>
      </c>
      <c r="DN90">
        <v>662.414823529412</v>
      </c>
      <c r="DO90">
        <v>10</v>
      </c>
      <c r="DP90">
        <v>0</v>
      </c>
      <c r="DQ90" t="s">
        <v>333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792.076557377049</v>
      </c>
      <c r="DZ90">
        <v>102.573683765203</v>
      </c>
      <c r="EA90">
        <v>15.058099531236</v>
      </c>
      <c r="EB90">
        <v>0</v>
      </c>
      <c r="EC90">
        <v>777.916491803279</v>
      </c>
      <c r="ED90">
        <v>101.688526705446</v>
      </c>
      <c r="EE90">
        <v>14.9212992167407</v>
      </c>
      <c r="EF90">
        <v>0</v>
      </c>
      <c r="EG90">
        <v>18.0117327868852</v>
      </c>
      <c r="EH90">
        <v>-0.453114542570069</v>
      </c>
      <c r="EI90">
        <v>0.0687802505043881</v>
      </c>
      <c r="EJ90">
        <v>0</v>
      </c>
      <c r="EK90">
        <v>0</v>
      </c>
      <c r="EL90">
        <v>3</v>
      </c>
      <c r="EM90" t="s">
        <v>334</v>
      </c>
      <c r="EN90">
        <v>3.20981</v>
      </c>
      <c r="EO90">
        <v>2.67588</v>
      </c>
      <c r="EP90">
        <v>0.173089</v>
      </c>
      <c r="EQ90">
        <v>0.174562</v>
      </c>
      <c r="ER90">
        <v>0.0950266</v>
      </c>
      <c r="ES90">
        <v>0.0951812</v>
      </c>
      <c r="ET90">
        <v>25695.7</v>
      </c>
      <c r="EU90">
        <v>29391.4</v>
      </c>
      <c r="EV90">
        <v>30887.6</v>
      </c>
      <c r="EW90">
        <v>34245.7</v>
      </c>
      <c r="EX90">
        <v>37982.5</v>
      </c>
      <c r="EY90">
        <v>38360.2</v>
      </c>
      <c r="EZ90">
        <v>42111.9</v>
      </c>
      <c r="FA90">
        <v>42280.6</v>
      </c>
      <c r="FB90">
        <v>2.25775</v>
      </c>
      <c r="FC90">
        <v>1.92337</v>
      </c>
      <c r="FD90">
        <v>0.128306</v>
      </c>
      <c r="FE90">
        <v>0</v>
      </c>
      <c r="FF90">
        <v>23.9181</v>
      </c>
      <c r="FG90">
        <v>999.9</v>
      </c>
      <c r="FH90">
        <v>62.679</v>
      </c>
      <c r="FI90">
        <v>28.188</v>
      </c>
      <c r="FJ90">
        <v>23.8522</v>
      </c>
      <c r="FK90">
        <v>60.27</v>
      </c>
      <c r="FL90">
        <v>25.8213</v>
      </c>
      <c r="FM90">
        <v>1</v>
      </c>
      <c r="FN90">
        <v>-0.160178</v>
      </c>
      <c r="FO90">
        <v>3.84741</v>
      </c>
      <c r="FP90">
        <v>20.202</v>
      </c>
      <c r="FQ90">
        <v>5.23616</v>
      </c>
      <c r="FR90">
        <v>11.986</v>
      </c>
      <c r="FS90">
        <v>4.9727</v>
      </c>
      <c r="FT90">
        <v>3.29565</v>
      </c>
      <c r="FU90">
        <v>160.2</v>
      </c>
      <c r="FV90">
        <v>9999</v>
      </c>
      <c r="FW90">
        <v>9999</v>
      </c>
      <c r="FX90">
        <v>7433.8</v>
      </c>
      <c r="FY90">
        <v>1.85631</v>
      </c>
      <c r="FZ90">
        <v>1.85455</v>
      </c>
      <c r="GA90">
        <v>1.85562</v>
      </c>
      <c r="GB90">
        <v>1.85989</v>
      </c>
      <c r="GC90">
        <v>1.85425</v>
      </c>
      <c r="GD90">
        <v>1.85864</v>
      </c>
      <c r="GE90">
        <v>1.85587</v>
      </c>
      <c r="GF90">
        <v>1.85441</v>
      </c>
      <c r="GG90" t="s">
        <v>335</v>
      </c>
      <c r="GH90" t="s">
        <v>19</v>
      </c>
      <c r="GI90" t="s">
        <v>19</v>
      </c>
      <c r="GJ90" t="s">
        <v>19</v>
      </c>
      <c r="GK90" t="s">
        <v>336</v>
      </c>
      <c r="GL90" t="s">
        <v>337</v>
      </c>
      <c r="GM90" t="s">
        <v>338</v>
      </c>
      <c r="GN90" t="s">
        <v>338</v>
      </c>
      <c r="GO90" t="s">
        <v>338</v>
      </c>
      <c r="GP90" t="s">
        <v>338</v>
      </c>
      <c r="GQ90">
        <v>0</v>
      </c>
      <c r="GR90">
        <v>100</v>
      </c>
      <c r="GS90">
        <v>100</v>
      </c>
      <c r="GT90">
        <v>0</v>
      </c>
      <c r="GU90">
        <v>0</v>
      </c>
      <c r="GV90">
        <v>2</v>
      </c>
      <c r="GW90">
        <v>646.268</v>
      </c>
      <c r="GX90">
        <v>392.595</v>
      </c>
      <c r="GY90">
        <v>16.5063</v>
      </c>
      <c r="GZ90">
        <v>24.9619</v>
      </c>
      <c r="HA90">
        <v>30</v>
      </c>
      <c r="HB90">
        <v>24.8132</v>
      </c>
      <c r="HC90">
        <v>24.7978</v>
      </c>
      <c r="HD90">
        <v>35.2016</v>
      </c>
      <c r="HE90">
        <v>35.9276</v>
      </c>
      <c r="HF90">
        <v>59.8592</v>
      </c>
      <c r="HG90">
        <v>16.53</v>
      </c>
      <c r="HH90">
        <v>830</v>
      </c>
      <c r="HI90">
        <v>17.8731</v>
      </c>
      <c r="HJ90">
        <v>101.46</v>
      </c>
      <c r="HK90">
        <v>101.777</v>
      </c>
    </row>
    <row r="91" spans="1:219">
      <c r="A91">
        <v>75</v>
      </c>
      <c r="B91">
        <v>1554827851</v>
      </c>
      <c r="C91">
        <v>548</v>
      </c>
      <c r="D91" t="s">
        <v>559</v>
      </c>
      <c r="E91" t="s">
        <v>560</v>
      </c>
      <c r="H91">
        <v>1554827851</v>
      </c>
      <c r="I91">
        <f>BW91*AJ91*(BU91-BV91)/(100*BO91*(1000-AJ91*BU91))</f>
        <v>0</v>
      </c>
      <c r="J91">
        <f>BW91*AJ91*(BT91-BS91*(1000-AJ91*BV91)/(1000-AJ91*BU91))/(100*BO91)</f>
        <v>0</v>
      </c>
      <c r="K91">
        <f>BS91 - IF(AJ91&gt;1, J91*BO91*100.0/(AL91*CE91), 0)</f>
        <v>0</v>
      </c>
      <c r="L91">
        <f>((R91-I91/2)*K91-J91)/(R91+I91/2)</f>
        <v>0</v>
      </c>
      <c r="M91">
        <f>L91*(BX91+BY91)/1000.0</f>
        <v>0</v>
      </c>
      <c r="N91">
        <f>(BS91 - IF(AJ91&gt;1, J91*BO91*100.0/(AL91*CE91), 0))*(BX91+BY91)/1000.0</f>
        <v>0</v>
      </c>
      <c r="O91">
        <f>2.0/((1/Q91-1/P91)+SIGN(Q91)*SQRT((1/Q91-1/P91)*(1/Q91-1/P91) + 4*BP91/((BP91+1)*(BP91+1))*(2*1/Q91*1/P91-1/P91*1/P91)))</f>
        <v>0</v>
      </c>
      <c r="P91">
        <f>AG91+AF91*BO91+AE91*BO91*BO91</f>
        <v>0</v>
      </c>
      <c r="Q91">
        <f>I91*(1000-(1000*0.61365*exp(17.502*U91/(240.97+U91))/(BX91+BY91)+BU91)/2)/(1000*0.61365*exp(17.502*U91/(240.97+U91))/(BX91+BY91)-BU91)</f>
        <v>0</v>
      </c>
      <c r="R91">
        <f>1/((BP91+1)/(O91/1.6)+1/(P91/1.37)) + BP91/((BP91+1)/(O91/1.6) + BP91/(P91/1.37))</f>
        <v>0</v>
      </c>
      <c r="S91">
        <f>(BL91*BN91)</f>
        <v>0</v>
      </c>
      <c r="T91">
        <f>(BZ91+(S91+2*0.95*5.67E-8*(((BZ91+$B$7)+273)^4-(BZ91+273)^4)-44100*I91)/(1.84*29.3*P91+8*0.95*5.67E-8*(BZ91+273)^3))</f>
        <v>0</v>
      </c>
      <c r="U91">
        <f>($C$7*CA91+$D$7*CB91+$E$7*T91)</f>
        <v>0</v>
      </c>
      <c r="V91">
        <f>0.61365*exp(17.502*U91/(240.97+U91))</f>
        <v>0</v>
      </c>
      <c r="W91">
        <f>(X91/Y91*100)</f>
        <v>0</v>
      </c>
      <c r="X91">
        <f>BU91*(BX91+BY91)/1000</f>
        <v>0</v>
      </c>
      <c r="Y91">
        <f>0.61365*exp(17.502*BZ91/(240.97+BZ91))</f>
        <v>0</v>
      </c>
      <c r="Z91">
        <f>(V91-BU91*(BX91+BY91)/1000)</f>
        <v>0</v>
      </c>
      <c r="AA91">
        <f>(-I91*44100)</f>
        <v>0</v>
      </c>
      <c r="AB91">
        <f>2*29.3*P91*0.92*(BZ91-U91)</f>
        <v>0</v>
      </c>
      <c r="AC91">
        <f>2*0.95*5.67E-8*(((BZ91+$B$7)+273)^4-(U91+273)^4)</f>
        <v>0</v>
      </c>
      <c r="AD91">
        <f>S91+AC91+AA91+AB91</f>
        <v>0</v>
      </c>
      <c r="AE91">
        <v>-0.0419129395648689</v>
      </c>
      <c r="AF91">
        <v>0.0470509464367353</v>
      </c>
      <c r="AG91">
        <v>3.50349866012648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MAX(0,($B$13+$C$13*CE91)/(1+$D$13*CE91)*BX91/(BZ91+273)*$E$13)</f>
        <v>0</v>
      </c>
      <c r="AM91">
        <v>0</v>
      </c>
      <c r="AN91">
        <v>620.557647058824</v>
      </c>
      <c r="AO91">
        <v>1908.13</v>
      </c>
      <c r="AP91">
        <f>AO91-AN91</f>
        <v>0</v>
      </c>
      <c r="AQ91">
        <f>AP91/AO91</f>
        <v>0</v>
      </c>
      <c r="AR91">
        <v>-2.26732946292121</v>
      </c>
      <c r="AS91" t="s">
        <v>561</v>
      </c>
      <c r="AT91">
        <v>2.59342352941176</v>
      </c>
      <c r="AU91">
        <v>2.62</v>
      </c>
      <c r="AV91">
        <f>1-AT91/AU91</f>
        <v>0</v>
      </c>
      <c r="AW91">
        <v>0.5</v>
      </c>
      <c r="AX91">
        <f>BL91</f>
        <v>0</v>
      </c>
      <c r="AY91">
        <f>J91</f>
        <v>0</v>
      </c>
      <c r="AZ91">
        <f>AV91*AW91*AX91</f>
        <v>0</v>
      </c>
      <c r="BA91">
        <f>BF91/AU91</f>
        <v>0</v>
      </c>
      <c r="BB91">
        <f>(AY91-AR91)/AX91</f>
        <v>0</v>
      </c>
      <c r="BC91">
        <f>(AO91-AU91)/AU91</f>
        <v>0</v>
      </c>
      <c r="BD91" t="s">
        <v>331</v>
      </c>
      <c r="BE91">
        <v>0</v>
      </c>
      <c r="BF91">
        <f>AU91-BE91</f>
        <v>0</v>
      </c>
      <c r="BG91">
        <f>(AU91-AT91)/(AU91-BE91)</f>
        <v>0</v>
      </c>
      <c r="BH91">
        <f>(AO91-AU91)/(AO91-BE91)</f>
        <v>0</v>
      </c>
      <c r="BI91">
        <f>(AU91-AT91)/(AU91-AN91)</f>
        <v>0</v>
      </c>
      <c r="BJ91">
        <f>(AO91-AU91)/(AO91-AN91)</f>
        <v>0</v>
      </c>
      <c r="BK91">
        <f>$B$11*CF91+$C$11*CG91+$F$11*CT91</f>
        <v>0</v>
      </c>
      <c r="BL91">
        <f>BK91*BM91</f>
        <v>0</v>
      </c>
      <c r="BM91">
        <f>($B$11*$D$9+$C$11*$D$9+$F$11*((DG91+CY91)/MAX(DG91+CY91+DH91, 0.1)*$I$9+DH91/MAX(DG91+CY91+DH91, 0.1)*$J$9))/($B$11+$C$11+$F$11)</f>
        <v>0</v>
      </c>
      <c r="BN91">
        <f>($B$11*$K$9+$C$11*$K$9+$F$11*((DG91+CY91)/MAX(DG91+CY91+DH91, 0.1)*$P$9+DH91/MAX(DG91+CY91+DH91, 0.1)*$Q$9))/($B$11+$C$11+$F$11)</f>
        <v>0</v>
      </c>
      <c r="BO91">
        <v>6</v>
      </c>
      <c r="BP91">
        <v>0.5</v>
      </c>
      <c r="BQ91" t="s">
        <v>332</v>
      </c>
      <c r="BR91">
        <v>1554827851</v>
      </c>
      <c r="BS91">
        <v>891.999</v>
      </c>
      <c r="BT91">
        <v>906.39</v>
      </c>
      <c r="BU91">
        <v>17.5545</v>
      </c>
      <c r="BV91">
        <v>17.5793</v>
      </c>
      <c r="BW91">
        <v>600.073</v>
      </c>
      <c r="BX91">
        <v>100.817</v>
      </c>
      <c r="BY91">
        <v>0.0999645</v>
      </c>
      <c r="BZ91">
        <v>24.36</v>
      </c>
      <c r="CA91">
        <v>26.5389</v>
      </c>
      <c r="CB91">
        <v>999.9</v>
      </c>
      <c r="CC91">
        <v>0</v>
      </c>
      <c r="CD91">
        <v>0</v>
      </c>
      <c r="CE91">
        <v>10025.6</v>
      </c>
      <c r="CF91">
        <v>0</v>
      </c>
      <c r="CG91">
        <v>0.00152894</v>
      </c>
      <c r="CH91">
        <v>-14.3906</v>
      </c>
      <c r="CI91">
        <v>907.938</v>
      </c>
      <c r="CJ91">
        <v>922.609</v>
      </c>
      <c r="CK91">
        <v>-0.0247211</v>
      </c>
      <c r="CL91">
        <v>891.999</v>
      </c>
      <c r="CM91">
        <v>906.39</v>
      </c>
      <c r="CN91">
        <v>17.5545</v>
      </c>
      <c r="CO91">
        <v>17.5793</v>
      </c>
      <c r="CP91">
        <v>1.7698</v>
      </c>
      <c r="CQ91">
        <v>1.7723</v>
      </c>
      <c r="CR91">
        <v>15.5226</v>
      </c>
      <c r="CS91">
        <v>15.5446</v>
      </c>
      <c r="CT91">
        <v>1498.38</v>
      </c>
      <c r="CU91">
        <v>0.973</v>
      </c>
      <c r="CV91">
        <v>0.027</v>
      </c>
      <c r="CW91">
        <v>0</v>
      </c>
      <c r="CX91">
        <v>4.34325</v>
      </c>
      <c r="CY91">
        <v>2</v>
      </c>
      <c r="CZ91">
        <v>230.409</v>
      </c>
      <c r="DA91">
        <v>13090.3</v>
      </c>
      <c r="DB91">
        <v>49.25</v>
      </c>
      <c r="DC91">
        <v>46.5</v>
      </c>
      <c r="DD91">
        <v>47.562</v>
      </c>
      <c r="DE91">
        <v>45.562</v>
      </c>
      <c r="DF91">
        <v>49.875</v>
      </c>
      <c r="DG91">
        <v>1455.98</v>
      </c>
      <c r="DH91">
        <v>40.4</v>
      </c>
      <c r="DI91">
        <v>0</v>
      </c>
      <c r="DJ91">
        <v>3.20000004768372</v>
      </c>
      <c r="DK91">
        <v>2.59342352941176</v>
      </c>
      <c r="DL91">
        <v>7.60930962274705</v>
      </c>
      <c r="DM91">
        <v>-3682.44240069296</v>
      </c>
      <c r="DN91">
        <v>877.548</v>
      </c>
      <c r="DO91">
        <v>10</v>
      </c>
      <c r="DP91">
        <v>0</v>
      </c>
      <c r="DQ91" t="s">
        <v>333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879.513737704918</v>
      </c>
      <c r="DZ91">
        <v>99.9674500264382</v>
      </c>
      <c r="EA91">
        <v>14.6684570499519</v>
      </c>
      <c r="EB91">
        <v>0</v>
      </c>
      <c r="EC91">
        <v>865.341147540984</v>
      </c>
      <c r="ED91">
        <v>100.253393971441</v>
      </c>
      <c r="EE91">
        <v>14.7097317890606</v>
      </c>
      <c r="EF91">
        <v>0</v>
      </c>
      <c r="EG91">
        <v>17.6495639344262</v>
      </c>
      <c r="EH91">
        <v>-0.323522157588563</v>
      </c>
      <c r="EI91">
        <v>0.0476546009778318</v>
      </c>
      <c r="EJ91">
        <v>0</v>
      </c>
      <c r="EK91">
        <v>0</v>
      </c>
      <c r="EL91">
        <v>3</v>
      </c>
      <c r="EM91" t="s">
        <v>334</v>
      </c>
      <c r="EN91">
        <v>3.21009</v>
      </c>
      <c r="EO91">
        <v>2.67638</v>
      </c>
      <c r="EP91">
        <v>0.185167</v>
      </c>
      <c r="EQ91">
        <v>0.186563</v>
      </c>
      <c r="ER91">
        <v>0.0936061</v>
      </c>
      <c r="ES91">
        <v>0.0936503</v>
      </c>
      <c r="ET91">
        <v>25320.4</v>
      </c>
      <c r="EU91">
        <v>28964.3</v>
      </c>
      <c r="EV91">
        <v>30887.3</v>
      </c>
      <c r="EW91">
        <v>34245.6</v>
      </c>
      <c r="EX91">
        <v>38042.6</v>
      </c>
      <c r="EY91">
        <v>38425</v>
      </c>
      <c r="EZ91">
        <v>42112</v>
      </c>
      <c r="FA91">
        <v>42280.4</v>
      </c>
      <c r="FB91">
        <v>2.25767</v>
      </c>
      <c r="FC91">
        <v>1.92178</v>
      </c>
      <c r="FD91">
        <v>0.161886</v>
      </c>
      <c r="FE91">
        <v>0</v>
      </c>
      <c r="FF91">
        <v>23.8836</v>
      </c>
      <c r="FG91">
        <v>999.9</v>
      </c>
      <c r="FH91">
        <v>62.489</v>
      </c>
      <c r="FI91">
        <v>28.238</v>
      </c>
      <c r="FJ91">
        <v>23.85</v>
      </c>
      <c r="FK91">
        <v>59.99</v>
      </c>
      <c r="FL91">
        <v>25.7212</v>
      </c>
      <c r="FM91">
        <v>1</v>
      </c>
      <c r="FN91">
        <v>-0.159009</v>
      </c>
      <c r="FO91">
        <v>4.06641</v>
      </c>
      <c r="FP91">
        <v>20.1909</v>
      </c>
      <c r="FQ91">
        <v>5.2417</v>
      </c>
      <c r="FR91">
        <v>11.986</v>
      </c>
      <c r="FS91">
        <v>4.97465</v>
      </c>
      <c r="FT91">
        <v>3.29673</v>
      </c>
      <c r="FU91">
        <v>160.2</v>
      </c>
      <c r="FV91">
        <v>9999</v>
      </c>
      <c r="FW91">
        <v>9999</v>
      </c>
      <c r="FX91">
        <v>7434.9</v>
      </c>
      <c r="FY91">
        <v>1.85629</v>
      </c>
      <c r="FZ91">
        <v>1.85456</v>
      </c>
      <c r="GA91">
        <v>1.85562</v>
      </c>
      <c r="GB91">
        <v>1.85991</v>
      </c>
      <c r="GC91">
        <v>1.85425</v>
      </c>
      <c r="GD91">
        <v>1.85865</v>
      </c>
      <c r="GE91">
        <v>1.85584</v>
      </c>
      <c r="GF91">
        <v>1.8544</v>
      </c>
      <c r="GG91" t="s">
        <v>335</v>
      </c>
      <c r="GH91" t="s">
        <v>19</v>
      </c>
      <c r="GI91" t="s">
        <v>19</v>
      </c>
      <c r="GJ91" t="s">
        <v>19</v>
      </c>
      <c r="GK91" t="s">
        <v>336</v>
      </c>
      <c r="GL91" t="s">
        <v>337</v>
      </c>
      <c r="GM91" t="s">
        <v>338</v>
      </c>
      <c r="GN91" t="s">
        <v>338</v>
      </c>
      <c r="GO91" t="s">
        <v>338</v>
      </c>
      <c r="GP91" t="s">
        <v>338</v>
      </c>
      <c r="GQ91">
        <v>0</v>
      </c>
      <c r="GR91">
        <v>100</v>
      </c>
      <c r="GS91">
        <v>100</v>
      </c>
      <c r="GT91">
        <v>0</v>
      </c>
      <c r="GU91">
        <v>0</v>
      </c>
      <c r="GV91">
        <v>2</v>
      </c>
      <c r="GW91">
        <v>646.236</v>
      </c>
      <c r="GX91">
        <v>391.742</v>
      </c>
      <c r="GY91">
        <v>16.1133</v>
      </c>
      <c r="GZ91">
        <v>24.9619</v>
      </c>
      <c r="HA91">
        <v>30</v>
      </c>
      <c r="HB91">
        <v>24.8153</v>
      </c>
      <c r="HC91">
        <v>24.8011</v>
      </c>
      <c r="HD91">
        <v>38.2132</v>
      </c>
      <c r="HE91">
        <v>37.3559</v>
      </c>
      <c r="HF91">
        <v>58.7191</v>
      </c>
      <c r="HG91">
        <v>16.1204</v>
      </c>
      <c r="HH91">
        <v>915</v>
      </c>
      <c r="HI91">
        <v>17.4092</v>
      </c>
      <c r="HJ91">
        <v>101.46</v>
      </c>
      <c r="HK91">
        <v>101.776</v>
      </c>
    </row>
    <row r="92" spans="1:219">
      <c r="A92">
        <v>76</v>
      </c>
      <c r="B92">
        <v>1554827855</v>
      </c>
      <c r="C92">
        <v>552</v>
      </c>
      <c r="D92" t="s">
        <v>562</v>
      </c>
      <c r="E92" t="s">
        <v>563</v>
      </c>
      <c r="H92">
        <v>1554827855</v>
      </c>
      <c r="I92">
        <f>BW92*AJ92*(BU92-BV92)/(100*BO92*(1000-AJ92*BU92))</f>
        <v>0</v>
      </c>
      <c r="J92">
        <f>BW92*AJ92*(BT92-BS92*(1000-AJ92*BV92)/(1000-AJ92*BU92))/(100*BO92)</f>
        <v>0</v>
      </c>
      <c r="K92">
        <f>BS92 - IF(AJ92&gt;1, J92*BO92*100.0/(AL92*CE92), 0)</f>
        <v>0</v>
      </c>
      <c r="L92">
        <f>((R92-I92/2)*K92-J92)/(R92+I92/2)</f>
        <v>0</v>
      </c>
      <c r="M92">
        <f>L92*(BX92+BY92)/1000.0</f>
        <v>0</v>
      </c>
      <c r="N92">
        <f>(BS92 - IF(AJ92&gt;1, J92*BO92*100.0/(AL92*CE92), 0))*(BX92+BY92)/1000.0</f>
        <v>0</v>
      </c>
      <c r="O92">
        <f>2.0/((1/Q92-1/P92)+SIGN(Q92)*SQRT((1/Q92-1/P92)*(1/Q92-1/P92) + 4*BP92/((BP92+1)*(BP92+1))*(2*1/Q92*1/P92-1/P92*1/P92)))</f>
        <v>0</v>
      </c>
      <c r="P92">
        <f>AG92+AF92*BO92+AE92*BO92*BO92</f>
        <v>0</v>
      </c>
      <c r="Q92">
        <f>I92*(1000-(1000*0.61365*exp(17.502*U92/(240.97+U92))/(BX92+BY92)+BU92)/2)/(1000*0.61365*exp(17.502*U92/(240.97+U92))/(BX92+BY92)-BU92)</f>
        <v>0</v>
      </c>
      <c r="R92">
        <f>1/((BP92+1)/(O92/1.6)+1/(P92/1.37)) + BP92/((BP92+1)/(O92/1.6) + BP92/(P92/1.37))</f>
        <v>0</v>
      </c>
      <c r="S92">
        <f>(BL92*BN92)</f>
        <v>0</v>
      </c>
      <c r="T92">
        <f>(BZ92+(S92+2*0.95*5.67E-8*(((BZ92+$B$7)+273)^4-(BZ92+273)^4)-44100*I92)/(1.84*29.3*P92+8*0.95*5.67E-8*(BZ92+273)^3))</f>
        <v>0</v>
      </c>
      <c r="U92">
        <f>($C$7*CA92+$D$7*CB92+$E$7*T92)</f>
        <v>0</v>
      </c>
      <c r="V92">
        <f>0.61365*exp(17.502*U92/(240.97+U92))</f>
        <v>0</v>
      </c>
      <c r="W92">
        <f>(X92/Y92*100)</f>
        <v>0</v>
      </c>
      <c r="X92">
        <f>BU92*(BX92+BY92)/1000</f>
        <v>0</v>
      </c>
      <c r="Y92">
        <f>0.61365*exp(17.502*BZ92/(240.97+BZ92))</f>
        <v>0</v>
      </c>
      <c r="Z92">
        <f>(V92-BU92*(BX92+BY92)/1000)</f>
        <v>0</v>
      </c>
      <c r="AA92">
        <f>(-I92*44100)</f>
        <v>0</v>
      </c>
      <c r="AB92">
        <f>2*29.3*P92*0.92*(BZ92-U92)</f>
        <v>0</v>
      </c>
      <c r="AC92">
        <f>2*0.95*5.67E-8*(((BZ92+$B$7)+273)^4-(U92+273)^4)</f>
        <v>0</v>
      </c>
      <c r="AD92">
        <f>S92+AC92+AA92+AB92</f>
        <v>0</v>
      </c>
      <c r="AE92">
        <v>-0.0418556654593751</v>
      </c>
      <c r="AF92">
        <v>0.0469866512358313</v>
      </c>
      <c r="AG92">
        <v>3.4997173580935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MAX(0,($B$13+$C$13*CE92)/(1+$D$13*CE92)*BX92/(BZ92+273)*$E$13)</f>
        <v>0</v>
      </c>
      <c r="AM92">
        <v>0</v>
      </c>
      <c r="AN92">
        <v>620.557647058824</v>
      </c>
      <c r="AO92">
        <v>1908.13</v>
      </c>
      <c r="AP92">
        <f>AO92-AN92</f>
        <v>0</v>
      </c>
      <c r="AQ92">
        <f>AP92/AO92</f>
        <v>0</v>
      </c>
      <c r="AR92">
        <v>-2.26732946292121</v>
      </c>
      <c r="AS92" t="s">
        <v>564</v>
      </c>
      <c r="AT92">
        <v>2.81675588235294</v>
      </c>
      <c r="AU92">
        <v>2.3432</v>
      </c>
      <c r="AV92">
        <f>1-AT92/AU92</f>
        <v>0</v>
      </c>
      <c r="AW92">
        <v>0.5</v>
      </c>
      <c r="AX92">
        <f>BL92</f>
        <v>0</v>
      </c>
      <c r="AY92">
        <f>J92</f>
        <v>0</v>
      </c>
      <c r="AZ92">
        <f>AV92*AW92*AX92</f>
        <v>0</v>
      </c>
      <c r="BA92">
        <f>BF92/AU92</f>
        <v>0</v>
      </c>
      <c r="BB92">
        <f>(AY92-AR92)/AX92</f>
        <v>0</v>
      </c>
      <c r="BC92">
        <f>(AO92-AU92)/AU92</f>
        <v>0</v>
      </c>
      <c r="BD92" t="s">
        <v>331</v>
      </c>
      <c r="BE92">
        <v>0</v>
      </c>
      <c r="BF92">
        <f>AU92-BE92</f>
        <v>0</v>
      </c>
      <c r="BG92">
        <f>(AU92-AT92)/(AU92-BE92)</f>
        <v>0</v>
      </c>
      <c r="BH92">
        <f>(AO92-AU92)/(AO92-BE92)</f>
        <v>0</v>
      </c>
      <c r="BI92">
        <f>(AU92-AT92)/(AU92-AN92)</f>
        <v>0</v>
      </c>
      <c r="BJ92">
        <f>(AO92-AU92)/(AO92-AN92)</f>
        <v>0</v>
      </c>
      <c r="BK92">
        <f>$B$11*CF92+$C$11*CG92+$F$11*CT92</f>
        <v>0</v>
      </c>
      <c r="BL92">
        <f>BK92*BM92</f>
        <v>0</v>
      </c>
      <c r="BM92">
        <f>($B$11*$D$9+$C$11*$D$9+$F$11*((DG92+CY92)/MAX(DG92+CY92+DH92, 0.1)*$I$9+DH92/MAX(DG92+CY92+DH92, 0.1)*$J$9))/($B$11+$C$11+$F$11)</f>
        <v>0</v>
      </c>
      <c r="BN92">
        <f>($B$11*$K$9+$C$11*$K$9+$F$11*((DG92+CY92)/MAX(DG92+CY92+DH92, 0.1)*$P$9+DH92/MAX(DG92+CY92+DH92, 0.1)*$Q$9))/($B$11+$C$11+$F$11)</f>
        <v>0</v>
      </c>
      <c r="BO92">
        <v>6</v>
      </c>
      <c r="BP92">
        <v>0.5</v>
      </c>
      <c r="BQ92" t="s">
        <v>332</v>
      </c>
      <c r="BR92">
        <v>1554827855</v>
      </c>
      <c r="BS92">
        <v>898.773</v>
      </c>
      <c r="BT92">
        <v>913.081</v>
      </c>
      <c r="BU92">
        <v>17.523</v>
      </c>
      <c r="BV92">
        <v>17.5061</v>
      </c>
      <c r="BW92">
        <v>600.03</v>
      </c>
      <c r="BX92">
        <v>100.817</v>
      </c>
      <c r="BY92">
        <v>0.100103</v>
      </c>
      <c r="BZ92">
        <v>24.3528</v>
      </c>
      <c r="CA92">
        <v>26.2518</v>
      </c>
      <c r="CB92">
        <v>999.9</v>
      </c>
      <c r="CC92">
        <v>0</v>
      </c>
      <c r="CD92">
        <v>0</v>
      </c>
      <c r="CE92">
        <v>10011.9</v>
      </c>
      <c r="CF92">
        <v>0</v>
      </c>
      <c r="CG92">
        <v>0.00152894</v>
      </c>
      <c r="CH92">
        <v>-14.3082</v>
      </c>
      <c r="CI92">
        <v>914.803</v>
      </c>
      <c r="CJ92">
        <v>929.35</v>
      </c>
      <c r="CK92">
        <v>0.016901</v>
      </c>
      <c r="CL92">
        <v>898.773</v>
      </c>
      <c r="CM92">
        <v>913.081</v>
      </c>
      <c r="CN92">
        <v>17.523</v>
      </c>
      <c r="CO92">
        <v>17.5061</v>
      </c>
      <c r="CP92">
        <v>1.76661</v>
      </c>
      <c r="CQ92">
        <v>1.76491</v>
      </c>
      <c r="CR92">
        <v>15.4945</v>
      </c>
      <c r="CS92">
        <v>15.4794</v>
      </c>
      <c r="CT92">
        <v>9206.82</v>
      </c>
      <c r="CU92">
        <v>0.995579</v>
      </c>
      <c r="CV92">
        <v>0.00442135</v>
      </c>
      <c r="CW92">
        <v>0</v>
      </c>
      <c r="CX92">
        <v>1.2396</v>
      </c>
      <c r="CY92">
        <v>25</v>
      </c>
      <c r="CZ92">
        <v>1444.12</v>
      </c>
      <c r="DA92">
        <v>80947</v>
      </c>
      <c r="DB92">
        <v>49.187</v>
      </c>
      <c r="DC92">
        <v>46.562</v>
      </c>
      <c r="DD92">
        <v>47.562</v>
      </c>
      <c r="DE92">
        <v>45.562</v>
      </c>
      <c r="DF92">
        <v>49.875</v>
      </c>
      <c r="DG92">
        <v>9141.23</v>
      </c>
      <c r="DH92">
        <v>40.6</v>
      </c>
      <c r="DI92">
        <v>0</v>
      </c>
      <c r="DJ92">
        <v>3.10000014305115</v>
      </c>
      <c r="DK92">
        <v>2.81675588235294</v>
      </c>
      <c r="DL92">
        <v>5.47697928578574</v>
      </c>
      <c r="DM92">
        <v>-2350.79902854501</v>
      </c>
      <c r="DN92">
        <v>806.144882352941</v>
      </c>
      <c r="DO92">
        <v>10</v>
      </c>
      <c r="DP92">
        <v>0</v>
      </c>
      <c r="DQ92" t="s">
        <v>333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886.242131147541</v>
      </c>
      <c r="DZ92">
        <v>100.141078794288</v>
      </c>
      <c r="EA92">
        <v>14.6941259753523</v>
      </c>
      <c r="EB92">
        <v>0</v>
      </c>
      <c r="EC92">
        <v>872.011590163934</v>
      </c>
      <c r="ED92">
        <v>100.276067689052</v>
      </c>
      <c r="EE92">
        <v>14.7130500826196</v>
      </c>
      <c r="EF92">
        <v>0</v>
      </c>
      <c r="EG92">
        <v>17.6263081967213</v>
      </c>
      <c r="EH92">
        <v>-0.336989952406139</v>
      </c>
      <c r="EI92">
        <v>0.0497149194055696</v>
      </c>
      <c r="EJ92">
        <v>0</v>
      </c>
      <c r="EK92">
        <v>0</v>
      </c>
      <c r="EL92">
        <v>3</v>
      </c>
      <c r="EM92" t="s">
        <v>334</v>
      </c>
      <c r="EN92">
        <v>3.21</v>
      </c>
      <c r="EO92">
        <v>2.67639</v>
      </c>
      <c r="EP92">
        <v>0.186079</v>
      </c>
      <c r="EQ92">
        <v>0.187455</v>
      </c>
      <c r="ER92">
        <v>0.0934842</v>
      </c>
      <c r="ES92">
        <v>0.0933705</v>
      </c>
      <c r="ET92">
        <v>25292.2</v>
      </c>
      <c r="EU92">
        <v>28932.5</v>
      </c>
      <c r="EV92">
        <v>30887.4</v>
      </c>
      <c r="EW92">
        <v>34245.6</v>
      </c>
      <c r="EX92">
        <v>38047.7</v>
      </c>
      <c r="EY92">
        <v>38436.9</v>
      </c>
      <c r="EZ92">
        <v>42111.9</v>
      </c>
      <c r="FA92">
        <v>42280.5</v>
      </c>
      <c r="FB92">
        <v>2.25787</v>
      </c>
      <c r="FC92">
        <v>1.92213</v>
      </c>
      <c r="FD92">
        <v>0.1444</v>
      </c>
      <c r="FE92">
        <v>0</v>
      </c>
      <c r="FF92">
        <v>23.8828</v>
      </c>
      <c r="FG92">
        <v>999.9</v>
      </c>
      <c r="FH92">
        <v>62.465</v>
      </c>
      <c r="FI92">
        <v>28.238</v>
      </c>
      <c r="FJ92">
        <v>23.84</v>
      </c>
      <c r="FK92">
        <v>60.1</v>
      </c>
      <c r="FL92">
        <v>25.7292</v>
      </c>
      <c r="FM92">
        <v>1</v>
      </c>
      <c r="FN92">
        <v>-0.159093</v>
      </c>
      <c r="FO92">
        <v>4.03797</v>
      </c>
      <c r="FP92">
        <v>20.2043</v>
      </c>
      <c r="FQ92">
        <v>5.24529</v>
      </c>
      <c r="FR92">
        <v>11.986</v>
      </c>
      <c r="FS92">
        <v>4.9749</v>
      </c>
      <c r="FT92">
        <v>3.29725</v>
      </c>
      <c r="FU92">
        <v>160.2</v>
      </c>
      <c r="FV92">
        <v>9999</v>
      </c>
      <c r="FW92">
        <v>9999</v>
      </c>
      <c r="FX92">
        <v>7434.9</v>
      </c>
      <c r="FY92">
        <v>1.85632</v>
      </c>
      <c r="FZ92">
        <v>1.85455</v>
      </c>
      <c r="GA92">
        <v>1.85561</v>
      </c>
      <c r="GB92">
        <v>1.85993</v>
      </c>
      <c r="GC92">
        <v>1.85425</v>
      </c>
      <c r="GD92">
        <v>1.85867</v>
      </c>
      <c r="GE92">
        <v>1.85584</v>
      </c>
      <c r="GF92">
        <v>1.8544</v>
      </c>
      <c r="GG92" t="s">
        <v>335</v>
      </c>
      <c r="GH92" t="s">
        <v>19</v>
      </c>
      <c r="GI92" t="s">
        <v>19</v>
      </c>
      <c r="GJ92" t="s">
        <v>19</v>
      </c>
      <c r="GK92" t="s">
        <v>336</v>
      </c>
      <c r="GL92" t="s">
        <v>337</v>
      </c>
      <c r="GM92" t="s">
        <v>338</v>
      </c>
      <c r="GN92" t="s">
        <v>338</v>
      </c>
      <c r="GO92" t="s">
        <v>338</v>
      </c>
      <c r="GP92" t="s">
        <v>338</v>
      </c>
      <c r="GQ92">
        <v>0</v>
      </c>
      <c r="GR92">
        <v>100</v>
      </c>
      <c r="GS92">
        <v>100</v>
      </c>
      <c r="GT92">
        <v>0</v>
      </c>
      <c r="GU92">
        <v>0</v>
      </c>
      <c r="GV92">
        <v>2</v>
      </c>
      <c r="GW92">
        <v>646.388</v>
      </c>
      <c r="GX92">
        <v>391.926</v>
      </c>
      <c r="GY92">
        <v>16.1006</v>
      </c>
      <c r="GZ92">
        <v>24.9619</v>
      </c>
      <c r="HA92">
        <v>30</v>
      </c>
      <c r="HB92">
        <v>24.8153</v>
      </c>
      <c r="HC92">
        <v>24.8001</v>
      </c>
      <c r="HD92">
        <v>38.3934</v>
      </c>
      <c r="HE92">
        <v>37.6463</v>
      </c>
      <c r="HF92">
        <v>58.7191</v>
      </c>
      <c r="HG92">
        <v>16.0992</v>
      </c>
      <c r="HH92">
        <v>925</v>
      </c>
      <c r="HI92">
        <v>17.3767</v>
      </c>
      <c r="HJ92">
        <v>101.459</v>
      </c>
      <c r="HK92">
        <v>101.776</v>
      </c>
    </row>
    <row r="93" spans="1:219">
      <c r="A93">
        <v>77</v>
      </c>
      <c r="B93">
        <v>1554827859</v>
      </c>
      <c r="C93">
        <v>556</v>
      </c>
      <c r="D93" t="s">
        <v>565</v>
      </c>
      <c r="E93" t="s">
        <v>566</v>
      </c>
      <c r="H93">
        <v>1554827859</v>
      </c>
      <c r="I93">
        <f>BW93*AJ93*(BU93-BV93)/(100*BO93*(1000-AJ93*BU93))</f>
        <v>0</v>
      </c>
      <c r="J93">
        <f>BW93*AJ93*(BT93-BS93*(1000-AJ93*BV93)/(1000-AJ93*BU93))/(100*BO93)</f>
        <v>0</v>
      </c>
      <c r="K93">
        <f>BS93 - IF(AJ93&gt;1, J93*BO93*100.0/(AL93*CE93), 0)</f>
        <v>0</v>
      </c>
      <c r="L93">
        <f>((R93-I93/2)*K93-J93)/(R93+I93/2)</f>
        <v>0</v>
      </c>
      <c r="M93">
        <f>L93*(BX93+BY93)/1000.0</f>
        <v>0</v>
      </c>
      <c r="N93">
        <f>(BS93 - IF(AJ93&gt;1, J93*BO93*100.0/(AL93*CE93), 0))*(BX93+BY93)/1000.0</f>
        <v>0</v>
      </c>
      <c r="O93">
        <f>2.0/((1/Q93-1/P93)+SIGN(Q93)*SQRT((1/Q93-1/P93)*(1/Q93-1/P93) + 4*BP93/((BP93+1)*(BP93+1))*(2*1/Q93*1/P93-1/P93*1/P93)))</f>
        <v>0</v>
      </c>
      <c r="P93">
        <f>AG93+AF93*BO93+AE93*BO93*BO93</f>
        <v>0</v>
      </c>
      <c r="Q93">
        <f>I93*(1000-(1000*0.61365*exp(17.502*U93/(240.97+U93))/(BX93+BY93)+BU93)/2)/(1000*0.61365*exp(17.502*U93/(240.97+U93))/(BX93+BY93)-BU93)</f>
        <v>0</v>
      </c>
      <c r="R93">
        <f>1/((BP93+1)/(O93/1.6)+1/(P93/1.37)) + BP93/((BP93+1)/(O93/1.6) + BP93/(P93/1.37))</f>
        <v>0</v>
      </c>
      <c r="S93">
        <f>(BL93*BN93)</f>
        <v>0</v>
      </c>
      <c r="T93">
        <f>(BZ93+(S93+2*0.95*5.67E-8*(((BZ93+$B$7)+273)^4-(BZ93+273)^4)-44100*I93)/(1.84*29.3*P93+8*0.95*5.67E-8*(BZ93+273)^3))</f>
        <v>0</v>
      </c>
      <c r="U93">
        <f>($C$7*CA93+$D$7*CB93+$E$7*T93)</f>
        <v>0</v>
      </c>
      <c r="V93">
        <f>0.61365*exp(17.502*U93/(240.97+U93))</f>
        <v>0</v>
      </c>
      <c r="W93">
        <f>(X93/Y93*100)</f>
        <v>0</v>
      </c>
      <c r="X93">
        <f>BU93*(BX93+BY93)/1000</f>
        <v>0</v>
      </c>
      <c r="Y93">
        <f>0.61365*exp(17.502*BZ93/(240.97+BZ93))</f>
        <v>0</v>
      </c>
      <c r="Z93">
        <f>(V93-BU93*(BX93+BY93)/1000)</f>
        <v>0</v>
      </c>
      <c r="AA93">
        <f>(-I93*44100)</f>
        <v>0</v>
      </c>
      <c r="AB93">
        <f>2*29.3*P93*0.92*(BZ93-U93)</f>
        <v>0</v>
      </c>
      <c r="AC93">
        <f>2*0.95*5.67E-8*(((BZ93+$B$7)+273)^4-(U93+273)^4)</f>
        <v>0</v>
      </c>
      <c r="AD93">
        <f>S93+AC93+AA93+AB93</f>
        <v>0</v>
      </c>
      <c r="AE93">
        <v>-0.0416169641843943</v>
      </c>
      <c r="AF93">
        <v>0.0467186881432852</v>
      </c>
      <c r="AG93">
        <v>3.48393843972734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MAX(0,($B$13+$C$13*CE93)/(1+$D$13*CE93)*BX93/(BZ93+273)*$E$13)</f>
        <v>0</v>
      </c>
      <c r="AM93">
        <v>0</v>
      </c>
      <c r="AN93">
        <v>620.557647058824</v>
      </c>
      <c r="AO93">
        <v>1908.13</v>
      </c>
      <c r="AP93">
        <f>AO93-AN93</f>
        <v>0</v>
      </c>
      <c r="AQ93">
        <f>AP93/AO93</f>
        <v>0</v>
      </c>
      <c r="AR93">
        <v>-2.26732946292121</v>
      </c>
      <c r="AS93" t="s">
        <v>567</v>
      </c>
      <c r="AT93">
        <v>2.97183235294118</v>
      </c>
      <c r="AU93">
        <v>2.2452</v>
      </c>
      <c r="AV93">
        <f>1-AT93/AU93</f>
        <v>0</v>
      </c>
      <c r="AW93">
        <v>0.5</v>
      </c>
      <c r="AX93">
        <f>BL93</f>
        <v>0</v>
      </c>
      <c r="AY93">
        <f>J93</f>
        <v>0</v>
      </c>
      <c r="AZ93">
        <f>AV93*AW93*AX93</f>
        <v>0</v>
      </c>
      <c r="BA93">
        <f>BF93/AU93</f>
        <v>0</v>
      </c>
      <c r="BB93">
        <f>(AY93-AR93)/AX93</f>
        <v>0</v>
      </c>
      <c r="BC93">
        <f>(AO93-AU93)/AU93</f>
        <v>0</v>
      </c>
      <c r="BD93" t="s">
        <v>331</v>
      </c>
      <c r="BE93">
        <v>0</v>
      </c>
      <c r="BF93">
        <f>AU93-BE93</f>
        <v>0</v>
      </c>
      <c r="BG93">
        <f>(AU93-AT93)/(AU93-BE93)</f>
        <v>0</v>
      </c>
      <c r="BH93">
        <f>(AO93-AU93)/(AO93-BE93)</f>
        <v>0</v>
      </c>
      <c r="BI93">
        <f>(AU93-AT93)/(AU93-AN93)</f>
        <v>0</v>
      </c>
      <c r="BJ93">
        <f>(AO93-AU93)/(AO93-AN93)</f>
        <v>0</v>
      </c>
      <c r="BK93">
        <f>$B$11*CF93+$C$11*CG93+$F$11*CT93</f>
        <v>0</v>
      </c>
      <c r="BL93">
        <f>BK93*BM93</f>
        <v>0</v>
      </c>
      <c r="BM93">
        <f>($B$11*$D$9+$C$11*$D$9+$F$11*((DG93+CY93)/MAX(DG93+CY93+DH93, 0.1)*$I$9+DH93/MAX(DG93+CY93+DH93, 0.1)*$J$9))/($B$11+$C$11+$F$11)</f>
        <v>0</v>
      </c>
      <c r="BN93">
        <f>($B$11*$K$9+$C$11*$K$9+$F$11*((DG93+CY93)/MAX(DG93+CY93+DH93, 0.1)*$P$9+DH93/MAX(DG93+CY93+DH93, 0.1)*$Q$9))/($B$11+$C$11+$F$11)</f>
        <v>0</v>
      </c>
      <c r="BO93">
        <v>6</v>
      </c>
      <c r="BP93">
        <v>0.5</v>
      </c>
      <c r="BQ93" t="s">
        <v>332</v>
      </c>
      <c r="BR93">
        <v>1554827859</v>
      </c>
      <c r="BS93">
        <v>905.325</v>
      </c>
      <c r="BT93">
        <v>919.279</v>
      </c>
      <c r="BU93">
        <v>17.4884</v>
      </c>
      <c r="BV93">
        <v>17.462</v>
      </c>
      <c r="BW93">
        <v>599.899</v>
      </c>
      <c r="BX93">
        <v>100.815</v>
      </c>
      <c r="BY93">
        <v>0.10041</v>
      </c>
      <c r="BZ93">
        <v>24.2974</v>
      </c>
      <c r="CA93">
        <v>25.8402</v>
      </c>
      <c r="CB93">
        <v>999.9</v>
      </c>
      <c r="CC93">
        <v>0</v>
      </c>
      <c r="CD93">
        <v>0</v>
      </c>
      <c r="CE93">
        <v>9955</v>
      </c>
      <c r="CF93">
        <v>0</v>
      </c>
      <c r="CG93">
        <v>0.00152894</v>
      </c>
      <c r="CH93">
        <v>-13.9537</v>
      </c>
      <c r="CI93">
        <v>921.439</v>
      </c>
      <c r="CJ93">
        <v>935.616</v>
      </c>
      <c r="CK93">
        <v>0.0263786</v>
      </c>
      <c r="CL93">
        <v>905.325</v>
      </c>
      <c r="CM93">
        <v>919.279</v>
      </c>
      <c r="CN93">
        <v>17.4884</v>
      </c>
      <c r="CO93">
        <v>17.462</v>
      </c>
      <c r="CP93">
        <v>1.7631</v>
      </c>
      <c r="CQ93">
        <v>1.76044</v>
      </c>
      <c r="CR93">
        <v>15.4634</v>
      </c>
      <c r="CS93">
        <v>15.4399</v>
      </c>
      <c r="CT93">
        <v>1517.69</v>
      </c>
      <c r="CU93">
        <v>0.973007</v>
      </c>
      <c r="CV93">
        <v>0.0269935</v>
      </c>
      <c r="CW93">
        <v>0</v>
      </c>
      <c r="CX93">
        <v>1.6336</v>
      </c>
      <c r="CY93">
        <v>25</v>
      </c>
      <c r="CZ93">
        <v>237.246</v>
      </c>
      <c r="DA93">
        <v>13058.1</v>
      </c>
      <c r="DB93">
        <v>49.125</v>
      </c>
      <c r="DC93">
        <v>46.5</v>
      </c>
      <c r="DD93">
        <v>47.562</v>
      </c>
      <c r="DE93">
        <v>45.562</v>
      </c>
      <c r="DF93">
        <v>49.875</v>
      </c>
      <c r="DG93">
        <v>1452.4</v>
      </c>
      <c r="DH93">
        <v>40.29</v>
      </c>
      <c r="DI93">
        <v>0</v>
      </c>
      <c r="DJ93">
        <v>4.20000004768372</v>
      </c>
      <c r="DK93">
        <v>2.97183235294118</v>
      </c>
      <c r="DL93">
        <v>0.503344479002667</v>
      </c>
      <c r="DM93">
        <v>-1405.70809699</v>
      </c>
      <c r="DN93">
        <v>662.465705882353</v>
      </c>
      <c r="DO93">
        <v>10</v>
      </c>
      <c r="DP93">
        <v>0</v>
      </c>
      <c r="DQ93" t="s">
        <v>333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892.927327868853</v>
      </c>
      <c r="DZ93">
        <v>99.9079830777355</v>
      </c>
      <c r="EA93">
        <v>14.6599359253417</v>
      </c>
      <c r="EB93">
        <v>0</v>
      </c>
      <c r="EC93">
        <v>878.706491803279</v>
      </c>
      <c r="ED93">
        <v>100.17405182443</v>
      </c>
      <c r="EE93">
        <v>14.6980520072325</v>
      </c>
      <c r="EF93">
        <v>0</v>
      </c>
      <c r="EG93">
        <v>17.602531147541</v>
      </c>
      <c r="EH93">
        <v>-0.372121840296134</v>
      </c>
      <c r="EI93">
        <v>0.0548818747618162</v>
      </c>
      <c r="EJ93">
        <v>0</v>
      </c>
      <c r="EK93">
        <v>0</v>
      </c>
      <c r="EL93">
        <v>3</v>
      </c>
      <c r="EM93" t="s">
        <v>334</v>
      </c>
      <c r="EN93">
        <v>3.20971</v>
      </c>
      <c r="EO93">
        <v>2.6762</v>
      </c>
      <c r="EP93">
        <v>0.186955</v>
      </c>
      <c r="EQ93">
        <v>0.188274</v>
      </c>
      <c r="ER93">
        <v>0.0933488</v>
      </c>
      <c r="ES93">
        <v>0.0931996</v>
      </c>
      <c r="ET93">
        <v>25265</v>
      </c>
      <c r="EU93">
        <v>28903.5</v>
      </c>
      <c r="EV93">
        <v>30887.4</v>
      </c>
      <c r="EW93">
        <v>34245.7</v>
      </c>
      <c r="EX93">
        <v>38053.6</v>
      </c>
      <c r="EY93">
        <v>38444.1</v>
      </c>
      <c r="EZ93">
        <v>42112.2</v>
      </c>
      <c r="FA93">
        <v>42280.3</v>
      </c>
      <c r="FB93">
        <v>2.2578</v>
      </c>
      <c r="FC93">
        <v>1.92208</v>
      </c>
      <c r="FD93">
        <v>0.119366</v>
      </c>
      <c r="FE93">
        <v>0</v>
      </c>
      <c r="FF93">
        <v>23.8813</v>
      </c>
      <c r="FG93">
        <v>999.9</v>
      </c>
      <c r="FH93">
        <v>62.465</v>
      </c>
      <c r="FI93">
        <v>28.248</v>
      </c>
      <c r="FJ93">
        <v>23.8546</v>
      </c>
      <c r="FK93">
        <v>60.48</v>
      </c>
      <c r="FL93">
        <v>25.8734</v>
      </c>
      <c r="FM93">
        <v>1</v>
      </c>
      <c r="FN93">
        <v>-0.159113</v>
      </c>
      <c r="FO93">
        <v>4.04779</v>
      </c>
      <c r="FP93">
        <v>20.1976</v>
      </c>
      <c r="FQ93">
        <v>5.2411</v>
      </c>
      <c r="FR93">
        <v>11.986</v>
      </c>
      <c r="FS93">
        <v>4.9739</v>
      </c>
      <c r="FT93">
        <v>3.29655</v>
      </c>
      <c r="FU93">
        <v>160.2</v>
      </c>
      <c r="FV93">
        <v>9999</v>
      </c>
      <c r="FW93">
        <v>9999</v>
      </c>
      <c r="FX93">
        <v>7435.1</v>
      </c>
      <c r="FY93">
        <v>1.8563</v>
      </c>
      <c r="FZ93">
        <v>1.85457</v>
      </c>
      <c r="GA93">
        <v>1.85562</v>
      </c>
      <c r="GB93">
        <v>1.85992</v>
      </c>
      <c r="GC93">
        <v>1.85425</v>
      </c>
      <c r="GD93">
        <v>1.85865</v>
      </c>
      <c r="GE93">
        <v>1.85582</v>
      </c>
      <c r="GF93">
        <v>1.85442</v>
      </c>
      <c r="GG93" t="s">
        <v>335</v>
      </c>
      <c r="GH93" t="s">
        <v>19</v>
      </c>
      <c r="GI93" t="s">
        <v>19</v>
      </c>
      <c r="GJ93" t="s">
        <v>19</v>
      </c>
      <c r="GK93" t="s">
        <v>336</v>
      </c>
      <c r="GL93" t="s">
        <v>337</v>
      </c>
      <c r="GM93" t="s">
        <v>338</v>
      </c>
      <c r="GN93" t="s">
        <v>338</v>
      </c>
      <c r="GO93" t="s">
        <v>338</v>
      </c>
      <c r="GP93" t="s">
        <v>338</v>
      </c>
      <c r="GQ93">
        <v>0</v>
      </c>
      <c r="GR93">
        <v>100</v>
      </c>
      <c r="GS93">
        <v>100</v>
      </c>
      <c r="GT93">
        <v>0</v>
      </c>
      <c r="GU93">
        <v>0</v>
      </c>
      <c r="GV93">
        <v>2</v>
      </c>
      <c r="GW93">
        <v>646.332</v>
      </c>
      <c r="GX93">
        <v>391.913</v>
      </c>
      <c r="GY93">
        <v>16.0852</v>
      </c>
      <c r="GZ93">
        <v>24.9619</v>
      </c>
      <c r="HA93">
        <v>29.9999</v>
      </c>
      <c r="HB93">
        <v>24.8153</v>
      </c>
      <c r="HC93">
        <v>24.8019</v>
      </c>
      <c r="HD93">
        <v>38.6558</v>
      </c>
      <c r="HE93">
        <v>37.6463</v>
      </c>
      <c r="HF93">
        <v>58.3377</v>
      </c>
      <c r="HG93">
        <v>16.0721</v>
      </c>
      <c r="HH93">
        <v>930</v>
      </c>
      <c r="HI93">
        <v>17.3603</v>
      </c>
      <c r="HJ93">
        <v>101.46</v>
      </c>
      <c r="HK93">
        <v>101.776</v>
      </c>
    </row>
    <row r="94" spans="1:219">
      <c r="A94">
        <v>78</v>
      </c>
      <c r="B94">
        <v>1554827863</v>
      </c>
      <c r="C94">
        <v>560</v>
      </c>
      <c r="D94" t="s">
        <v>568</v>
      </c>
      <c r="E94" t="s">
        <v>569</v>
      </c>
      <c r="H94">
        <v>1554827863</v>
      </c>
      <c r="I94">
        <f>BW94*AJ94*(BU94-BV94)/(100*BO94*(1000-AJ94*BU94))</f>
        <v>0</v>
      </c>
      <c r="J94">
        <f>BW94*AJ94*(BT94-BS94*(1000-AJ94*BV94)/(1000-AJ94*BU94))/(100*BO94)</f>
        <v>0</v>
      </c>
      <c r="K94">
        <f>BS94 - IF(AJ94&gt;1, J94*BO94*100.0/(AL94*CE94), 0)</f>
        <v>0</v>
      </c>
      <c r="L94">
        <f>((R94-I94/2)*K94-J94)/(R94+I94/2)</f>
        <v>0</v>
      </c>
      <c r="M94">
        <f>L94*(BX94+BY94)/1000.0</f>
        <v>0</v>
      </c>
      <c r="N94">
        <f>(BS94 - IF(AJ94&gt;1, J94*BO94*100.0/(AL94*CE94), 0))*(BX94+BY94)/1000.0</f>
        <v>0</v>
      </c>
      <c r="O94">
        <f>2.0/((1/Q94-1/P94)+SIGN(Q94)*SQRT((1/Q94-1/P94)*(1/Q94-1/P94) + 4*BP94/((BP94+1)*(BP94+1))*(2*1/Q94*1/P94-1/P94*1/P94)))</f>
        <v>0</v>
      </c>
      <c r="P94">
        <f>AG94+AF94*BO94+AE94*BO94*BO94</f>
        <v>0</v>
      </c>
      <c r="Q94">
        <f>I94*(1000-(1000*0.61365*exp(17.502*U94/(240.97+U94))/(BX94+BY94)+BU94)/2)/(1000*0.61365*exp(17.502*U94/(240.97+U94))/(BX94+BY94)-BU94)</f>
        <v>0</v>
      </c>
      <c r="R94">
        <f>1/((BP94+1)/(O94/1.6)+1/(P94/1.37)) + BP94/((BP94+1)/(O94/1.6) + BP94/(P94/1.37))</f>
        <v>0</v>
      </c>
      <c r="S94">
        <f>(BL94*BN94)</f>
        <v>0</v>
      </c>
      <c r="T94">
        <f>(BZ94+(S94+2*0.95*5.67E-8*(((BZ94+$B$7)+273)^4-(BZ94+273)^4)-44100*I94)/(1.84*29.3*P94+8*0.95*5.67E-8*(BZ94+273)^3))</f>
        <v>0</v>
      </c>
      <c r="U94">
        <f>($C$7*CA94+$D$7*CB94+$E$7*T94)</f>
        <v>0</v>
      </c>
      <c r="V94">
        <f>0.61365*exp(17.502*U94/(240.97+U94))</f>
        <v>0</v>
      </c>
      <c r="W94">
        <f>(X94/Y94*100)</f>
        <v>0</v>
      </c>
      <c r="X94">
        <f>BU94*(BX94+BY94)/1000</f>
        <v>0</v>
      </c>
      <c r="Y94">
        <f>0.61365*exp(17.502*BZ94/(240.97+BZ94))</f>
        <v>0</v>
      </c>
      <c r="Z94">
        <f>(V94-BU94*(BX94+BY94)/1000)</f>
        <v>0</v>
      </c>
      <c r="AA94">
        <f>(-I94*44100)</f>
        <v>0</v>
      </c>
      <c r="AB94">
        <f>2*29.3*P94*0.92*(BZ94-U94)</f>
        <v>0</v>
      </c>
      <c r="AC94">
        <f>2*0.95*5.67E-8*(((BZ94+$B$7)+273)^4-(U94+273)^4)</f>
        <v>0</v>
      </c>
      <c r="AD94">
        <f>S94+AC94+AA94+AB94</f>
        <v>0</v>
      </c>
      <c r="AE94">
        <v>-0.042077237508896</v>
      </c>
      <c r="AF94">
        <v>0.0472353852721962</v>
      </c>
      <c r="AG94">
        <v>3.51433570598384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MAX(0,($B$13+$C$13*CE94)/(1+$D$13*CE94)*BX94/(BZ94+273)*$E$13)</f>
        <v>0</v>
      </c>
      <c r="AM94">
        <v>0</v>
      </c>
      <c r="AN94">
        <v>620.557647058824</v>
      </c>
      <c r="AO94">
        <v>1908.13</v>
      </c>
      <c r="AP94">
        <f>AO94-AN94</f>
        <v>0</v>
      </c>
      <c r="AQ94">
        <f>AP94/AO94</f>
        <v>0</v>
      </c>
      <c r="AR94">
        <v>-2.26732946292121</v>
      </c>
      <c r="AS94" t="s">
        <v>570</v>
      </c>
      <c r="AT94">
        <v>2.81729705882353</v>
      </c>
      <c r="AU94">
        <v>2.414</v>
      </c>
      <c r="AV94">
        <f>1-AT94/AU94</f>
        <v>0</v>
      </c>
      <c r="AW94">
        <v>0.5</v>
      </c>
      <c r="AX94">
        <f>BL94</f>
        <v>0</v>
      </c>
      <c r="AY94">
        <f>J94</f>
        <v>0</v>
      </c>
      <c r="AZ94">
        <f>AV94*AW94*AX94</f>
        <v>0</v>
      </c>
      <c r="BA94">
        <f>BF94/AU94</f>
        <v>0</v>
      </c>
      <c r="BB94">
        <f>(AY94-AR94)/AX94</f>
        <v>0</v>
      </c>
      <c r="BC94">
        <f>(AO94-AU94)/AU94</f>
        <v>0</v>
      </c>
      <c r="BD94" t="s">
        <v>331</v>
      </c>
      <c r="BE94">
        <v>0</v>
      </c>
      <c r="BF94">
        <f>AU94-BE94</f>
        <v>0</v>
      </c>
      <c r="BG94">
        <f>(AU94-AT94)/(AU94-BE94)</f>
        <v>0</v>
      </c>
      <c r="BH94">
        <f>(AO94-AU94)/(AO94-BE94)</f>
        <v>0</v>
      </c>
      <c r="BI94">
        <f>(AU94-AT94)/(AU94-AN94)</f>
        <v>0</v>
      </c>
      <c r="BJ94">
        <f>(AO94-AU94)/(AO94-AN94)</f>
        <v>0</v>
      </c>
      <c r="BK94">
        <f>$B$11*CF94+$C$11*CG94+$F$11*CT94</f>
        <v>0</v>
      </c>
      <c r="BL94">
        <f>BK94*BM94</f>
        <v>0</v>
      </c>
      <c r="BM94">
        <f>($B$11*$D$9+$C$11*$D$9+$F$11*((DG94+CY94)/MAX(DG94+CY94+DH94, 0.1)*$I$9+DH94/MAX(DG94+CY94+DH94, 0.1)*$J$9))/($B$11+$C$11+$F$11)</f>
        <v>0</v>
      </c>
      <c r="BN94">
        <f>($B$11*$K$9+$C$11*$K$9+$F$11*((DG94+CY94)/MAX(DG94+CY94+DH94, 0.1)*$P$9+DH94/MAX(DG94+CY94+DH94, 0.1)*$Q$9))/($B$11+$C$11+$F$11)</f>
        <v>0</v>
      </c>
      <c r="BO94">
        <v>6</v>
      </c>
      <c r="BP94">
        <v>0.5</v>
      </c>
      <c r="BQ94" t="s">
        <v>332</v>
      </c>
      <c r="BR94">
        <v>1554827863</v>
      </c>
      <c r="BS94">
        <v>911.763</v>
      </c>
      <c r="BT94">
        <v>925.708</v>
      </c>
      <c r="BU94">
        <v>17.4532</v>
      </c>
      <c r="BV94">
        <v>17.4257</v>
      </c>
      <c r="BW94">
        <v>600.034</v>
      </c>
      <c r="BX94">
        <v>100.816</v>
      </c>
      <c r="BY94">
        <v>0.0990827</v>
      </c>
      <c r="BZ94">
        <v>24.2981</v>
      </c>
      <c r="CA94">
        <v>26.3049</v>
      </c>
      <c r="CB94">
        <v>999.9</v>
      </c>
      <c r="CC94">
        <v>0</v>
      </c>
      <c r="CD94">
        <v>0</v>
      </c>
      <c r="CE94">
        <v>10065</v>
      </c>
      <c r="CF94">
        <v>0</v>
      </c>
      <c r="CG94">
        <v>0.00152894</v>
      </c>
      <c r="CH94">
        <v>-13.9453</v>
      </c>
      <c r="CI94">
        <v>927.959</v>
      </c>
      <c r="CJ94">
        <v>942.125</v>
      </c>
      <c r="CK94">
        <v>0.027483</v>
      </c>
      <c r="CL94">
        <v>911.763</v>
      </c>
      <c r="CM94">
        <v>925.708</v>
      </c>
      <c r="CN94">
        <v>17.4532</v>
      </c>
      <c r="CO94">
        <v>17.4257</v>
      </c>
      <c r="CP94">
        <v>1.75955</v>
      </c>
      <c r="CQ94">
        <v>1.75678</v>
      </c>
      <c r="CR94">
        <v>15.432</v>
      </c>
      <c r="CS94">
        <v>15.4074</v>
      </c>
      <c r="CT94">
        <v>9188.1</v>
      </c>
      <c r="CU94">
        <v>0.995582</v>
      </c>
      <c r="CV94">
        <v>0.00441798</v>
      </c>
      <c r="CW94">
        <v>0</v>
      </c>
      <c r="CX94">
        <v>1.2536</v>
      </c>
      <c r="CY94">
        <v>25</v>
      </c>
      <c r="CZ94">
        <v>1458.33</v>
      </c>
      <c r="DA94">
        <v>80782</v>
      </c>
      <c r="DB94">
        <v>49.062</v>
      </c>
      <c r="DC94">
        <v>46.562</v>
      </c>
      <c r="DD94">
        <v>47.562</v>
      </c>
      <c r="DE94">
        <v>45.562</v>
      </c>
      <c r="DF94">
        <v>49.812</v>
      </c>
      <c r="DG94">
        <v>9122.62</v>
      </c>
      <c r="DH94">
        <v>40.48</v>
      </c>
      <c r="DI94">
        <v>0</v>
      </c>
      <c r="DJ94">
        <v>3</v>
      </c>
      <c r="DK94">
        <v>2.81729705882353</v>
      </c>
      <c r="DL94">
        <v>-7.66722429210219</v>
      </c>
      <c r="DM94">
        <v>1155.32909087533</v>
      </c>
      <c r="DN94">
        <v>662.350529411765</v>
      </c>
      <c r="DO94">
        <v>10</v>
      </c>
      <c r="DP94">
        <v>0</v>
      </c>
      <c r="DQ94" t="s">
        <v>333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899.526491803279</v>
      </c>
      <c r="DZ94">
        <v>99.3926113167637</v>
      </c>
      <c r="EA94">
        <v>14.5848532047474</v>
      </c>
      <c r="EB94">
        <v>0</v>
      </c>
      <c r="EC94">
        <v>885.372180327869</v>
      </c>
      <c r="ED94">
        <v>99.7754881015336</v>
      </c>
      <c r="EE94">
        <v>14.6395862540167</v>
      </c>
      <c r="EF94">
        <v>0</v>
      </c>
      <c r="EG94">
        <v>17.5764786885246</v>
      </c>
      <c r="EH94">
        <v>-0.412268217874138</v>
      </c>
      <c r="EI94">
        <v>0.0607250727776739</v>
      </c>
      <c r="EJ94">
        <v>0</v>
      </c>
      <c r="EK94">
        <v>0</v>
      </c>
      <c r="EL94">
        <v>3</v>
      </c>
      <c r="EM94" t="s">
        <v>334</v>
      </c>
      <c r="EN94">
        <v>3.21</v>
      </c>
      <c r="EO94">
        <v>2.67584</v>
      </c>
      <c r="EP94">
        <v>0.187818</v>
      </c>
      <c r="EQ94">
        <v>0.189128</v>
      </c>
      <c r="ER94">
        <v>0.0932136</v>
      </c>
      <c r="ES94">
        <v>0.0930611</v>
      </c>
      <c r="ET94">
        <v>25238.1</v>
      </c>
      <c r="EU94">
        <v>28873</v>
      </c>
      <c r="EV94">
        <v>30887.3</v>
      </c>
      <c r="EW94">
        <v>34245.6</v>
      </c>
      <c r="EX94">
        <v>38059</v>
      </c>
      <c r="EY94">
        <v>38450.2</v>
      </c>
      <c r="EZ94">
        <v>42111.8</v>
      </c>
      <c r="FA94">
        <v>42280.6</v>
      </c>
      <c r="FB94">
        <v>2.258</v>
      </c>
      <c r="FC94">
        <v>1.9218</v>
      </c>
      <c r="FD94">
        <v>0.148147</v>
      </c>
      <c r="FE94">
        <v>0</v>
      </c>
      <c r="FF94">
        <v>23.8745</v>
      </c>
      <c r="FG94">
        <v>999.9</v>
      </c>
      <c r="FH94">
        <v>62.44</v>
      </c>
      <c r="FI94">
        <v>28.238</v>
      </c>
      <c r="FJ94">
        <v>23.8297</v>
      </c>
      <c r="FK94">
        <v>59.63</v>
      </c>
      <c r="FL94">
        <v>25.633</v>
      </c>
      <c r="FM94">
        <v>1</v>
      </c>
      <c r="FN94">
        <v>-0.159065</v>
      </c>
      <c r="FO94">
        <v>4.05184</v>
      </c>
      <c r="FP94">
        <v>20.1925</v>
      </c>
      <c r="FQ94">
        <v>5.2387</v>
      </c>
      <c r="FR94">
        <v>11.986</v>
      </c>
      <c r="FS94">
        <v>4.97325</v>
      </c>
      <c r="FT94">
        <v>3.2963</v>
      </c>
      <c r="FU94">
        <v>160.2</v>
      </c>
      <c r="FV94">
        <v>9999</v>
      </c>
      <c r="FW94">
        <v>9999</v>
      </c>
      <c r="FX94">
        <v>7435.1</v>
      </c>
      <c r="FY94">
        <v>1.85629</v>
      </c>
      <c r="FZ94">
        <v>1.85456</v>
      </c>
      <c r="GA94">
        <v>1.85561</v>
      </c>
      <c r="GB94">
        <v>1.85989</v>
      </c>
      <c r="GC94">
        <v>1.85425</v>
      </c>
      <c r="GD94">
        <v>1.85867</v>
      </c>
      <c r="GE94">
        <v>1.85582</v>
      </c>
      <c r="GF94">
        <v>1.85441</v>
      </c>
      <c r="GG94" t="s">
        <v>335</v>
      </c>
      <c r="GH94" t="s">
        <v>19</v>
      </c>
      <c r="GI94" t="s">
        <v>19</v>
      </c>
      <c r="GJ94" t="s">
        <v>19</v>
      </c>
      <c r="GK94" t="s">
        <v>336</v>
      </c>
      <c r="GL94" t="s">
        <v>337</v>
      </c>
      <c r="GM94" t="s">
        <v>338</v>
      </c>
      <c r="GN94" t="s">
        <v>338</v>
      </c>
      <c r="GO94" t="s">
        <v>338</v>
      </c>
      <c r="GP94" t="s">
        <v>338</v>
      </c>
      <c r="GQ94">
        <v>0</v>
      </c>
      <c r="GR94">
        <v>100</v>
      </c>
      <c r="GS94">
        <v>100</v>
      </c>
      <c r="GT94">
        <v>0</v>
      </c>
      <c r="GU94">
        <v>0</v>
      </c>
      <c r="GV94">
        <v>2</v>
      </c>
      <c r="GW94">
        <v>646.484</v>
      </c>
      <c r="GX94">
        <v>391.762</v>
      </c>
      <c r="GY94">
        <v>16.067</v>
      </c>
      <c r="GZ94">
        <v>24.9619</v>
      </c>
      <c r="HA94">
        <v>30</v>
      </c>
      <c r="HB94">
        <v>24.8153</v>
      </c>
      <c r="HC94">
        <v>24.8019</v>
      </c>
      <c r="HD94">
        <v>38.8317</v>
      </c>
      <c r="HE94">
        <v>37.6135</v>
      </c>
      <c r="HF94">
        <v>58.3377</v>
      </c>
      <c r="HG94">
        <v>16.0435</v>
      </c>
      <c r="HH94">
        <v>935</v>
      </c>
      <c r="HI94">
        <v>17.3506</v>
      </c>
      <c r="HJ94">
        <v>101.459</v>
      </c>
      <c r="HK94">
        <v>101.777</v>
      </c>
    </row>
    <row r="95" spans="1:219">
      <c r="A95">
        <v>79</v>
      </c>
      <c r="B95">
        <v>1554827867.5</v>
      </c>
      <c r="C95">
        <v>564.5</v>
      </c>
      <c r="D95" t="s">
        <v>571</v>
      </c>
      <c r="E95" t="s">
        <v>572</v>
      </c>
      <c r="H95">
        <v>1554827867.5</v>
      </c>
      <c r="I95">
        <f>BW95*AJ95*(BU95-BV95)/(100*BO95*(1000-AJ95*BU95))</f>
        <v>0</v>
      </c>
      <c r="J95">
        <f>BW95*AJ95*(BT95-BS95*(1000-AJ95*BV95)/(1000-AJ95*BU95))/(100*BO95)</f>
        <v>0</v>
      </c>
      <c r="K95">
        <f>BS95 - IF(AJ95&gt;1, J95*BO95*100.0/(AL95*CE95), 0)</f>
        <v>0</v>
      </c>
      <c r="L95">
        <f>((R95-I95/2)*K95-J95)/(R95+I95/2)</f>
        <v>0</v>
      </c>
      <c r="M95">
        <f>L95*(BX95+BY95)/1000.0</f>
        <v>0</v>
      </c>
      <c r="N95">
        <f>(BS95 - IF(AJ95&gt;1, J95*BO95*100.0/(AL95*CE95), 0))*(BX95+BY95)/1000.0</f>
        <v>0</v>
      </c>
      <c r="O95">
        <f>2.0/((1/Q95-1/P95)+SIGN(Q95)*SQRT((1/Q95-1/P95)*(1/Q95-1/P95) + 4*BP95/((BP95+1)*(BP95+1))*(2*1/Q95*1/P95-1/P95*1/P95)))</f>
        <v>0</v>
      </c>
      <c r="P95">
        <f>AG95+AF95*BO95+AE95*BO95*BO95</f>
        <v>0</v>
      </c>
      <c r="Q95">
        <f>I95*(1000-(1000*0.61365*exp(17.502*U95/(240.97+U95))/(BX95+BY95)+BU95)/2)/(1000*0.61365*exp(17.502*U95/(240.97+U95))/(BX95+BY95)-BU95)</f>
        <v>0</v>
      </c>
      <c r="R95">
        <f>1/((BP95+1)/(O95/1.6)+1/(P95/1.37)) + BP95/((BP95+1)/(O95/1.6) + BP95/(P95/1.37))</f>
        <v>0</v>
      </c>
      <c r="S95">
        <f>(BL95*BN95)</f>
        <v>0</v>
      </c>
      <c r="T95">
        <f>(BZ95+(S95+2*0.95*5.67E-8*(((BZ95+$B$7)+273)^4-(BZ95+273)^4)-44100*I95)/(1.84*29.3*P95+8*0.95*5.67E-8*(BZ95+273)^3))</f>
        <v>0</v>
      </c>
      <c r="U95">
        <f>($C$7*CA95+$D$7*CB95+$E$7*T95)</f>
        <v>0</v>
      </c>
      <c r="V95">
        <f>0.61365*exp(17.502*U95/(240.97+U95))</f>
        <v>0</v>
      </c>
      <c r="W95">
        <f>(X95/Y95*100)</f>
        <v>0</v>
      </c>
      <c r="X95">
        <f>BU95*(BX95+BY95)/1000</f>
        <v>0</v>
      </c>
      <c r="Y95">
        <f>0.61365*exp(17.502*BZ95/(240.97+BZ95))</f>
        <v>0</v>
      </c>
      <c r="Z95">
        <f>(V95-BU95*(BX95+BY95)/1000)</f>
        <v>0</v>
      </c>
      <c r="AA95">
        <f>(-I95*44100)</f>
        <v>0</v>
      </c>
      <c r="AB95">
        <f>2*29.3*P95*0.92*(BZ95-U95)</f>
        <v>0</v>
      </c>
      <c r="AC95">
        <f>2*0.95*5.67E-8*(((BZ95+$B$7)+273)^4-(U95+273)^4)</f>
        <v>0</v>
      </c>
      <c r="AD95">
        <f>S95+AC95+AA95+AB95</f>
        <v>0</v>
      </c>
      <c r="AE95">
        <v>-0.041755836811461</v>
      </c>
      <c r="AF95">
        <v>0.0468745848330778</v>
      </c>
      <c r="AG95">
        <v>3.49312220840301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MAX(0,($B$13+$C$13*CE95)/(1+$D$13*CE95)*BX95/(BZ95+273)*$E$13)</f>
        <v>0</v>
      </c>
      <c r="AM95">
        <v>0</v>
      </c>
      <c r="AN95">
        <v>620.557647058824</v>
      </c>
      <c r="AO95">
        <v>1908.13</v>
      </c>
      <c r="AP95">
        <f>AO95-AN95</f>
        <v>0</v>
      </c>
      <c r="AQ95">
        <f>AP95/AO95</f>
        <v>0</v>
      </c>
      <c r="AR95">
        <v>-2.26732946292121</v>
      </c>
      <c r="AS95" t="s">
        <v>573</v>
      </c>
      <c r="AT95">
        <v>2.69744411764706</v>
      </c>
      <c r="AU95">
        <v>2.3</v>
      </c>
      <c r="AV95">
        <f>1-AT95/AU95</f>
        <v>0</v>
      </c>
      <c r="AW95">
        <v>0.5</v>
      </c>
      <c r="AX95">
        <f>BL95</f>
        <v>0</v>
      </c>
      <c r="AY95">
        <f>J95</f>
        <v>0</v>
      </c>
      <c r="AZ95">
        <f>AV95*AW95*AX95</f>
        <v>0</v>
      </c>
      <c r="BA95">
        <f>BF95/AU95</f>
        <v>0</v>
      </c>
      <c r="BB95">
        <f>(AY95-AR95)/AX95</f>
        <v>0</v>
      </c>
      <c r="BC95">
        <f>(AO95-AU95)/AU95</f>
        <v>0</v>
      </c>
      <c r="BD95" t="s">
        <v>331</v>
      </c>
      <c r="BE95">
        <v>0</v>
      </c>
      <c r="BF95">
        <f>AU95-BE95</f>
        <v>0</v>
      </c>
      <c r="BG95">
        <f>(AU95-AT95)/(AU95-BE95)</f>
        <v>0</v>
      </c>
      <c r="BH95">
        <f>(AO95-AU95)/(AO95-BE95)</f>
        <v>0</v>
      </c>
      <c r="BI95">
        <f>(AU95-AT95)/(AU95-AN95)</f>
        <v>0</v>
      </c>
      <c r="BJ95">
        <f>(AO95-AU95)/(AO95-AN95)</f>
        <v>0</v>
      </c>
      <c r="BK95">
        <f>$B$11*CF95+$C$11*CG95+$F$11*CT95</f>
        <v>0</v>
      </c>
      <c r="BL95">
        <f>BK95*BM95</f>
        <v>0</v>
      </c>
      <c r="BM95">
        <f>($B$11*$D$9+$C$11*$D$9+$F$11*((DG95+CY95)/MAX(DG95+CY95+DH95, 0.1)*$I$9+DH95/MAX(DG95+CY95+DH95, 0.1)*$J$9))/($B$11+$C$11+$F$11)</f>
        <v>0</v>
      </c>
      <c r="BN95">
        <f>($B$11*$K$9+$C$11*$K$9+$F$11*((DG95+CY95)/MAX(DG95+CY95+DH95, 0.1)*$P$9+DH95/MAX(DG95+CY95+DH95, 0.1)*$Q$9))/($B$11+$C$11+$F$11)</f>
        <v>0</v>
      </c>
      <c r="BO95">
        <v>6</v>
      </c>
      <c r="BP95">
        <v>0.5</v>
      </c>
      <c r="BQ95" t="s">
        <v>332</v>
      </c>
      <c r="BR95">
        <v>1554827867.5</v>
      </c>
      <c r="BS95">
        <v>918.714</v>
      </c>
      <c r="BT95">
        <v>932.179</v>
      </c>
      <c r="BU95">
        <v>17.4147</v>
      </c>
      <c r="BV95">
        <v>17.3891</v>
      </c>
      <c r="BW95">
        <v>600.057</v>
      </c>
      <c r="BX95">
        <v>100.816</v>
      </c>
      <c r="BY95">
        <v>0.100434</v>
      </c>
      <c r="BZ95">
        <v>24.3207</v>
      </c>
      <c r="CA95">
        <v>26.4898</v>
      </c>
      <c r="CB95">
        <v>999.9</v>
      </c>
      <c r="CC95">
        <v>0</v>
      </c>
      <c r="CD95">
        <v>0</v>
      </c>
      <c r="CE95">
        <v>9988.12</v>
      </c>
      <c r="CF95">
        <v>0</v>
      </c>
      <c r="CG95">
        <v>0.00152894</v>
      </c>
      <c r="CH95">
        <v>-13.4645</v>
      </c>
      <c r="CI95">
        <v>934.997</v>
      </c>
      <c r="CJ95">
        <v>948.676</v>
      </c>
      <c r="CK95">
        <v>0.025528</v>
      </c>
      <c r="CL95">
        <v>918.714</v>
      </c>
      <c r="CM95">
        <v>932.179</v>
      </c>
      <c r="CN95">
        <v>17.4147</v>
      </c>
      <c r="CO95">
        <v>17.3891</v>
      </c>
      <c r="CP95">
        <v>1.75567</v>
      </c>
      <c r="CQ95">
        <v>1.7531</v>
      </c>
      <c r="CR95">
        <v>15.3976</v>
      </c>
      <c r="CS95">
        <v>15.3747</v>
      </c>
      <c r="CT95">
        <v>9216.82</v>
      </c>
      <c r="CU95">
        <v>0.995582</v>
      </c>
      <c r="CV95">
        <v>0.00441798</v>
      </c>
      <c r="CW95">
        <v>0</v>
      </c>
      <c r="CX95">
        <v>1.6044</v>
      </c>
      <c r="CY95">
        <v>25</v>
      </c>
      <c r="CZ95">
        <v>1435.15</v>
      </c>
      <c r="DA95">
        <v>81035.2</v>
      </c>
      <c r="DB95">
        <v>49.187</v>
      </c>
      <c r="DC95">
        <v>46.5</v>
      </c>
      <c r="DD95">
        <v>47.562</v>
      </c>
      <c r="DE95">
        <v>45.562</v>
      </c>
      <c r="DF95">
        <v>49.875</v>
      </c>
      <c r="DG95">
        <v>9151.21</v>
      </c>
      <c r="DH95">
        <v>40.61</v>
      </c>
      <c r="DI95">
        <v>0</v>
      </c>
      <c r="DJ95">
        <v>5.20000004768372</v>
      </c>
      <c r="DK95">
        <v>2.69744411764706</v>
      </c>
      <c r="DL95">
        <v>8.29190129164991</v>
      </c>
      <c r="DM95">
        <v>-2380.05662011052</v>
      </c>
      <c r="DN95">
        <v>662.592352941177</v>
      </c>
      <c r="DO95">
        <v>10</v>
      </c>
      <c r="DP95">
        <v>0</v>
      </c>
      <c r="DQ95" t="s">
        <v>333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907.666819672131</v>
      </c>
      <c r="DZ95">
        <v>98.1848630354309</v>
      </c>
      <c r="EA95">
        <v>14.410330803029</v>
      </c>
      <c r="EB95">
        <v>0</v>
      </c>
      <c r="EC95">
        <v>893.635409836065</v>
      </c>
      <c r="ED95">
        <v>99.0235621364355</v>
      </c>
      <c r="EE95">
        <v>14.5296103107707</v>
      </c>
      <c r="EF95">
        <v>0</v>
      </c>
      <c r="EG95">
        <v>17.5404</v>
      </c>
      <c r="EH95">
        <v>-0.45571189846642</v>
      </c>
      <c r="EI95">
        <v>0.0670497001863689</v>
      </c>
      <c r="EJ95">
        <v>0</v>
      </c>
      <c r="EK95">
        <v>0</v>
      </c>
      <c r="EL95">
        <v>3</v>
      </c>
      <c r="EM95" t="s">
        <v>334</v>
      </c>
      <c r="EN95">
        <v>3.21005</v>
      </c>
      <c r="EO95">
        <v>2.67652</v>
      </c>
      <c r="EP95">
        <v>0.188744</v>
      </c>
      <c r="EQ95">
        <v>0.189982</v>
      </c>
      <c r="ER95">
        <v>0.0930649</v>
      </c>
      <c r="ES95">
        <v>0.0929211</v>
      </c>
      <c r="ET95">
        <v>25209.2</v>
      </c>
      <c r="EU95">
        <v>28842.2</v>
      </c>
      <c r="EV95">
        <v>30887.2</v>
      </c>
      <c r="EW95">
        <v>34245.1</v>
      </c>
      <c r="EX95">
        <v>38065.6</v>
      </c>
      <c r="EY95">
        <v>38455.4</v>
      </c>
      <c r="EZ95">
        <v>42112.1</v>
      </c>
      <c r="FA95">
        <v>42279.8</v>
      </c>
      <c r="FB95">
        <v>2.25755</v>
      </c>
      <c r="FC95">
        <v>1.92127</v>
      </c>
      <c r="FD95">
        <v>0.160266</v>
      </c>
      <c r="FE95">
        <v>0</v>
      </c>
      <c r="FF95">
        <v>23.8613</v>
      </c>
      <c r="FG95">
        <v>999.9</v>
      </c>
      <c r="FH95">
        <v>62.416</v>
      </c>
      <c r="FI95">
        <v>28.248</v>
      </c>
      <c r="FJ95">
        <v>23.8361</v>
      </c>
      <c r="FK95">
        <v>60.07</v>
      </c>
      <c r="FL95">
        <v>25.5929</v>
      </c>
      <c r="FM95">
        <v>1</v>
      </c>
      <c r="FN95">
        <v>-0.159212</v>
      </c>
      <c r="FO95">
        <v>3.96799</v>
      </c>
      <c r="FP95">
        <v>20.2092</v>
      </c>
      <c r="FQ95">
        <v>5.24305</v>
      </c>
      <c r="FR95">
        <v>11.986</v>
      </c>
      <c r="FS95">
        <v>4.9744</v>
      </c>
      <c r="FT95">
        <v>3.29695</v>
      </c>
      <c r="FU95">
        <v>160.2</v>
      </c>
      <c r="FV95">
        <v>9999</v>
      </c>
      <c r="FW95">
        <v>9999</v>
      </c>
      <c r="FX95">
        <v>7435.1</v>
      </c>
      <c r="FY95">
        <v>1.8563</v>
      </c>
      <c r="FZ95">
        <v>1.85457</v>
      </c>
      <c r="GA95">
        <v>1.85562</v>
      </c>
      <c r="GB95">
        <v>1.85991</v>
      </c>
      <c r="GC95">
        <v>1.85425</v>
      </c>
      <c r="GD95">
        <v>1.85867</v>
      </c>
      <c r="GE95">
        <v>1.85586</v>
      </c>
      <c r="GF95">
        <v>1.85442</v>
      </c>
      <c r="GG95" t="s">
        <v>335</v>
      </c>
      <c r="GH95" t="s">
        <v>19</v>
      </c>
      <c r="GI95" t="s">
        <v>19</v>
      </c>
      <c r="GJ95" t="s">
        <v>19</v>
      </c>
      <c r="GK95" t="s">
        <v>336</v>
      </c>
      <c r="GL95" t="s">
        <v>337</v>
      </c>
      <c r="GM95" t="s">
        <v>338</v>
      </c>
      <c r="GN95" t="s">
        <v>338</v>
      </c>
      <c r="GO95" t="s">
        <v>338</v>
      </c>
      <c r="GP95" t="s">
        <v>338</v>
      </c>
      <c r="GQ95">
        <v>0</v>
      </c>
      <c r="GR95">
        <v>100</v>
      </c>
      <c r="GS95">
        <v>100</v>
      </c>
      <c r="GT95">
        <v>0</v>
      </c>
      <c r="GU95">
        <v>0</v>
      </c>
      <c r="GV95">
        <v>2</v>
      </c>
      <c r="GW95">
        <v>646.141</v>
      </c>
      <c r="GX95">
        <v>391.474</v>
      </c>
      <c r="GY95">
        <v>16.0527</v>
      </c>
      <c r="GZ95">
        <v>24.9619</v>
      </c>
      <c r="HA95">
        <v>30</v>
      </c>
      <c r="HB95">
        <v>24.8153</v>
      </c>
      <c r="HC95">
        <v>24.8019</v>
      </c>
      <c r="HD95">
        <v>39.0817</v>
      </c>
      <c r="HE95">
        <v>37.6135</v>
      </c>
      <c r="HF95">
        <v>58.3377</v>
      </c>
      <c r="HG95">
        <v>16.07</v>
      </c>
      <c r="HH95">
        <v>945</v>
      </c>
      <c r="HI95">
        <v>17.3356</v>
      </c>
      <c r="HJ95">
        <v>101.46</v>
      </c>
      <c r="HK95">
        <v>101.775</v>
      </c>
    </row>
    <row r="96" spans="1:219">
      <c r="A96">
        <v>80</v>
      </c>
      <c r="B96">
        <v>1554827871</v>
      </c>
      <c r="C96">
        <v>568</v>
      </c>
      <c r="D96" t="s">
        <v>574</v>
      </c>
      <c r="E96" t="s">
        <v>575</v>
      </c>
      <c r="H96">
        <v>1554827871</v>
      </c>
      <c r="I96">
        <f>BW96*AJ96*(BU96-BV96)/(100*BO96*(1000-AJ96*BU96))</f>
        <v>0</v>
      </c>
      <c r="J96">
        <f>BW96*AJ96*(BT96-BS96*(1000-AJ96*BV96)/(1000-AJ96*BU96))/(100*BO96)</f>
        <v>0</v>
      </c>
      <c r="K96">
        <f>BS96 - IF(AJ96&gt;1, J96*BO96*100.0/(AL96*CE96), 0)</f>
        <v>0</v>
      </c>
      <c r="L96">
        <f>((R96-I96/2)*K96-J96)/(R96+I96/2)</f>
        <v>0</v>
      </c>
      <c r="M96">
        <f>L96*(BX96+BY96)/1000.0</f>
        <v>0</v>
      </c>
      <c r="N96">
        <f>(BS96 - IF(AJ96&gt;1, J96*BO96*100.0/(AL96*CE96), 0))*(BX96+BY96)/1000.0</f>
        <v>0</v>
      </c>
      <c r="O96">
        <f>2.0/((1/Q96-1/P96)+SIGN(Q96)*SQRT((1/Q96-1/P96)*(1/Q96-1/P96) + 4*BP96/((BP96+1)*(BP96+1))*(2*1/Q96*1/P96-1/P96*1/P96)))</f>
        <v>0</v>
      </c>
      <c r="P96">
        <f>AG96+AF96*BO96+AE96*BO96*BO96</f>
        <v>0</v>
      </c>
      <c r="Q96">
        <f>I96*(1000-(1000*0.61365*exp(17.502*U96/(240.97+U96))/(BX96+BY96)+BU96)/2)/(1000*0.61365*exp(17.502*U96/(240.97+U96))/(BX96+BY96)-BU96)</f>
        <v>0</v>
      </c>
      <c r="R96">
        <f>1/((BP96+1)/(O96/1.6)+1/(P96/1.37)) + BP96/((BP96+1)/(O96/1.6) + BP96/(P96/1.37))</f>
        <v>0</v>
      </c>
      <c r="S96">
        <f>(BL96*BN96)</f>
        <v>0</v>
      </c>
      <c r="T96">
        <f>(BZ96+(S96+2*0.95*5.67E-8*(((BZ96+$B$7)+273)^4-(BZ96+273)^4)-44100*I96)/(1.84*29.3*P96+8*0.95*5.67E-8*(BZ96+273)^3))</f>
        <v>0</v>
      </c>
      <c r="U96">
        <f>($C$7*CA96+$D$7*CB96+$E$7*T96)</f>
        <v>0</v>
      </c>
      <c r="V96">
        <f>0.61365*exp(17.502*U96/(240.97+U96))</f>
        <v>0</v>
      </c>
      <c r="W96">
        <f>(X96/Y96*100)</f>
        <v>0</v>
      </c>
      <c r="X96">
        <f>BU96*(BX96+BY96)/1000</f>
        <v>0</v>
      </c>
      <c r="Y96">
        <f>0.61365*exp(17.502*BZ96/(240.97+BZ96))</f>
        <v>0</v>
      </c>
      <c r="Z96">
        <f>(V96-BU96*(BX96+BY96)/1000)</f>
        <v>0</v>
      </c>
      <c r="AA96">
        <f>(-I96*44100)</f>
        <v>0</v>
      </c>
      <c r="AB96">
        <f>2*29.3*P96*0.92*(BZ96-U96)</f>
        <v>0</v>
      </c>
      <c r="AC96">
        <f>2*0.95*5.67E-8*(((BZ96+$B$7)+273)^4-(U96+273)^4)</f>
        <v>0</v>
      </c>
      <c r="AD96">
        <f>S96+AC96+AA96+AB96</f>
        <v>0</v>
      </c>
      <c r="AE96">
        <v>-0.0419438779583214</v>
      </c>
      <c r="AF96">
        <v>0.0470856774937379</v>
      </c>
      <c r="AG96">
        <v>3.5055404916646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MAX(0,($B$13+$C$13*CE96)/(1+$D$13*CE96)*BX96/(BZ96+273)*$E$13)</f>
        <v>0</v>
      </c>
      <c r="AM96">
        <v>0</v>
      </c>
      <c r="AN96">
        <v>620.557647058824</v>
      </c>
      <c r="AO96">
        <v>1908.13</v>
      </c>
      <c r="AP96">
        <f>AO96-AN96</f>
        <v>0</v>
      </c>
      <c r="AQ96">
        <f>AP96/AO96</f>
        <v>0</v>
      </c>
      <c r="AR96">
        <v>-2.26732946292121</v>
      </c>
      <c r="AS96" t="s">
        <v>576</v>
      </c>
      <c r="AT96">
        <v>2.78147941176471</v>
      </c>
      <c r="AU96">
        <v>2.3176</v>
      </c>
      <c r="AV96">
        <f>1-AT96/AU96</f>
        <v>0</v>
      </c>
      <c r="AW96">
        <v>0.5</v>
      </c>
      <c r="AX96">
        <f>BL96</f>
        <v>0</v>
      </c>
      <c r="AY96">
        <f>J96</f>
        <v>0</v>
      </c>
      <c r="AZ96">
        <f>AV96*AW96*AX96</f>
        <v>0</v>
      </c>
      <c r="BA96">
        <f>BF96/AU96</f>
        <v>0</v>
      </c>
      <c r="BB96">
        <f>(AY96-AR96)/AX96</f>
        <v>0</v>
      </c>
      <c r="BC96">
        <f>(AO96-AU96)/AU96</f>
        <v>0</v>
      </c>
      <c r="BD96" t="s">
        <v>331</v>
      </c>
      <c r="BE96">
        <v>0</v>
      </c>
      <c r="BF96">
        <f>AU96-BE96</f>
        <v>0</v>
      </c>
      <c r="BG96">
        <f>(AU96-AT96)/(AU96-BE96)</f>
        <v>0</v>
      </c>
      <c r="BH96">
        <f>(AO96-AU96)/(AO96-BE96)</f>
        <v>0</v>
      </c>
      <c r="BI96">
        <f>(AU96-AT96)/(AU96-AN96)</f>
        <v>0</v>
      </c>
      <c r="BJ96">
        <f>(AO96-AU96)/(AO96-AN96)</f>
        <v>0</v>
      </c>
      <c r="BK96">
        <f>$B$11*CF96+$C$11*CG96+$F$11*CT96</f>
        <v>0</v>
      </c>
      <c r="BL96">
        <f>BK96*BM96</f>
        <v>0</v>
      </c>
      <c r="BM96">
        <f>($B$11*$D$9+$C$11*$D$9+$F$11*((DG96+CY96)/MAX(DG96+CY96+DH96, 0.1)*$I$9+DH96/MAX(DG96+CY96+DH96, 0.1)*$J$9))/($B$11+$C$11+$F$11)</f>
        <v>0</v>
      </c>
      <c r="BN96">
        <f>($B$11*$K$9+$C$11*$K$9+$F$11*((DG96+CY96)/MAX(DG96+CY96+DH96, 0.1)*$P$9+DH96/MAX(DG96+CY96+DH96, 0.1)*$Q$9))/($B$11+$C$11+$F$11)</f>
        <v>0</v>
      </c>
      <c r="BO96">
        <v>6</v>
      </c>
      <c r="BP96">
        <v>0.5</v>
      </c>
      <c r="BQ96" t="s">
        <v>332</v>
      </c>
      <c r="BR96">
        <v>1554827871</v>
      </c>
      <c r="BS96">
        <v>924.376</v>
      </c>
      <c r="BT96">
        <v>938.697</v>
      </c>
      <c r="BU96">
        <v>17.3863</v>
      </c>
      <c r="BV96">
        <v>17.3895</v>
      </c>
      <c r="BW96">
        <v>599.969</v>
      </c>
      <c r="BX96">
        <v>100.816</v>
      </c>
      <c r="BY96">
        <v>0.0995119</v>
      </c>
      <c r="BZ96">
        <v>24.2288</v>
      </c>
      <c r="CA96">
        <v>25.819</v>
      </c>
      <c r="CB96">
        <v>999.9</v>
      </c>
      <c r="CC96">
        <v>0</v>
      </c>
      <c r="CD96">
        <v>0</v>
      </c>
      <c r="CE96">
        <v>10033.1</v>
      </c>
      <c r="CF96">
        <v>0</v>
      </c>
      <c r="CG96">
        <v>0.00152894</v>
      </c>
      <c r="CH96">
        <v>-14.3208</v>
      </c>
      <c r="CI96">
        <v>940.732</v>
      </c>
      <c r="CJ96">
        <v>955.309</v>
      </c>
      <c r="CK96">
        <v>-0.00314713</v>
      </c>
      <c r="CL96">
        <v>924.376</v>
      </c>
      <c r="CM96">
        <v>938.697</v>
      </c>
      <c r="CN96">
        <v>17.3863</v>
      </c>
      <c r="CO96">
        <v>17.3895</v>
      </c>
      <c r="CP96">
        <v>1.75281</v>
      </c>
      <c r="CQ96">
        <v>1.75313</v>
      </c>
      <c r="CR96">
        <v>15.3722</v>
      </c>
      <c r="CS96">
        <v>15.375</v>
      </c>
      <c r="CT96">
        <v>9186.27</v>
      </c>
      <c r="CU96">
        <v>0.995582</v>
      </c>
      <c r="CV96">
        <v>0.00441798</v>
      </c>
      <c r="CW96">
        <v>0</v>
      </c>
      <c r="CX96">
        <v>1.9684</v>
      </c>
      <c r="CY96">
        <v>25</v>
      </c>
      <c r="CZ96">
        <v>1459.65</v>
      </c>
      <c r="DA96">
        <v>80765.9</v>
      </c>
      <c r="DB96">
        <v>49.062</v>
      </c>
      <c r="DC96">
        <v>46.5</v>
      </c>
      <c r="DD96">
        <v>47.562</v>
      </c>
      <c r="DE96">
        <v>45.562</v>
      </c>
      <c r="DF96">
        <v>49.812</v>
      </c>
      <c r="DG96">
        <v>9120.8</v>
      </c>
      <c r="DH96">
        <v>40.47</v>
      </c>
      <c r="DI96">
        <v>0</v>
      </c>
      <c r="DJ96">
        <v>4</v>
      </c>
      <c r="DK96">
        <v>2.78147941176471</v>
      </c>
      <c r="DL96">
        <v>4.81877726060735</v>
      </c>
      <c r="DM96">
        <v>1675.86024106939</v>
      </c>
      <c r="DN96">
        <v>660.649176470588</v>
      </c>
      <c r="DO96">
        <v>10</v>
      </c>
      <c r="DP96">
        <v>0</v>
      </c>
      <c r="DQ96" t="s">
        <v>333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912.552704918033</v>
      </c>
      <c r="DZ96">
        <v>97.4171612903255</v>
      </c>
      <c r="EA96">
        <v>14.2979851731385</v>
      </c>
      <c r="EB96">
        <v>0</v>
      </c>
      <c r="EC96">
        <v>898.530918032787</v>
      </c>
      <c r="ED96">
        <v>98.3325880486541</v>
      </c>
      <c r="EE96">
        <v>14.4290265287389</v>
      </c>
      <c r="EF96">
        <v>0</v>
      </c>
      <c r="EG96">
        <v>17.5174901639344</v>
      </c>
      <c r="EH96">
        <v>-0.474691062929682</v>
      </c>
      <c r="EI96">
        <v>0.0697838764432624</v>
      </c>
      <c r="EJ96">
        <v>0</v>
      </c>
      <c r="EK96">
        <v>0</v>
      </c>
      <c r="EL96">
        <v>3</v>
      </c>
      <c r="EM96" t="s">
        <v>334</v>
      </c>
      <c r="EN96">
        <v>3.20986</v>
      </c>
      <c r="EO96">
        <v>2.676</v>
      </c>
      <c r="EP96">
        <v>0.189494</v>
      </c>
      <c r="EQ96">
        <v>0.190838</v>
      </c>
      <c r="ER96">
        <v>0.0929542</v>
      </c>
      <c r="ES96">
        <v>0.0929216</v>
      </c>
      <c r="ET96">
        <v>25185.8</v>
      </c>
      <c r="EU96">
        <v>28812</v>
      </c>
      <c r="EV96">
        <v>30887</v>
      </c>
      <c r="EW96">
        <v>34245.4</v>
      </c>
      <c r="EX96">
        <v>38069.7</v>
      </c>
      <c r="EY96">
        <v>38455.8</v>
      </c>
      <c r="EZ96">
        <v>42111.5</v>
      </c>
      <c r="FA96">
        <v>42280.3</v>
      </c>
      <c r="FB96">
        <v>2.25777</v>
      </c>
      <c r="FC96">
        <v>1.92145</v>
      </c>
      <c r="FD96">
        <v>0.119954</v>
      </c>
      <c r="FE96">
        <v>0</v>
      </c>
      <c r="FF96">
        <v>23.8505</v>
      </c>
      <c r="FG96">
        <v>999.9</v>
      </c>
      <c r="FH96">
        <v>62.416</v>
      </c>
      <c r="FI96">
        <v>28.248</v>
      </c>
      <c r="FJ96">
        <v>23.8355</v>
      </c>
      <c r="FK96">
        <v>59.67</v>
      </c>
      <c r="FL96">
        <v>25.8093</v>
      </c>
      <c r="FM96">
        <v>1</v>
      </c>
      <c r="FN96">
        <v>-0.159665</v>
      </c>
      <c r="FO96">
        <v>3.92555</v>
      </c>
      <c r="FP96">
        <v>20.2048</v>
      </c>
      <c r="FQ96">
        <v>5.24005</v>
      </c>
      <c r="FR96">
        <v>11.986</v>
      </c>
      <c r="FS96">
        <v>4.9732</v>
      </c>
      <c r="FT96">
        <v>3.29655</v>
      </c>
      <c r="FU96">
        <v>160.2</v>
      </c>
      <c r="FV96">
        <v>9999</v>
      </c>
      <c r="FW96">
        <v>9999</v>
      </c>
      <c r="FX96">
        <v>7435.4</v>
      </c>
      <c r="FY96">
        <v>1.85632</v>
      </c>
      <c r="FZ96">
        <v>1.85457</v>
      </c>
      <c r="GA96">
        <v>1.85562</v>
      </c>
      <c r="GB96">
        <v>1.8599</v>
      </c>
      <c r="GC96">
        <v>1.85423</v>
      </c>
      <c r="GD96">
        <v>1.85867</v>
      </c>
      <c r="GE96">
        <v>1.85586</v>
      </c>
      <c r="GF96">
        <v>1.8544</v>
      </c>
      <c r="GG96" t="s">
        <v>335</v>
      </c>
      <c r="GH96" t="s">
        <v>19</v>
      </c>
      <c r="GI96" t="s">
        <v>19</v>
      </c>
      <c r="GJ96" t="s">
        <v>19</v>
      </c>
      <c r="GK96" t="s">
        <v>336</v>
      </c>
      <c r="GL96" t="s">
        <v>337</v>
      </c>
      <c r="GM96" t="s">
        <v>338</v>
      </c>
      <c r="GN96" t="s">
        <v>338</v>
      </c>
      <c r="GO96" t="s">
        <v>338</v>
      </c>
      <c r="GP96" t="s">
        <v>338</v>
      </c>
      <c r="GQ96">
        <v>0</v>
      </c>
      <c r="GR96">
        <v>100</v>
      </c>
      <c r="GS96">
        <v>100</v>
      </c>
      <c r="GT96">
        <v>0</v>
      </c>
      <c r="GU96">
        <v>0</v>
      </c>
      <c r="GV96">
        <v>2</v>
      </c>
      <c r="GW96">
        <v>646.33</v>
      </c>
      <c r="GX96">
        <v>391.573</v>
      </c>
      <c r="GY96">
        <v>16.0575</v>
      </c>
      <c r="GZ96">
        <v>24.9619</v>
      </c>
      <c r="HA96">
        <v>30</v>
      </c>
      <c r="HB96">
        <v>24.8168</v>
      </c>
      <c r="HC96">
        <v>24.8023</v>
      </c>
      <c r="HD96">
        <v>39.2498</v>
      </c>
      <c r="HE96">
        <v>37.6135</v>
      </c>
      <c r="HF96">
        <v>58.3377</v>
      </c>
      <c r="HG96">
        <v>16.07</v>
      </c>
      <c r="HH96">
        <v>950</v>
      </c>
      <c r="HI96">
        <v>17.3263</v>
      </c>
      <c r="HJ96">
        <v>101.458</v>
      </c>
      <c r="HK96">
        <v>101.776</v>
      </c>
    </row>
    <row r="97" spans="1:219">
      <c r="A97">
        <v>81</v>
      </c>
      <c r="B97">
        <v>1554827875</v>
      </c>
      <c r="C97">
        <v>572</v>
      </c>
      <c r="D97" t="s">
        <v>577</v>
      </c>
      <c r="E97" t="s">
        <v>578</v>
      </c>
      <c r="H97">
        <v>1554827875</v>
      </c>
      <c r="I97">
        <f>BW97*AJ97*(BU97-BV97)/(100*BO97*(1000-AJ97*BU97))</f>
        <v>0</v>
      </c>
      <c r="J97">
        <f>BW97*AJ97*(BT97-BS97*(1000-AJ97*BV97)/(1000-AJ97*BU97))/(100*BO97)</f>
        <v>0</v>
      </c>
      <c r="K97">
        <f>BS97 - IF(AJ97&gt;1, J97*BO97*100.0/(AL97*CE97), 0)</f>
        <v>0</v>
      </c>
      <c r="L97">
        <f>((R97-I97/2)*K97-J97)/(R97+I97/2)</f>
        <v>0</v>
      </c>
      <c r="M97">
        <f>L97*(BX97+BY97)/1000.0</f>
        <v>0</v>
      </c>
      <c r="N97">
        <f>(BS97 - IF(AJ97&gt;1, J97*BO97*100.0/(AL97*CE97), 0))*(BX97+BY97)/1000.0</f>
        <v>0</v>
      </c>
      <c r="O97">
        <f>2.0/((1/Q97-1/P97)+SIGN(Q97)*SQRT((1/Q97-1/P97)*(1/Q97-1/P97) + 4*BP97/((BP97+1)*(BP97+1))*(2*1/Q97*1/P97-1/P97*1/P97)))</f>
        <v>0</v>
      </c>
      <c r="P97">
        <f>AG97+AF97*BO97+AE97*BO97*BO97</f>
        <v>0</v>
      </c>
      <c r="Q97">
        <f>I97*(1000-(1000*0.61365*exp(17.502*U97/(240.97+U97))/(BX97+BY97)+BU97)/2)/(1000*0.61365*exp(17.502*U97/(240.97+U97))/(BX97+BY97)-BU97)</f>
        <v>0</v>
      </c>
      <c r="R97">
        <f>1/((BP97+1)/(O97/1.6)+1/(P97/1.37)) + BP97/((BP97+1)/(O97/1.6) + BP97/(P97/1.37))</f>
        <v>0</v>
      </c>
      <c r="S97">
        <f>(BL97*BN97)</f>
        <v>0</v>
      </c>
      <c r="T97">
        <f>(BZ97+(S97+2*0.95*5.67E-8*(((BZ97+$B$7)+273)^4-(BZ97+273)^4)-44100*I97)/(1.84*29.3*P97+8*0.95*5.67E-8*(BZ97+273)^3))</f>
        <v>0</v>
      </c>
      <c r="U97">
        <f>($C$7*CA97+$D$7*CB97+$E$7*T97)</f>
        <v>0</v>
      </c>
      <c r="V97">
        <f>0.61365*exp(17.502*U97/(240.97+U97))</f>
        <v>0</v>
      </c>
      <c r="W97">
        <f>(X97/Y97*100)</f>
        <v>0</v>
      </c>
      <c r="X97">
        <f>BU97*(BX97+BY97)/1000</f>
        <v>0</v>
      </c>
      <c r="Y97">
        <f>0.61365*exp(17.502*BZ97/(240.97+BZ97))</f>
        <v>0</v>
      </c>
      <c r="Z97">
        <f>(V97-BU97*(BX97+BY97)/1000)</f>
        <v>0</v>
      </c>
      <c r="AA97">
        <f>(-I97*44100)</f>
        <v>0</v>
      </c>
      <c r="AB97">
        <f>2*29.3*P97*0.92*(BZ97-U97)</f>
        <v>0</v>
      </c>
      <c r="AC97">
        <f>2*0.95*5.67E-8*(((BZ97+$B$7)+273)^4-(U97+273)^4)</f>
        <v>0</v>
      </c>
      <c r="AD97">
        <f>S97+AC97+AA97+AB97</f>
        <v>0</v>
      </c>
      <c r="AE97">
        <v>-0.0418347625011657</v>
      </c>
      <c r="AF97">
        <v>0.0469631858340415</v>
      </c>
      <c r="AG97">
        <v>3.49833686781039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MAX(0,($B$13+$C$13*CE97)/(1+$D$13*CE97)*BX97/(BZ97+273)*$E$13)</f>
        <v>0</v>
      </c>
      <c r="AM97">
        <v>0</v>
      </c>
      <c r="AN97">
        <v>620.557647058824</v>
      </c>
      <c r="AO97">
        <v>1908.13</v>
      </c>
      <c r="AP97">
        <f>AO97-AN97</f>
        <v>0</v>
      </c>
      <c r="AQ97">
        <f>AP97/AO97</f>
        <v>0</v>
      </c>
      <c r="AR97">
        <v>-2.26732946292121</v>
      </c>
      <c r="AS97" t="s">
        <v>579</v>
      </c>
      <c r="AT97">
        <v>3.06087352941177</v>
      </c>
      <c r="AU97">
        <v>2.4056</v>
      </c>
      <c r="AV97">
        <f>1-AT97/AU97</f>
        <v>0</v>
      </c>
      <c r="AW97">
        <v>0.5</v>
      </c>
      <c r="AX97">
        <f>BL97</f>
        <v>0</v>
      </c>
      <c r="AY97">
        <f>J97</f>
        <v>0</v>
      </c>
      <c r="AZ97">
        <f>AV97*AW97*AX97</f>
        <v>0</v>
      </c>
      <c r="BA97">
        <f>BF97/AU97</f>
        <v>0</v>
      </c>
      <c r="BB97">
        <f>(AY97-AR97)/AX97</f>
        <v>0</v>
      </c>
      <c r="BC97">
        <f>(AO97-AU97)/AU97</f>
        <v>0</v>
      </c>
      <c r="BD97" t="s">
        <v>331</v>
      </c>
      <c r="BE97">
        <v>0</v>
      </c>
      <c r="BF97">
        <f>AU97-BE97</f>
        <v>0</v>
      </c>
      <c r="BG97">
        <f>(AU97-AT97)/(AU97-BE97)</f>
        <v>0</v>
      </c>
      <c r="BH97">
        <f>(AO97-AU97)/(AO97-BE97)</f>
        <v>0</v>
      </c>
      <c r="BI97">
        <f>(AU97-AT97)/(AU97-AN97)</f>
        <v>0</v>
      </c>
      <c r="BJ97">
        <f>(AO97-AU97)/(AO97-AN97)</f>
        <v>0</v>
      </c>
      <c r="BK97">
        <f>$B$11*CF97+$C$11*CG97+$F$11*CT97</f>
        <v>0</v>
      </c>
      <c r="BL97">
        <f>BK97*BM97</f>
        <v>0</v>
      </c>
      <c r="BM97">
        <f>($B$11*$D$9+$C$11*$D$9+$F$11*((DG97+CY97)/MAX(DG97+CY97+DH97, 0.1)*$I$9+DH97/MAX(DG97+CY97+DH97, 0.1)*$J$9))/($B$11+$C$11+$F$11)</f>
        <v>0</v>
      </c>
      <c r="BN97">
        <f>($B$11*$K$9+$C$11*$K$9+$F$11*((DG97+CY97)/MAX(DG97+CY97+DH97, 0.1)*$P$9+DH97/MAX(DG97+CY97+DH97, 0.1)*$Q$9))/($B$11+$C$11+$F$11)</f>
        <v>0</v>
      </c>
      <c r="BO97">
        <v>6</v>
      </c>
      <c r="BP97">
        <v>0.5</v>
      </c>
      <c r="BQ97" t="s">
        <v>332</v>
      </c>
      <c r="BR97">
        <v>1554827875</v>
      </c>
      <c r="BS97">
        <v>930.856</v>
      </c>
      <c r="BT97">
        <v>944.505</v>
      </c>
      <c r="BU97">
        <v>17.3654</v>
      </c>
      <c r="BV97">
        <v>17.3884</v>
      </c>
      <c r="BW97">
        <v>599.952</v>
      </c>
      <c r="BX97">
        <v>100.817</v>
      </c>
      <c r="BY97">
        <v>0.0999594</v>
      </c>
      <c r="BZ97">
        <v>24.2121</v>
      </c>
      <c r="CA97">
        <v>25.8034</v>
      </c>
      <c r="CB97">
        <v>999.9</v>
      </c>
      <c r="CC97">
        <v>0</v>
      </c>
      <c r="CD97">
        <v>0</v>
      </c>
      <c r="CE97">
        <v>10006.9</v>
      </c>
      <c r="CF97">
        <v>0</v>
      </c>
      <c r="CG97">
        <v>0.00152894</v>
      </c>
      <c r="CH97">
        <v>-13.6493</v>
      </c>
      <c r="CI97">
        <v>947.306</v>
      </c>
      <c r="CJ97">
        <v>961.219</v>
      </c>
      <c r="CK97">
        <v>-0.0229473</v>
      </c>
      <c r="CL97">
        <v>930.856</v>
      </c>
      <c r="CM97">
        <v>944.505</v>
      </c>
      <c r="CN97">
        <v>17.3654</v>
      </c>
      <c r="CO97">
        <v>17.3884</v>
      </c>
      <c r="CP97">
        <v>1.75074</v>
      </c>
      <c r="CQ97">
        <v>1.75305</v>
      </c>
      <c r="CR97">
        <v>15.3538</v>
      </c>
      <c r="CS97">
        <v>15.3743</v>
      </c>
      <c r="CT97">
        <v>9183.66</v>
      </c>
      <c r="CU97">
        <v>0.995582</v>
      </c>
      <c r="CV97">
        <v>0.00441798</v>
      </c>
      <c r="CW97">
        <v>0</v>
      </c>
      <c r="CX97">
        <v>2.0436</v>
      </c>
      <c r="CY97">
        <v>25</v>
      </c>
      <c r="CZ97">
        <v>1461.33</v>
      </c>
      <c r="DA97">
        <v>80742.9</v>
      </c>
      <c r="DB97">
        <v>49</v>
      </c>
      <c r="DC97">
        <v>46.5</v>
      </c>
      <c r="DD97">
        <v>47.562</v>
      </c>
      <c r="DE97">
        <v>45.5</v>
      </c>
      <c r="DF97">
        <v>49.812</v>
      </c>
      <c r="DG97">
        <v>9118.2</v>
      </c>
      <c r="DH97">
        <v>40.46</v>
      </c>
      <c r="DI97">
        <v>0</v>
      </c>
      <c r="DJ97">
        <v>3.90000009536743</v>
      </c>
      <c r="DK97">
        <v>3.06087352941177</v>
      </c>
      <c r="DL97">
        <v>-6.20550324570081</v>
      </c>
      <c r="DM97">
        <v>2828.06178908653</v>
      </c>
      <c r="DN97">
        <v>658.891941176471</v>
      </c>
      <c r="DO97">
        <v>10</v>
      </c>
      <c r="DP97">
        <v>0</v>
      </c>
      <c r="DQ97" t="s">
        <v>333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919.077081967213</v>
      </c>
      <c r="DZ97">
        <v>96.8625785298863</v>
      </c>
      <c r="EA97">
        <v>14.2161629317294</v>
      </c>
      <c r="EB97">
        <v>0</v>
      </c>
      <c r="EC97">
        <v>905.058868852459</v>
      </c>
      <c r="ED97">
        <v>97.5719873083107</v>
      </c>
      <c r="EE97">
        <v>14.317477322072</v>
      </c>
      <c r="EF97">
        <v>0</v>
      </c>
      <c r="EG97">
        <v>17.4864836065574</v>
      </c>
      <c r="EH97">
        <v>-0.488620835536815</v>
      </c>
      <c r="EI97">
        <v>0.0717585824656853</v>
      </c>
      <c r="EJ97">
        <v>0</v>
      </c>
      <c r="EK97">
        <v>0</v>
      </c>
      <c r="EL97">
        <v>3</v>
      </c>
      <c r="EM97" t="s">
        <v>334</v>
      </c>
      <c r="EN97">
        <v>3.20983</v>
      </c>
      <c r="EO97">
        <v>2.67622</v>
      </c>
      <c r="EP97">
        <v>0.190356</v>
      </c>
      <c r="EQ97">
        <v>0.191604</v>
      </c>
      <c r="ER97">
        <v>0.0928754</v>
      </c>
      <c r="ES97">
        <v>0.0929191</v>
      </c>
      <c r="ET97">
        <v>25159.2</v>
      </c>
      <c r="EU97">
        <v>28784.9</v>
      </c>
      <c r="EV97">
        <v>30887.2</v>
      </c>
      <c r="EW97">
        <v>34245.6</v>
      </c>
      <c r="EX97">
        <v>38073.4</v>
      </c>
      <c r="EY97">
        <v>38456</v>
      </c>
      <c r="EZ97">
        <v>42111.9</v>
      </c>
      <c r="FA97">
        <v>42280.4</v>
      </c>
      <c r="FB97">
        <v>2.25758</v>
      </c>
      <c r="FC97">
        <v>1.9215</v>
      </c>
      <c r="FD97">
        <v>0.119753</v>
      </c>
      <c r="FE97">
        <v>0</v>
      </c>
      <c r="FF97">
        <v>23.838</v>
      </c>
      <c r="FG97">
        <v>999.9</v>
      </c>
      <c r="FH97">
        <v>62.392</v>
      </c>
      <c r="FI97">
        <v>28.248</v>
      </c>
      <c r="FJ97">
        <v>23.8255</v>
      </c>
      <c r="FK97">
        <v>59.75</v>
      </c>
      <c r="FL97">
        <v>25.8093</v>
      </c>
      <c r="FM97">
        <v>1</v>
      </c>
      <c r="FN97">
        <v>-0.159611</v>
      </c>
      <c r="FO97">
        <v>3.90445</v>
      </c>
      <c r="FP97">
        <v>20.2016</v>
      </c>
      <c r="FQ97">
        <v>5.23766</v>
      </c>
      <c r="FR97">
        <v>11.9858</v>
      </c>
      <c r="FS97">
        <v>4.97315</v>
      </c>
      <c r="FT97">
        <v>3.29595</v>
      </c>
      <c r="FU97">
        <v>160.2</v>
      </c>
      <c r="FV97">
        <v>9999</v>
      </c>
      <c r="FW97">
        <v>9999</v>
      </c>
      <c r="FX97">
        <v>7435.4</v>
      </c>
      <c r="FY97">
        <v>1.85628</v>
      </c>
      <c r="FZ97">
        <v>1.85455</v>
      </c>
      <c r="GA97">
        <v>1.85561</v>
      </c>
      <c r="GB97">
        <v>1.8599</v>
      </c>
      <c r="GC97">
        <v>1.85425</v>
      </c>
      <c r="GD97">
        <v>1.85865</v>
      </c>
      <c r="GE97">
        <v>1.85583</v>
      </c>
      <c r="GF97">
        <v>1.8544</v>
      </c>
      <c r="GG97" t="s">
        <v>335</v>
      </c>
      <c r="GH97" t="s">
        <v>19</v>
      </c>
      <c r="GI97" t="s">
        <v>19</v>
      </c>
      <c r="GJ97" t="s">
        <v>19</v>
      </c>
      <c r="GK97" t="s">
        <v>336</v>
      </c>
      <c r="GL97" t="s">
        <v>337</v>
      </c>
      <c r="GM97" t="s">
        <v>338</v>
      </c>
      <c r="GN97" t="s">
        <v>338</v>
      </c>
      <c r="GO97" t="s">
        <v>338</v>
      </c>
      <c r="GP97" t="s">
        <v>338</v>
      </c>
      <c r="GQ97">
        <v>0</v>
      </c>
      <c r="GR97">
        <v>100</v>
      </c>
      <c r="GS97">
        <v>100</v>
      </c>
      <c r="GT97">
        <v>0</v>
      </c>
      <c r="GU97">
        <v>0</v>
      </c>
      <c r="GV97">
        <v>2</v>
      </c>
      <c r="GW97">
        <v>646.185</v>
      </c>
      <c r="GX97">
        <v>391.613</v>
      </c>
      <c r="GY97">
        <v>16.0614</v>
      </c>
      <c r="GZ97">
        <v>24.9619</v>
      </c>
      <c r="HA97">
        <v>30</v>
      </c>
      <c r="HB97">
        <v>24.8174</v>
      </c>
      <c r="HC97">
        <v>24.804</v>
      </c>
      <c r="HD97">
        <v>39.5284</v>
      </c>
      <c r="HE97">
        <v>37.6135</v>
      </c>
      <c r="HF97">
        <v>57.956</v>
      </c>
      <c r="HG97">
        <v>15.9516</v>
      </c>
      <c r="HH97">
        <v>955</v>
      </c>
      <c r="HI97">
        <v>17.3177</v>
      </c>
      <c r="HJ97">
        <v>101.459</v>
      </c>
      <c r="HK97">
        <v>101.776</v>
      </c>
    </row>
    <row r="98" spans="1:219">
      <c r="A98">
        <v>82</v>
      </c>
      <c r="B98">
        <v>1554828013</v>
      </c>
      <c r="C98">
        <v>710</v>
      </c>
      <c r="D98" t="s">
        <v>580</v>
      </c>
      <c r="E98" t="s">
        <v>581</v>
      </c>
      <c r="H98">
        <v>1554828013</v>
      </c>
      <c r="I98">
        <f>BW98*AJ98*(BU98-BV98)/(100*BO98*(1000-AJ98*BU98))</f>
        <v>0</v>
      </c>
      <c r="J98">
        <f>BW98*AJ98*(BT98-BS98*(1000-AJ98*BV98)/(1000-AJ98*BU98))/(100*BO98)</f>
        <v>0</v>
      </c>
      <c r="K98">
        <f>BS98 - IF(AJ98&gt;1, J98*BO98*100.0/(AL98*CE98), 0)</f>
        <v>0</v>
      </c>
      <c r="L98">
        <f>((R98-I98/2)*K98-J98)/(R98+I98/2)</f>
        <v>0</v>
      </c>
      <c r="M98">
        <f>L98*(BX98+BY98)/1000.0</f>
        <v>0</v>
      </c>
      <c r="N98">
        <f>(BS98 - IF(AJ98&gt;1, J98*BO98*100.0/(AL98*CE98), 0))*(BX98+BY98)/1000.0</f>
        <v>0</v>
      </c>
      <c r="O98">
        <f>2.0/((1/Q98-1/P98)+SIGN(Q98)*SQRT((1/Q98-1/P98)*(1/Q98-1/P98) + 4*BP98/((BP98+1)*(BP98+1))*(2*1/Q98*1/P98-1/P98*1/P98)))</f>
        <v>0</v>
      </c>
      <c r="P98">
        <f>AG98+AF98*BO98+AE98*BO98*BO98</f>
        <v>0</v>
      </c>
      <c r="Q98">
        <f>I98*(1000-(1000*0.61365*exp(17.502*U98/(240.97+U98))/(BX98+BY98)+BU98)/2)/(1000*0.61365*exp(17.502*U98/(240.97+U98))/(BX98+BY98)-BU98)</f>
        <v>0</v>
      </c>
      <c r="R98">
        <f>1/((BP98+1)/(O98/1.6)+1/(P98/1.37)) + BP98/((BP98+1)/(O98/1.6) + BP98/(P98/1.37))</f>
        <v>0</v>
      </c>
      <c r="S98">
        <f>(BL98*BN98)</f>
        <v>0</v>
      </c>
      <c r="T98">
        <f>(BZ98+(S98+2*0.95*5.67E-8*(((BZ98+$B$7)+273)^4-(BZ98+273)^4)-44100*I98)/(1.84*29.3*P98+8*0.95*5.67E-8*(BZ98+273)^3))</f>
        <v>0</v>
      </c>
      <c r="U98">
        <f>($C$7*CA98+$D$7*CB98+$E$7*T98)</f>
        <v>0</v>
      </c>
      <c r="V98">
        <f>0.61365*exp(17.502*U98/(240.97+U98))</f>
        <v>0</v>
      </c>
      <c r="W98">
        <f>(X98/Y98*100)</f>
        <v>0</v>
      </c>
      <c r="X98">
        <f>BU98*(BX98+BY98)/1000</f>
        <v>0</v>
      </c>
      <c r="Y98">
        <f>0.61365*exp(17.502*BZ98/(240.97+BZ98))</f>
        <v>0</v>
      </c>
      <c r="Z98">
        <f>(V98-BU98*(BX98+BY98)/1000)</f>
        <v>0</v>
      </c>
      <c r="AA98">
        <f>(-I98*44100)</f>
        <v>0</v>
      </c>
      <c r="AB98">
        <f>2*29.3*P98*0.92*(BZ98-U98)</f>
        <v>0</v>
      </c>
      <c r="AC98">
        <f>2*0.95*5.67E-8*(((BZ98+$B$7)+273)^4-(U98+273)^4)</f>
        <v>0</v>
      </c>
      <c r="AD98">
        <f>S98+AC98+AA98+AB98</f>
        <v>0</v>
      </c>
      <c r="AE98">
        <v>-0.0417570793474715</v>
      </c>
      <c r="AF98">
        <v>0.0468759796886017</v>
      </c>
      <c r="AG98">
        <v>3.49320433013283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MAX(0,($B$13+$C$13*CE98)/(1+$D$13*CE98)*BX98/(BZ98+273)*$E$13)</f>
        <v>0</v>
      </c>
      <c r="AM98">
        <v>0</v>
      </c>
      <c r="AN98">
        <v>620.557647058824</v>
      </c>
      <c r="AO98">
        <v>1908.13</v>
      </c>
      <c r="AP98">
        <f>AO98-AN98</f>
        <v>0</v>
      </c>
      <c r="AQ98">
        <f>AP98/AO98</f>
        <v>0</v>
      </c>
      <c r="AR98">
        <v>-2.26732946292121</v>
      </c>
      <c r="AS98" t="s">
        <v>582</v>
      </c>
      <c r="AT98">
        <v>2.63489411764706</v>
      </c>
      <c r="AU98">
        <v>2.3748</v>
      </c>
      <c r="AV98">
        <f>1-AT98/AU98</f>
        <v>0</v>
      </c>
      <c r="AW98">
        <v>0.5</v>
      </c>
      <c r="AX98">
        <f>BL98</f>
        <v>0</v>
      </c>
      <c r="AY98">
        <f>J98</f>
        <v>0</v>
      </c>
      <c r="AZ98">
        <f>AV98*AW98*AX98</f>
        <v>0</v>
      </c>
      <c r="BA98">
        <f>BF98/AU98</f>
        <v>0</v>
      </c>
      <c r="BB98">
        <f>(AY98-AR98)/AX98</f>
        <v>0</v>
      </c>
      <c r="BC98">
        <f>(AO98-AU98)/AU98</f>
        <v>0</v>
      </c>
      <c r="BD98" t="s">
        <v>331</v>
      </c>
      <c r="BE98">
        <v>0</v>
      </c>
      <c r="BF98">
        <f>AU98-BE98</f>
        <v>0</v>
      </c>
      <c r="BG98">
        <f>(AU98-AT98)/(AU98-BE98)</f>
        <v>0</v>
      </c>
      <c r="BH98">
        <f>(AO98-AU98)/(AO98-BE98)</f>
        <v>0</v>
      </c>
      <c r="BI98">
        <f>(AU98-AT98)/(AU98-AN98)</f>
        <v>0</v>
      </c>
      <c r="BJ98">
        <f>(AO98-AU98)/(AO98-AN98)</f>
        <v>0</v>
      </c>
      <c r="BK98">
        <f>$B$11*CF98+$C$11*CG98+$F$11*CT98</f>
        <v>0</v>
      </c>
      <c r="BL98">
        <f>BK98*BM98</f>
        <v>0</v>
      </c>
      <c r="BM98">
        <f>($B$11*$D$9+$C$11*$D$9+$F$11*((DG98+CY98)/MAX(DG98+CY98+DH98, 0.1)*$I$9+DH98/MAX(DG98+CY98+DH98, 0.1)*$J$9))/($B$11+$C$11+$F$11)</f>
        <v>0</v>
      </c>
      <c r="BN98">
        <f>($B$11*$K$9+$C$11*$K$9+$F$11*((DG98+CY98)/MAX(DG98+CY98+DH98, 0.1)*$P$9+DH98/MAX(DG98+CY98+DH98, 0.1)*$Q$9))/($B$11+$C$11+$F$11)</f>
        <v>0</v>
      </c>
      <c r="BO98">
        <v>6</v>
      </c>
      <c r="BP98">
        <v>0.5</v>
      </c>
      <c r="BQ98" t="s">
        <v>332</v>
      </c>
      <c r="BR98">
        <v>1554828013</v>
      </c>
      <c r="BS98">
        <v>1006.09</v>
      </c>
      <c r="BT98">
        <v>1010.04</v>
      </c>
      <c r="BU98">
        <v>16.8973</v>
      </c>
      <c r="BV98">
        <v>16.8663</v>
      </c>
      <c r="BW98">
        <v>599.887</v>
      </c>
      <c r="BX98">
        <v>100.819</v>
      </c>
      <c r="BY98">
        <v>0.0997961</v>
      </c>
      <c r="BZ98">
        <v>24.0837</v>
      </c>
      <c r="CA98">
        <v>26.2627</v>
      </c>
      <c r="CB98">
        <v>999.9</v>
      </c>
      <c r="CC98">
        <v>0</v>
      </c>
      <c r="CD98">
        <v>0</v>
      </c>
      <c r="CE98">
        <v>9988.12</v>
      </c>
      <c r="CF98">
        <v>0</v>
      </c>
      <c r="CG98">
        <v>0.00152894</v>
      </c>
      <c r="CH98">
        <v>-3.95917</v>
      </c>
      <c r="CI98">
        <v>1023.38</v>
      </c>
      <c r="CJ98">
        <v>1027.37</v>
      </c>
      <c r="CK98">
        <v>0.0310211</v>
      </c>
      <c r="CL98">
        <v>1006.09</v>
      </c>
      <c r="CM98">
        <v>1010.04</v>
      </c>
      <c r="CN98">
        <v>16.8973</v>
      </c>
      <c r="CO98">
        <v>16.8663</v>
      </c>
      <c r="CP98">
        <v>1.70356</v>
      </c>
      <c r="CQ98">
        <v>1.70044</v>
      </c>
      <c r="CR98">
        <v>14.9289</v>
      </c>
      <c r="CS98">
        <v>14.9004</v>
      </c>
      <c r="CT98">
        <v>1498.28</v>
      </c>
      <c r="CU98">
        <v>0.973004</v>
      </c>
      <c r="CV98">
        <v>0.0269955</v>
      </c>
      <c r="CW98">
        <v>0</v>
      </c>
      <c r="CX98">
        <v>4.0995</v>
      </c>
      <c r="CY98">
        <v>2</v>
      </c>
      <c r="CZ98">
        <v>241.117</v>
      </c>
      <c r="DA98">
        <v>13089.5</v>
      </c>
      <c r="DB98">
        <v>49.75</v>
      </c>
      <c r="DC98">
        <v>46.687</v>
      </c>
      <c r="DD98">
        <v>47.875</v>
      </c>
      <c r="DE98">
        <v>45.75</v>
      </c>
      <c r="DF98">
        <v>50.375</v>
      </c>
      <c r="DG98">
        <v>1455.89</v>
      </c>
      <c r="DH98">
        <v>40.39</v>
      </c>
      <c r="DI98">
        <v>0</v>
      </c>
      <c r="DJ98">
        <v>3.10000014305115</v>
      </c>
      <c r="DK98">
        <v>2.63489411764706</v>
      </c>
      <c r="DL98">
        <v>1.94703686949725</v>
      </c>
      <c r="DM98">
        <v>-140.523933809138</v>
      </c>
      <c r="DN98">
        <v>742.919529411765</v>
      </c>
      <c r="DO98">
        <v>10</v>
      </c>
      <c r="DP98">
        <v>0</v>
      </c>
      <c r="DQ98" t="s">
        <v>333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1010.06295081967</v>
      </c>
      <c r="DZ98">
        <v>-0.268619777895295</v>
      </c>
      <c r="EA98">
        <v>0.120604274484438</v>
      </c>
      <c r="EB98">
        <v>1</v>
      </c>
      <c r="EC98">
        <v>1006.26540983607</v>
      </c>
      <c r="ED98">
        <v>-0.556784769962972</v>
      </c>
      <c r="EE98">
        <v>0.0978217477327087</v>
      </c>
      <c r="EF98">
        <v>0</v>
      </c>
      <c r="EG98">
        <v>16.9818393442623</v>
      </c>
      <c r="EH98">
        <v>-0.318531782125854</v>
      </c>
      <c r="EI98">
        <v>0.049324742830629</v>
      </c>
      <c r="EJ98">
        <v>0</v>
      </c>
      <c r="EK98">
        <v>1</v>
      </c>
      <c r="EL98">
        <v>3</v>
      </c>
      <c r="EM98" t="s">
        <v>345</v>
      </c>
      <c r="EN98">
        <v>3.20969</v>
      </c>
      <c r="EO98">
        <v>2.67588</v>
      </c>
      <c r="EP98">
        <v>0.200086</v>
      </c>
      <c r="EQ98">
        <v>0.200023</v>
      </c>
      <c r="ER98">
        <v>0.0910538</v>
      </c>
      <c r="ES98">
        <v>0.0909036</v>
      </c>
      <c r="ET98">
        <v>24855.9</v>
      </c>
      <c r="EU98">
        <v>28485.3</v>
      </c>
      <c r="EV98">
        <v>30885.6</v>
      </c>
      <c r="EW98">
        <v>34245.4</v>
      </c>
      <c r="EX98">
        <v>38148.8</v>
      </c>
      <c r="EY98">
        <v>38542.2</v>
      </c>
      <c r="EZ98">
        <v>42110.2</v>
      </c>
      <c r="FA98">
        <v>42281</v>
      </c>
      <c r="FB98">
        <v>2.25777</v>
      </c>
      <c r="FC98">
        <v>1.9186</v>
      </c>
      <c r="FD98">
        <v>0.155337</v>
      </c>
      <c r="FE98">
        <v>0</v>
      </c>
      <c r="FF98">
        <v>23.7141</v>
      </c>
      <c r="FG98">
        <v>999.9</v>
      </c>
      <c r="FH98">
        <v>61.836</v>
      </c>
      <c r="FI98">
        <v>28.419</v>
      </c>
      <c r="FJ98">
        <v>23.8497</v>
      </c>
      <c r="FK98">
        <v>60.23</v>
      </c>
      <c r="FL98">
        <v>25.8654</v>
      </c>
      <c r="FM98">
        <v>1</v>
      </c>
      <c r="FN98">
        <v>-0.158615</v>
      </c>
      <c r="FO98">
        <v>4.09414</v>
      </c>
      <c r="FP98">
        <v>20.1914</v>
      </c>
      <c r="FQ98">
        <v>5.24499</v>
      </c>
      <c r="FR98">
        <v>11.986</v>
      </c>
      <c r="FS98">
        <v>4.9747</v>
      </c>
      <c r="FT98">
        <v>3.29733</v>
      </c>
      <c r="FU98">
        <v>160.3</v>
      </c>
      <c r="FV98">
        <v>9999</v>
      </c>
      <c r="FW98">
        <v>9999</v>
      </c>
      <c r="FX98">
        <v>7438.3</v>
      </c>
      <c r="FY98">
        <v>1.85626</v>
      </c>
      <c r="FZ98">
        <v>1.85455</v>
      </c>
      <c r="GA98">
        <v>1.85562</v>
      </c>
      <c r="GB98">
        <v>1.8599</v>
      </c>
      <c r="GC98">
        <v>1.85425</v>
      </c>
      <c r="GD98">
        <v>1.85864</v>
      </c>
      <c r="GE98">
        <v>1.85586</v>
      </c>
      <c r="GF98">
        <v>1.85441</v>
      </c>
      <c r="GG98" t="s">
        <v>335</v>
      </c>
      <c r="GH98" t="s">
        <v>19</v>
      </c>
      <c r="GI98" t="s">
        <v>19</v>
      </c>
      <c r="GJ98" t="s">
        <v>19</v>
      </c>
      <c r="GK98" t="s">
        <v>336</v>
      </c>
      <c r="GL98" t="s">
        <v>337</v>
      </c>
      <c r="GM98" t="s">
        <v>338</v>
      </c>
      <c r="GN98" t="s">
        <v>338</v>
      </c>
      <c r="GO98" t="s">
        <v>338</v>
      </c>
      <c r="GP98" t="s">
        <v>338</v>
      </c>
      <c r="GQ98">
        <v>0</v>
      </c>
      <c r="GR98">
        <v>100</v>
      </c>
      <c r="GS98">
        <v>100</v>
      </c>
      <c r="GT98">
        <v>0</v>
      </c>
      <c r="GU98">
        <v>0</v>
      </c>
      <c r="GV98">
        <v>2</v>
      </c>
      <c r="GW98">
        <v>646.362</v>
      </c>
      <c r="GX98">
        <v>390.055</v>
      </c>
      <c r="GY98">
        <v>15.5817</v>
      </c>
      <c r="GZ98">
        <v>24.9556</v>
      </c>
      <c r="HA98">
        <v>29.9998</v>
      </c>
      <c r="HB98">
        <v>24.8194</v>
      </c>
      <c r="HC98">
        <v>24.8079</v>
      </c>
      <c r="HD98">
        <v>41.4651</v>
      </c>
      <c r="HE98">
        <v>39.5044</v>
      </c>
      <c r="HF98">
        <v>54.5727</v>
      </c>
      <c r="HG98">
        <v>15.59</v>
      </c>
      <c r="HH98">
        <v>1010</v>
      </c>
      <c r="HI98">
        <v>16.7782</v>
      </c>
      <c r="HJ98">
        <v>101.455</v>
      </c>
      <c r="HK98">
        <v>101.777</v>
      </c>
    </row>
    <row r="99" spans="1:219">
      <c r="A99">
        <v>83</v>
      </c>
      <c r="B99">
        <v>1554828017</v>
      </c>
      <c r="C99">
        <v>714</v>
      </c>
      <c r="D99" t="s">
        <v>583</v>
      </c>
      <c r="E99" t="s">
        <v>584</v>
      </c>
      <c r="H99">
        <v>1554828017</v>
      </c>
      <c r="I99">
        <f>BW99*AJ99*(BU99-BV99)/(100*BO99*(1000-AJ99*BU99))</f>
        <v>0</v>
      </c>
      <c r="J99">
        <f>BW99*AJ99*(BT99-BS99*(1000-AJ99*BV99)/(1000-AJ99*BU99))/(100*BO99)</f>
        <v>0</v>
      </c>
      <c r="K99">
        <f>BS99 - IF(AJ99&gt;1, J99*BO99*100.0/(AL99*CE99), 0)</f>
        <v>0</v>
      </c>
      <c r="L99">
        <f>((R99-I99/2)*K99-J99)/(R99+I99/2)</f>
        <v>0</v>
      </c>
      <c r="M99">
        <f>L99*(BX99+BY99)/1000.0</f>
        <v>0</v>
      </c>
      <c r="N99">
        <f>(BS99 - IF(AJ99&gt;1, J99*BO99*100.0/(AL99*CE99), 0))*(BX99+BY99)/1000.0</f>
        <v>0</v>
      </c>
      <c r="O99">
        <f>2.0/((1/Q99-1/P99)+SIGN(Q99)*SQRT((1/Q99-1/P99)*(1/Q99-1/P99) + 4*BP99/((BP99+1)*(BP99+1))*(2*1/Q99*1/P99-1/P99*1/P99)))</f>
        <v>0</v>
      </c>
      <c r="P99">
        <f>AG99+AF99*BO99+AE99*BO99*BO99</f>
        <v>0</v>
      </c>
      <c r="Q99">
        <f>I99*(1000-(1000*0.61365*exp(17.502*U99/(240.97+U99))/(BX99+BY99)+BU99)/2)/(1000*0.61365*exp(17.502*U99/(240.97+U99))/(BX99+BY99)-BU99)</f>
        <v>0</v>
      </c>
      <c r="R99">
        <f>1/((BP99+1)/(O99/1.6)+1/(P99/1.37)) + BP99/((BP99+1)/(O99/1.6) + BP99/(P99/1.37))</f>
        <v>0</v>
      </c>
      <c r="S99">
        <f>(BL99*BN99)</f>
        <v>0</v>
      </c>
      <c r="T99">
        <f>(BZ99+(S99+2*0.95*5.67E-8*(((BZ99+$B$7)+273)^4-(BZ99+273)^4)-44100*I99)/(1.84*29.3*P99+8*0.95*5.67E-8*(BZ99+273)^3))</f>
        <v>0</v>
      </c>
      <c r="U99">
        <f>($C$7*CA99+$D$7*CB99+$E$7*T99)</f>
        <v>0</v>
      </c>
      <c r="V99">
        <f>0.61365*exp(17.502*U99/(240.97+U99))</f>
        <v>0</v>
      </c>
      <c r="W99">
        <f>(X99/Y99*100)</f>
        <v>0</v>
      </c>
      <c r="X99">
        <f>BU99*(BX99+BY99)/1000</f>
        <v>0</v>
      </c>
      <c r="Y99">
        <f>0.61365*exp(17.502*BZ99/(240.97+BZ99))</f>
        <v>0</v>
      </c>
      <c r="Z99">
        <f>(V99-BU99*(BX99+BY99)/1000)</f>
        <v>0</v>
      </c>
      <c r="AA99">
        <f>(-I99*44100)</f>
        <v>0</v>
      </c>
      <c r="AB99">
        <f>2*29.3*P99*0.92*(BZ99-U99)</f>
        <v>0</v>
      </c>
      <c r="AC99">
        <f>2*0.95*5.67E-8*(((BZ99+$B$7)+273)^4-(U99+273)^4)</f>
        <v>0</v>
      </c>
      <c r="AD99">
        <f>S99+AC99+AA99+AB99</f>
        <v>0</v>
      </c>
      <c r="AE99">
        <v>-0.0417544873292343</v>
      </c>
      <c r="AF99">
        <v>0.0468730699210572</v>
      </c>
      <c r="AG99">
        <v>3.49303301741069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MAX(0,($B$13+$C$13*CE99)/(1+$D$13*CE99)*BX99/(BZ99+273)*$E$13)</f>
        <v>0</v>
      </c>
      <c r="AM99">
        <v>0</v>
      </c>
      <c r="AN99">
        <v>620.557647058824</v>
      </c>
      <c r="AO99">
        <v>1908.13</v>
      </c>
      <c r="AP99">
        <f>AO99-AN99</f>
        <v>0</v>
      </c>
      <c r="AQ99">
        <f>AP99/AO99</f>
        <v>0</v>
      </c>
      <c r="AR99">
        <v>-2.26732946292121</v>
      </c>
      <c r="AS99" t="s">
        <v>585</v>
      </c>
      <c r="AT99">
        <v>2.74617352941176</v>
      </c>
      <c r="AU99">
        <v>2.5544</v>
      </c>
      <c r="AV99">
        <f>1-AT99/AU99</f>
        <v>0</v>
      </c>
      <c r="AW99">
        <v>0.5</v>
      </c>
      <c r="AX99">
        <f>BL99</f>
        <v>0</v>
      </c>
      <c r="AY99">
        <f>J99</f>
        <v>0</v>
      </c>
      <c r="AZ99">
        <f>AV99*AW99*AX99</f>
        <v>0</v>
      </c>
      <c r="BA99">
        <f>BF99/AU99</f>
        <v>0</v>
      </c>
      <c r="BB99">
        <f>(AY99-AR99)/AX99</f>
        <v>0</v>
      </c>
      <c r="BC99">
        <f>(AO99-AU99)/AU99</f>
        <v>0</v>
      </c>
      <c r="BD99" t="s">
        <v>331</v>
      </c>
      <c r="BE99">
        <v>0</v>
      </c>
      <c r="BF99">
        <f>AU99-BE99</f>
        <v>0</v>
      </c>
      <c r="BG99">
        <f>(AU99-AT99)/(AU99-BE99)</f>
        <v>0</v>
      </c>
      <c r="BH99">
        <f>(AO99-AU99)/(AO99-BE99)</f>
        <v>0</v>
      </c>
      <c r="BI99">
        <f>(AU99-AT99)/(AU99-AN99)</f>
        <v>0</v>
      </c>
      <c r="BJ99">
        <f>(AO99-AU99)/(AO99-AN99)</f>
        <v>0</v>
      </c>
      <c r="BK99">
        <f>$B$11*CF99+$C$11*CG99+$F$11*CT99</f>
        <v>0</v>
      </c>
      <c r="BL99">
        <f>BK99*BM99</f>
        <v>0</v>
      </c>
      <c r="BM99">
        <f>($B$11*$D$9+$C$11*$D$9+$F$11*((DG99+CY99)/MAX(DG99+CY99+DH99, 0.1)*$I$9+DH99/MAX(DG99+CY99+DH99, 0.1)*$J$9))/($B$11+$C$11+$F$11)</f>
        <v>0</v>
      </c>
      <c r="BN99">
        <f>($B$11*$K$9+$C$11*$K$9+$F$11*((DG99+CY99)/MAX(DG99+CY99+DH99, 0.1)*$P$9+DH99/MAX(DG99+CY99+DH99, 0.1)*$Q$9))/($B$11+$C$11+$F$11)</f>
        <v>0</v>
      </c>
      <c r="BO99">
        <v>6</v>
      </c>
      <c r="BP99">
        <v>0.5</v>
      </c>
      <c r="BQ99" t="s">
        <v>332</v>
      </c>
      <c r="BR99">
        <v>1554828017</v>
      </c>
      <c r="BS99">
        <v>1006.13</v>
      </c>
      <c r="BT99">
        <v>1010.03</v>
      </c>
      <c r="BU99">
        <v>16.8776</v>
      </c>
      <c r="BV99">
        <v>16.8193</v>
      </c>
      <c r="BW99">
        <v>600.049</v>
      </c>
      <c r="BX99">
        <v>100.819</v>
      </c>
      <c r="BY99">
        <v>0.100486</v>
      </c>
      <c r="BZ99">
        <v>24.0449</v>
      </c>
      <c r="CA99">
        <v>25.8737</v>
      </c>
      <c r="CB99">
        <v>999.9</v>
      </c>
      <c r="CC99">
        <v>0</v>
      </c>
      <c r="CD99">
        <v>0</v>
      </c>
      <c r="CE99">
        <v>9987.5</v>
      </c>
      <c r="CF99">
        <v>0</v>
      </c>
      <c r="CG99">
        <v>0.00152894</v>
      </c>
      <c r="CH99">
        <v>-3.89899</v>
      </c>
      <c r="CI99">
        <v>1023.41</v>
      </c>
      <c r="CJ99">
        <v>1027.31</v>
      </c>
      <c r="CK99">
        <v>0.0582848</v>
      </c>
      <c r="CL99">
        <v>1006.13</v>
      </c>
      <c r="CM99">
        <v>1010.03</v>
      </c>
      <c r="CN99">
        <v>16.8776</v>
      </c>
      <c r="CO99">
        <v>16.8193</v>
      </c>
      <c r="CP99">
        <v>1.70158</v>
      </c>
      <c r="CQ99">
        <v>1.6957</v>
      </c>
      <c r="CR99">
        <v>14.9108</v>
      </c>
      <c r="CS99">
        <v>14.8571</v>
      </c>
      <c r="CT99">
        <v>9177.42</v>
      </c>
      <c r="CU99">
        <v>0.995579</v>
      </c>
      <c r="CV99">
        <v>0.00442135</v>
      </c>
      <c r="CW99">
        <v>0</v>
      </c>
      <c r="CX99">
        <v>1.868</v>
      </c>
      <c r="CY99">
        <v>25</v>
      </c>
      <c r="CZ99">
        <v>1475.52</v>
      </c>
      <c r="DA99">
        <v>80687.8</v>
      </c>
      <c r="DB99">
        <v>49.812</v>
      </c>
      <c r="DC99">
        <v>46.625</v>
      </c>
      <c r="DD99">
        <v>47.875</v>
      </c>
      <c r="DE99">
        <v>45.687</v>
      </c>
      <c r="DF99">
        <v>50.375</v>
      </c>
      <c r="DG99">
        <v>9111.96</v>
      </c>
      <c r="DH99">
        <v>40.47</v>
      </c>
      <c r="DI99">
        <v>0</v>
      </c>
      <c r="DJ99">
        <v>3.59999990463257</v>
      </c>
      <c r="DK99">
        <v>2.74617352941176</v>
      </c>
      <c r="DL99">
        <v>0.232253242922701</v>
      </c>
      <c r="DM99">
        <v>438.080953806946</v>
      </c>
      <c r="DN99">
        <v>816.442529411765</v>
      </c>
      <c r="DO99">
        <v>10</v>
      </c>
      <c r="DP99">
        <v>0</v>
      </c>
      <c r="DQ99" t="s">
        <v>333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1010.0662295082</v>
      </c>
      <c r="DZ99">
        <v>-0.459566367001663</v>
      </c>
      <c r="EA99">
        <v>0.117963094178995</v>
      </c>
      <c r="EB99">
        <v>0</v>
      </c>
      <c r="EC99">
        <v>1006.24</v>
      </c>
      <c r="ED99">
        <v>-0.650512956107934</v>
      </c>
      <c r="EE99">
        <v>0.106201170071663</v>
      </c>
      <c r="EF99">
        <v>0</v>
      </c>
      <c r="EG99">
        <v>16.9642491803279</v>
      </c>
      <c r="EH99">
        <v>-0.363014912744578</v>
      </c>
      <c r="EI99">
        <v>0.0541315538505864</v>
      </c>
      <c r="EJ99">
        <v>0</v>
      </c>
      <c r="EK99">
        <v>0</v>
      </c>
      <c r="EL99">
        <v>3</v>
      </c>
      <c r="EM99" t="s">
        <v>334</v>
      </c>
      <c r="EN99">
        <v>3.21004</v>
      </c>
      <c r="EO99">
        <v>2.67658</v>
      </c>
      <c r="EP99">
        <v>0.200092</v>
      </c>
      <c r="EQ99">
        <v>0.20002</v>
      </c>
      <c r="ER99">
        <v>0.0909768</v>
      </c>
      <c r="ES99">
        <v>0.0907211</v>
      </c>
      <c r="ET99">
        <v>24855.9</v>
      </c>
      <c r="EU99">
        <v>28485.3</v>
      </c>
      <c r="EV99">
        <v>30885.9</v>
      </c>
      <c r="EW99">
        <v>34245.4</v>
      </c>
      <c r="EX99">
        <v>38152.1</v>
      </c>
      <c r="EY99">
        <v>38549.7</v>
      </c>
      <c r="EZ99">
        <v>42110.2</v>
      </c>
      <c r="FA99">
        <v>42280.8</v>
      </c>
      <c r="FB99">
        <v>2.25787</v>
      </c>
      <c r="FC99">
        <v>1.91838</v>
      </c>
      <c r="FD99">
        <v>0.131909</v>
      </c>
      <c r="FE99">
        <v>0</v>
      </c>
      <c r="FF99">
        <v>23.7089</v>
      </c>
      <c r="FG99">
        <v>999.9</v>
      </c>
      <c r="FH99">
        <v>61.836</v>
      </c>
      <c r="FI99">
        <v>28.419</v>
      </c>
      <c r="FJ99">
        <v>23.8508</v>
      </c>
      <c r="FK99">
        <v>60.46</v>
      </c>
      <c r="FL99">
        <v>25.6771</v>
      </c>
      <c r="FM99">
        <v>1</v>
      </c>
      <c r="FN99">
        <v>-0.15892</v>
      </c>
      <c r="FO99">
        <v>4.08619</v>
      </c>
      <c r="FP99">
        <v>20.1956</v>
      </c>
      <c r="FQ99">
        <v>5.24469</v>
      </c>
      <c r="FR99">
        <v>11.986</v>
      </c>
      <c r="FS99">
        <v>4.97475</v>
      </c>
      <c r="FT99">
        <v>3.29725</v>
      </c>
      <c r="FU99">
        <v>160.3</v>
      </c>
      <c r="FV99">
        <v>9999</v>
      </c>
      <c r="FW99">
        <v>9999</v>
      </c>
      <c r="FX99">
        <v>7438.6</v>
      </c>
      <c r="FY99">
        <v>1.8563</v>
      </c>
      <c r="FZ99">
        <v>1.85455</v>
      </c>
      <c r="GA99">
        <v>1.85562</v>
      </c>
      <c r="GB99">
        <v>1.8599</v>
      </c>
      <c r="GC99">
        <v>1.85425</v>
      </c>
      <c r="GD99">
        <v>1.85864</v>
      </c>
      <c r="GE99">
        <v>1.85588</v>
      </c>
      <c r="GF99">
        <v>1.85442</v>
      </c>
      <c r="GG99" t="s">
        <v>335</v>
      </c>
      <c r="GH99" t="s">
        <v>19</v>
      </c>
      <c r="GI99" t="s">
        <v>19</v>
      </c>
      <c r="GJ99" t="s">
        <v>19</v>
      </c>
      <c r="GK99" t="s">
        <v>336</v>
      </c>
      <c r="GL99" t="s">
        <v>337</v>
      </c>
      <c r="GM99" t="s">
        <v>338</v>
      </c>
      <c r="GN99" t="s">
        <v>338</v>
      </c>
      <c r="GO99" t="s">
        <v>338</v>
      </c>
      <c r="GP99" t="s">
        <v>338</v>
      </c>
      <c r="GQ99">
        <v>0</v>
      </c>
      <c r="GR99">
        <v>100</v>
      </c>
      <c r="GS99">
        <v>100</v>
      </c>
      <c r="GT99">
        <v>0</v>
      </c>
      <c r="GU99">
        <v>0</v>
      </c>
      <c r="GV99">
        <v>2</v>
      </c>
      <c r="GW99">
        <v>646.439</v>
      </c>
      <c r="GX99">
        <v>389.932</v>
      </c>
      <c r="GY99">
        <v>15.5852</v>
      </c>
      <c r="GZ99">
        <v>24.9556</v>
      </c>
      <c r="HA99">
        <v>29.9998</v>
      </c>
      <c r="HB99">
        <v>24.8194</v>
      </c>
      <c r="HC99">
        <v>24.8079</v>
      </c>
      <c r="HD99">
        <v>41.4631</v>
      </c>
      <c r="HE99">
        <v>39.5044</v>
      </c>
      <c r="HF99">
        <v>54.5727</v>
      </c>
      <c r="HG99">
        <v>15.4706</v>
      </c>
      <c r="HH99">
        <v>1010</v>
      </c>
      <c r="HI99">
        <v>16.739</v>
      </c>
      <c r="HJ99">
        <v>101.455</v>
      </c>
      <c r="HK99">
        <v>101.777</v>
      </c>
    </row>
    <row r="100" spans="1:219">
      <c r="A100">
        <v>84</v>
      </c>
      <c r="B100">
        <v>1554828019</v>
      </c>
      <c r="C100">
        <v>716</v>
      </c>
      <c r="D100" t="s">
        <v>586</v>
      </c>
      <c r="E100" t="s">
        <v>587</v>
      </c>
      <c r="H100">
        <v>1554828019</v>
      </c>
      <c r="I100">
        <f>BW100*AJ100*(BU100-BV100)/(100*BO100*(1000-AJ100*BU100))</f>
        <v>0</v>
      </c>
      <c r="J100">
        <f>BW100*AJ100*(BT100-BS100*(1000-AJ100*BV100)/(1000-AJ100*BU100))/(100*BO100)</f>
        <v>0</v>
      </c>
      <c r="K100">
        <f>BS100 - IF(AJ100&gt;1, J100*BO100*100.0/(AL100*CE100), 0)</f>
        <v>0</v>
      </c>
      <c r="L100">
        <f>((R100-I100/2)*K100-J100)/(R100+I100/2)</f>
        <v>0</v>
      </c>
      <c r="M100">
        <f>L100*(BX100+BY100)/1000.0</f>
        <v>0</v>
      </c>
      <c r="N100">
        <f>(BS100 - IF(AJ100&gt;1, J100*BO100*100.0/(AL100*CE100), 0))*(BX100+BY100)/1000.0</f>
        <v>0</v>
      </c>
      <c r="O100">
        <f>2.0/((1/Q100-1/P100)+SIGN(Q100)*SQRT((1/Q100-1/P100)*(1/Q100-1/P100) + 4*BP100/((BP100+1)*(BP100+1))*(2*1/Q100*1/P100-1/P100*1/P100)))</f>
        <v>0</v>
      </c>
      <c r="P100">
        <f>AG100+AF100*BO100+AE100*BO100*BO100</f>
        <v>0</v>
      </c>
      <c r="Q100">
        <f>I100*(1000-(1000*0.61365*exp(17.502*U100/(240.97+U100))/(BX100+BY100)+BU100)/2)/(1000*0.61365*exp(17.502*U100/(240.97+U100))/(BX100+BY100)-BU100)</f>
        <v>0</v>
      </c>
      <c r="R100">
        <f>1/((BP100+1)/(O100/1.6)+1/(P100/1.37)) + BP100/((BP100+1)/(O100/1.6) + BP100/(P100/1.37))</f>
        <v>0</v>
      </c>
      <c r="S100">
        <f>(BL100*BN100)</f>
        <v>0</v>
      </c>
      <c r="T100">
        <f>(BZ100+(S100+2*0.95*5.67E-8*(((BZ100+$B$7)+273)^4-(BZ100+273)^4)-44100*I100)/(1.84*29.3*P100+8*0.95*5.67E-8*(BZ100+273)^3))</f>
        <v>0</v>
      </c>
      <c r="U100">
        <f>($C$7*CA100+$D$7*CB100+$E$7*T100)</f>
        <v>0</v>
      </c>
      <c r="V100">
        <f>0.61365*exp(17.502*U100/(240.97+U100))</f>
        <v>0</v>
      </c>
      <c r="W100">
        <f>(X100/Y100*100)</f>
        <v>0</v>
      </c>
      <c r="X100">
        <f>BU100*(BX100+BY100)/1000</f>
        <v>0</v>
      </c>
      <c r="Y100">
        <f>0.61365*exp(17.502*BZ100/(240.97+BZ100))</f>
        <v>0</v>
      </c>
      <c r="Z100">
        <f>(V100-BU100*(BX100+BY100)/1000)</f>
        <v>0</v>
      </c>
      <c r="AA100">
        <f>(-I100*44100)</f>
        <v>0</v>
      </c>
      <c r="AB100">
        <f>2*29.3*P100*0.92*(BZ100-U100)</f>
        <v>0</v>
      </c>
      <c r="AC100">
        <f>2*0.95*5.67E-8*(((BZ100+$B$7)+273)^4-(U100+273)^4)</f>
        <v>0</v>
      </c>
      <c r="AD100">
        <f>S100+AC100+AA100+AB100</f>
        <v>0</v>
      </c>
      <c r="AE100">
        <v>-0.0416821523787233</v>
      </c>
      <c r="AF100">
        <v>0.0467918676022189</v>
      </c>
      <c r="AG100">
        <v>3.48825072389137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MAX(0,($B$13+$C$13*CE100)/(1+$D$13*CE100)*BX100/(BZ100+273)*$E$13)</f>
        <v>0</v>
      </c>
      <c r="AM100">
        <v>0</v>
      </c>
      <c r="AN100">
        <v>620.557647058824</v>
      </c>
      <c r="AO100">
        <v>1908.13</v>
      </c>
      <c r="AP100">
        <f>AO100-AN100</f>
        <v>0</v>
      </c>
      <c r="AQ100">
        <f>AP100/AO100</f>
        <v>0</v>
      </c>
      <c r="AR100">
        <v>-2.26732946292121</v>
      </c>
      <c r="AS100" t="s">
        <v>588</v>
      </c>
      <c r="AT100">
        <v>2.88000588235294</v>
      </c>
      <c r="AU100">
        <v>2.4192</v>
      </c>
      <c r="AV100">
        <f>1-AT100/AU100</f>
        <v>0</v>
      </c>
      <c r="AW100">
        <v>0.5</v>
      </c>
      <c r="AX100">
        <f>BL100</f>
        <v>0</v>
      </c>
      <c r="AY100">
        <f>J100</f>
        <v>0</v>
      </c>
      <c r="AZ100">
        <f>AV100*AW100*AX100</f>
        <v>0</v>
      </c>
      <c r="BA100">
        <f>BF100/AU100</f>
        <v>0</v>
      </c>
      <c r="BB100">
        <f>(AY100-AR100)/AX100</f>
        <v>0</v>
      </c>
      <c r="BC100">
        <f>(AO100-AU100)/AU100</f>
        <v>0</v>
      </c>
      <c r="BD100" t="s">
        <v>331</v>
      </c>
      <c r="BE100">
        <v>0</v>
      </c>
      <c r="BF100">
        <f>AU100-BE100</f>
        <v>0</v>
      </c>
      <c r="BG100">
        <f>(AU100-AT100)/(AU100-BE100)</f>
        <v>0</v>
      </c>
      <c r="BH100">
        <f>(AO100-AU100)/(AO100-BE100)</f>
        <v>0</v>
      </c>
      <c r="BI100">
        <f>(AU100-AT100)/(AU100-AN100)</f>
        <v>0</v>
      </c>
      <c r="BJ100">
        <f>(AO100-AU100)/(AO100-AN100)</f>
        <v>0</v>
      </c>
      <c r="BK100">
        <f>$B$11*CF100+$C$11*CG100+$F$11*CT100</f>
        <v>0</v>
      </c>
      <c r="BL100">
        <f>BK100*BM100</f>
        <v>0</v>
      </c>
      <c r="BM100">
        <f>($B$11*$D$9+$C$11*$D$9+$F$11*((DG100+CY100)/MAX(DG100+CY100+DH100, 0.1)*$I$9+DH100/MAX(DG100+CY100+DH100, 0.1)*$J$9))/($B$11+$C$11+$F$11)</f>
        <v>0</v>
      </c>
      <c r="BN100">
        <f>($B$11*$K$9+$C$11*$K$9+$F$11*((DG100+CY100)/MAX(DG100+CY100+DH100, 0.1)*$P$9+DH100/MAX(DG100+CY100+DH100, 0.1)*$Q$9))/($B$11+$C$11+$F$11)</f>
        <v>0</v>
      </c>
      <c r="BO100">
        <v>6</v>
      </c>
      <c r="BP100">
        <v>0.5</v>
      </c>
      <c r="BQ100" t="s">
        <v>332</v>
      </c>
      <c r="BR100">
        <v>1554828019</v>
      </c>
      <c r="BS100">
        <v>1006.11</v>
      </c>
      <c r="BT100">
        <v>1010.02</v>
      </c>
      <c r="BU100">
        <v>16.8617</v>
      </c>
      <c r="BV100">
        <v>16.8147</v>
      </c>
      <c r="BW100">
        <v>600.035</v>
      </c>
      <c r="BX100">
        <v>100.821</v>
      </c>
      <c r="BY100">
        <v>0.100913</v>
      </c>
      <c r="BZ100">
        <v>24.0212</v>
      </c>
      <c r="CA100">
        <v>25.8848</v>
      </c>
      <c r="CB100">
        <v>999.9</v>
      </c>
      <c r="CC100">
        <v>0</v>
      </c>
      <c r="CD100">
        <v>0</v>
      </c>
      <c r="CE100">
        <v>9970</v>
      </c>
      <c r="CF100">
        <v>0</v>
      </c>
      <c r="CG100">
        <v>0.00152894</v>
      </c>
      <c r="CH100">
        <v>-3.9115</v>
      </c>
      <c r="CI100">
        <v>1023.37</v>
      </c>
      <c r="CJ100">
        <v>1027.3</v>
      </c>
      <c r="CK100">
        <v>0.0469837</v>
      </c>
      <c r="CL100">
        <v>1006.11</v>
      </c>
      <c r="CM100">
        <v>1010.02</v>
      </c>
      <c r="CN100">
        <v>16.8617</v>
      </c>
      <c r="CO100">
        <v>16.8147</v>
      </c>
      <c r="CP100">
        <v>1.70001</v>
      </c>
      <c r="CQ100">
        <v>1.69527</v>
      </c>
      <c r="CR100">
        <v>14.8965</v>
      </c>
      <c r="CS100">
        <v>14.8532</v>
      </c>
      <c r="CT100">
        <v>1500.5</v>
      </c>
      <c r="CU100">
        <v>0.972991</v>
      </c>
      <c r="CV100">
        <v>0.0270091</v>
      </c>
      <c r="CW100">
        <v>0</v>
      </c>
      <c r="CX100">
        <v>4.0075</v>
      </c>
      <c r="CY100">
        <v>2</v>
      </c>
      <c r="CZ100">
        <v>234.712</v>
      </c>
      <c r="DA100">
        <v>13108.8</v>
      </c>
      <c r="DB100">
        <v>49.75</v>
      </c>
      <c r="DC100">
        <v>46.687</v>
      </c>
      <c r="DD100">
        <v>47.875</v>
      </c>
      <c r="DE100">
        <v>45.75</v>
      </c>
      <c r="DF100">
        <v>50.375</v>
      </c>
      <c r="DG100">
        <v>1458.03</v>
      </c>
      <c r="DH100">
        <v>40.47</v>
      </c>
      <c r="DI100">
        <v>0</v>
      </c>
      <c r="DJ100">
        <v>2.60000014305115</v>
      </c>
      <c r="DK100">
        <v>2.88000588235294</v>
      </c>
      <c r="DL100">
        <v>10.823611334132</v>
      </c>
      <c r="DM100">
        <v>-3678.41279673431</v>
      </c>
      <c r="DN100">
        <v>744.018411764706</v>
      </c>
      <c r="DO100">
        <v>10</v>
      </c>
      <c r="DP100">
        <v>0</v>
      </c>
      <c r="DQ100" t="s">
        <v>333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1010.05655737705</v>
      </c>
      <c r="DZ100">
        <v>-0.406324695928296</v>
      </c>
      <c r="EA100">
        <v>0.114818249047924</v>
      </c>
      <c r="EB100">
        <v>0</v>
      </c>
      <c r="EC100">
        <v>1006.22819672131</v>
      </c>
      <c r="ED100">
        <v>-0.669042834479126</v>
      </c>
      <c r="EE100">
        <v>0.107238178250548</v>
      </c>
      <c r="EF100">
        <v>0</v>
      </c>
      <c r="EG100">
        <v>16.9538032786885</v>
      </c>
      <c r="EH100">
        <v>-0.369493389740877</v>
      </c>
      <c r="EI100">
        <v>0.0549217445283475</v>
      </c>
      <c r="EJ100">
        <v>0</v>
      </c>
      <c r="EK100">
        <v>0</v>
      </c>
      <c r="EL100">
        <v>3</v>
      </c>
      <c r="EM100" t="s">
        <v>334</v>
      </c>
      <c r="EN100">
        <v>3.21001</v>
      </c>
      <c r="EO100">
        <v>2.67683</v>
      </c>
      <c r="EP100">
        <v>0.200093</v>
      </c>
      <c r="EQ100">
        <v>0.200023</v>
      </c>
      <c r="ER100">
        <v>0.0909168</v>
      </c>
      <c r="ES100">
        <v>0.0907054</v>
      </c>
      <c r="ET100">
        <v>24855.9</v>
      </c>
      <c r="EU100">
        <v>28485.2</v>
      </c>
      <c r="EV100">
        <v>30886</v>
      </c>
      <c r="EW100">
        <v>34245.3</v>
      </c>
      <c r="EX100">
        <v>38155.1</v>
      </c>
      <c r="EY100">
        <v>38550.2</v>
      </c>
      <c r="EZ100">
        <v>42110.8</v>
      </c>
      <c r="FA100">
        <v>42280.6</v>
      </c>
      <c r="FB100">
        <v>2.25742</v>
      </c>
      <c r="FC100">
        <v>1.91823</v>
      </c>
      <c r="FD100">
        <v>0.132725</v>
      </c>
      <c r="FE100">
        <v>0</v>
      </c>
      <c r="FF100">
        <v>23.7066</v>
      </c>
      <c r="FG100">
        <v>999.9</v>
      </c>
      <c r="FH100">
        <v>61.812</v>
      </c>
      <c r="FI100">
        <v>28.419</v>
      </c>
      <c r="FJ100">
        <v>23.8387</v>
      </c>
      <c r="FK100">
        <v>60.53</v>
      </c>
      <c r="FL100">
        <v>25.7612</v>
      </c>
      <c r="FM100">
        <v>1</v>
      </c>
      <c r="FN100">
        <v>-0.158811</v>
      </c>
      <c r="FO100">
        <v>4.38312</v>
      </c>
      <c r="FP100">
        <v>20.2009</v>
      </c>
      <c r="FQ100">
        <v>5.24844</v>
      </c>
      <c r="FR100">
        <v>11.986</v>
      </c>
      <c r="FS100">
        <v>4.9753</v>
      </c>
      <c r="FT100">
        <v>3.29763</v>
      </c>
      <c r="FU100">
        <v>160.3</v>
      </c>
      <c r="FV100">
        <v>9999</v>
      </c>
      <c r="FW100">
        <v>9999</v>
      </c>
      <c r="FX100">
        <v>7438.6</v>
      </c>
      <c r="FY100">
        <v>1.85629</v>
      </c>
      <c r="FZ100">
        <v>1.85455</v>
      </c>
      <c r="GA100">
        <v>1.85562</v>
      </c>
      <c r="GB100">
        <v>1.8599</v>
      </c>
      <c r="GC100">
        <v>1.85425</v>
      </c>
      <c r="GD100">
        <v>1.85865</v>
      </c>
      <c r="GE100">
        <v>1.85589</v>
      </c>
      <c r="GF100">
        <v>1.85442</v>
      </c>
      <c r="GG100" t="s">
        <v>335</v>
      </c>
      <c r="GH100" t="s">
        <v>19</v>
      </c>
      <c r="GI100" t="s">
        <v>19</v>
      </c>
      <c r="GJ100" t="s">
        <v>19</v>
      </c>
      <c r="GK100" t="s">
        <v>336</v>
      </c>
      <c r="GL100" t="s">
        <v>337</v>
      </c>
      <c r="GM100" t="s">
        <v>338</v>
      </c>
      <c r="GN100" t="s">
        <v>338</v>
      </c>
      <c r="GO100" t="s">
        <v>338</v>
      </c>
      <c r="GP100" t="s">
        <v>338</v>
      </c>
      <c r="GQ100">
        <v>0</v>
      </c>
      <c r="GR100">
        <v>100</v>
      </c>
      <c r="GS100">
        <v>100</v>
      </c>
      <c r="GT100">
        <v>0</v>
      </c>
      <c r="GU100">
        <v>0</v>
      </c>
      <c r="GV100">
        <v>2</v>
      </c>
      <c r="GW100">
        <v>646.095</v>
      </c>
      <c r="GX100">
        <v>389.852</v>
      </c>
      <c r="GY100">
        <v>15.5784</v>
      </c>
      <c r="GZ100">
        <v>24.9556</v>
      </c>
      <c r="HA100">
        <v>30.0001</v>
      </c>
      <c r="HB100">
        <v>24.8194</v>
      </c>
      <c r="HC100">
        <v>24.8082</v>
      </c>
      <c r="HD100">
        <v>41.4629</v>
      </c>
      <c r="HE100">
        <v>39.5044</v>
      </c>
      <c r="HF100">
        <v>54.5727</v>
      </c>
      <c r="HG100">
        <v>15.4706</v>
      </c>
      <c r="HH100">
        <v>1010</v>
      </c>
      <c r="HI100">
        <v>16.7318</v>
      </c>
      <c r="HJ100">
        <v>101.456</v>
      </c>
      <c r="HK100">
        <v>101.776</v>
      </c>
    </row>
    <row r="101" spans="1:219">
      <c r="A101">
        <v>85</v>
      </c>
      <c r="B101">
        <v>1554828022</v>
      </c>
      <c r="C101">
        <v>719</v>
      </c>
      <c r="D101" t="s">
        <v>589</v>
      </c>
      <c r="E101" t="s">
        <v>590</v>
      </c>
      <c r="H101">
        <v>1554828022</v>
      </c>
      <c r="I101">
        <f>BW101*AJ101*(BU101-BV101)/(100*BO101*(1000-AJ101*BU101))</f>
        <v>0</v>
      </c>
      <c r="J101">
        <f>BW101*AJ101*(BT101-BS101*(1000-AJ101*BV101)/(1000-AJ101*BU101))/(100*BO101)</f>
        <v>0</v>
      </c>
      <c r="K101">
        <f>BS101 - IF(AJ101&gt;1, J101*BO101*100.0/(AL101*CE101), 0)</f>
        <v>0</v>
      </c>
      <c r="L101">
        <f>((R101-I101/2)*K101-J101)/(R101+I101/2)</f>
        <v>0</v>
      </c>
      <c r="M101">
        <f>L101*(BX101+BY101)/1000.0</f>
        <v>0</v>
      </c>
      <c r="N101">
        <f>(BS101 - IF(AJ101&gt;1, J101*BO101*100.0/(AL101*CE101), 0))*(BX101+BY101)/1000.0</f>
        <v>0</v>
      </c>
      <c r="O101">
        <f>2.0/((1/Q101-1/P101)+SIGN(Q101)*SQRT((1/Q101-1/P101)*(1/Q101-1/P101) + 4*BP101/((BP101+1)*(BP101+1))*(2*1/Q101*1/P101-1/P101*1/P101)))</f>
        <v>0</v>
      </c>
      <c r="P101">
        <f>AG101+AF101*BO101+AE101*BO101*BO101</f>
        <v>0</v>
      </c>
      <c r="Q101">
        <f>I101*(1000-(1000*0.61365*exp(17.502*U101/(240.97+U101))/(BX101+BY101)+BU101)/2)/(1000*0.61365*exp(17.502*U101/(240.97+U101))/(BX101+BY101)-BU101)</f>
        <v>0</v>
      </c>
      <c r="R101">
        <f>1/((BP101+1)/(O101/1.6)+1/(P101/1.37)) + BP101/((BP101+1)/(O101/1.6) + BP101/(P101/1.37))</f>
        <v>0</v>
      </c>
      <c r="S101">
        <f>(BL101*BN101)</f>
        <v>0</v>
      </c>
      <c r="T101">
        <f>(BZ101+(S101+2*0.95*5.67E-8*(((BZ101+$B$7)+273)^4-(BZ101+273)^4)-44100*I101)/(1.84*29.3*P101+8*0.95*5.67E-8*(BZ101+273)^3))</f>
        <v>0</v>
      </c>
      <c r="U101">
        <f>($C$7*CA101+$D$7*CB101+$E$7*T101)</f>
        <v>0</v>
      </c>
      <c r="V101">
        <f>0.61365*exp(17.502*U101/(240.97+U101))</f>
        <v>0</v>
      </c>
      <c r="W101">
        <f>(X101/Y101*100)</f>
        <v>0</v>
      </c>
      <c r="X101">
        <f>BU101*(BX101+BY101)/1000</f>
        <v>0</v>
      </c>
      <c r="Y101">
        <f>0.61365*exp(17.502*BZ101/(240.97+BZ101))</f>
        <v>0</v>
      </c>
      <c r="Z101">
        <f>(V101-BU101*(BX101+BY101)/1000)</f>
        <v>0</v>
      </c>
      <c r="AA101">
        <f>(-I101*44100)</f>
        <v>0</v>
      </c>
      <c r="AB101">
        <f>2*29.3*P101*0.92*(BZ101-U101)</f>
        <v>0</v>
      </c>
      <c r="AC101">
        <f>2*0.95*5.67E-8*(((BZ101+$B$7)+273)^4-(U101+273)^4)</f>
        <v>0</v>
      </c>
      <c r="AD101">
        <f>S101+AC101+AA101+AB101</f>
        <v>0</v>
      </c>
      <c r="AE101">
        <v>-0.0418259704370812</v>
      </c>
      <c r="AF101">
        <v>0.0469533159718795</v>
      </c>
      <c r="AG101">
        <v>3.4977561427328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MAX(0,($B$13+$C$13*CE101)/(1+$D$13*CE101)*BX101/(BZ101+273)*$E$13)</f>
        <v>0</v>
      </c>
      <c r="AM101">
        <v>0</v>
      </c>
      <c r="AN101">
        <v>620.557647058824</v>
      </c>
      <c r="AO101">
        <v>1908.13</v>
      </c>
      <c r="AP101">
        <f>AO101-AN101</f>
        <v>0</v>
      </c>
      <c r="AQ101">
        <f>AP101/AO101</f>
        <v>0</v>
      </c>
      <c r="AR101">
        <v>-2.26732946292121</v>
      </c>
      <c r="AS101" t="s">
        <v>591</v>
      </c>
      <c r="AT101">
        <v>3.09694117647059</v>
      </c>
      <c r="AU101">
        <v>2.32</v>
      </c>
      <c r="AV101">
        <f>1-AT101/AU101</f>
        <v>0</v>
      </c>
      <c r="AW101">
        <v>0.5</v>
      </c>
      <c r="AX101">
        <f>BL101</f>
        <v>0</v>
      </c>
      <c r="AY101">
        <f>J101</f>
        <v>0</v>
      </c>
      <c r="AZ101">
        <f>AV101*AW101*AX101</f>
        <v>0</v>
      </c>
      <c r="BA101">
        <f>BF101/AU101</f>
        <v>0</v>
      </c>
      <c r="BB101">
        <f>(AY101-AR101)/AX101</f>
        <v>0</v>
      </c>
      <c r="BC101">
        <f>(AO101-AU101)/AU101</f>
        <v>0</v>
      </c>
      <c r="BD101" t="s">
        <v>331</v>
      </c>
      <c r="BE101">
        <v>0</v>
      </c>
      <c r="BF101">
        <f>AU101-BE101</f>
        <v>0</v>
      </c>
      <c r="BG101">
        <f>(AU101-AT101)/(AU101-BE101)</f>
        <v>0</v>
      </c>
      <c r="BH101">
        <f>(AO101-AU101)/(AO101-BE101)</f>
        <v>0</v>
      </c>
      <c r="BI101">
        <f>(AU101-AT101)/(AU101-AN101)</f>
        <v>0</v>
      </c>
      <c r="BJ101">
        <f>(AO101-AU101)/(AO101-AN101)</f>
        <v>0</v>
      </c>
      <c r="BK101">
        <f>$B$11*CF101+$C$11*CG101+$F$11*CT101</f>
        <v>0</v>
      </c>
      <c r="BL101">
        <f>BK101*BM101</f>
        <v>0</v>
      </c>
      <c r="BM101">
        <f>($B$11*$D$9+$C$11*$D$9+$F$11*((DG101+CY101)/MAX(DG101+CY101+DH101, 0.1)*$I$9+DH101/MAX(DG101+CY101+DH101, 0.1)*$J$9))/($B$11+$C$11+$F$11)</f>
        <v>0</v>
      </c>
      <c r="BN101">
        <f>($B$11*$K$9+$C$11*$K$9+$F$11*((DG101+CY101)/MAX(DG101+CY101+DH101, 0.1)*$P$9+DH101/MAX(DG101+CY101+DH101, 0.1)*$Q$9))/($B$11+$C$11+$F$11)</f>
        <v>0</v>
      </c>
      <c r="BO101">
        <v>6</v>
      </c>
      <c r="BP101">
        <v>0.5</v>
      </c>
      <c r="BQ101" t="s">
        <v>332</v>
      </c>
      <c r="BR101">
        <v>1554828022</v>
      </c>
      <c r="BS101">
        <v>1006.15</v>
      </c>
      <c r="BT101">
        <v>1010.06</v>
      </c>
      <c r="BU101">
        <v>16.8341</v>
      </c>
      <c r="BV101">
        <v>16.8127</v>
      </c>
      <c r="BW101">
        <v>599.987</v>
      </c>
      <c r="BX101">
        <v>100.821</v>
      </c>
      <c r="BY101">
        <v>0.0995361</v>
      </c>
      <c r="BZ101">
        <v>23.9989</v>
      </c>
      <c r="CA101">
        <v>25.6609</v>
      </c>
      <c r="CB101">
        <v>999.9</v>
      </c>
      <c r="CC101">
        <v>0</v>
      </c>
      <c r="CD101">
        <v>0</v>
      </c>
      <c r="CE101">
        <v>10004.4</v>
      </c>
      <c r="CF101">
        <v>0</v>
      </c>
      <c r="CG101">
        <v>0.00152894</v>
      </c>
      <c r="CH101">
        <v>-3.90674</v>
      </c>
      <c r="CI101">
        <v>1023.38</v>
      </c>
      <c r="CJ101">
        <v>1027.33</v>
      </c>
      <c r="CK101">
        <v>0.0213432</v>
      </c>
      <c r="CL101">
        <v>1006.15</v>
      </c>
      <c r="CM101">
        <v>1010.06</v>
      </c>
      <c r="CN101">
        <v>16.8341</v>
      </c>
      <c r="CO101">
        <v>16.8127</v>
      </c>
      <c r="CP101">
        <v>1.69723</v>
      </c>
      <c r="CQ101">
        <v>1.69507</v>
      </c>
      <c r="CR101">
        <v>14.8711</v>
      </c>
      <c r="CS101">
        <v>14.8514</v>
      </c>
      <c r="CT101">
        <v>1500.6</v>
      </c>
      <c r="CU101">
        <v>0.973009</v>
      </c>
      <c r="CV101">
        <v>0.0269906</v>
      </c>
      <c r="CW101">
        <v>0</v>
      </c>
      <c r="CX101">
        <v>3.744</v>
      </c>
      <c r="CY101">
        <v>2</v>
      </c>
      <c r="CZ101">
        <v>235.685</v>
      </c>
      <c r="DA101">
        <v>13109.8</v>
      </c>
      <c r="DB101">
        <v>49.687</v>
      </c>
      <c r="DC101">
        <v>46.687</v>
      </c>
      <c r="DD101">
        <v>47.937</v>
      </c>
      <c r="DE101">
        <v>45.75</v>
      </c>
      <c r="DF101">
        <v>50.312</v>
      </c>
      <c r="DG101">
        <v>1458.15</v>
      </c>
      <c r="DH101">
        <v>40.45</v>
      </c>
      <c r="DI101">
        <v>0</v>
      </c>
      <c r="DJ101">
        <v>2.40000009536743</v>
      </c>
      <c r="DK101">
        <v>3.09694117647059</v>
      </c>
      <c r="DL101">
        <v>0.40839692279528</v>
      </c>
      <c r="DM101">
        <v>-1153.12387008683</v>
      </c>
      <c r="DN101">
        <v>669.282</v>
      </c>
      <c r="DO101">
        <v>10</v>
      </c>
      <c r="DP101">
        <v>0</v>
      </c>
      <c r="DQ101" t="s">
        <v>333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1010.03639344262</v>
      </c>
      <c r="DZ101">
        <v>-0.199069275515465</v>
      </c>
      <c r="EA101">
        <v>0.0977288451283176</v>
      </c>
      <c r="EB101">
        <v>1</v>
      </c>
      <c r="EC101">
        <v>1006.20475409836</v>
      </c>
      <c r="ED101">
        <v>-0.593273400317198</v>
      </c>
      <c r="EE101">
        <v>0.0998623077842214</v>
      </c>
      <c r="EF101">
        <v>0</v>
      </c>
      <c r="EG101">
        <v>16.9358393442623</v>
      </c>
      <c r="EH101">
        <v>-0.365900370174511</v>
      </c>
      <c r="EI101">
        <v>0.0543971017751608</v>
      </c>
      <c r="EJ101">
        <v>0</v>
      </c>
      <c r="EK101">
        <v>1</v>
      </c>
      <c r="EL101">
        <v>3</v>
      </c>
      <c r="EM101" t="s">
        <v>345</v>
      </c>
      <c r="EN101">
        <v>3.2099</v>
      </c>
      <c r="EO101">
        <v>2.67575</v>
      </c>
      <c r="EP101">
        <v>0.200097</v>
      </c>
      <c r="EQ101">
        <v>0.200028</v>
      </c>
      <c r="ER101">
        <v>0.0908083</v>
      </c>
      <c r="ES101">
        <v>0.0906975</v>
      </c>
      <c r="ET101">
        <v>24855.6</v>
      </c>
      <c r="EU101">
        <v>28484.8</v>
      </c>
      <c r="EV101">
        <v>30885.8</v>
      </c>
      <c r="EW101">
        <v>34245</v>
      </c>
      <c r="EX101">
        <v>38159.4</v>
      </c>
      <c r="EY101">
        <v>38550.2</v>
      </c>
      <c r="EZ101">
        <v>42110.4</v>
      </c>
      <c r="FA101">
        <v>42280.3</v>
      </c>
      <c r="FB101">
        <v>2.25695</v>
      </c>
      <c r="FC101">
        <v>1.9184</v>
      </c>
      <c r="FD101">
        <v>0.119351</v>
      </c>
      <c r="FE101">
        <v>0</v>
      </c>
      <c r="FF101">
        <v>23.7019</v>
      </c>
      <c r="FG101">
        <v>999.9</v>
      </c>
      <c r="FH101">
        <v>61.812</v>
      </c>
      <c r="FI101">
        <v>28.429</v>
      </c>
      <c r="FJ101">
        <v>23.8518</v>
      </c>
      <c r="FK101">
        <v>60.5</v>
      </c>
      <c r="FL101">
        <v>25.7292</v>
      </c>
      <c r="FM101">
        <v>1</v>
      </c>
      <c r="FN101">
        <v>-0.157055</v>
      </c>
      <c r="FO101">
        <v>4.5529</v>
      </c>
      <c r="FP101">
        <v>20.196</v>
      </c>
      <c r="FQ101">
        <v>5.24335</v>
      </c>
      <c r="FR101">
        <v>11.986</v>
      </c>
      <c r="FS101">
        <v>4.97455</v>
      </c>
      <c r="FT101">
        <v>3.2968</v>
      </c>
      <c r="FU101">
        <v>160.3</v>
      </c>
      <c r="FV101">
        <v>9999</v>
      </c>
      <c r="FW101">
        <v>9999</v>
      </c>
      <c r="FX101">
        <v>7438.6</v>
      </c>
      <c r="FY101">
        <v>1.85629</v>
      </c>
      <c r="FZ101">
        <v>1.85455</v>
      </c>
      <c r="GA101">
        <v>1.85562</v>
      </c>
      <c r="GB101">
        <v>1.8599</v>
      </c>
      <c r="GC101">
        <v>1.85425</v>
      </c>
      <c r="GD101">
        <v>1.85865</v>
      </c>
      <c r="GE101">
        <v>1.85587</v>
      </c>
      <c r="GF101">
        <v>1.85441</v>
      </c>
      <c r="GG101" t="s">
        <v>335</v>
      </c>
      <c r="GH101" t="s">
        <v>19</v>
      </c>
      <c r="GI101" t="s">
        <v>19</v>
      </c>
      <c r="GJ101" t="s">
        <v>19</v>
      </c>
      <c r="GK101" t="s">
        <v>336</v>
      </c>
      <c r="GL101" t="s">
        <v>337</v>
      </c>
      <c r="GM101" t="s">
        <v>338</v>
      </c>
      <c r="GN101" t="s">
        <v>338</v>
      </c>
      <c r="GO101" t="s">
        <v>338</v>
      </c>
      <c r="GP101" t="s">
        <v>338</v>
      </c>
      <c r="GQ101">
        <v>0</v>
      </c>
      <c r="GR101">
        <v>100</v>
      </c>
      <c r="GS101">
        <v>100</v>
      </c>
      <c r="GT101">
        <v>0</v>
      </c>
      <c r="GU101">
        <v>0</v>
      </c>
      <c r="GV101">
        <v>2</v>
      </c>
      <c r="GW101">
        <v>645.733</v>
      </c>
      <c r="GX101">
        <v>389.948</v>
      </c>
      <c r="GY101">
        <v>15.5178</v>
      </c>
      <c r="GZ101">
        <v>24.9556</v>
      </c>
      <c r="HA101">
        <v>30.0013</v>
      </c>
      <c r="HB101">
        <v>24.8194</v>
      </c>
      <c r="HC101">
        <v>24.8082</v>
      </c>
      <c r="HD101">
        <v>41.4618</v>
      </c>
      <c r="HE101">
        <v>39.7781</v>
      </c>
      <c r="HF101">
        <v>54.1915</v>
      </c>
      <c r="HG101">
        <v>15.4486</v>
      </c>
      <c r="HH101">
        <v>1010</v>
      </c>
      <c r="HI101">
        <v>16.7387</v>
      </c>
      <c r="HJ101">
        <v>101.455</v>
      </c>
      <c r="HK101">
        <v>101.775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2019-04-09T09:34:55Z</dcterms:created>
  <dcterms:modified xsi:type="dcterms:W3CDTF">2019-04-09T09:34:55Z</dcterms:modified>
</cp:coreProperties>
</file>