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<sst xmlns="http://schemas.openxmlformats.org/spreadsheetml/2006/main" count="966" uniqueCount="387">
  <si>
    <t>File opened</t>
  </si>
  <si>
    <t>2019-04-09 10:29:07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</si>
  <si>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</si>
  <si>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</si>
  <si>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</si>
  <si>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</si>
  <si>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</si>
  <si>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</si>
  <si>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</si>
  <si>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</si>
  <si>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</si>
  <si>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</si>
  <si>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</si>
  <si>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{"co2azero": "0.990305", "co2aspan2b": "0.327046", "tazero": "-0.00228119", "co2bspan1": "1.00105", "ssa_ref": "35974.6", "co2aspan2": "-0.0257965", "co2bzero": "0.957759", "h2oaspan1": "1.00294", "h2oaspan2b": "0.069198", "co2aspanconc2": "296.7", "h2obspanconc2": "0", "h2obspanconc1": "12.21", "co2bspan2": "-0.0261668", "co2bspan2a": "0.328844", "h2oaspanconc1": "12.21", "chamberpressurezero": "2.52672", "h2oaspan2a": "0.0689952", "h2obzero": "0.996793", "co2bspanconc2": "296.7", "co2aspan1": "1.00108", "flowbzero": "0.32298", "h2oaspanconc2": "0", "co2bspan2b": "0.32636", "h2obspan1": "1.00029", "h2oazero": "1.00241", "flowazero": "0.30705", "h2obspan2b": "0.0691233", "tbzero": "0.0863571", "h2obspan2": "0", "oxygen": "21", "co2aspan2a": "0.329491", "ssb_ref": "37595.2", "h2obspan2a": "0.0691036", "h2oaspan2": "0", "co2aspanconc1": "2500", "co2bspanconc1": "2500", "flowmeterzero": "1.00147"}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</si>
  <si>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</si>
  <si>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</si>
  <si>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</si>
  <si>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</si>
  <si>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</si>
  <si>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</si>
  <si>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</si>
  <si>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</si>
  <si>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</si>
  <si>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10:29:07</t>
  </si>
  <si>
    <t>Stability Definition:	H2O_s (Meas): Slp&lt;0.2 Per=30	CO2_s (Meas): Slp&lt;0.3 Per=30	CO2_r (Meas): Slp&lt;0.3 Per=30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</si>
  <si>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</si>
  <si>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</si>
  <si>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</si>
  <si>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</si>
  <si>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</si>
  <si>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</si>
  <si>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</si>
  <si>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</si>
  <si>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</si>
  <si>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</si>
  <si>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</si>
  <si>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</si>
  <si>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</si>
  <si>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</si>
  <si>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</si>
  <si>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</si>
  <si>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</si>
  <si>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</si>
  <si>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</si>
  <si>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</si>
  <si>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</si>
  <si>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</si>
  <si>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</si>
  <si>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</si>
  <si>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</si>
  <si>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</si>
  <si>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</si>
  <si>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</si>
  <si>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</si>
  <si>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</si>
  <si>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</si>
  <si>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</si>
  <si>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</si>
  <si>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</si>
  <si>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</si>
  <si>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</si>
  <si>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</si>
  <si>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</si>
  <si>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</si>
  <si>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</si>
  <si>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</si>
  <si>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</si>
  <si>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</si>
  <si>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</si>
  <si>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4.59633 82.1035 391.111 638.039 880.325 1062.34 1252.72 1334.75</t>
  </si>
  <si>
    <t>Fs_true</t>
  </si>
  <si>
    <t>0.286245 100.657 402.08 601.086 800.686 1000.92 1201.17 1400.35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</si>
  <si>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</si>
  <si>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</si>
  <si>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</si>
  <si>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</si>
  <si>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</si>
  <si>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</si>
  <si>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</si>
  <si>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</si>
  <si>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</si>
  <si>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</si>
  <si>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</si>
  <si>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</si>
  <si>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</si>
  <si>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</si>
  <si>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</si>
  <si>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</si>
  <si>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</si>
  <si>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</si>
  <si>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</si>
  <si>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</si>
  <si>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</si>
  <si>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</si>
  <si>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</si>
  <si>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</si>
  <si>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</si>
  <si>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</si>
  <si>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</si>
  <si>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</si>
  <si>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</si>
  <si>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</si>
  <si>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</si>
  <si>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</si>
  <si>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</si>
  <si>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</si>
  <si>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</si>
  <si>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</si>
  <si>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</si>
  <si>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</si>
  <si>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</si>
  <si>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</si>
  <si>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</si>
  <si>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</si>
  <si>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</si>
  <si>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</si>
  <si>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</si>
  <si>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</si>
  <si>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</si>
  <si>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</si>
  <si>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</si>
  <si>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</si>
  <si>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</si>
  <si>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</si>
  <si>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</si>
  <si>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</si>
  <si>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</si>
  <si>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</si>
  <si>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</si>
  <si>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</si>
  <si>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</si>
  <si>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</si>
  <si>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</si>
  <si>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</si>
  <si>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</si>
  <si>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</si>
  <si>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</si>
  <si>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</si>
  <si>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</si>
  <si>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</si>
  <si>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</si>
  <si>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</si>
  <si>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</si>
  <si>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</si>
  <si>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</si>
  <si>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</si>
  <si>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</si>
  <si>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</si>
  <si>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</si>
  <si>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</si>
  <si>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</si>
  <si>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</si>
  <si>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</si>
  <si>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</si>
  <si>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</si>
  <si>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</si>
  <si>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</si>
  <si>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</si>
  <si>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</si>
  <si>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</si>
  <si>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</si>
  <si>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</si>
  <si>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</si>
  <si>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</si>
  <si>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</si>
  <si>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</si>
  <si>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</si>
  <si>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</si>
  <si>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</si>
  <si>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</si>
  <si>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</si>
  <si>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</si>
  <si>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</si>
  <si>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</si>
  <si>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</si>
  <si>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</si>
  <si>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</si>
  <si>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</si>
  <si>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</si>
  <si>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</si>
  <si>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</si>
  <si>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</si>
  <si>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</si>
  <si>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</si>
  <si>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</si>
  <si>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</si>
  <si>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</si>
  <si>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</si>
  <si>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</si>
  <si>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</si>
  <si>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</si>
  <si>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</si>
  <si>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</si>
  <si>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</si>
  <si>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</si>
  <si>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</si>
  <si>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</si>
  <si>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</si>
  <si>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</si>
  <si>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</si>
  <si>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</si>
  <si>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</si>
  <si>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</si>
  <si>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</si>
  <si>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</si>
  <si>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</si>
  <si>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</si>
  <si>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</si>
  <si>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</si>
  <si>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</si>
  <si>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</si>
  <si>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</si>
  <si>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</si>
  <si>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CO2_r:MN</t>
  </si>
  <si>
    <t>CO2_r:SLP</t>
  </si>
  <si>
    <t>CO2_r:SD</t>
  </si>
  <si>
    <t>CO2_r:OK</t>
  </si>
  <si>
    <t>CO2_s:MN</t>
  </si>
  <si>
    <t>CO2_s:SLP</t>
  </si>
  <si>
    <t>CO2_s:SD</t>
  </si>
  <si>
    <t>CO2_s:OK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</si>
  <si>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</si>
  <si>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</si>
  <si>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</si>
  <si>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</si>
  <si>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</si>
  <si>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</si>
  <si>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</si>
  <si>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</si>
  <si>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</si>
  <si>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</si>
  <si>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</si>
  <si>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</si>
  <si>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</si>
  <si>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</si>
  <si>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</si>
  <si>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</si>
  <si>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</si>
  <si>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</si>
  <si>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</si>
  <si>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</si>
  <si>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</si>
  <si>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</si>
  <si>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</si>
  <si>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</si>
  <si>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</si>
  <si>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</si>
  <si>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</si>
  <si>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</si>
  <si>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</si>
  <si>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</si>
  <si>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</si>
  <si>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</si>
  <si>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</si>
  <si>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</si>
  <si>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</si>
  <si>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</si>
  <si>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</si>
  <si>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</si>
  <si>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</si>
  <si>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</si>
  <si>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</si>
  <si>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</si>
  <si>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</si>
  <si>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</si>
  <si>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</si>
  <si>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</si>
  <si>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</si>
  <si>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</si>
  <si>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</si>
  <si>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</si>
  <si>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</si>
  <si>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</si>
  <si>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</si>
  <si>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</si>
  <si>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</si>
  <si>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</si>
  <si>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</si>
  <si>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</si>
  <si>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</si>
  <si>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</si>
  <si>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</si>
  <si>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</si>
  <si>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</si>
  <si>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</si>
  <si>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</si>
  <si>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</si>
  <si>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</si>
  <si>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</si>
  <si>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</si>
  <si>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</si>
  <si>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</si>
  <si>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</si>
  <si>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</si>
  <si>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</si>
  <si>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</si>
  <si>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</si>
  <si>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</si>
  <si>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</si>
  <si>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</si>
  <si>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</si>
  <si>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</si>
  <si>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</si>
  <si>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</si>
  <si>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</si>
  <si>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</si>
  <si>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</si>
  <si>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</si>
  <si>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</si>
  <si>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</si>
  <si>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</si>
  <si>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</si>
  <si>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</si>
  <si>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</si>
  <si>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</si>
  <si>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</si>
  <si>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</si>
  <si>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</si>
  <si>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</si>
  <si>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</si>
  <si>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</si>
  <si>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</si>
  <si>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</si>
  <si>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</si>
  <si>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</si>
  <si>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</si>
  <si>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</si>
  <si>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</si>
  <si>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20190409 10:31:30</t>
  </si>
  <si>
    <t>10:31:30</t>
  </si>
  <si>
    <t>RECT-876-20190409-10_31_30</t>
  </si>
  <si>
    <t>-</t>
  </si>
  <si>
    <t>0: Broadleaf</t>
  </si>
  <si>
    <t>10:30:17</t>
  </si>
  <si>
    <t>3/3</t>
  </si>
  <si>
    <t>5</t>
  </si>
  <si>
    <t>11111111</t>
  </si>
  <si>
    <t>oooooooo</t>
  </si>
  <si>
    <t>off</t>
  </si>
  <si>
    <t>20190409 10:33:51</t>
  </si>
  <si>
    <t>10:33:51</t>
  </si>
  <si>
    <t>RECT-877-20190409-10_33_51</t>
  </si>
  <si>
    <t>10:32:37</t>
  </si>
  <si>
    <t>20190409 10:36:20</t>
  </si>
  <si>
    <t>10:36:20</t>
  </si>
  <si>
    <t>RECT-878-20190409-10_36_20</t>
  </si>
  <si>
    <t>10:34:43</t>
  </si>
  <si>
    <t>20190409 10:38:51</t>
  </si>
  <si>
    <t>10:38:51</t>
  </si>
  <si>
    <t>RECT-879-20190409-10_38_51</t>
  </si>
  <si>
    <t>10:37:32</t>
  </si>
  <si>
    <t>20190409 10:40:51</t>
  </si>
  <si>
    <t>10:40:51</t>
  </si>
  <si>
    <t>RECT-880-20190409-10_40_51</t>
  </si>
  <si>
    <t>10:40:04</t>
  </si>
  <si>
    <t>20190409 10:42:52</t>
  </si>
  <si>
    <t>10:42:52</t>
  </si>
  <si>
    <t>RECT-881-20190409-10_42_52</t>
  </si>
  <si>
    <t>10:42:05</t>
  </si>
  <si>
    <t>20190409 10:45:35</t>
  </si>
  <si>
    <t>10:45:35</t>
  </si>
  <si>
    <t>RECT-882-20190409-10_45_35</t>
  </si>
  <si>
    <t>10:44:08</t>
  </si>
  <si>
    <t>20190409 10:47:36</t>
  </si>
  <si>
    <t>10:47:36</t>
  </si>
  <si>
    <t>RECT-883-20190409-10_47_36</t>
  </si>
  <si>
    <t>10:46:38</t>
  </si>
  <si>
    <t>20190409 10:49:36</t>
  </si>
  <si>
    <t>10:49:36</t>
  </si>
  <si>
    <t>RECT-884-20190409-10_49_36</t>
  </si>
  <si>
    <t>10:48:37</t>
  </si>
  <si>
    <t>20190409 10:51:37</t>
  </si>
  <si>
    <t>10:51:37</t>
  </si>
  <si>
    <t>RECT-885-20190409-10_51_37</t>
  </si>
  <si>
    <t>10:50:26</t>
  </si>
  <si>
    <t>20190409 10:53:42</t>
  </si>
  <si>
    <t>10:53:42</t>
  </si>
  <si>
    <t>RECT-886-20190409-10_53_42</t>
  </si>
  <si>
    <t>10:52:29</t>
  </si>
  <si>
    <t>20190409 10:55:43</t>
  </si>
  <si>
    <t>10:55:43</t>
  </si>
  <si>
    <t>RECT-887-20190409-10_55_43</t>
  </si>
  <si>
    <t>10:54:54</t>
  </si>
  <si>
    <t>20190409 10:57:43</t>
  </si>
  <si>
    <t>10:57:43</t>
  </si>
  <si>
    <t>RECT-888-20190409-10_57_43</t>
  </si>
  <si>
    <t>10:56:38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</si>
</sst>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K29"/>
  <sheetViews>
    <sheetView tabSelected="1" workbookViewId="0"/>
  </sheetViews>
  <sheetFormatPr defaultRowHeight="15"/>
  <sheetData>
    <row r="2" spans="1:219">
      <c r="A2" t="s">
        <v>25</v>
      </c>
      <c r="B2" t="s">
        <v>26</v>
      </c>
      <c r="C2" t="s">
        <v>28</v>
      </c>
      <c r="D2" t="s">
        <v>29</v>
      </c>
    </row>
    <row r="3" spans="1:219">
      <c r="B3" t="s">
        <v>27</v>
      </c>
      <c r="C3">
        <v>21</v>
      </c>
      <c r="D3" t="s">
        <v>30</v>
      </c>
    </row>
    <row r="4" spans="1:219">
      <c r="A4" t="s">
        <v>31</v>
      </c>
      <c r="B4" t="s">
        <v>32</v>
      </c>
    </row>
    <row r="5" spans="1:219">
      <c r="B5">
        <v>2</v>
      </c>
    </row>
    <row r="6" spans="1:219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19">
      <c r="B7">
        <v>0</v>
      </c>
      <c r="C7">
        <v>1</v>
      </c>
      <c r="D7">
        <v>0</v>
      </c>
      <c r="E7">
        <v>0</v>
      </c>
    </row>
    <row r="8" spans="1:219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19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19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19">
      <c r="B11">
        <v>0</v>
      </c>
      <c r="C11">
        <v>0</v>
      </c>
      <c r="D11">
        <v>0</v>
      </c>
      <c r="E11">
        <v>0</v>
      </c>
      <c r="F11">
        <v>1</v>
      </c>
    </row>
    <row r="12" spans="1:219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19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219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77</v>
      </c>
      <c r="BK14" t="s">
        <v>78</v>
      </c>
      <c r="BL14" t="s">
        <v>78</v>
      </c>
      <c r="BM14" t="s">
        <v>78</v>
      </c>
      <c r="BN14" t="s">
        <v>78</v>
      </c>
      <c r="BO14" t="s">
        <v>31</v>
      </c>
      <c r="BP14" t="s">
        <v>31</v>
      </c>
      <c r="BQ14" t="s">
        <v>31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79</v>
      </c>
      <c r="CG14" t="s">
        <v>79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85</v>
      </c>
      <c r="EO14" t="s">
        <v>85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</row>
    <row r="15" spans="1:219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121</v>
      </c>
      <c r="AH15" t="s">
        <v>76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96</v>
      </c>
      <c r="BS15" t="s">
        <v>157</v>
      </c>
      <c r="BT15" t="s">
        <v>158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90</v>
      </c>
      <c r="DQ15" t="s">
        <v>93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</row>
    <row r="16" spans="1:219">
      <c r="B16" t="s">
        <v>304</v>
      </c>
      <c r="C16" t="s">
        <v>304</v>
      </c>
      <c r="H16" t="s">
        <v>304</v>
      </c>
      <c r="I16" t="s">
        <v>305</v>
      </c>
      <c r="J16" t="s">
        <v>306</v>
      </c>
      <c r="K16" t="s">
        <v>307</v>
      </c>
      <c r="L16" t="s">
        <v>307</v>
      </c>
      <c r="M16" t="s">
        <v>162</v>
      </c>
      <c r="N16" t="s">
        <v>162</v>
      </c>
      <c r="O16" t="s">
        <v>305</v>
      </c>
      <c r="P16" t="s">
        <v>305</v>
      </c>
      <c r="Q16" t="s">
        <v>305</v>
      </c>
      <c r="R16" t="s">
        <v>305</v>
      </c>
      <c r="S16" t="s">
        <v>308</v>
      </c>
      <c r="T16" t="s">
        <v>309</v>
      </c>
      <c r="U16" t="s">
        <v>309</v>
      </c>
      <c r="V16" t="s">
        <v>310</v>
      </c>
      <c r="W16" t="s">
        <v>311</v>
      </c>
      <c r="X16" t="s">
        <v>310</v>
      </c>
      <c r="Y16" t="s">
        <v>310</v>
      </c>
      <c r="Z16" t="s">
        <v>310</v>
      </c>
      <c r="AA16" t="s">
        <v>308</v>
      </c>
      <c r="AB16" t="s">
        <v>308</v>
      </c>
      <c r="AC16" t="s">
        <v>308</v>
      </c>
      <c r="AD16" t="s">
        <v>308</v>
      </c>
      <c r="AH16" t="s">
        <v>312</v>
      </c>
      <c r="AI16" t="s">
        <v>311</v>
      </c>
      <c r="AK16" t="s">
        <v>311</v>
      </c>
      <c r="AL16" t="s">
        <v>312</v>
      </c>
      <c r="AR16" t="s">
        <v>306</v>
      </c>
      <c r="AX16" t="s">
        <v>306</v>
      </c>
      <c r="AY16" t="s">
        <v>306</v>
      </c>
      <c r="AZ16" t="s">
        <v>306</v>
      </c>
      <c r="BB16" t="s">
        <v>313</v>
      </c>
      <c r="BK16" t="s">
        <v>306</v>
      </c>
      <c r="BL16" t="s">
        <v>306</v>
      </c>
      <c r="BN16" t="s">
        <v>314</v>
      </c>
      <c r="BO16" t="s">
        <v>315</v>
      </c>
      <c r="BR16" t="s">
        <v>304</v>
      </c>
      <c r="BS16" t="s">
        <v>307</v>
      </c>
      <c r="BT16" t="s">
        <v>307</v>
      </c>
      <c r="BU16" t="s">
        <v>316</v>
      </c>
      <c r="BV16" t="s">
        <v>316</v>
      </c>
      <c r="BW16" t="s">
        <v>312</v>
      </c>
      <c r="BX16" t="s">
        <v>310</v>
      </c>
      <c r="BY16" t="s">
        <v>310</v>
      </c>
      <c r="BZ16" t="s">
        <v>309</v>
      </c>
      <c r="CA16" t="s">
        <v>309</v>
      </c>
      <c r="CB16" t="s">
        <v>309</v>
      </c>
      <c r="CC16" t="s">
        <v>309</v>
      </c>
      <c r="CD16" t="s">
        <v>309</v>
      </c>
      <c r="CE16" t="s">
        <v>317</v>
      </c>
      <c r="CF16" t="s">
        <v>306</v>
      </c>
      <c r="CG16" t="s">
        <v>306</v>
      </c>
      <c r="CH16" t="s">
        <v>307</v>
      </c>
      <c r="CI16" t="s">
        <v>307</v>
      </c>
      <c r="CJ16" t="s">
        <v>307</v>
      </c>
      <c r="CK16" t="s">
        <v>316</v>
      </c>
      <c r="CL16" t="s">
        <v>307</v>
      </c>
      <c r="CM16" t="s">
        <v>307</v>
      </c>
      <c r="CN16" t="s">
        <v>316</v>
      </c>
      <c r="CO16" t="s">
        <v>316</v>
      </c>
      <c r="CP16" t="s">
        <v>310</v>
      </c>
      <c r="CQ16" t="s">
        <v>310</v>
      </c>
      <c r="CR16" t="s">
        <v>309</v>
      </c>
      <c r="CS16" t="s">
        <v>309</v>
      </c>
      <c r="CT16" t="s">
        <v>306</v>
      </c>
      <c r="CY16" t="s">
        <v>306</v>
      </c>
      <c r="DB16" t="s">
        <v>309</v>
      </c>
      <c r="DC16" t="s">
        <v>309</v>
      </c>
      <c r="DD16" t="s">
        <v>309</v>
      </c>
      <c r="DE16" t="s">
        <v>309</v>
      </c>
      <c r="DF16" t="s">
        <v>309</v>
      </c>
      <c r="DG16" t="s">
        <v>306</v>
      </c>
      <c r="DH16" t="s">
        <v>306</v>
      </c>
      <c r="DI16" t="s">
        <v>306</v>
      </c>
      <c r="DJ16" t="s">
        <v>304</v>
      </c>
      <c r="DL16" t="s">
        <v>318</v>
      </c>
      <c r="DM16" t="s">
        <v>318</v>
      </c>
      <c r="DO16" t="s">
        <v>304</v>
      </c>
      <c r="DP16" t="s">
        <v>319</v>
      </c>
      <c r="DS16" t="s">
        <v>320</v>
      </c>
      <c r="DT16" t="s">
        <v>321</v>
      </c>
      <c r="DU16" t="s">
        <v>320</v>
      </c>
      <c r="DV16" t="s">
        <v>321</v>
      </c>
      <c r="DW16" t="s">
        <v>311</v>
      </c>
      <c r="DX16" t="s">
        <v>311</v>
      </c>
      <c r="DY16" t="s">
        <v>307</v>
      </c>
      <c r="DZ16" t="s">
        <v>322</v>
      </c>
      <c r="EA16" t="s">
        <v>307</v>
      </c>
      <c r="EC16" t="s">
        <v>307</v>
      </c>
      <c r="ED16" t="s">
        <v>322</v>
      </c>
      <c r="EE16" t="s">
        <v>307</v>
      </c>
      <c r="EG16" t="s">
        <v>316</v>
      </c>
      <c r="EH16" t="s">
        <v>323</v>
      </c>
      <c r="EI16" t="s">
        <v>316</v>
      </c>
      <c r="EN16" t="s">
        <v>324</v>
      </c>
      <c r="EO16" t="s">
        <v>324</v>
      </c>
      <c r="FB16" t="s">
        <v>324</v>
      </c>
      <c r="FC16" t="s">
        <v>324</v>
      </c>
      <c r="FD16" t="s">
        <v>325</v>
      </c>
      <c r="FE16" t="s">
        <v>325</v>
      </c>
      <c r="FF16" t="s">
        <v>309</v>
      </c>
      <c r="FG16" t="s">
        <v>309</v>
      </c>
      <c r="FH16" t="s">
        <v>311</v>
      </c>
      <c r="FI16" t="s">
        <v>309</v>
      </c>
      <c r="FJ16" t="s">
        <v>316</v>
      </c>
      <c r="FK16" t="s">
        <v>311</v>
      </c>
      <c r="FL16" t="s">
        <v>311</v>
      </c>
      <c r="FN16" t="s">
        <v>324</v>
      </c>
      <c r="FO16" t="s">
        <v>324</v>
      </c>
      <c r="FP16" t="s">
        <v>324</v>
      </c>
      <c r="FQ16" t="s">
        <v>324</v>
      </c>
      <c r="FR16" t="s">
        <v>324</v>
      </c>
      <c r="FS16" t="s">
        <v>324</v>
      </c>
      <c r="FT16" t="s">
        <v>324</v>
      </c>
      <c r="FU16" t="s">
        <v>326</v>
      </c>
      <c r="FV16" t="s">
        <v>327</v>
      </c>
      <c r="FW16" t="s">
        <v>327</v>
      </c>
      <c r="FX16" t="s">
        <v>327</v>
      </c>
      <c r="FY16" t="s">
        <v>324</v>
      </c>
      <c r="FZ16" t="s">
        <v>324</v>
      </c>
      <c r="GA16" t="s">
        <v>324</v>
      </c>
      <c r="GB16" t="s">
        <v>324</v>
      </c>
      <c r="GC16" t="s">
        <v>324</v>
      </c>
      <c r="GD16" t="s">
        <v>324</v>
      </c>
      <c r="GE16" t="s">
        <v>324</v>
      </c>
      <c r="GF16" t="s">
        <v>324</v>
      </c>
      <c r="GG16" t="s">
        <v>324</v>
      </c>
      <c r="GH16" t="s">
        <v>324</v>
      </c>
      <c r="GI16" t="s">
        <v>324</v>
      </c>
      <c r="GJ16" t="s">
        <v>324</v>
      </c>
      <c r="GQ16" t="s">
        <v>324</v>
      </c>
      <c r="GR16" t="s">
        <v>311</v>
      </c>
      <c r="GS16" t="s">
        <v>311</v>
      </c>
      <c r="GT16" t="s">
        <v>320</v>
      </c>
      <c r="GU16" t="s">
        <v>321</v>
      </c>
      <c r="GW16" t="s">
        <v>312</v>
      </c>
      <c r="GX16" t="s">
        <v>312</v>
      </c>
      <c r="GY16" t="s">
        <v>309</v>
      </c>
      <c r="GZ16" t="s">
        <v>309</v>
      </c>
      <c r="HA16" t="s">
        <v>309</v>
      </c>
      <c r="HB16" t="s">
        <v>309</v>
      </c>
      <c r="HC16" t="s">
        <v>309</v>
      </c>
      <c r="HD16" t="s">
        <v>311</v>
      </c>
      <c r="HE16" t="s">
        <v>311</v>
      </c>
      <c r="HF16" t="s">
        <v>311</v>
      </c>
      <c r="HG16" t="s">
        <v>309</v>
      </c>
      <c r="HH16" t="s">
        <v>307</v>
      </c>
      <c r="HI16" t="s">
        <v>316</v>
      </c>
      <c r="HJ16" t="s">
        <v>311</v>
      </c>
      <c r="HK16" t="s">
        <v>311</v>
      </c>
    </row>
    <row r="17" spans="1:219">
      <c r="A17">
        <v>1</v>
      </c>
      <c r="B17">
        <v>1554831090.1</v>
      </c>
      <c r="C17">
        <v>0</v>
      </c>
      <c r="D17" t="s">
        <v>328</v>
      </c>
      <c r="E17" t="s">
        <v>329</v>
      </c>
      <c r="H17">
        <v>1554831090.1</v>
      </c>
      <c r="I17">
        <f>BW17*AJ17*(BU17-BV17)/(100*BO17*(1000-AJ17*BU17))</f>
        <v>0</v>
      </c>
      <c r="J17">
        <f>BW17*AJ17*(BT17-BS17*(1000-AJ17*BV17)/(1000-AJ17*BU17))/(100*BO17)</f>
        <v>0</v>
      </c>
      <c r="K17">
        <f>BS17 - IF(AJ17&gt;1, J17*BO17*100.0/(AL17*CE17), 0)</f>
        <v>0</v>
      </c>
      <c r="L17">
        <f>((R17-I17/2)*K17-J17)/(R17+I17/2)</f>
        <v>0</v>
      </c>
      <c r="M17">
        <f>L17*(BX17+BY17)/1000.0</f>
        <v>0</v>
      </c>
      <c r="N17">
        <f>(BS17 - IF(AJ17&gt;1, J17*BO17*100.0/(AL17*CE17), 0))*(BX17+BY17)/1000.0</f>
        <v>0</v>
      </c>
      <c r="O17">
        <f>2.0/((1/Q17-1/P17)+SIGN(Q17)*SQRT((1/Q17-1/P17)*(1/Q17-1/P17) + 4*BP17/((BP17+1)*(BP17+1))*(2*1/Q17*1/P17-1/P17*1/P17)))</f>
        <v>0</v>
      </c>
      <c r="P17">
        <f>AG17+AF17*BO17+AE17*BO17*BO17</f>
        <v>0</v>
      </c>
      <c r="Q17">
        <f>I17*(1000-(1000*0.61365*exp(17.502*U17/(240.97+U17))/(BX17+BY17)+BU17)/2)/(1000*0.61365*exp(17.502*U17/(240.97+U17))/(BX17+BY17)-BU17)</f>
        <v>0</v>
      </c>
      <c r="R17">
        <f>1/((BP17+1)/(O17/1.6)+1/(P17/1.37)) + BP17/((BP17+1)/(O17/1.6) + BP17/(P17/1.37))</f>
        <v>0</v>
      </c>
      <c r="S17">
        <f>(BL17*BN17)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BU17*(BX17+BY17)/1000</f>
        <v>0</v>
      </c>
      <c r="Y17">
        <f>0.61365*exp(17.502*BZ17/(240.97+BZ17))</f>
        <v>0</v>
      </c>
      <c r="Z17">
        <f>(V17-BU17*(BX17+BY17)/1000)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-0.041831276264175</v>
      </c>
      <c r="AF17">
        <v>0.0469592722276083</v>
      </c>
      <c r="AG17">
        <v>3.49810660331958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MAX(0,($B$13+$C$13*CE17)/(1+$D$13*CE17)*BX17/(BZ17+273)*$E$13)</f>
        <v>0</v>
      </c>
      <c r="AM17">
        <v>0</v>
      </c>
      <c r="AN17">
        <v>620.557647058824</v>
      </c>
      <c r="AO17">
        <v>1908.13</v>
      </c>
      <c r="AP17">
        <f>AO17-AN17</f>
        <v>0</v>
      </c>
      <c r="AQ17">
        <f>AP17/AO17</f>
        <v>0</v>
      </c>
      <c r="AR17">
        <v>-2.26732946292121</v>
      </c>
      <c r="AS17" t="s">
        <v>330</v>
      </c>
      <c r="AT17">
        <v>1156.66058823529</v>
      </c>
      <c r="AU17">
        <v>1174.53</v>
      </c>
      <c r="AV17">
        <f>1-AT17/AU17</f>
        <v>0</v>
      </c>
      <c r="AW17">
        <v>0.5</v>
      </c>
      <c r="AX17">
        <f>BL17</f>
        <v>0</v>
      </c>
      <c r="AY17">
        <f>J17</f>
        <v>0</v>
      </c>
      <c r="AZ17">
        <f>AV17*AW17*AX17</f>
        <v>0</v>
      </c>
      <c r="BA17">
        <f>BF17/AU17</f>
        <v>0</v>
      </c>
      <c r="BB17">
        <f>(AY17-AR17)/AX17</f>
        <v>0</v>
      </c>
      <c r="BC17">
        <f>(AO17-AU17)/AU17</f>
        <v>0</v>
      </c>
      <c r="BD17" t="s">
        <v>331</v>
      </c>
      <c r="BE17">
        <v>0</v>
      </c>
      <c r="BF17">
        <f>AU17-BE17</f>
        <v>0</v>
      </c>
      <c r="BG17">
        <f>(AU17-AT17)/(AU17-BE17)</f>
        <v>0</v>
      </c>
      <c r="BH17">
        <f>(AO17-AU17)/(AO17-BE17)</f>
        <v>0</v>
      </c>
      <c r="BI17">
        <f>(AU17-AT17)/(AU17-AN17)</f>
        <v>0</v>
      </c>
      <c r="BJ17">
        <f>(AO17-AU17)/(AO17-AN17)</f>
        <v>0</v>
      </c>
      <c r="BK17">
        <f>$B$11*CF17+$C$11*CG17+$F$11*CT17</f>
        <v>0</v>
      </c>
      <c r="BL17">
        <f>BK17*BM17</f>
        <v>0</v>
      </c>
      <c r="BM17">
        <f>($B$11*$D$9+$C$11*$D$9+$F$11*((DG17+CY17)/MAX(DG17+CY17+DH17, 0.1)*$I$9+DH17/MAX(DG17+CY17+DH17, 0.1)*$J$9))/($B$11+$C$11+$F$11)</f>
        <v>0</v>
      </c>
      <c r="BN17">
        <f>($B$11*$K$9+$C$11*$K$9+$F$11*((DG17+CY17)/MAX(DG17+CY17+DH17, 0.1)*$P$9+DH17/MAX(DG17+CY17+DH17, 0.1)*$Q$9))/($B$11+$C$11+$F$11)</f>
        <v>0</v>
      </c>
      <c r="BO17">
        <v>6</v>
      </c>
      <c r="BP17">
        <v>0.5</v>
      </c>
      <c r="BQ17" t="s">
        <v>332</v>
      </c>
      <c r="BR17">
        <v>1554831090.1</v>
      </c>
      <c r="BS17">
        <v>398.754</v>
      </c>
      <c r="BT17">
        <v>400</v>
      </c>
      <c r="BU17">
        <v>16.6715</v>
      </c>
      <c r="BV17">
        <v>16.4818</v>
      </c>
      <c r="BW17">
        <v>599.99</v>
      </c>
      <c r="BX17">
        <v>100.916</v>
      </c>
      <c r="BY17">
        <v>0.100051</v>
      </c>
      <c r="BZ17">
        <v>24.5311</v>
      </c>
      <c r="CA17">
        <v>24.9897</v>
      </c>
      <c r="CB17">
        <v>999.9</v>
      </c>
      <c r="CC17">
        <v>0</v>
      </c>
      <c r="CD17">
        <v>0</v>
      </c>
      <c r="CE17">
        <v>9996.25</v>
      </c>
      <c r="CF17">
        <v>0</v>
      </c>
      <c r="CG17">
        <v>0.00152894</v>
      </c>
      <c r="CH17">
        <v>-1.24591</v>
      </c>
      <c r="CI17">
        <v>405.514</v>
      </c>
      <c r="CJ17">
        <v>406.703</v>
      </c>
      <c r="CK17">
        <v>0.189701</v>
      </c>
      <c r="CL17">
        <v>396.028</v>
      </c>
      <c r="CM17">
        <v>400</v>
      </c>
      <c r="CN17">
        <v>16.5995</v>
      </c>
      <c r="CO17">
        <v>16.4818</v>
      </c>
      <c r="CP17">
        <v>1.68242</v>
      </c>
      <c r="CQ17">
        <v>1.66328</v>
      </c>
      <c r="CR17">
        <v>14.7352</v>
      </c>
      <c r="CS17">
        <v>14.5579</v>
      </c>
      <c r="CT17">
        <v>1500.11</v>
      </c>
      <c r="CU17">
        <v>0.972993</v>
      </c>
      <c r="CV17">
        <v>0.0270075</v>
      </c>
      <c r="CW17">
        <v>0</v>
      </c>
      <c r="CX17">
        <v>1156.3</v>
      </c>
      <c r="CY17">
        <v>2</v>
      </c>
      <c r="CZ17">
        <v>17331.1</v>
      </c>
      <c r="DA17">
        <v>13105.5</v>
      </c>
      <c r="DB17">
        <v>41.25</v>
      </c>
      <c r="DC17">
        <v>43.437</v>
      </c>
      <c r="DD17">
        <v>42.375</v>
      </c>
      <c r="DE17">
        <v>42.437</v>
      </c>
      <c r="DF17">
        <v>43.187</v>
      </c>
      <c r="DG17">
        <v>1457.65</v>
      </c>
      <c r="DH17">
        <v>40.46</v>
      </c>
      <c r="DI17">
        <v>0</v>
      </c>
      <c r="DJ17">
        <v>2715.20000004768</v>
      </c>
      <c r="DK17">
        <v>1156.66058823529</v>
      </c>
      <c r="DL17">
        <v>-5.89460787890672</v>
      </c>
      <c r="DM17">
        <v>-105.02450990342</v>
      </c>
      <c r="DN17">
        <v>17338.1176470588</v>
      </c>
      <c r="DO17">
        <v>10</v>
      </c>
      <c r="DP17">
        <v>1554831017.6</v>
      </c>
      <c r="DQ17" t="s">
        <v>333</v>
      </c>
      <c r="DR17">
        <v>1</v>
      </c>
      <c r="DS17">
        <v>2.726</v>
      </c>
      <c r="DT17">
        <v>0.072</v>
      </c>
      <c r="DU17">
        <v>400</v>
      </c>
      <c r="DV17">
        <v>17</v>
      </c>
      <c r="DW17">
        <v>0.26</v>
      </c>
      <c r="DX17">
        <v>0.09</v>
      </c>
      <c r="DY17">
        <v>400.005098360656</v>
      </c>
      <c r="DZ17">
        <v>0.0761501850872711</v>
      </c>
      <c r="EA17">
        <v>0.0253265265706165</v>
      </c>
      <c r="EB17">
        <v>1</v>
      </c>
      <c r="EC17">
        <v>398.743065573771</v>
      </c>
      <c r="ED17">
        <v>-0.128877842411401</v>
      </c>
      <c r="EE17">
        <v>0.0269631617864729</v>
      </c>
      <c r="EF17">
        <v>1</v>
      </c>
      <c r="EG17">
        <v>16.6700557377049</v>
      </c>
      <c r="EH17">
        <v>-0.00115811739819909</v>
      </c>
      <c r="EI17">
        <v>0.00148130697609608</v>
      </c>
      <c r="EJ17">
        <v>1</v>
      </c>
      <c r="EK17">
        <v>3</v>
      </c>
      <c r="EL17">
        <v>3</v>
      </c>
      <c r="EM17" t="s">
        <v>334</v>
      </c>
      <c r="EN17">
        <v>3.20979</v>
      </c>
      <c r="EO17">
        <v>2.67621</v>
      </c>
      <c r="EP17">
        <v>0.104465</v>
      </c>
      <c r="EQ17">
        <v>0.104898</v>
      </c>
      <c r="ER17">
        <v>0.0899307</v>
      </c>
      <c r="ES17">
        <v>0.089448</v>
      </c>
      <c r="ET17">
        <v>27812.5</v>
      </c>
      <c r="EU17">
        <v>31857.6</v>
      </c>
      <c r="EV17">
        <v>30872</v>
      </c>
      <c r="EW17">
        <v>34232.4</v>
      </c>
      <c r="EX17">
        <v>38181</v>
      </c>
      <c r="EY17">
        <v>38594.2</v>
      </c>
      <c r="EZ17">
        <v>42093.3</v>
      </c>
      <c r="FA17">
        <v>42270.2</v>
      </c>
      <c r="FB17">
        <v>2.25468</v>
      </c>
      <c r="FC17">
        <v>1.89858</v>
      </c>
      <c r="FD17">
        <v>0.119083</v>
      </c>
      <c r="FE17">
        <v>0</v>
      </c>
      <c r="FF17">
        <v>23.0327</v>
      </c>
      <c r="FG17">
        <v>999.9</v>
      </c>
      <c r="FH17">
        <v>52.716</v>
      </c>
      <c r="FI17">
        <v>30.595</v>
      </c>
      <c r="FJ17">
        <v>23.0288</v>
      </c>
      <c r="FK17">
        <v>60.3037</v>
      </c>
      <c r="FL17">
        <v>23.8261</v>
      </c>
      <c r="FM17">
        <v>1</v>
      </c>
      <c r="FN17">
        <v>-0.154545</v>
      </c>
      <c r="FO17">
        <v>1.60163</v>
      </c>
      <c r="FP17">
        <v>20.2668</v>
      </c>
      <c r="FQ17">
        <v>5.24484</v>
      </c>
      <c r="FR17">
        <v>11.986</v>
      </c>
      <c r="FS17">
        <v>4.975</v>
      </c>
      <c r="FT17">
        <v>3.29733</v>
      </c>
      <c r="FU17">
        <v>161.1</v>
      </c>
      <c r="FV17">
        <v>9999</v>
      </c>
      <c r="FW17">
        <v>9999</v>
      </c>
      <c r="FX17">
        <v>7487.7</v>
      </c>
      <c r="FY17">
        <v>1.85626</v>
      </c>
      <c r="FZ17">
        <v>1.85455</v>
      </c>
      <c r="GA17">
        <v>1.8556</v>
      </c>
      <c r="GB17">
        <v>1.85989</v>
      </c>
      <c r="GC17">
        <v>1.85416</v>
      </c>
      <c r="GD17">
        <v>1.85854</v>
      </c>
      <c r="GE17">
        <v>1.85577</v>
      </c>
      <c r="GF17">
        <v>1.85438</v>
      </c>
      <c r="GG17" t="s">
        <v>335</v>
      </c>
      <c r="GH17" t="s">
        <v>19</v>
      </c>
      <c r="GI17" t="s">
        <v>19</v>
      </c>
      <c r="GJ17" t="s">
        <v>19</v>
      </c>
      <c r="GK17" t="s">
        <v>336</v>
      </c>
      <c r="GL17" t="s">
        <v>337</v>
      </c>
      <c r="GM17" t="s">
        <v>338</v>
      </c>
      <c r="GN17" t="s">
        <v>338</v>
      </c>
      <c r="GO17" t="s">
        <v>338</v>
      </c>
      <c r="GP17" t="s">
        <v>338</v>
      </c>
      <c r="GQ17">
        <v>0</v>
      </c>
      <c r="GR17">
        <v>100</v>
      </c>
      <c r="GS17">
        <v>100</v>
      </c>
      <c r="GT17">
        <v>2.726</v>
      </c>
      <c r="GU17">
        <v>0.072</v>
      </c>
      <c r="GV17">
        <v>2</v>
      </c>
      <c r="GW17">
        <v>646.229</v>
      </c>
      <c r="GX17">
        <v>380.624</v>
      </c>
      <c r="GY17">
        <v>20.2448</v>
      </c>
      <c r="GZ17">
        <v>25.0966</v>
      </c>
      <c r="HA17">
        <v>30.0002</v>
      </c>
      <c r="HB17">
        <v>25.0059</v>
      </c>
      <c r="HC17">
        <v>25.0022</v>
      </c>
      <c r="HD17">
        <v>19.8053</v>
      </c>
      <c r="HE17">
        <v>36.2146</v>
      </c>
      <c r="HF17">
        <v>0</v>
      </c>
      <c r="HG17">
        <v>20.2425</v>
      </c>
      <c r="HH17">
        <v>400</v>
      </c>
      <c r="HI17">
        <v>16.445</v>
      </c>
      <c r="HJ17">
        <v>101.412</v>
      </c>
      <c r="HK17">
        <v>101.745</v>
      </c>
    </row>
    <row r="18" spans="1:219">
      <c r="A18">
        <v>2</v>
      </c>
      <c r="B18">
        <v>1554831231.1</v>
      </c>
      <c r="C18">
        <v>141</v>
      </c>
      <c r="D18" t="s">
        <v>339</v>
      </c>
      <c r="E18" t="s">
        <v>340</v>
      </c>
      <c r="H18">
        <v>1554831231.1</v>
      </c>
      <c r="I18">
        <f>BW18*AJ18*(BU18-BV18)/(100*BO18*(1000-AJ18*BU18))</f>
        <v>0</v>
      </c>
      <c r="J18">
        <f>BW18*AJ18*(BT18-BS18*(1000-AJ18*BV18)/(1000-AJ18*BU18))/(100*BO18)</f>
        <v>0</v>
      </c>
      <c r="K18">
        <f>BS18 - IF(AJ18&gt;1, J18*BO18*100.0/(AL18*CE18), 0)</f>
        <v>0</v>
      </c>
      <c r="L18">
        <f>((R18-I18/2)*K18-J18)/(R18+I18/2)</f>
        <v>0</v>
      </c>
      <c r="M18">
        <f>L18*(BX18+BY18)/1000.0</f>
        <v>0</v>
      </c>
      <c r="N18">
        <f>(BS18 - IF(AJ18&gt;1, J18*BO18*100.0/(AL18*CE18), 0))*(BX18+BY18)/1000.0</f>
        <v>0</v>
      </c>
      <c r="O18">
        <f>2.0/((1/Q18-1/P18)+SIGN(Q18)*SQRT((1/Q18-1/P18)*(1/Q18-1/P18) + 4*BP18/((BP18+1)*(BP18+1))*(2*1/Q18*1/P18-1/P18*1/P18)))</f>
        <v>0</v>
      </c>
      <c r="P18">
        <f>AG18+AF18*BO18+AE18*BO18*BO18</f>
        <v>0</v>
      </c>
      <c r="Q18">
        <f>I18*(1000-(1000*0.61365*exp(17.502*U18/(240.97+U18))/(BX18+BY18)+BU18)/2)/(1000*0.61365*exp(17.502*U18/(240.97+U18))/(BX18+BY18)-BU18)</f>
        <v>0</v>
      </c>
      <c r="R18">
        <f>1/((BP18+1)/(O18/1.6)+1/(P18/1.37)) + BP18/((BP18+1)/(O18/1.6) + BP18/(P18/1.37))</f>
        <v>0</v>
      </c>
      <c r="S18">
        <f>(BL18*BN18)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BU18*(BX18+BY18)/1000</f>
        <v>0</v>
      </c>
      <c r="Y18">
        <f>0.61365*exp(17.502*BZ18/(240.97+BZ18))</f>
        <v>0</v>
      </c>
      <c r="Z18">
        <f>(V18-BU18*(BX18+BY18)/1000)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-0.0418707965123901</v>
      </c>
      <c r="AF18">
        <v>0.0470036371683936</v>
      </c>
      <c r="AG18">
        <v>3.50071650432763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MAX(0,($B$13+$C$13*CE18)/(1+$D$13*CE18)*BX18/(BZ18+273)*$E$13)</f>
        <v>0</v>
      </c>
      <c r="AM18">
        <v>0</v>
      </c>
      <c r="AN18">
        <v>620.557647058824</v>
      </c>
      <c r="AO18">
        <v>1908.13</v>
      </c>
      <c r="AP18">
        <f>AO18-AN18</f>
        <v>0</v>
      </c>
      <c r="AQ18">
        <f>AP18/AO18</f>
        <v>0</v>
      </c>
      <c r="AR18">
        <v>-2.26732946292121</v>
      </c>
      <c r="AS18" t="s">
        <v>341</v>
      </c>
      <c r="AT18">
        <v>1138.21588235294</v>
      </c>
      <c r="AU18">
        <v>1163.77</v>
      </c>
      <c r="AV18">
        <f>1-AT18/AU18</f>
        <v>0</v>
      </c>
      <c r="AW18">
        <v>0.5</v>
      </c>
      <c r="AX18">
        <f>BL18</f>
        <v>0</v>
      </c>
      <c r="AY18">
        <f>J18</f>
        <v>0</v>
      </c>
      <c r="AZ18">
        <f>AV18*AW18*AX18</f>
        <v>0</v>
      </c>
      <c r="BA18">
        <f>BF18/AU18</f>
        <v>0</v>
      </c>
      <c r="BB18">
        <f>(AY18-AR18)/AX18</f>
        <v>0</v>
      </c>
      <c r="BC18">
        <f>(AO18-AU18)/AU18</f>
        <v>0</v>
      </c>
      <c r="BD18" t="s">
        <v>331</v>
      </c>
      <c r="BE18">
        <v>0</v>
      </c>
      <c r="BF18">
        <f>AU18-BE18</f>
        <v>0</v>
      </c>
      <c r="BG18">
        <f>(AU18-AT18)/(AU18-BE18)</f>
        <v>0</v>
      </c>
      <c r="BH18">
        <f>(AO18-AU18)/(AO18-BE18)</f>
        <v>0</v>
      </c>
      <c r="BI18">
        <f>(AU18-AT18)/(AU18-AN18)</f>
        <v>0</v>
      </c>
      <c r="BJ18">
        <f>(AO18-AU18)/(AO18-AN18)</f>
        <v>0</v>
      </c>
      <c r="BK18">
        <f>$B$11*CF18+$C$11*CG18+$F$11*CT18</f>
        <v>0</v>
      </c>
      <c r="BL18">
        <f>BK18*BM18</f>
        <v>0</v>
      </c>
      <c r="BM18">
        <f>($B$11*$D$9+$C$11*$D$9+$F$11*((DG18+CY18)/MAX(DG18+CY18+DH18, 0.1)*$I$9+DH18/MAX(DG18+CY18+DH18, 0.1)*$J$9))/($B$11+$C$11+$F$11)</f>
        <v>0</v>
      </c>
      <c r="BN18">
        <f>($B$11*$K$9+$C$11*$K$9+$F$11*((DG18+CY18)/MAX(DG18+CY18+DH18, 0.1)*$P$9+DH18/MAX(DG18+CY18+DH18, 0.1)*$Q$9))/($B$11+$C$11+$F$11)</f>
        <v>0</v>
      </c>
      <c r="BO18">
        <v>6</v>
      </c>
      <c r="BP18">
        <v>0.5</v>
      </c>
      <c r="BQ18" t="s">
        <v>332</v>
      </c>
      <c r="BR18">
        <v>1554831231.1</v>
      </c>
      <c r="BS18">
        <v>398.55</v>
      </c>
      <c r="BT18">
        <v>400.014</v>
      </c>
      <c r="BU18">
        <v>16.5619</v>
      </c>
      <c r="BV18">
        <v>16.3645</v>
      </c>
      <c r="BW18">
        <v>600.024</v>
      </c>
      <c r="BX18">
        <v>100.923</v>
      </c>
      <c r="BY18">
        <v>0.100026</v>
      </c>
      <c r="BZ18">
        <v>24.746</v>
      </c>
      <c r="CA18">
        <v>24.9776</v>
      </c>
      <c r="CB18">
        <v>999.9</v>
      </c>
      <c r="CC18">
        <v>0</v>
      </c>
      <c r="CD18">
        <v>0</v>
      </c>
      <c r="CE18">
        <v>10005</v>
      </c>
      <c r="CF18">
        <v>0</v>
      </c>
      <c r="CG18">
        <v>0.00152894</v>
      </c>
      <c r="CH18">
        <v>-1.46436</v>
      </c>
      <c r="CI18">
        <v>405.262</v>
      </c>
      <c r="CJ18">
        <v>406.669</v>
      </c>
      <c r="CK18">
        <v>0.197441</v>
      </c>
      <c r="CL18">
        <v>395.89</v>
      </c>
      <c r="CM18">
        <v>400.014</v>
      </c>
      <c r="CN18">
        <v>16.5019</v>
      </c>
      <c r="CO18">
        <v>16.3645</v>
      </c>
      <c r="CP18">
        <v>1.67147</v>
      </c>
      <c r="CQ18">
        <v>1.65155</v>
      </c>
      <c r="CR18">
        <v>14.634</v>
      </c>
      <c r="CS18">
        <v>14.4484</v>
      </c>
      <c r="CT18">
        <v>1200.01</v>
      </c>
      <c r="CU18">
        <v>0.967014</v>
      </c>
      <c r="CV18">
        <v>0.032986</v>
      </c>
      <c r="CW18">
        <v>0</v>
      </c>
      <c r="CX18">
        <v>1138.02</v>
      </c>
      <c r="CY18">
        <v>2</v>
      </c>
      <c r="CZ18">
        <v>13609.5</v>
      </c>
      <c r="DA18">
        <v>10458.6</v>
      </c>
      <c r="DB18">
        <v>41</v>
      </c>
      <c r="DC18">
        <v>43.312</v>
      </c>
      <c r="DD18">
        <v>42.312</v>
      </c>
      <c r="DE18">
        <v>42.687</v>
      </c>
      <c r="DF18">
        <v>43.187</v>
      </c>
      <c r="DG18">
        <v>1158.49</v>
      </c>
      <c r="DH18">
        <v>39.52</v>
      </c>
      <c r="DI18">
        <v>0</v>
      </c>
      <c r="DJ18">
        <v>140.399999856949</v>
      </c>
      <c r="DK18">
        <v>1138.21588235294</v>
      </c>
      <c r="DL18">
        <v>-5.16176471721409</v>
      </c>
      <c r="DM18">
        <v>-74.8284314669162</v>
      </c>
      <c r="DN18">
        <v>13616.0647058824</v>
      </c>
      <c r="DO18">
        <v>10</v>
      </c>
      <c r="DP18">
        <v>1554831157.1</v>
      </c>
      <c r="DQ18" t="s">
        <v>342</v>
      </c>
      <c r="DR18">
        <v>2</v>
      </c>
      <c r="DS18">
        <v>2.66</v>
      </c>
      <c r="DT18">
        <v>0.06</v>
      </c>
      <c r="DU18">
        <v>400</v>
      </c>
      <c r="DV18">
        <v>16</v>
      </c>
      <c r="DW18">
        <v>0.27</v>
      </c>
      <c r="DX18">
        <v>0.15</v>
      </c>
      <c r="DY18">
        <v>399.996131147541</v>
      </c>
      <c r="DZ18">
        <v>0.0295716552089182</v>
      </c>
      <c r="EA18">
        <v>0.0215235101423339</v>
      </c>
      <c r="EB18">
        <v>1</v>
      </c>
      <c r="EC18">
        <v>398.572983606557</v>
      </c>
      <c r="ED18">
        <v>-0.0331253305128309</v>
      </c>
      <c r="EE18">
        <v>0.0211656168776736</v>
      </c>
      <c r="EF18">
        <v>1</v>
      </c>
      <c r="EG18">
        <v>16.5244868852459</v>
      </c>
      <c r="EH18">
        <v>0.193554732945518</v>
      </c>
      <c r="EI18">
        <v>0.0293471671792328</v>
      </c>
      <c r="EJ18">
        <v>1</v>
      </c>
      <c r="EK18">
        <v>3</v>
      </c>
      <c r="EL18">
        <v>3</v>
      </c>
      <c r="EM18" t="s">
        <v>334</v>
      </c>
      <c r="EN18">
        <v>3.20986</v>
      </c>
      <c r="EO18">
        <v>2.67626</v>
      </c>
      <c r="EP18">
        <v>0.104442</v>
      </c>
      <c r="EQ18">
        <v>0.104906</v>
      </c>
      <c r="ER18">
        <v>0.0895505</v>
      </c>
      <c r="ES18">
        <v>0.0889923</v>
      </c>
      <c r="ET18">
        <v>27813.1</v>
      </c>
      <c r="EU18">
        <v>31857.6</v>
      </c>
      <c r="EV18">
        <v>30871.8</v>
      </c>
      <c r="EW18">
        <v>34232.7</v>
      </c>
      <c r="EX18">
        <v>38196.7</v>
      </c>
      <c r="EY18">
        <v>38613.9</v>
      </c>
      <c r="EZ18">
        <v>42093</v>
      </c>
      <c r="FA18">
        <v>42270.6</v>
      </c>
      <c r="FB18">
        <v>2.25455</v>
      </c>
      <c r="FC18">
        <v>1.8983</v>
      </c>
      <c r="FD18">
        <v>0.110604</v>
      </c>
      <c r="FE18">
        <v>0</v>
      </c>
      <c r="FF18">
        <v>23.1601</v>
      </c>
      <c r="FG18">
        <v>999.9</v>
      </c>
      <c r="FH18">
        <v>52.619</v>
      </c>
      <c r="FI18">
        <v>30.665</v>
      </c>
      <c r="FJ18">
        <v>23.0765</v>
      </c>
      <c r="FK18">
        <v>60.4237</v>
      </c>
      <c r="FL18">
        <v>23.5817</v>
      </c>
      <c r="FM18">
        <v>1</v>
      </c>
      <c r="FN18">
        <v>-0.155528</v>
      </c>
      <c r="FO18">
        <v>1.11493</v>
      </c>
      <c r="FP18">
        <v>20.2743</v>
      </c>
      <c r="FQ18">
        <v>5.24739</v>
      </c>
      <c r="FR18">
        <v>11.986</v>
      </c>
      <c r="FS18">
        <v>4.9756</v>
      </c>
      <c r="FT18">
        <v>3.298</v>
      </c>
      <c r="FU18">
        <v>161.2</v>
      </c>
      <c r="FV18">
        <v>9999</v>
      </c>
      <c r="FW18">
        <v>9999</v>
      </c>
      <c r="FX18">
        <v>7490.5</v>
      </c>
      <c r="FY18">
        <v>1.85623</v>
      </c>
      <c r="FZ18">
        <v>1.85446</v>
      </c>
      <c r="GA18">
        <v>1.85555</v>
      </c>
      <c r="GB18">
        <v>1.85988</v>
      </c>
      <c r="GC18">
        <v>1.85411</v>
      </c>
      <c r="GD18">
        <v>1.85852</v>
      </c>
      <c r="GE18">
        <v>1.85577</v>
      </c>
      <c r="GF18">
        <v>1.85431</v>
      </c>
      <c r="GG18" t="s">
        <v>335</v>
      </c>
      <c r="GH18" t="s">
        <v>19</v>
      </c>
      <c r="GI18" t="s">
        <v>19</v>
      </c>
      <c r="GJ18" t="s">
        <v>19</v>
      </c>
      <c r="GK18" t="s">
        <v>336</v>
      </c>
      <c r="GL18" t="s">
        <v>337</v>
      </c>
      <c r="GM18" t="s">
        <v>338</v>
      </c>
      <c r="GN18" t="s">
        <v>338</v>
      </c>
      <c r="GO18" t="s">
        <v>338</v>
      </c>
      <c r="GP18" t="s">
        <v>338</v>
      </c>
      <c r="GQ18">
        <v>0</v>
      </c>
      <c r="GR18">
        <v>100</v>
      </c>
      <c r="GS18">
        <v>100</v>
      </c>
      <c r="GT18">
        <v>2.66</v>
      </c>
      <c r="GU18">
        <v>0.06</v>
      </c>
      <c r="GV18">
        <v>2</v>
      </c>
      <c r="GW18">
        <v>646.184</v>
      </c>
      <c r="GX18">
        <v>380.507</v>
      </c>
      <c r="GY18">
        <v>21.1323</v>
      </c>
      <c r="GZ18">
        <v>25.0945</v>
      </c>
      <c r="HA18">
        <v>29.9999</v>
      </c>
      <c r="HB18">
        <v>25.0101</v>
      </c>
      <c r="HC18">
        <v>25.0063</v>
      </c>
      <c r="HD18">
        <v>19.8068</v>
      </c>
      <c r="HE18">
        <v>36.3904</v>
      </c>
      <c r="HF18">
        <v>0</v>
      </c>
      <c r="HG18">
        <v>21.1518</v>
      </c>
      <c r="HH18">
        <v>400</v>
      </c>
      <c r="HI18">
        <v>16.3955</v>
      </c>
      <c r="HJ18">
        <v>101.412</v>
      </c>
      <c r="HK18">
        <v>101.746</v>
      </c>
    </row>
    <row r="19" spans="1:219">
      <c r="A19">
        <v>3</v>
      </c>
      <c r="B19">
        <v>1554831380.1</v>
      </c>
      <c r="C19">
        <v>290</v>
      </c>
      <c r="D19" t="s">
        <v>343</v>
      </c>
      <c r="E19" t="s">
        <v>344</v>
      </c>
      <c r="H19">
        <v>1554831380.1</v>
      </c>
      <c r="I19">
        <f>BW19*AJ19*(BU19-BV19)/(100*BO19*(1000-AJ19*BU19))</f>
        <v>0</v>
      </c>
      <c r="J19">
        <f>BW19*AJ19*(BT19-BS19*(1000-AJ19*BV19)/(1000-AJ19*BU19))/(100*BO19)</f>
        <v>0</v>
      </c>
      <c r="K19">
        <f>BS19 - IF(AJ19&gt;1, J19*BO19*100.0/(AL19*CE19), 0)</f>
        <v>0</v>
      </c>
      <c r="L19">
        <f>((R19-I19/2)*K19-J19)/(R19+I19/2)</f>
        <v>0</v>
      </c>
      <c r="M19">
        <f>L19*(BX19+BY19)/1000.0</f>
        <v>0</v>
      </c>
      <c r="N19">
        <f>(BS19 - IF(AJ19&gt;1, J19*BO19*100.0/(AL19*CE19), 0))*(BX19+BY19)/1000.0</f>
        <v>0</v>
      </c>
      <c r="O19">
        <f>2.0/((1/Q19-1/P19)+SIGN(Q19)*SQRT((1/Q19-1/P19)*(1/Q19-1/P19) + 4*BP19/((BP19+1)*(BP19+1))*(2*1/Q19*1/P19-1/P19*1/P19)))</f>
        <v>0</v>
      </c>
      <c r="P19">
        <f>AG19+AF19*BO19+AE19*BO19*BO19</f>
        <v>0</v>
      </c>
      <c r="Q19">
        <f>I19*(1000-(1000*0.61365*exp(17.502*U19/(240.97+U19))/(BX19+BY19)+BU19)/2)/(1000*0.61365*exp(17.502*U19/(240.97+U19))/(BX19+BY19)-BU19)</f>
        <v>0</v>
      </c>
      <c r="R19">
        <f>1/((BP19+1)/(O19/1.6)+1/(P19/1.37)) + BP19/((BP19+1)/(O19/1.6) + BP19/(P19/1.37))</f>
        <v>0</v>
      </c>
      <c r="S19">
        <f>(BL19*BN19)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BU19*(BX19+BY19)/1000</f>
        <v>0</v>
      </c>
      <c r="Y19">
        <f>0.61365*exp(17.502*BZ19/(240.97+BZ19))</f>
        <v>0</v>
      </c>
      <c r="Z19">
        <f>(V19-BU19*(BX19+BY19)/1000)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-0.0419816910711431</v>
      </c>
      <c r="AF19">
        <v>0.0471281260254909</v>
      </c>
      <c r="AG19">
        <v>3.50803531118042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MAX(0,($B$13+$C$13*CE19)/(1+$D$13*CE19)*BX19/(BZ19+273)*$E$13)</f>
        <v>0</v>
      </c>
      <c r="AM19">
        <v>0</v>
      </c>
      <c r="AN19">
        <v>620.557647058824</v>
      </c>
      <c r="AO19">
        <v>1908.13</v>
      </c>
      <c r="AP19">
        <f>AO19-AN19</f>
        <v>0</v>
      </c>
      <c r="AQ19">
        <f>AP19/AO19</f>
        <v>0</v>
      </c>
      <c r="AR19">
        <v>-2.26732946292121</v>
      </c>
      <c r="AS19" t="s">
        <v>345</v>
      </c>
      <c r="AT19">
        <v>1121.38764705882</v>
      </c>
      <c r="AU19">
        <v>1155.18</v>
      </c>
      <c r="AV19">
        <f>1-AT19/AU19</f>
        <v>0</v>
      </c>
      <c r="AW19">
        <v>0.5</v>
      </c>
      <c r="AX19">
        <f>BL19</f>
        <v>0</v>
      </c>
      <c r="AY19">
        <f>J19</f>
        <v>0</v>
      </c>
      <c r="AZ19">
        <f>AV19*AW19*AX19</f>
        <v>0</v>
      </c>
      <c r="BA19">
        <f>BF19/AU19</f>
        <v>0</v>
      </c>
      <c r="BB19">
        <f>(AY19-AR19)/AX19</f>
        <v>0</v>
      </c>
      <c r="BC19">
        <f>(AO19-AU19)/AU19</f>
        <v>0</v>
      </c>
      <c r="BD19" t="s">
        <v>331</v>
      </c>
      <c r="BE19">
        <v>0</v>
      </c>
      <c r="BF19">
        <f>AU19-BE19</f>
        <v>0</v>
      </c>
      <c r="BG19">
        <f>(AU19-AT19)/(AU19-BE19)</f>
        <v>0</v>
      </c>
      <c r="BH19">
        <f>(AO19-AU19)/(AO19-BE19)</f>
        <v>0</v>
      </c>
      <c r="BI19">
        <f>(AU19-AT19)/(AU19-AN19)</f>
        <v>0</v>
      </c>
      <c r="BJ19">
        <f>(AO19-AU19)/(AO19-AN19)</f>
        <v>0</v>
      </c>
      <c r="BK19">
        <f>$B$11*CF19+$C$11*CG19+$F$11*CT19</f>
        <v>0</v>
      </c>
      <c r="BL19">
        <f>BK19*BM19</f>
        <v>0</v>
      </c>
      <c r="BM19">
        <f>($B$11*$D$9+$C$11*$D$9+$F$11*((DG19+CY19)/MAX(DG19+CY19+DH19, 0.1)*$I$9+DH19/MAX(DG19+CY19+DH19, 0.1)*$J$9))/($B$11+$C$11+$F$11)</f>
        <v>0</v>
      </c>
      <c r="BN19">
        <f>($B$11*$K$9+$C$11*$K$9+$F$11*((DG19+CY19)/MAX(DG19+CY19+DH19, 0.1)*$P$9+DH19/MAX(DG19+CY19+DH19, 0.1)*$Q$9))/($B$11+$C$11+$F$11)</f>
        <v>0</v>
      </c>
      <c r="BO19">
        <v>6</v>
      </c>
      <c r="BP19">
        <v>0.5</v>
      </c>
      <c r="BQ19" t="s">
        <v>332</v>
      </c>
      <c r="BR19">
        <v>1554831380.1</v>
      </c>
      <c r="BS19">
        <v>398.422</v>
      </c>
      <c r="BT19">
        <v>399.986</v>
      </c>
      <c r="BU19">
        <v>16.6709</v>
      </c>
      <c r="BV19">
        <v>16.4302</v>
      </c>
      <c r="BW19">
        <v>600.025</v>
      </c>
      <c r="BX19">
        <v>100.926</v>
      </c>
      <c r="BY19">
        <v>0.0996528</v>
      </c>
      <c r="BZ19">
        <v>24.938</v>
      </c>
      <c r="CA19">
        <v>25.0104</v>
      </c>
      <c r="CB19">
        <v>999.9</v>
      </c>
      <c r="CC19">
        <v>0</v>
      </c>
      <c r="CD19">
        <v>0</v>
      </c>
      <c r="CE19">
        <v>10031.2</v>
      </c>
      <c r="CF19">
        <v>0</v>
      </c>
      <c r="CG19">
        <v>0.00152894</v>
      </c>
      <c r="CH19">
        <v>-1.56384</v>
      </c>
      <c r="CI19">
        <v>405.176</v>
      </c>
      <c r="CJ19">
        <v>406.667</v>
      </c>
      <c r="CK19">
        <v>0.240732</v>
      </c>
      <c r="CL19">
        <v>395.721</v>
      </c>
      <c r="CM19">
        <v>399.986</v>
      </c>
      <c r="CN19">
        <v>16.6049</v>
      </c>
      <c r="CO19">
        <v>16.4302</v>
      </c>
      <c r="CP19">
        <v>1.68253</v>
      </c>
      <c r="CQ19">
        <v>1.65823</v>
      </c>
      <c r="CR19">
        <v>14.7362</v>
      </c>
      <c r="CS19">
        <v>14.5109</v>
      </c>
      <c r="CT19">
        <v>999.98</v>
      </c>
      <c r="CU19">
        <v>0.960003</v>
      </c>
      <c r="CV19">
        <v>0.039997</v>
      </c>
      <c r="CW19">
        <v>0</v>
      </c>
      <c r="CX19">
        <v>1120.96</v>
      </c>
      <c r="CY19">
        <v>2</v>
      </c>
      <c r="CZ19">
        <v>11173.1</v>
      </c>
      <c r="DA19">
        <v>8691.26</v>
      </c>
      <c r="DB19">
        <v>40.625</v>
      </c>
      <c r="DC19">
        <v>43.187</v>
      </c>
      <c r="DD19">
        <v>42.125</v>
      </c>
      <c r="DE19">
        <v>42.625</v>
      </c>
      <c r="DF19">
        <v>42.937</v>
      </c>
      <c r="DG19">
        <v>958.06</v>
      </c>
      <c r="DH19">
        <v>39.92</v>
      </c>
      <c r="DI19">
        <v>0</v>
      </c>
      <c r="DJ19">
        <v>148.799999952316</v>
      </c>
      <c r="DK19">
        <v>1121.38764705882</v>
      </c>
      <c r="DL19">
        <v>-4.44117650201757</v>
      </c>
      <c r="DM19">
        <v>-39.0196077623389</v>
      </c>
      <c r="DN19">
        <v>11176.2647058824</v>
      </c>
      <c r="DO19">
        <v>10</v>
      </c>
      <c r="DP19">
        <v>1554831283.1</v>
      </c>
      <c r="DQ19" t="s">
        <v>346</v>
      </c>
      <c r="DR19">
        <v>3</v>
      </c>
      <c r="DS19">
        <v>2.701</v>
      </c>
      <c r="DT19">
        <v>0.066</v>
      </c>
      <c r="DU19">
        <v>400</v>
      </c>
      <c r="DV19">
        <v>16</v>
      </c>
      <c r="DW19">
        <v>0.69</v>
      </c>
      <c r="DX19">
        <v>0.23</v>
      </c>
      <c r="DY19">
        <v>399.992852459016</v>
      </c>
      <c r="DZ19">
        <v>0.0641882601796002</v>
      </c>
      <c r="EA19">
        <v>0.0210797362611203</v>
      </c>
      <c r="EB19">
        <v>1</v>
      </c>
      <c r="EC19">
        <v>398.430442622951</v>
      </c>
      <c r="ED19">
        <v>-0.081582231623722</v>
      </c>
      <c r="EE19">
        <v>0.0195637039221354</v>
      </c>
      <c r="EF19">
        <v>1</v>
      </c>
      <c r="EG19">
        <v>16.6325393442623</v>
      </c>
      <c r="EH19">
        <v>0.19397546271816</v>
      </c>
      <c r="EI19">
        <v>0.0291206606768895</v>
      </c>
      <c r="EJ19">
        <v>1</v>
      </c>
      <c r="EK19">
        <v>3</v>
      </c>
      <c r="EL19">
        <v>3</v>
      </c>
      <c r="EM19" t="s">
        <v>334</v>
      </c>
      <c r="EN19">
        <v>3.20985</v>
      </c>
      <c r="EO19">
        <v>2.67611</v>
      </c>
      <c r="EP19">
        <v>0.10441</v>
      </c>
      <c r="EQ19">
        <v>0.104902</v>
      </c>
      <c r="ER19">
        <v>0.0899585</v>
      </c>
      <c r="ES19">
        <v>0.0892519</v>
      </c>
      <c r="ET19">
        <v>27812.3</v>
      </c>
      <c r="EU19">
        <v>31854.9</v>
      </c>
      <c r="EV19">
        <v>30869.9</v>
      </c>
      <c r="EW19">
        <v>34229.7</v>
      </c>
      <c r="EX19">
        <v>38177.5</v>
      </c>
      <c r="EY19">
        <v>38600.1</v>
      </c>
      <c r="EZ19">
        <v>42090.7</v>
      </c>
      <c r="FA19">
        <v>42267.6</v>
      </c>
      <c r="FB19">
        <v>2.2546</v>
      </c>
      <c r="FC19">
        <v>1.89737</v>
      </c>
      <c r="FD19">
        <v>0.103362</v>
      </c>
      <c r="FE19">
        <v>0</v>
      </c>
      <c r="FF19">
        <v>23.3122</v>
      </c>
      <c r="FG19">
        <v>999.9</v>
      </c>
      <c r="FH19">
        <v>52.521</v>
      </c>
      <c r="FI19">
        <v>30.716</v>
      </c>
      <c r="FJ19">
        <v>23.0998</v>
      </c>
      <c r="FK19">
        <v>60.2537</v>
      </c>
      <c r="FL19">
        <v>23.5817</v>
      </c>
      <c r="FM19">
        <v>1</v>
      </c>
      <c r="FN19">
        <v>-0.154776</v>
      </c>
      <c r="FO19">
        <v>1.02905</v>
      </c>
      <c r="FP19">
        <v>20.2764</v>
      </c>
      <c r="FQ19">
        <v>5.24709</v>
      </c>
      <c r="FR19">
        <v>11.986</v>
      </c>
      <c r="FS19">
        <v>4.97595</v>
      </c>
      <c r="FT19">
        <v>3.298</v>
      </c>
      <c r="FU19">
        <v>161.2</v>
      </c>
      <c r="FV19">
        <v>9999</v>
      </c>
      <c r="FW19">
        <v>9999</v>
      </c>
      <c r="FX19">
        <v>7493.6</v>
      </c>
      <c r="FY19">
        <v>1.85622</v>
      </c>
      <c r="FZ19">
        <v>1.85442</v>
      </c>
      <c r="GA19">
        <v>1.85548</v>
      </c>
      <c r="GB19">
        <v>1.85982</v>
      </c>
      <c r="GC19">
        <v>1.8541</v>
      </c>
      <c r="GD19">
        <v>1.85852</v>
      </c>
      <c r="GE19">
        <v>1.85576</v>
      </c>
      <c r="GF19">
        <v>1.85426</v>
      </c>
      <c r="GG19" t="s">
        <v>335</v>
      </c>
      <c r="GH19" t="s">
        <v>19</v>
      </c>
      <c r="GI19" t="s">
        <v>19</v>
      </c>
      <c r="GJ19" t="s">
        <v>19</v>
      </c>
      <c r="GK19" t="s">
        <v>336</v>
      </c>
      <c r="GL19" t="s">
        <v>337</v>
      </c>
      <c r="GM19" t="s">
        <v>338</v>
      </c>
      <c r="GN19" t="s">
        <v>338</v>
      </c>
      <c r="GO19" t="s">
        <v>338</v>
      </c>
      <c r="GP19" t="s">
        <v>338</v>
      </c>
      <c r="GQ19">
        <v>0</v>
      </c>
      <c r="GR19">
        <v>100</v>
      </c>
      <c r="GS19">
        <v>100</v>
      </c>
      <c r="GT19">
        <v>2.701</v>
      </c>
      <c r="GU19">
        <v>0.066</v>
      </c>
      <c r="GV19">
        <v>2</v>
      </c>
      <c r="GW19">
        <v>646.297</v>
      </c>
      <c r="GX19">
        <v>380.056</v>
      </c>
      <c r="GY19">
        <v>21.6408</v>
      </c>
      <c r="GZ19">
        <v>25.1029</v>
      </c>
      <c r="HA19">
        <v>30.0001</v>
      </c>
      <c r="HB19">
        <v>25.0164</v>
      </c>
      <c r="HC19">
        <v>25.0126</v>
      </c>
      <c r="HD19">
        <v>19.8075</v>
      </c>
      <c r="HE19">
        <v>36.3664</v>
      </c>
      <c r="HF19">
        <v>0</v>
      </c>
      <c r="HG19">
        <v>21.635</v>
      </c>
      <c r="HH19">
        <v>400</v>
      </c>
      <c r="HI19">
        <v>16.434</v>
      </c>
      <c r="HJ19">
        <v>101.406</v>
      </c>
      <c r="HK19">
        <v>101.738</v>
      </c>
    </row>
    <row r="20" spans="1:219">
      <c r="A20">
        <v>4</v>
      </c>
      <c r="B20">
        <v>1554831531.1</v>
      </c>
      <c r="C20">
        <v>441</v>
      </c>
      <c r="D20" t="s">
        <v>347</v>
      </c>
      <c r="E20" t="s">
        <v>348</v>
      </c>
      <c r="H20">
        <v>1554831531.1</v>
      </c>
      <c r="I20">
        <f>BW20*AJ20*(BU20-BV20)/(100*BO20*(1000-AJ20*BU20))</f>
        <v>0</v>
      </c>
      <c r="J20">
        <f>BW20*AJ20*(BT20-BS20*(1000-AJ20*BV20)/(1000-AJ20*BU20))/(100*BO20)</f>
        <v>0</v>
      </c>
      <c r="K20">
        <f>BS20 - IF(AJ20&gt;1, J20*BO20*100.0/(AL20*CE20), 0)</f>
        <v>0</v>
      </c>
      <c r="L20">
        <f>((R20-I20/2)*K20-J20)/(R20+I20/2)</f>
        <v>0</v>
      </c>
      <c r="M20">
        <f>L20*(BX20+BY20)/1000.0</f>
        <v>0</v>
      </c>
      <c r="N20">
        <f>(BS20 - IF(AJ20&gt;1, J20*BO20*100.0/(AL20*CE20), 0))*(BX20+BY20)/1000.0</f>
        <v>0</v>
      </c>
      <c r="O20">
        <f>2.0/((1/Q20-1/P20)+SIGN(Q20)*SQRT((1/Q20-1/P20)*(1/Q20-1/P20) + 4*BP20/((BP20+1)*(BP20+1))*(2*1/Q20*1/P20-1/P20*1/P20)))</f>
        <v>0</v>
      </c>
      <c r="P20">
        <f>AG20+AF20*BO20+AE20*BO20*BO20</f>
        <v>0</v>
      </c>
      <c r="Q20">
        <f>I20*(1000-(1000*0.61365*exp(17.502*U20/(240.97+U20))/(BX20+BY20)+BU20)/2)/(1000*0.61365*exp(17.502*U20/(240.97+U20))/(BX20+BY20)-BU20)</f>
        <v>0</v>
      </c>
      <c r="R20">
        <f>1/((BP20+1)/(O20/1.6)+1/(P20/1.37)) + BP20/((BP20+1)/(O20/1.6) + BP20/(P20/1.37))</f>
        <v>0</v>
      </c>
      <c r="S20">
        <f>(BL20*BN20)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BU20*(BX20+BY20)/1000</f>
        <v>0</v>
      </c>
      <c r="Y20">
        <f>0.61365*exp(17.502*BZ20/(240.97+BZ20))</f>
        <v>0</v>
      </c>
      <c r="Z20">
        <f>(V20-BU20*(BX20+BY20)/1000)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-0.0418720192038908</v>
      </c>
      <c r="AF20">
        <v>0.0470050097467169</v>
      </c>
      <c r="AG20">
        <v>3.50079723656269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MAX(0,($B$13+$C$13*CE20)/(1+$D$13*CE20)*BX20/(BZ20+273)*$E$13)</f>
        <v>0</v>
      </c>
      <c r="AM20">
        <v>0</v>
      </c>
      <c r="AN20">
        <v>620.557647058824</v>
      </c>
      <c r="AO20">
        <v>1908.13</v>
      </c>
      <c r="AP20">
        <f>AO20-AN20</f>
        <v>0</v>
      </c>
      <c r="AQ20">
        <f>AP20/AO20</f>
        <v>0</v>
      </c>
      <c r="AR20">
        <v>-2.26732946292121</v>
      </c>
      <c r="AS20" t="s">
        <v>349</v>
      </c>
      <c r="AT20">
        <v>1103.93764705882</v>
      </c>
      <c r="AU20">
        <v>1150.51</v>
      </c>
      <c r="AV20">
        <f>1-AT20/AU20</f>
        <v>0</v>
      </c>
      <c r="AW20">
        <v>0.5</v>
      </c>
      <c r="AX20">
        <f>BL20</f>
        <v>0</v>
      </c>
      <c r="AY20">
        <f>J20</f>
        <v>0</v>
      </c>
      <c r="AZ20">
        <f>AV20*AW20*AX20</f>
        <v>0</v>
      </c>
      <c r="BA20">
        <f>BF20/AU20</f>
        <v>0</v>
      </c>
      <c r="BB20">
        <f>(AY20-AR20)/AX20</f>
        <v>0</v>
      </c>
      <c r="BC20">
        <f>(AO20-AU20)/AU20</f>
        <v>0</v>
      </c>
      <c r="BD20" t="s">
        <v>331</v>
      </c>
      <c r="BE20">
        <v>0</v>
      </c>
      <c r="BF20">
        <f>AU20-BE20</f>
        <v>0</v>
      </c>
      <c r="BG20">
        <f>(AU20-AT20)/(AU20-BE20)</f>
        <v>0</v>
      </c>
      <c r="BH20">
        <f>(AO20-AU20)/(AO20-BE20)</f>
        <v>0</v>
      </c>
      <c r="BI20">
        <f>(AU20-AT20)/(AU20-AN20)</f>
        <v>0</v>
      </c>
      <c r="BJ20">
        <f>(AO20-AU20)/(AO20-AN20)</f>
        <v>0</v>
      </c>
      <c r="BK20">
        <f>$B$11*CF20+$C$11*CG20+$F$11*CT20</f>
        <v>0</v>
      </c>
      <c r="BL20">
        <f>BK20*BM20</f>
        <v>0</v>
      </c>
      <c r="BM20">
        <f>($B$11*$D$9+$C$11*$D$9+$F$11*((DG20+CY20)/MAX(DG20+CY20+DH20, 0.1)*$I$9+DH20/MAX(DG20+CY20+DH20, 0.1)*$J$9))/($B$11+$C$11+$F$11)</f>
        <v>0</v>
      </c>
      <c r="BN20">
        <f>($B$11*$K$9+$C$11*$K$9+$F$11*((DG20+CY20)/MAX(DG20+CY20+DH20, 0.1)*$P$9+DH20/MAX(DG20+CY20+DH20, 0.1)*$Q$9))/($B$11+$C$11+$F$11)</f>
        <v>0</v>
      </c>
      <c r="BO20">
        <v>6</v>
      </c>
      <c r="BP20">
        <v>0.5</v>
      </c>
      <c r="BQ20" t="s">
        <v>332</v>
      </c>
      <c r="BR20">
        <v>1554831531.1</v>
      </c>
      <c r="BS20">
        <v>398.15</v>
      </c>
      <c r="BT20">
        <v>399.991</v>
      </c>
      <c r="BU20">
        <v>16.6862</v>
      </c>
      <c r="BV20">
        <v>16.3885</v>
      </c>
      <c r="BW20">
        <v>599.997</v>
      </c>
      <c r="BX20">
        <v>100.932</v>
      </c>
      <c r="BY20">
        <v>0.0997611</v>
      </c>
      <c r="BZ20">
        <v>25.0746</v>
      </c>
      <c r="CA20">
        <v>24.9839</v>
      </c>
      <c r="CB20">
        <v>999.9</v>
      </c>
      <c r="CC20">
        <v>0</v>
      </c>
      <c r="CD20">
        <v>0</v>
      </c>
      <c r="CE20">
        <v>10004.4</v>
      </c>
      <c r="CF20">
        <v>0</v>
      </c>
      <c r="CG20">
        <v>0.00152894</v>
      </c>
      <c r="CH20">
        <v>-1.84048</v>
      </c>
      <c r="CI20">
        <v>404.906</v>
      </c>
      <c r="CJ20">
        <v>406.655</v>
      </c>
      <c r="CK20">
        <v>0.297754</v>
      </c>
      <c r="CL20">
        <v>395.462</v>
      </c>
      <c r="CM20">
        <v>399.991</v>
      </c>
      <c r="CN20">
        <v>16.6222</v>
      </c>
      <c r="CO20">
        <v>16.3885</v>
      </c>
      <c r="CP20">
        <v>1.68417</v>
      </c>
      <c r="CQ20">
        <v>1.65411</v>
      </c>
      <c r="CR20">
        <v>14.7512</v>
      </c>
      <c r="CS20">
        <v>14.4724</v>
      </c>
      <c r="CT20">
        <v>800.089</v>
      </c>
      <c r="CU20">
        <v>0.949991</v>
      </c>
      <c r="CV20">
        <v>0.0500088</v>
      </c>
      <c r="CW20">
        <v>0</v>
      </c>
      <c r="CX20">
        <v>1103.82</v>
      </c>
      <c r="CY20">
        <v>2</v>
      </c>
      <c r="CZ20">
        <v>8778.7</v>
      </c>
      <c r="DA20">
        <v>6926.38</v>
      </c>
      <c r="DB20">
        <v>40.062</v>
      </c>
      <c r="DC20">
        <v>43.062</v>
      </c>
      <c r="DD20">
        <v>41.75</v>
      </c>
      <c r="DE20">
        <v>42.437</v>
      </c>
      <c r="DF20">
        <v>42.562</v>
      </c>
      <c r="DG20">
        <v>758.18</v>
      </c>
      <c r="DH20">
        <v>39.91</v>
      </c>
      <c r="DI20">
        <v>0</v>
      </c>
      <c r="DJ20">
        <v>150.799999952316</v>
      </c>
      <c r="DK20">
        <v>1103.93764705882</v>
      </c>
      <c r="DL20">
        <v>-1.98529409338379</v>
      </c>
      <c r="DM20">
        <v>-18.3995097893324</v>
      </c>
      <c r="DN20">
        <v>8779.72823529412</v>
      </c>
      <c r="DO20">
        <v>10</v>
      </c>
      <c r="DP20">
        <v>1554831452.6</v>
      </c>
      <c r="DQ20" t="s">
        <v>350</v>
      </c>
      <c r="DR20">
        <v>4</v>
      </c>
      <c r="DS20">
        <v>2.688</v>
      </c>
      <c r="DT20">
        <v>0.064</v>
      </c>
      <c r="DU20">
        <v>400</v>
      </c>
      <c r="DV20">
        <v>16</v>
      </c>
      <c r="DW20">
        <v>0.62</v>
      </c>
      <c r="DX20">
        <v>0.13</v>
      </c>
      <c r="DY20">
        <v>399.988852459016</v>
      </c>
      <c r="DZ20">
        <v>0.0150015864622504</v>
      </c>
      <c r="EA20">
        <v>0.0220371043779109</v>
      </c>
      <c r="EB20">
        <v>1</v>
      </c>
      <c r="EC20">
        <v>398.19493442623</v>
      </c>
      <c r="ED20">
        <v>-0.0975230037017247</v>
      </c>
      <c r="EE20">
        <v>0.019382998171426</v>
      </c>
      <c r="EF20">
        <v>1</v>
      </c>
      <c r="EG20">
        <v>16.649168852459</v>
      </c>
      <c r="EH20">
        <v>0.199429085140149</v>
      </c>
      <c r="EI20">
        <v>0.0305929357590159</v>
      </c>
      <c r="EJ20">
        <v>1</v>
      </c>
      <c r="EK20">
        <v>3</v>
      </c>
      <c r="EL20">
        <v>3</v>
      </c>
      <c r="EM20" t="s">
        <v>334</v>
      </c>
      <c r="EN20">
        <v>3.2098</v>
      </c>
      <c r="EO20">
        <v>2.67599</v>
      </c>
      <c r="EP20">
        <v>0.104364</v>
      </c>
      <c r="EQ20">
        <v>0.10491</v>
      </c>
      <c r="ER20">
        <v>0.0900322</v>
      </c>
      <c r="ES20">
        <v>0.0890939</v>
      </c>
      <c r="ET20">
        <v>27813.8</v>
      </c>
      <c r="EU20">
        <v>31855.2</v>
      </c>
      <c r="EV20">
        <v>30870</v>
      </c>
      <c r="EW20">
        <v>34230.3</v>
      </c>
      <c r="EX20">
        <v>38174.6</v>
      </c>
      <c r="EY20">
        <v>38607.4</v>
      </c>
      <c r="EZ20">
        <v>42091</v>
      </c>
      <c r="FA20">
        <v>42268.3</v>
      </c>
      <c r="FB20">
        <v>2.25483</v>
      </c>
      <c r="FC20">
        <v>1.8968</v>
      </c>
      <c r="FD20">
        <v>0.0937358</v>
      </c>
      <c r="FE20">
        <v>0</v>
      </c>
      <c r="FF20">
        <v>23.444</v>
      </c>
      <c r="FG20">
        <v>999.9</v>
      </c>
      <c r="FH20">
        <v>52.545</v>
      </c>
      <c r="FI20">
        <v>30.776</v>
      </c>
      <c r="FJ20">
        <v>23.1903</v>
      </c>
      <c r="FK20">
        <v>60.2137</v>
      </c>
      <c r="FL20">
        <v>23.7099</v>
      </c>
      <c r="FM20">
        <v>1</v>
      </c>
      <c r="FN20">
        <v>-0.155302</v>
      </c>
      <c r="FO20">
        <v>0.768875</v>
      </c>
      <c r="FP20">
        <v>20.2792</v>
      </c>
      <c r="FQ20">
        <v>5.24469</v>
      </c>
      <c r="FR20">
        <v>11.986</v>
      </c>
      <c r="FS20">
        <v>4.9751</v>
      </c>
      <c r="FT20">
        <v>3.29725</v>
      </c>
      <c r="FU20">
        <v>161.2</v>
      </c>
      <c r="FV20">
        <v>9999</v>
      </c>
      <c r="FW20">
        <v>9999</v>
      </c>
      <c r="FX20">
        <v>7496.9</v>
      </c>
      <c r="FY20">
        <v>1.85616</v>
      </c>
      <c r="FZ20">
        <v>1.85442</v>
      </c>
      <c r="GA20">
        <v>1.85547</v>
      </c>
      <c r="GB20">
        <v>1.85977</v>
      </c>
      <c r="GC20">
        <v>1.85409</v>
      </c>
      <c r="GD20">
        <v>1.8585</v>
      </c>
      <c r="GE20">
        <v>1.8557</v>
      </c>
      <c r="GF20">
        <v>1.85425</v>
      </c>
      <c r="GG20" t="s">
        <v>335</v>
      </c>
      <c r="GH20" t="s">
        <v>19</v>
      </c>
      <c r="GI20" t="s">
        <v>19</v>
      </c>
      <c r="GJ20" t="s">
        <v>19</v>
      </c>
      <c r="GK20" t="s">
        <v>336</v>
      </c>
      <c r="GL20" t="s">
        <v>337</v>
      </c>
      <c r="GM20" t="s">
        <v>338</v>
      </c>
      <c r="GN20" t="s">
        <v>338</v>
      </c>
      <c r="GO20" t="s">
        <v>338</v>
      </c>
      <c r="GP20" t="s">
        <v>338</v>
      </c>
      <c r="GQ20">
        <v>0</v>
      </c>
      <c r="GR20">
        <v>100</v>
      </c>
      <c r="GS20">
        <v>100</v>
      </c>
      <c r="GT20">
        <v>2.688</v>
      </c>
      <c r="GU20">
        <v>0.064</v>
      </c>
      <c r="GV20">
        <v>2</v>
      </c>
      <c r="GW20">
        <v>646.444</v>
      </c>
      <c r="GX20">
        <v>379.719</v>
      </c>
      <c r="GY20">
        <v>22.1092</v>
      </c>
      <c r="GZ20">
        <v>25.1008</v>
      </c>
      <c r="HA20">
        <v>30</v>
      </c>
      <c r="HB20">
        <v>25.0143</v>
      </c>
      <c r="HC20">
        <v>25.0084</v>
      </c>
      <c r="HD20">
        <v>19.8087</v>
      </c>
      <c r="HE20">
        <v>37.1382</v>
      </c>
      <c r="HF20">
        <v>0</v>
      </c>
      <c r="HG20">
        <v>22.1232</v>
      </c>
      <c r="HH20">
        <v>400</v>
      </c>
      <c r="HI20">
        <v>16.3817</v>
      </c>
      <c r="HJ20">
        <v>101.406</v>
      </c>
      <c r="HK20">
        <v>101.74</v>
      </c>
    </row>
    <row r="21" spans="1:219">
      <c r="A21">
        <v>5</v>
      </c>
      <c r="B21">
        <v>1554831651.6</v>
      </c>
      <c r="C21">
        <v>561.5</v>
      </c>
      <c r="D21" t="s">
        <v>351</v>
      </c>
      <c r="E21" t="s">
        <v>352</v>
      </c>
      <c r="H21">
        <v>1554831651.6</v>
      </c>
      <c r="I21">
        <f>BW21*AJ21*(BU21-BV21)/(100*BO21*(1000-AJ21*BU21))</f>
        <v>0</v>
      </c>
      <c r="J21">
        <f>BW21*AJ21*(BT21-BS21*(1000-AJ21*BV21)/(1000-AJ21*BU21))/(100*BO21)</f>
        <v>0</v>
      </c>
      <c r="K21">
        <f>BS21 - IF(AJ21&gt;1, J21*BO21*100.0/(AL21*CE21), 0)</f>
        <v>0</v>
      </c>
      <c r="L21">
        <f>((R21-I21/2)*K21-J21)/(R21+I21/2)</f>
        <v>0</v>
      </c>
      <c r="M21">
        <f>L21*(BX21+BY21)/1000.0</f>
        <v>0</v>
      </c>
      <c r="N21">
        <f>(BS21 - IF(AJ21&gt;1, J21*BO21*100.0/(AL21*CE21), 0))*(BX21+BY21)/1000.0</f>
        <v>0</v>
      </c>
      <c r="O21">
        <f>2.0/((1/Q21-1/P21)+SIGN(Q21)*SQRT((1/Q21-1/P21)*(1/Q21-1/P21) + 4*BP21/((BP21+1)*(BP21+1))*(2*1/Q21*1/P21-1/P21*1/P21)))</f>
        <v>0</v>
      </c>
      <c r="P21">
        <f>AG21+AF21*BO21+AE21*BO21*BO21</f>
        <v>0</v>
      </c>
      <c r="Q21">
        <f>I21*(1000-(1000*0.61365*exp(17.502*U21/(240.97+U21))/(BX21+BY21)+BU21)/2)/(1000*0.61365*exp(17.502*U21/(240.97+U21))/(BX21+BY21)-BU21)</f>
        <v>0</v>
      </c>
      <c r="R21">
        <f>1/((BP21+1)/(O21/1.6)+1/(P21/1.37)) + BP21/((BP21+1)/(O21/1.6) + BP21/(P21/1.37))</f>
        <v>0</v>
      </c>
      <c r="S21">
        <f>(BL21*BN21)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BU21*(BX21+BY21)/1000</f>
        <v>0</v>
      </c>
      <c r="Y21">
        <f>0.61365*exp(17.502*BZ21/(240.97+BZ21))</f>
        <v>0</v>
      </c>
      <c r="Z21">
        <f>(V21-BU21*(BX21+BY21)/1000)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-0.0418427256497624</v>
      </c>
      <c r="AF21">
        <v>0.0469721251659514</v>
      </c>
      <c r="AG21">
        <v>3.49886280515802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MAX(0,($B$13+$C$13*CE21)/(1+$D$13*CE21)*BX21/(BZ21+273)*$E$13)</f>
        <v>0</v>
      </c>
      <c r="AM21">
        <v>0</v>
      </c>
      <c r="AN21">
        <v>620.557647058824</v>
      </c>
      <c r="AO21">
        <v>1908.13</v>
      </c>
      <c r="AP21">
        <f>AO21-AN21</f>
        <v>0</v>
      </c>
      <c r="AQ21">
        <f>AP21/AO21</f>
        <v>0</v>
      </c>
      <c r="AR21">
        <v>-2.26732946292121</v>
      </c>
      <c r="AS21" t="s">
        <v>353</v>
      </c>
      <c r="AT21">
        <v>1081.53235294118</v>
      </c>
      <c r="AU21">
        <v>1151.41</v>
      </c>
      <c r="AV21">
        <f>1-AT21/AU21</f>
        <v>0</v>
      </c>
      <c r="AW21">
        <v>0.5</v>
      </c>
      <c r="AX21">
        <f>BL21</f>
        <v>0</v>
      </c>
      <c r="AY21">
        <f>J21</f>
        <v>0</v>
      </c>
      <c r="AZ21">
        <f>AV21*AW21*AX21</f>
        <v>0</v>
      </c>
      <c r="BA21">
        <f>BF21/AU21</f>
        <v>0</v>
      </c>
      <c r="BB21">
        <f>(AY21-AR21)/AX21</f>
        <v>0</v>
      </c>
      <c r="BC21">
        <f>(AO21-AU21)/AU21</f>
        <v>0</v>
      </c>
      <c r="BD21" t="s">
        <v>331</v>
      </c>
      <c r="BE21">
        <v>0</v>
      </c>
      <c r="BF21">
        <f>AU21-BE21</f>
        <v>0</v>
      </c>
      <c r="BG21">
        <f>(AU21-AT21)/(AU21-BE21)</f>
        <v>0</v>
      </c>
      <c r="BH21">
        <f>(AO21-AU21)/(AO21-BE21)</f>
        <v>0</v>
      </c>
      <c r="BI21">
        <f>(AU21-AT21)/(AU21-AN21)</f>
        <v>0</v>
      </c>
      <c r="BJ21">
        <f>(AO21-AU21)/(AO21-AN21)</f>
        <v>0</v>
      </c>
      <c r="BK21">
        <f>$B$11*CF21+$C$11*CG21+$F$11*CT21</f>
        <v>0</v>
      </c>
      <c r="BL21">
        <f>BK21*BM21</f>
        <v>0</v>
      </c>
      <c r="BM21">
        <f>($B$11*$D$9+$C$11*$D$9+$F$11*((DG21+CY21)/MAX(DG21+CY21+DH21, 0.1)*$I$9+DH21/MAX(DG21+CY21+DH21, 0.1)*$J$9))/($B$11+$C$11+$F$11)</f>
        <v>0</v>
      </c>
      <c r="BN21">
        <f>($B$11*$K$9+$C$11*$K$9+$F$11*((DG21+CY21)/MAX(DG21+CY21+DH21, 0.1)*$P$9+DH21/MAX(DG21+CY21+DH21, 0.1)*$Q$9))/($B$11+$C$11+$F$11)</f>
        <v>0</v>
      </c>
      <c r="BO21">
        <v>6</v>
      </c>
      <c r="BP21">
        <v>0.5</v>
      </c>
      <c r="BQ21" t="s">
        <v>332</v>
      </c>
      <c r="BR21">
        <v>1554831651.6</v>
      </c>
      <c r="BS21">
        <v>398.02</v>
      </c>
      <c r="BT21">
        <v>399.951</v>
      </c>
      <c r="BU21">
        <v>16.5404</v>
      </c>
      <c r="BV21">
        <v>16.2402</v>
      </c>
      <c r="BW21">
        <v>599.996</v>
      </c>
      <c r="BX21">
        <v>100.931</v>
      </c>
      <c r="BY21">
        <v>0.100037</v>
      </c>
      <c r="BZ21">
        <v>25.2122</v>
      </c>
      <c r="CA21">
        <v>24.9827</v>
      </c>
      <c r="CB21">
        <v>999.9</v>
      </c>
      <c r="CC21">
        <v>0</v>
      </c>
      <c r="CD21">
        <v>0</v>
      </c>
      <c r="CE21">
        <v>9997.5</v>
      </c>
      <c r="CF21">
        <v>0</v>
      </c>
      <c r="CG21">
        <v>0.00152894</v>
      </c>
      <c r="CH21">
        <v>-1.93118</v>
      </c>
      <c r="CI21">
        <v>404.714</v>
      </c>
      <c r="CJ21">
        <v>406.553</v>
      </c>
      <c r="CK21">
        <v>0.300198</v>
      </c>
      <c r="CL21">
        <v>395.295</v>
      </c>
      <c r="CM21">
        <v>399.951</v>
      </c>
      <c r="CN21">
        <v>16.4774</v>
      </c>
      <c r="CO21">
        <v>16.2402</v>
      </c>
      <c r="CP21">
        <v>1.66943</v>
      </c>
      <c r="CQ21">
        <v>1.63913</v>
      </c>
      <c r="CR21">
        <v>14.6151</v>
      </c>
      <c r="CS21">
        <v>14.3317</v>
      </c>
      <c r="CT21">
        <v>600.132</v>
      </c>
      <c r="CU21">
        <v>0.933024</v>
      </c>
      <c r="CV21">
        <v>0.066976</v>
      </c>
      <c r="CW21">
        <v>0</v>
      </c>
      <c r="CX21">
        <v>1081.87</v>
      </c>
      <c r="CY21">
        <v>2</v>
      </c>
      <c r="CZ21">
        <v>6434.19</v>
      </c>
      <c r="DA21">
        <v>5160.45</v>
      </c>
      <c r="DB21">
        <v>39.562</v>
      </c>
      <c r="DC21">
        <v>42.812</v>
      </c>
      <c r="DD21">
        <v>41.437</v>
      </c>
      <c r="DE21">
        <v>42.25</v>
      </c>
      <c r="DF21">
        <v>42.187</v>
      </c>
      <c r="DG21">
        <v>558.07</v>
      </c>
      <c r="DH21">
        <v>40.06</v>
      </c>
      <c r="DI21">
        <v>0</v>
      </c>
      <c r="DJ21">
        <v>120.200000047684</v>
      </c>
      <c r="DK21">
        <v>1081.53235294118</v>
      </c>
      <c r="DL21">
        <v>-0.593137244900515</v>
      </c>
      <c r="DM21">
        <v>-8.14215692373871</v>
      </c>
      <c r="DN21">
        <v>6434.14941176471</v>
      </c>
      <c r="DO21">
        <v>10</v>
      </c>
      <c r="DP21">
        <v>1554831604.1</v>
      </c>
      <c r="DQ21" t="s">
        <v>354</v>
      </c>
      <c r="DR21">
        <v>5</v>
      </c>
      <c r="DS21">
        <v>2.725</v>
      </c>
      <c r="DT21">
        <v>0.063</v>
      </c>
      <c r="DU21">
        <v>400</v>
      </c>
      <c r="DV21">
        <v>16</v>
      </c>
      <c r="DW21">
        <v>0.35</v>
      </c>
      <c r="DX21">
        <v>0.18</v>
      </c>
      <c r="DY21">
        <v>399.991950819672</v>
      </c>
      <c r="DZ21">
        <v>-0.00198625066093642</v>
      </c>
      <c r="EA21">
        <v>0.0238900666849837</v>
      </c>
      <c r="EB21">
        <v>1</v>
      </c>
      <c r="EC21">
        <v>398.020918032787</v>
      </c>
      <c r="ED21">
        <v>0.0472004230566971</v>
      </c>
      <c r="EE21">
        <v>0.021866431404316</v>
      </c>
      <c r="EF21">
        <v>1</v>
      </c>
      <c r="EG21">
        <v>16.4994721311475</v>
      </c>
      <c r="EH21">
        <v>0.0694743521946026</v>
      </c>
      <c r="EI21">
        <v>0.0114625710380559</v>
      </c>
      <c r="EJ21">
        <v>1</v>
      </c>
      <c r="EK21">
        <v>3</v>
      </c>
      <c r="EL21">
        <v>3</v>
      </c>
      <c r="EM21" t="s">
        <v>334</v>
      </c>
      <c r="EN21">
        <v>3.2098</v>
      </c>
      <c r="EO21">
        <v>2.6762</v>
      </c>
      <c r="EP21">
        <v>0.10433</v>
      </c>
      <c r="EQ21">
        <v>0.104901</v>
      </c>
      <c r="ER21">
        <v>0.089461</v>
      </c>
      <c r="ES21">
        <v>0.0885101</v>
      </c>
      <c r="ET21">
        <v>27815.3</v>
      </c>
      <c r="EU21">
        <v>31855</v>
      </c>
      <c r="EV21">
        <v>30870.4</v>
      </c>
      <c r="EW21">
        <v>34229.7</v>
      </c>
      <c r="EX21">
        <v>38199.1</v>
      </c>
      <c r="EY21">
        <v>38631.8</v>
      </c>
      <c r="EZ21">
        <v>42091.4</v>
      </c>
      <c r="FA21">
        <v>42267.8</v>
      </c>
      <c r="FB21">
        <v>2.25485</v>
      </c>
      <c r="FC21">
        <v>1.89638</v>
      </c>
      <c r="FD21">
        <v>0.0865161</v>
      </c>
      <c r="FE21">
        <v>0</v>
      </c>
      <c r="FF21">
        <v>23.5615</v>
      </c>
      <c r="FG21">
        <v>999.9</v>
      </c>
      <c r="FH21">
        <v>52.57</v>
      </c>
      <c r="FI21">
        <v>30.806</v>
      </c>
      <c r="FJ21">
        <v>23.2384</v>
      </c>
      <c r="FK21">
        <v>60.3937</v>
      </c>
      <c r="FL21">
        <v>23.5857</v>
      </c>
      <c r="FM21">
        <v>1</v>
      </c>
      <c r="FN21">
        <v>-0.155493</v>
      </c>
      <c r="FO21">
        <v>0.670411</v>
      </c>
      <c r="FP21">
        <v>20.2816</v>
      </c>
      <c r="FQ21">
        <v>5.24724</v>
      </c>
      <c r="FR21">
        <v>11.986</v>
      </c>
      <c r="FS21">
        <v>4.9757</v>
      </c>
      <c r="FT21">
        <v>3.298</v>
      </c>
      <c r="FU21">
        <v>161.3</v>
      </c>
      <c r="FV21">
        <v>9999</v>
      </c>
      <c r="FW21">
        <v>9999</v>
      </c>
      <c r="FX21">
        <v>7499.3</v>
      </c>
      <c r="FY21">
        <v>1.8561</v>
      </c>
      <c r="FZ21">
        <v>1.8544</v>
      </c>
      <c r="GA21">
        <v>1.85547</v>
      </c>
      <c r="GB21">
        <v>1.85974</v>
      </c>
      <c r="GC21">
        <v>1.85404</v>
      </c>
      <c r="GD21">
        <v>1.85847</v>
      </c>
      <c r="GE21">
        <v>1.85564</v>
      </c>
      <c r="GF21">
        <v>1.85425</v>
      </c>
      <c r="GG21" t="s">
        <v>335</v>
      </c>
      <c r="GH21" t="s">
        <v>19</v>
      </c>
      <c r="GI21" t="s">
        <v>19</v>
      </c>
      <c r="GJ21" t="s">
        <v>19</v>
      </c>
      <c r="GK21" t="s">
        <v>336</v>
      </c>
      <c r="GL21" t="s">
        <v>337</v>
      </c>
      <c r="GM21" t="s">
        <v>338</v>
      </c>
      <c r="GN21" t="s">
        <v>338</v>
      </c>
      <c r="GO21" t="s">
        <v>338</v>
      </c>
      <c r="GP21" t="s">
        <v>338</v>
      </c>
      <c r="GQ21">
        <v>0</v>
      </c>
      <c r="GR21">
        <v>100</v>
      </c>
      <c r="GS21">
        <v>100</v>
      </c>
      <c r="GT21">
        <v>2.725</v>
      </c>
      <c r="GU21">
        <v>0.063</v>
      </c>
      <c r="GV21">
        <v>2</v>
      </c>
      <c r="GW21">
        <v>646.388</v>
      </c>
      <c r="GX21">
        <v>379.461</v>
      </c>
      <c r="GY21">
        <v>22.5382</v>
      </c>
      <c r="GZ21">
        <v>25.0945</v>
      </c>
      <c r="HA21">
        <v>29.9993</v>
      </c>
      <c r="HB21">
        <v>25.0079</v>
      </c>
      <c r="HC21">
        <v>25.0043</v>
      </c>
      <c r="HD21">
        <v>19.8082</v>
      </c>
      <c r="HE21">
        <v>38.1778</v>
      </c>
      <c r="HF21">
        <v>0</v>
      </c>
      <c r="HG21">
        <v>22.5896</v>
      </c>
      <c r="HH21">
        <v>400</v>
      </c>
      <c r="HI21">
        <v>16.3017</v>
      </c>
      <c r="HJ21">
        <v>101.407</v>
      </c>
      <c r="HK21">
        <v>101.738</v>
      </c>
    </row>
    <row r="22" spans="1:219">
      <c r="A22">
        <v>6</v>
      </c>
      <c r="B22">
        <v>1554831772.1</v>
      </c>
      <c r="C22">
        <v>682</v>
      </c>
      <c r="D22" t="s">
        <v>355</v>
      </c>
      <c r="E22" t="s">
        <v>356</v>
      </c>
      <c r="H22">
        <v>1554831772.1</v>
      </c>
      <c r="I22">
        <f>BW22*AJ22*(BU22-BV22)/(100*BO22*(1000-AJ22*BU22))</f>
        <v>0</v>
      </c>
      <c r="J22">
        <f>BW22*AJ22*(BT22-BS22*(1000-AJ22*BV22)/(1000-AJ22*BU22))/(100*BO22)</f>
        <v>0</v>
      </c>
      <c r="K22">
        <f>BS22 - IF(AJ22&gt;1, J22*BO22*100.0/(AL22*CE22), 0)</f>
        <v>0</v>
      </c>
      <c r="L22">
        <f>((R22-I22/2)*K22-J22)/(R22+I22/2)</f>
        <v>0</v>
      </c>
      <c r="M22">
        <f>L22*(BX22+BY22)/1000.0</f>
        <v>0</v>
      </c>
      <c r="N22">
        <f>(BS22 - IF(AJ22&gt;1, J22*BO22*100.0/(AL22*CE22), 0))*(BX22+BY22)/1000.0</f>
        <v>0</v>
      </c>
      <c r="O22">
        <f>2.0/((1/Q22-1/P22)+SIGN(Q22)*SQRT((1/Q22-1/P22)*(1/Q22-1/P22) + 4*BP22/((BP22+1)*(BP22+1))*(2*1/Q22*1/P22-1/P22*1/P22)))</f>
        <v>0</v>
      </c>
      <c r="P22">
        <f>AG22+AF22*BO22+AE22*BO22*BO22</f>
        <v>0</v>
      </c>
      <c r="Q22">
        <f>I22*(1000-(1000*0.61365*exp(17.502*U22/(240.97+U22))/(BX22+BY22)+BU22)/2)/(1000*0.61365*exp(17.502*U22/(240.97+U22))/(BX22+BY22)-BU22)</f>
        <v>0</v>
      </c>
      <c r="R22">
        <f>1/((BP22+1)/(O22/1.6)+1/(P22/1.37)) + BP22/((BP22+1)/(O22/1.6) + BP22/(P22/1.37))</f>
        <v>0</v>
      </c>
      <c r="S22">
        <f>(BL22*BN22)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BU22*(BX22+BY22)/1000</f>
        <v>0</v>
      </c>
      <c r="Y22">
        <f>0.61365*exp(17.502*BZ22/(240.97+BZ22))</f>
        <v>0</v>
      </c>
      <c r="Z22">
        <f>(V22-BU22*(BX22+BY22)/1000)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-0.0419833549314396</v>
      </c>
      <c r="AF22">
        <v>0.0471299938544359</v>
      </c>
      <c r="AG22">
        <v>3.50814507052698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MAX(0,($B$13+$C$13*CE22)/(1+$D$13*CE22)*BX22/(BZ22+273)*$E$13)</f>
        <v>0</v>
      </c>
      <c r="AM22">
        <v>0</v>
      </c>
      <c r="AN22">
        <v>620.557647058824</v>
      </c>
      <c r="AO22">
        <v>1908.13</v>
      </c>
      <c r="AP22">
        <f>AO22-AN22</f>
        <v>0</v>
      </c>
      <c r="AQ22">
        <f>AP22/AO22</f>
        <v>0</v>
      </c>
      <c r="AR22">
        <v>-2.26732946292121</v>
      </c>
      <c r="AS22" t="s">
        <v>357</v>
      </c>
      <c r="AT22">
        <v>1043.31588235294</v>
      </c>
      <c r="AU22">
        <v>1159.2</v>
      </c>
      <c r="AV22">
        <f>1-AT22/AU22</f>
        <v>0</v>
      </c>
      <c r="AW22">
        <v>0.5</v>
      </c>
      <c r="AX22">
        <f>BL22</f>
        <v>0</v>
      </c>
      <c r="AY22">
        <f>J22</f>
        <v>0</v>
      </c>
      <c r="AZ22">
        <f>AV22*AW22*AX22</f>
        <v>0</v>
      </c>
      <c r="BA22">
        <f>BF22/AU22</f>
        <v>0</v>
      </c>
      <c r="BB22">
        <f>(AY22-AR22)/AX22</f>
        <v>0</v>
      </c>
      <c r="BC22">
        <f>(AO22-AU22)/AU22</f>
        <v>0</v>
      </c>
      <c r="BD22" t="s">
        <v>331</v>
      </c>
      <c r="BE22">
        <v>0</v>
      </c>
      <c r="BF22">
        <f>AU22-BE22</f>
        <v>0</v>
      </c>
      <c r="BG22">
        <f>(AU22-AT22)/(AU22-BE22)</f>
        <v>0</v>
      </c>
      <c r="BH22">
        <f>(AO22-AU22)/(AO22-BE22)</f>
        <v>0</v>
      </c>
      <c r="BI22">
        <f>(AU22-AT22)/(AU22-AN22)</f>
        <v>0</v>
      </c>
      <c r="BJ22">
        <f>(AO22-AU22)/(AO22-AN22)</f>
        <v>0</v>
      </c>
      <c r="BK22">
        <f>$B$11*CF22+$C$11*CG22+$F$11*CT22</f>
        <v>0</v>
      </c>
      <c r="BL22">
        <f>BK22*BM22</f>
        <v>0</v>
      </c>
      <c r="BM22">
        <f>($B$11*$D$9+$C$11*$D$9+$F$11*((DG22+CY22)/MAX(DG22+CY22+DH22, 0.1)*$I$9+DH22/MAX(DG22+CY22+DH22, 0.1)*$J$9))/($B$11+$C$11+$F$11)</f>
        <v>0</v>
      </c>
      <c r="BN22">
        <f>($B$11*$K$9+$C$11*$K$9+$F$11*((DG22+CY22)/MAX(DG22+CY22+DH22, 0.1)*$P$9+DH22/MAX(DG22+CY22+DH22, 0.1)*$Q$9))/($B$11+$C$11+$F$11)</f>
        <v>0</v>
      </c>
      <c r="BO22">
        <v>6</v>
      </c>
      <c r="BP22">
        <v>0.5</v>
      </c>
      <c r="BQ22" t="s">
        <v>332</v>
      </c>
      <c r="BR22">
        <v>1554831772.1</v>
      </c>
      <c r="BS22">
        <v>397.813</v>
      </c>
      <c r="BT22">
        <v>399.973</v>
      </c>
      <c r="BU22">
        <v>16.5553</v>
      </c>
      <c r="BV22">
        <v>16.1803</v>
      </c>
      <c r="BW22">
        <v>600.001</v>
      </c>
      <c r="BX22">
        <v>100.93</v>
      </c>
      <c r="BY22">
        <v>0.0997607</v>
      </c>
      <c r="BZ22">
        <v>25.3746</v>
      </c>
      <c r="CA22">
        <v>24.9729</v>
      </c>
      <c r="CB22">
        <v>999.9</v>
      </c>
      <c r="CC22">
        <v>0</v>
      </c>
      <c r="CD22">
        <v>0</v>
      </c>
      <c r="CE22">
        <v>10031.2</v>
      </c>
      <c r="CF22">
        <v>0</v>
      </c>
      <c r="CG22">
        <v>0.00152894</v>
      </c>
      <c r="CH22">
        <v>-2.1604</v>
      </c>
      <c r="CI22">
        <v>404.51</v>
      </c>
      <c r="CJ22">
        <v>406.551</v>
      </c>
      <c r="CK22">
        <v>0.374939</v>
      </c>
      <c r="CL22">
        <v>395.099</v>
      </c>
      <c r="CM22">
        <v>399.973</v>
      </c>
      <c r="CN22">
        <v>16.4943</v>
      </c>
      <c r="CO22">
        <v>16.1803</v>
      </c>
      <c r="CP22">
        <v>1.67093</v>
      </c>
      <c r="CQ22">
        <v>1.63309</v>
      </c>
      <c r="CR22">
        <v>14.629</v>
      </c>
      <c r="CS22">
        <v>14.2746</v>
      </c>
      <c r="CT22">
        <v>399.86</v>
      </c>
      <c r="CU22">
        <v>0.899941</v>
      </c>
      <c r="CV22">
        <v>0.100059</v>
      </c>
      <c r="CW22">
        <v>0</v>
      </c>
      <c r="CX22">
        <v>1043.1</v>
      </c>
      <c r="CY22">
        <v>2</v>
      </c>
      <c r="CZ22">
        <v>4115.73</v>
      </c>
      <c r="DA22">
        <v>3392.94</v>
      </c>
      <c r="DB22">
        <v>38.937</v>
      </c>
      <c r="DC22">
        <v>42.5</v>
      </c>
      <c r="DD22">
        <v>41</v>
      </c>
      <c r="DE22">
        <v>42</v>
      </c>
      <c r="DF22">
        <v>41.75</v>
      </c>
      <c r="DG22">
        <v>358.05</v>
      </c>
      <c r="DH22">
        <v>39.81</v>
      </c>
      <c r="DI22">
        <v>0</v>
      </c>
      <c r="DJ22">
        <v>120.200000047684</v>
      </c>
      <c r="DK22">
        <v>1043.31588235294</v>
      </c>
      <c r="DL22">
        <v>0.551470571664059</v>
      </c>
      <c r="DM22">
        <v>40.3088234386728</v>
      </c>
      <c r="DN22">
        <v>4112.99705882353</v>
      </c>
      <c r="DO22">
        <v>10</v>
      </c>
      <c r="DP22">
        <v>1554831725.1</v>
      </c>
      <c r="DQ22" t="s">
        <v>358</v>
      </c>
      <c r="DR22">
        <v>6</v>
      </c>
      <c r="DS22">
        <v>2.714</v>
      </c>
      <c r="DT22">
        <v>0.061</v>
      </c>
      <c r="DU22">
        <v>400</v>
      </c>
      <c r="DV22">
        <v>16</v>
      </c>
      <c r="DW22">
        <v>0.26</v>
      </c>
      <c r="DX22">
        <v>0.14</v>
      </c>
      <c r="DY22">
        <v>399.992393442623</v>
      </c>
      <c r="DZ22">
        <v>-0.0394648334214886</v>
      </c>
      <c r="EA22">
        <v>0.0330440732457915</v>
      </c>
      <c r="EB22">
        <v>1</v>
      </c>
      <c r="EC22">
        <v>397.856737704918</v>
      </c>
      <c r="ED22">
        <v>-0.0981322051824536</v>
      </c>
      <c r="EE22">
        <v>0.0240490629920997</v>
      </c>
      <c r="EF22">
        <v>1</v>
      </c>
      <c r="EG22">
        <v>16.4788491803279</v>
      </c>
      <c r="EH22">
        <v>0.137932734003178</v>
      </c>
      <c r="EI22">
        <v>0.0227329516229651</v>
      </c>
      <c r="EJ22">
        <v>1</v>
      </c>
      <c r="EK22">
        <v>3</v>
      </c>
      <c r="EL22">
        <v>3</v>
      </c>
      <c r="EM22" t="s">
        <v>334</v>
      </c>
      <c r="EN22">
        <v>3.20982</v>
      </c>
      <c r="EO22">
        <v>2.67623</v>
      </c>
      <c r="EP22">
        <v>0.104291</v>
      </c>
      <c r="EQ22">
        <v>0.104906</v>
      </c>
      <c r="ER22">
        <v>0.0895289</v>
      </c>
      <c r="ES22">
        <v>0.0882753</v>
      </c>
      <c r="ET22">
        <v>27815.7</v>
      </c>
      <c r="EU22">
        <v>31854.9</v>
      </c>
      <c r="EV22">
        <v>30869.5</v>
      </c>
      <c r="EW22">
        <v>34229.8</v>
      </c>
      <c r="EX22">
        <v>38195.4</v>
      </c>
      <c r="EY22">
        <v>38641.7</v>
      </c>
      <c r="EZ22">
        <v>42090.5</v>
      </c>
      <c r="FA22">
        <v>42267.7</v>
      </c>
      <c r="FB22">
        <v>2.25483</v>
      </c>
      <c r="FC22">
        <v>1.89608</v>
      </c>
      <c r="FD22">
        <v>0.0772625</v>
      </c>
      <c r="FE22">
        <v>0</v>
      </c>
      <c r="FF22">
        <v>23.7039</v>
      </c>
      <c r="FG22">
        <v>999.9</v>
      </c>
      <c r="FH22">
        <v>52.619</v>
      </c>
      <c r="FI22">
        <v>30.847</v>
      </c>
      <c r="FJ22">
        <v>23.3175</v>
      </c>
      <c r="FK22">
        <v>59.9337</v>
      </c>
      <c r="FL22">
        <v>23.6018</v>
      </c>
      <c r="FM22">
        <v>1</v>
      </c>
      <c r="FN22">
        <v>-0.156123</v>
      </c>
      <c r="FO22">
        <v>0.500744</v>
      </c>
      <c r="FP22">
        <v>20.284</v>
      </c>
      <c r="FQ22">
        <v>5.24829</v>
      </c>
      <c r="FR22">
        <v>11.986</v>
      </c>
      <c r="FS22">
        <v>4.97585</v>
      </c>
      <c r="FT22">
        <v>3.298</v>
      </c>
      <c r="FU22">
        <v>161.3</v>
      </c>
      <c r="FV22">
        <v>9999</v>
      </c>
      <c r="FW22">
        <v>9999</v>
      </c>
      <c r="FX22">
        <v>7501.7</v>
      </c>
      <c r="FY22">
        <v>1.85609</v>
      </c>
      <c r="FZ22">
        <v>1.8544</v>
      </c>
      <c r="GA22">
        <v>1.85547</v>
      </c>
      <c r="GB22">
        <v>1.85974</v>
      </c>
      <c r="GC22">
        <v>1.85406</v>
      </c>
      <c r="GD22">
        <v>1.85848</v>
      </c>
      <c r="GE22">
        <v>1.85566</v>
      </c>
      <c r="GF22">
        <v>1.85425</v>
      </c>
      <c r="GG22" t="s">
        <v>335</v>
      </c>
      <c r="GH22" t="s">
        <v>19</v>
      </c>
      <c r="GI22" t="s">
        <v>19</v>
      </c>
      <c r="GJ22" t="s">
        <v>19</v>
      </c>
      <c r="GK22" t="s">
        <v>336</v>
      </c>
      <c r="GL22" t="s">
        <v>337</v>
      </c>
      <c r="GM22" t="s">
        <v>338</v>
      </c>
      <c r="GN22" t="s">
        <v>338</v>
      </c>
      <c r="GO22" t="s">
        <v>338</v>
      </c>
      <c r="GP22" t="s">
        <v>338</v>
      </c>
      <c r="GQ22">
        <v>0</v>
      </c>
      <c r="GR22">
        <v>100</v>
      </c>
      <c r="GS22">
        <v>100</v>
      </c>
      <c r="GT22">
        <v>2.714</v>
      </c>
      <c r="GU22">
        <v>0.061</v>
      </c>
      <c r="GV22">
        <v>2</v>
      </c>
      <c r="GW22">
        <v>646.293</v>
      </c>
      <c r="GX22">
        <v>379.245</v>
      </c>
      <c r="GY22">
        <v>23.0715</v>
      </c>
      <c r="GZ22">
        <v>25.0861</v>
      </c>
      <c r="HA22">
        <v>29.9991</v>
      </c>
      <c r="HB22">
        <v>25.0017</v>
      </c>
      <c r="HC22">
        <v>24.9964</v>
      </c>
      <c r="HD22">
        <v>19.8079</v>
      </c>
      <c r="HE22">
        <v>38.4463</v>
      </c>
      <c r="HF22">
        <v>0</v>
      </c>
      <c r="HG22">
        <v>23.1441</v>
      </c>
      <c r="HH22">
        <v>400</v>
      </c>
      <c r="HI22">
        <v>16.259</v>
      </c>
      <c r="HJ22">
        <v>101.405</v>
      </c>
      <c r="HK22">
        <v>101.738</v>
      </c>
    </row>
    <row r="23" spans="1:219">
      <c r="A23">
        <v>7</v>
      </c>
      <c r="B23">
        <v>1554831935.5</v>
      </c>
      <c r="C23">
        <v>845.400000095367</v>
      </c>
      <c r="D23" t="s">
        <v>359</v>
      </c>
      <c r="E23" t="s">
        <v>360</v>
      </c>
      <c r="H23">
        <v>1554831935.5</v>
      </c>
      <c r="I23">
        <f>BW23*AJ23*(BU23-BV23)/(100*BO23*(1000-AJ23*BU23))</f>
        <v>0</v>
      </c>
      <c r="J23">
        <f>BW23*AJ23*(BT23-BS23*(1000-AJ23*BV23)/(1000-AJ23*BU23))/(100*BO23)</f>
        <v>0</v>
      </c>
      <c r="K23">
        <f>BS23 - IF(AJ23&gt;1, J23*BO23*100.0/(AL23*CE23), 0)</f>
        <v>0</v>
      </c>
      <c r="L23">
        <f>((R23-I23/2)*K23-J23)/(R23+I23/2)</f>
        <v>0</v>
      </c>
      <c r="M23">
        <f>L23*(BX23+BY23)/1000.0</f>
        <v>0</v>
      </c>
      <c r="N23">
        <f>(BS23 - IF(AJ23&gt;1, J23*BO23*100.0/(AL23*CE23), 0))*(BX23+BY23)/1000.0</f>
        <v>0</v>
      </c>
      <c r="O23">
        <f>2.0/((1/Q23-1/P23)+SIGN(Q23)*SQRT((1/Q23-1/P23)*(1/Q23-1/P23) + 4*BP23/((BP23+1)*(BP23+1))*(2*1/Q23*1/P23-1/P23*1/P23)))</f>
        <v>0</v>
      </c>
      <c r="P23">
        <f>AG23+AF23*BO23+AE23*BO23*BO23</f>
        <v>0</v>
      </c>
      <c r="Q23">
        <f>I23*(1000-(1000*0.61365*exp(17.502*U23/(240.97+U23))/(BX23+BY23)+BU23)/2)/(1000*0.61365*exp(17.502*U23/(240.97+U23))/(BX23+BY23)-BU23)</f>
        <v>0</v>
      </c>
      <c r="R23">
        <f>1/((BP23+1)/(O23/1.6)+1/(P23/1.37)) + BP23/((BP23+1)/(O23/1.6) + BP23/(P23/1.37))</f>
        <v>0</v>
      </c>
      <c r="S23">
        <f>(BL23*BN23)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BU23*(BX23+BY23)/1000</f>
        <v>0</v>
      </c>
      <c r="Y23">
        <f>0.61365*exp(17.502*BZ23/(240.97+BZ23))</f>
        <v>0</v>
      </c>
      <c r="Z23">
        <f>(V23-BU23*(BX23+BY23)/1000)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-0.0417275148919003</v>
      </c>
      <c r="AF23">
        <v>0.0468427909972345</v>
      </c>
      <c r="AG23">
        <v>3.49125012304965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MAX(0,($B$13+$C$13*CE23)/(1+$D$13*CE23)*BX23/(BZ23+273)*$E$13)</f>
        <v>0</v>
      </c>
      <c r="AM23">
        <v>0</v>
      </c>
      <c r="AN23">
        <v>620.557647058824</v>
      </c>
      <c r="AO23">
        <v>1908.13</v>
      </c>
      <c r="AP23">
        <f>AO23-AN23</f>
        <v>0</v>
      </c>
      <c r="AQ23">
        <f>AP23/AO23</f>
        <v>0</v>
      </c>
      <c r="AR23">
        <v>-2.26732946292121</v>
      </c>
      <c r="AS23" t="s">
        <v>361</v>
      </c>
      <c r="AT23">
        <v>975.266235294118</v>
      </c>
      <c r="AU23">
        <v>1210.31</v>
      </c>
      <c r="AV23">
        <f>1-AT23/AU23</f>
        <v>0</v>
      </c>
      <c r="AW23">
        <v>0.5</v>
      </c>
      <c r="AX23">
        <f>BL23</f>
        <v>0</v>
      </c>
      <c r="AY23">
        <f>J23</f>
        <v>0</v>
      </c>
      <c r="AZ23">
        <f>AV23*AW23*AX23</f>
        <v>0</v>
      </c>
      <c r="BA23">
        <f>BF23/AU23</f>
        <v>0</v>
      </c>
      <c r="BB23">
        <f>(AY23-AR23)/AX23</f>
        <v>0</v>
      </c>
      <c r="BC23">
        <f>(AO23-AU23)/AU23</f>
        <v>0</v>
      </c>
      <c r="BD23" t="s">
        <v>331</v>
      </c>
      <c r="BE23">
        <v>0</v>
      </c>
      <c r="BF23">
        <f>AU23-BE23</f>
        <v>0</v>
      </c>
      <c r="BG23">
        <f>(AU23-AT23)/(AU23-BE23)</f>
        <v>0</v>
      </c>
      <c r="BH23">
        <f>(AO23-AU23)/(AO23-BE23)</f>
        <v>0</v>
      </c>
      <c r="BI23">
        <f>(AU23-AT23)/(AU23-AN23)</f>
        <v>0</v>
      </c>
      <c r="BJ23">
        <f>(AO23-AU23)/(AO23-AN23)</f>
        <v>0</v>
      </c>
      <c r="BK23">
        <f>$B$11*CF23+$C$11*CG23+$F$11*CT23</f>
        <v>0</v>
      </c>
      <c r="BL23">
        <f>BK23*BM23</f>
        <v>0</v>
      </c>
      <c r="BM23">
        <f>($B$11*$D$9+$C$11*$D$9+$F$11*((DG23+CY23)/MAX(DG23+CY23+DH23, 0.1)*$I$9+DH23/MAX(DG23+CY23+DH23, 0.1)*$J$9))/($B$11+$C$11+$F$11)</f>
        <v>0</v>
      </c>
      <c r="BN23">
        <f>($B$11*$K$9+$C$11*$K$9+$F$11*((DG23+CY23)/MAX(DG23+CY23+DH23, 0.1)*$P$9+DH23/MAX(DG23+CY23+DH23, 0.1)*$Q$9))/($B$11+$C$11+$F$11)</f>
        <v>0</v>
      </c>
      <c r="BO23">
        <v>6</v>
      </c>
      <c r="BP23">
        <v>0.5</v>
      </c>
      <c r="BQ23" t="s">
        <v>332</v>
      </c>
      <c r="BR23">
        <v>1554831935.5</v>
      </c>
      <c r="BS23">
        <v>397.819</v>
      </c>
      <c r="BT23">
        <v>399.995</v>
      </c>
      <c r="BU23">
        <v>16.7161</v>
      </c>
      <c r="BV23">
        <v>16.1857</v>
      </c>
      <c r="BW23">
        <v>599.995</v>
      </c>
      <c r="BX23">
        <v>100.937</v>
      </c>
      <c r="BY23">
        <v>0.100481</v>
      </c>
      <c r="BZ23">
        <v>25.5614</v>
      </c>
      <c r="CA23">
        <v>24.9874</v>
      </c>
      <c r="CB23">
        <v>999.9</v>
      </c>
      <c r="CC23">
        <v>0</v>
      </c>
      <c r="CD23">
        <v>0</v>
      </c>
      <c r="CE23">
        <v>9969.38</v>
      </c>
      <c r="CF23">
        <v>0</v>
      </c>
      <c r="CG23">
        <v>0.00152894</v>
      </c>
      <c r="CH23">
        <v>-2.17578</v>
      </c>
      <c r="CI23">
        <v>404.582</v>
      </c>
      <c r="CJ23">
        <v>406.576</v>
      </c>
      <c r="CK23">
        <v>0.530359</v>
      </c>
      <c r="CL23">
        <v>395.091</v>
      </c>
      <c r="CM23">
        <v>399.995</v>
      </c>
      <c r="CN23">
        <v>16.6571</v>
      </c>
      <c r="CO23">
        <v>16.1857</v>
      </c>
      <c r="CP23">
        <v>1.68727</v>
      </c>
      <c r="CQ23">
        <v>1.63374</v>
      </c>
      <c r="CR23">
        <v>14.7798</v>
      </c>
      <c r="CS23">
        <v>14.2807</v>
      </c>
      <c r="CT23">
        <v>199.998</v>
      </c>
      <c r="CU23">
        <v>0.900061</v>
      </c>
      <c r="CV23">
        <v>0.0999386</v>
      </c>
      <c r="CW23">
        <v>0</v>
      </c>
      <c r="CX23">
        <v>975.685</v>
      </c>
      <c r="CY23">
        <v>2</v>
      </c>
      <c r="CZ23">
        <v>1932.74</v>
      </c>
      <c r="DA23">
        <v>1688.59</v>
      </c>
      <c r="DB23">
        <v>38.125</v>
      </c>
      <c r="DC23">
        <v>42</v>
      </c>
      <c r="DD23">
        <v>40.312</v>
      </c>
      <c r="DE23">
        <v>41.562</v>
      </c>
      <c r="DF23">
        <v>41.062</v>
      </c>
      <c r="DG23">
        <v>178.21</v>
      </c>
      <c r="DH23">
        <v>19.79</v>
      </c>
      <c r="DI23">
        <v>0</v>
      </c>
      <c r="DJ23">
        <v>163.200000047684</v>
      </c>
      <c r="DK23">
        <v>975.266235294118</v>
      </c>
      <c r="DL23">
        <v>0.0799019569515965</v>
      </c>
      <c r="DM23">
        <v>-6.0196077260993</v>
      </c>
      <c r="DN23">
        <v>1933.78058823529</v>
      </c>
      <c r="DO23">
        <v>10</v>
      </c>
      <c r="DP23">
        <v>1554831848.5</v>
      </c>
      <c r="DQ23" t="s">
        <v>362</v>
      </c>
      <c r="DR23">
        <v>7</v>
      </c>
      <c r="DS23">
        <v>2.728</v>
      </c>
      <c r="DT23">
        <v>0.059</v>
      </c>
      <c r="DU23">
        <v>400</v>
      </c>
      <c r="DV23">
        <v>16</v>
      </c>
      <c r="DW23">
        <v>0.35</v>
      </c>
      <c r="DX23">
        <v>0.15</v>
      </c>
      <c r="DY23">
        <v>400.008950819672</v>
      </c>
      <c r="DZ23">
        <v>0.0309740877843162</v>
      </c>
      <c r="EA23">
        <v>0.0217417225474034</v>
      </c>
      <c r="EB23">
        <v>1</v>
      </c>
      <c r="EC23">
        <v>397.802672131148</v>
      </c>
      <c r="ED23">
        <v>0.0284611316763973</v>
      </c>
      <c r="EE23">
        <v>0.031152044540685</v>
      </c>
      <c r="EF23">
        <v>1</v>
      </c>
      <c r="EG23">
        <v>16.6878147540984</v>
      </c>
      <c r="EH23">
        <v>0.182612585933375</v>
      </c>
      <c r="EI23">
        <v>0.0284297629547073</v>
      </c>
      <c r="EJ23">
        <v>1</v>
      </c>
      <c r="EK23">
        <v>3</v>
      </c>
      <c r="EL23">
        <v>3</v>
      </c>
      <c r="EM23" t="s">
        <v>334</v>
      </c>
      <c r="EN23">
        <v>3.20981</v>
      </c>
      <c r="EO23">
        <v>2.6764</v>
      </c>
      <c r="EP23">
        <v>0.104302</v>
      </c>
      <c r="EQ23">
        <v>0.104921</v>
      </c>
      <c r="ER23">
        <v>0.0901801</v>
      </c>
      <c r="ES23">
        <v>0.0883049</v>
      </c>
      <c r="ET23">
        <v>27815.9</v>
      </c>
      <c r="EU23">
        <v>31856</v>
      </c>
      <c r="EV23">
        <v>30870.1</v>
      </c>
      <c r="EW23">
        <v>34231.5</v>
      </c>
      <c r="EX23">
        <v>38168.6</v>
      </c>
      <c r="EY23">
        <v>38642.4</v>
      </c>
      <c r="EZ23">
        <v>42091.3</v>
      </c>
      <c r="FA23">
        <v>42269.9</v>
      </c>
      <c r="FB23">
        <v>2.25522</v>
      </c>
      <c r="FC23">
        <v>1.89613</v>
      </c>
      <c r="FD23">
        <v>0.0662878</v>
      </c>
      <c r="FE23">
        <v>0</v>
      </c>
      <c r="FF23">
        <v>23.8989</v>
      </c>
      <c r="FG23">
        <v>999.9</v>
      </c>
      <c r="FH23">
        <v>52.619</v>
      </c>
      <c r="FI23">
        <v>30.857</v>
      </c>
      <c r="FJ23">
        <v>23.3269</v>
      </c>
      <c r="FK23">
        <v>60.6737</v>
      </c>
      <c r="FL23">
        <v>23.6418</v>
      </c>
      <c r="FM23">
        <v>1</v>
      </c>
      <c r="FN23">
        <v>-0.158293</v>
      </c>
      <c r="FO23">
        <v>0.0143001</v>
      </c>
      <c r="FP23">
        <v>20.2875</v>
      </c>
      <c r="FQ23">
        <v>5.24949</v>
      </c>
      <c r="FR23">
        <v>11.986</v>
      </c>
      <c r="FS23">
        <v>4.97575</v>
      </c>
      <c r="FT23">
        <v>3.298</v>
      </c>
      <c r="FU23">
        <v>161.3</v>
      </c>
      <c r="FV23">
        <v>9999</v>
      </c>
      <c r="FW23">
        <v>9999</v>
      </c>
      <c r="FX23">
        <v>7505.3</v>
      </c>
      <c r="FY23">
        <v>1.85608</v>
      </c>
      <c r="FZ23">
        <v>1.85439</v>
      </c>
      <c r="GA23">
        <v>1.85543</v>
      </c>
      <c r="GB23">
        <v>1.85974</v>
      </c>
      <c r="GC23">
        <v>1.85397</v>
      </c>
      <c r="GD23">
        <v>1.8584</v>
      </c>
      <c r="GE23">
        <v>1.85562</v>
      </c>
      <c r="GF23">
        <v>1.85422</v>
      </c>
      <c r="GG23" t="s">
        <v>335</v>
      </c>
      <c r="GH23" t="s">
        <v>19</v>
      </c>
      <c r="GI23" t="s">
        <v>19</v>
      </c>
      <c r="GJ23" t="s">
        <v>19</v>
      </c>
      <c r="GK23" t="s">
        <v>336</v>
      </c>
      <c r="GL23" t="s">
        <v>337</v>
      </c>
      <c r="GM23" t="s">
        <v>338</v>
      </c>
      <c r="GN23" t="s">
        <v>338</v>
      </c>
      <c r="GO23" t="s">
        <v>338</v>
      </c>
      <c r="GP23" t="s">
        <v>338</v>
      </c>
      <c r="GQ23">
        <v>0</v>
      </c>
      <c r="GR23">
        <v>100</v>
      </c>
      <c r="GS23">
        <v>100</v>
      </c>
      <c r="GT23">
        <v>2.728</v>
      </c>
      <c r="GU23">
        <v>0.059</v>
      </c>
      <c r="GV23">
        <v>2</v>
      </c>
      <c r="GW23">
        <v>646.472</v>
      </c>
      <c r="GX23">
        <v>379.208</v>
      </c>
      <c r="GY23">
        <v>23.8433</v>
      </c>
      <c r="GZ23">
        <v>25.0797</v>
      </c>
      <c r="HA23">
        <v>30.0001</v>
      </c>
      <c r="HB23">
        <v>24.9911</v>
      </c>
      <c r="HC23">
        <v>24.9875</v>
      </c>
      <c r="HD23">
        <v>19.8101</v>
      </c>
      <c r="HE23">
        <v>38.7755</v>
      </c>
      <c r="HF23">
        <v>0</v>
      </c>
      <c r="HG23">
        <v>23.8487</v>
      </c>
      <c r="HH23">
        <v>400</v>
      </c>
      <c r="HI23">
        <v>16.1074</v>
      </c>
      <c r="HJ23">
        <v>101.407</v>
      </c>
      <c r="HK23">
        <v>101.744</v>
      </c>
    </row>
    <row r="24" spans="1:219">
      <c r="A24">
        <v>8</v>
      </c>
      <c r="B24">
        <v>1554832056</v>
      </c>
      <c r="C24">
        <v>965.900000095367</v>
      </c>
      <c r="D24" t="s">
        <v>363</v>
      </c>
      <c r="E24" t="s">
        <v>364</v>
      </c>
      <c r="H24">
        <v>1554832056</v>
      </c>
      <c r="I24">
        <f>BW24*AJ24*(BU24-BV24)/(100*BO24*(1000-AJ24*BU24))</f>
        <v>0</v>
      </c>
      <c r="J24">
        <f>BW24*AJ24*(BT24-BS24*(1000-AJ24*BV24)/(1000-AJ24*BU24))/(100*BO24)</f>
        <v>0</v>
      </c>
      <c r="K24">
        <f>BS24 - IF(AJ24&gt;1, J24*BO24*100.0/(AL24*CE24), 0)</f>
        <v>0</v>
      </c>
      <c r="L24">
        <f>((R24-I24/2)*K24-J24)/(R24+I24/2)</f>
        <v>0</v>
      </c>
      <c r="M24">
        <f>L24*(BX24+BY24)/1000.0</f>
        <v>0</v>
      </c>
      <c r="N24">
        <f>(BS24 - IF(AJ24&gt;1, J24*BO24*100.0/(AL24*CE24), 0))*(BX24+BY24)/1000.0</f>
        <v>0</v>
      </c>
      <c r="O24">
        <f>2.0/((1/Q24-1/P24)+SIGN(Q24)*SQRT((1/Q24-1/P24)*(1/Q24-1/P24) + 4*BP24/((BP24+1)*(BP24+1))*(2*1/Q24*1/P24-1/P24*1/P24)))</f>
        <v>0</v>
      </c>
      <c r="P24">
        <f>AG24+AF24*BO24+AE24*BO24*BO24</f>
        <v>0</v>
      </c>
      <c r="Q24">
        <f>I24*(1000-(1000*0.61365*exp(17.502*U24/(240.97+U24))/(BX24+BY24)+BU24)/2)/(1000*0.61365*exp(17.502*U24/(240.97+U24))/(BX24+BY24)-BU24)</f>
        <v>0</v>
      </c>
      <c r="R24">
        <f>1/((BP24+1)/(O24/1.6)+1/(P24/1.37)) + BP24/((BP24+1)/(O24/1.6) + BP24/(P24/1.37))</f>
        <v>0</v>
      </c>
      <c r="S24">
        <f>(BL24*BN24)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BU24*(BX24+BY24)/1000</f>
        <v>0</v>
      </c>
      <c r="Y24">
        <f>0.61365*exp(17.502*BZ24/(240.97+BZ24))</f>
        <v>0</v>
      </c>
      <c r="Z24">
        <f>(V24-BU24*(BX24+BY24)/1000)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-0.0419552934859971</v>
      </c>
      <c r="AF24">
        <v>0.047098492423609</v>
      </c>
      <c r="AG24">
        <v>3.50629374465423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MAX(0,($B$13+$C$13*CE24)/(1+$D$13*CE24)*BX24/(BZ24+273)*$E$13)</f>
        <v>0</v>
      </c>
      <c r="AM24">
        <v>0</v>
      </c>
      <c r="AN24">
        <v>620.557647058824</v>
      </c>
      <c r="AO24">
        <v>1908.13</v>
      </c>
      <c r="AP24">
        <f>AO24-AN24</f>
        <v>0</v>
      </c>
      <c r="AQ24">
        <f>AP24/AO24</f>
        <v>0</v>
      </c>
      <c r="AR24">
        <v>-2.26732946292121</v>
      </c>
      <c r="AS24" t="s">
        <v>365</v>
      </c>
      <c r="AT24">
        <v>927.881823529412</v>
      </c>
      <c r="AU24">
        <v>1302.34</v>
      </c>
      <c r="AV24">
        <f>1-AT24/AU24</f>
        <v>0</v>
      </c>
      <c r="AW24">
        <v>0.5</v>
      </c>
      <c r="AX24">
        <f>BL24</f>
        <v>0</v>
      </c>
      <c r="AY24">
        <f>J24</f>
        <v>0</v>
      </c>
      <c r="AZ24">
        <f>AV24*AW24*AX24</f>
        <v>0</v>
      </c>
      <c r="BA24">
        <f>BF24/AU24</f>
        <v>0</v>
      </c>
      <c r="BB24">
        <f>(AY24-AR24)/AX24</f>
        <v>0</v>
      </c>
      <c r="BC24">
        <f>(AO24-AU24)/AU24</f>
        <v>0</v>
      </c>
      <c r="BD24" t="s">
        <v>331</v>
      </c>
      <c r="BE24">
        <v>0</v>
      </c>
      <c r="BF24">
        <f>AU24-BE24</f>
        <v>0</v>
      </c>
      <c r="BG24">
        <f>(AU24-AT24)/(AU24-BE24)</f>
        <v>0</v>
      </c>
      <c r="BH24">
        <f>(AO24-AU24)/(AO24-BE24)</f>
        <v>0</v>
      </c>
      <c r="BI24">
        <f>(AU24-AT24)/(AU24-AN24)</f>
        <v>0</v>
      </c>
      <c r="BJ24">
        <f>(AO24-AU24)/(AO24-AN24)</f>
        <v>0</v>
      </c>
      <c r="BK24">
        <f>$B$11*CF24+$C$11*CG24+$F$11*CT24</f>
        <v>0</v>
      </c>
      <c r="BL24">
        <f>BK24*BM24</f>
        <v>0</v>
      </c>
      <c r="BM24">
        <f>($B$11*$D$9+$C$11*$D$9+$F$11*((DG24+CY24)/MAX(DG24+CY24+DH24, 0.1)*$I$9+DH24/MAX(DG24+CY24+DH24, 0.1)*$J$9))/($B$11+$C$11+$F$11)</f>
        <v>0</v>
      </c>
      <c r="BN24">
        <f>($B$11*$K$9+$C$11*$K$9+$F$11*((DG24+CY24)/MAX(DG24+CY24+DH24, 0.1)*$P$9+DH24/MAX(DG24+CY24+DH24, 0.1)*$Q$9))/($B$11+$C$11+$F$11)</f>
        <v>0</v>
      </c>
      <c r="BO24">
        <v>6</v>
      </c>
      <c r="BP24">
        <v>0.5</v>
      </c>
      <c r="BQ24" t="s">
        <v>332</v>
      </c>
      <c r="BR24">
        <v>1554832056</v>
      </c>
      <c r="BS24">
        <v>398.165</v>
      </c>
      <c r="BT24">
        <v>399.949</v>
      </c>
      <c r="BU24">
        <v>16.5689</v>
      </c>
      <c r="BV24">
        <v>16.0457</v>
      </c>
      <c r="BW24">
        <v>600.004</v>
      </c>
      <c r="BX24">
        <v>100.937</v>
      </c>
      <c r="BY24">
        <v>0.0996881</v>
      </c>
      <c r="BZ24">
        <v>25.6254</v>
      </c>
      <c r="CA24">
        <v>24.9995</v>
      </c>
      <c r="CB24">
        <v>999.9</v>
      </c>
      <c r="CC24">
        <v>0</v>
      </c>
      <c r="CD24">
        <v>0</v>
      </c>
      <c r="CE24">
        <v>10023.8</v>
      </c>
      <c r="CF24">
        <v>0</v>
      </c>
      <c r="CG24">
        <v>0.00152894</v>
      </c>
      <c r="CH24">
        <v>-1.78391</v>
      </c>
      <c r="CI24">
        <v>404.874</v>
      </c>
      <c r="CJ24">
        <v>406.471</v>
      </c>
      <c r="CK24">
        <v>0.523203</v>
      </c>
      <c r="CL24">
        <v>395.43</v>
      </c>
      <c r="CM24">
        <v>399.949</v>
      </c>
      <c r="CN24">
        <v>16.5059</v>
      </c>
      <c r="CO24">
        <v>16.0457</v>
      </c>
      <c r="CP24">
        <v>1.67241</v>
      </c>
      <c r="CQ24">
        <v>1.6196</v>
      </c>
      <c r="CR24">
        <v>14.6427</v>
      </c>
      <c r="CS24">
        <v>14.1465</v>
      </c>
      <c r="CT24">
        <v>99.9955</v>
      </c>
      <c r="CU24">
        <v>0.899892</v>
      </c>
      <c r="CV24">
        <v>0.100108</v>
      </c>
      <c r="CW24">
        <v>0</v>
      </c>
      <c r="CX24">
        <v>928.434</v>
      </c>
      <c r="CY24">
        <v>2</v>
      </c>
      <c r="CZ24">
        <v>939.308</v>
      </c>
      <c r="DA24">
        <v>835.687</v>
      </c>
      <c r="DB24">
        <v>37.562</v>
      </c>
      <c r="DC24">
        <v>41.625</v>
      </c>
      <c r="DD24">
        <v>39.812</v>
      </c>
      <c r="DE24">
        <v>41.25</v>
      </c>
      <c r="DF24">
        <v>40.625</v>
      </c>
      <c r="DG24">
        <v>88.19</v>
      </c>
      <c r="DH24">
        <v>9.81</v>
      </c>
      <c r="DI24">
        <v>0</v>
      </c>
      <c r="DJ24">
        <v>120.200000047684</v>
      </c>
      <c r="DK24">
        <v>927.881823529412</v>
      </c>
      <c r="DL24">
        <v>10.1659313760872</v>
      </c>
      <c r="DM24">
        <v>5.09436275451889</v>
      </c>
      <c r="DN24">
        <v>939.240117647059</v>
      </c>
      <c r="DO24">
        <v>10</v>
      </c>
      <c r="DP24">
        <v>1554831998</v>
      </c>
      <c r="DQ24" t="s">
        <v>366</v>
      </c>
      <c r="DR24">
        <v>8</v>
      </c>
      <c r="DS24">
        <v>2.735</v>
      </c>
      <c r="DT24">
        <v>0.063</v>
      </c>
      <c r="DU24">
        <v>400</v>
      </c>
      <c r="DV24">
        <v>16</v>
      </c>
      <c r="DW24">
        <v>0.32</v>
      </c>
      <c r="DX24">
        <v>0.15</v>
      </c>
      <c r="DY24">
        <v>399.97331147541</v>
      </c>
      <c r="DZ24">
        <v>-0.124467477525226</v>
      </c>
      <c r="EA24">
        <v>0.0392472369221109</v>
      </c>
      <c r="EB24">
        <v>1</v>
      </c>
      <c r="EC24">
        <v>398.183344262295</v>
      </c>
      <c r="ED24">
        <v>-0.177290322580739</v>
      </c>
      <c r="EE24">
        <v>0.0339082103534509</v>
      </c>
      <c r="EF24">
        <v>1</v>
      </c>
      <c r="EG24">
        <v>16.5368459016393</v>
      </c>
      <c r="EH24">
        <v>0.070101956636703</v>
      </c>
      <c r="EI24">
        <v>0.0154157740564924</v>
      </c>
      <c r="EJ24">
        <v>1</v>
      </c>
      <c r="EK24">
        <v>3</v>
      </c>
      <c r="EL24">
        <v>3</v>
      </c>
      <c r="EM24" t="s">
        <v>334</v>
      </c>
      <c r="EN24">
        <v>3.20982</v>
      </c>
      <c r="EO24">
        <v>2.67608</v>
      </c>
      <c r="EP24">
        <v>0.104368</v>
      </c>
      <c r="EQ24">
        <v>0.104909</v>
      </c>
      <c r="ER24">
        <v>0.0895828</v>
      </c>
      <c r="ES24">
        <v>0.0877499</v>
      </c>
      <c r="ET24">
        <v>27813.9</v>
      </c>
      <c r="EU24">
        <v>31856.5</v>
      </c>
      <c r="EV24">
        <v>30870.2</v>
      </c>
      <c r="EW24">
        <v>34231.6</v>
      </c>
      <c r="EX24">
        <v>38194.1</v>
      </c>
      <c r="EY24">
        <v>38666.5</v>
      </c>
      <c r="EZ24">
        <v>42091.5</v>
      </c>
      <c r="FA24">
        <v>42270.5</v>
      </c>
      <c r="FB24">
        <v>2.25483</v>
      </c>
      <c r="FC24">
        <v>1.89583</v>
      </c>
      <c r="FD24">
        <v>0.0605546</v>
      </c>
      <c r="FE24">
        <v>0</v>
      </c>
      <c r="FF24">
        <v>24.0052</v>
      </c>
      <c r="FG24">
        <v>999.9</v>
      </c>
      <c r="FH24">
        <v>52.619</v>
      </c>
      <c r="FI24">
        <v>30.877</v>
      </c>
      <c r="FJ24">
        <v>23.3542</v>
      </c>
      <c r="FK24">
        <v>60.4837</v>
      </c>
      <c r="FL24">
        <v>23.734</v>
      </c>
      <c r="FM24">
        <v>1</v>
      </c>
      <c r="FN24">
        <v>-0.157922</v>
      </c>
      <c r="FO24">
        <v>0.0541422</v>
      </c>
      <c r="FP24">
        <v>20.2885</v>
      </c>
      <c r="FQ24">
        <v>5.24739</v>
      </c>
      <c r="FR24">
        <v>11.986</v>
      </c>
      <c r="FS24">
        <v>4.97575</v>
      </c>
      <c r="FT24">
        <v>3.298</v>
      </c>
      <c r="FU24">
        <v>161.4</v>
      </c>
      <c r="FV24">
        <v>9999</v>
      </c>
      <c r="FW24">
        <v>9999</v>
      </c>
      <c r="FX24">
        <v>7507.9</v>
      </c>
      <c r="FY24">
        <v>1.85607</v>
      </c>
      <c r="FZ24">
        <v>1.85432</v>
      </c>
      <c r="GA24">
        <v>1.8554</v>
      </c>
      <c r="GB24">
        <v>1.85973</v>
      </c>
      <c r="GC24">
        <v>1.85394</v>
      </c>
      <c r="GD24">
        <v>1.85837</v>
      </c>
      <c r="GE24">
        <v>1.85562</v>
      </c>
      <c r="GF24">
        <v>1.85414</v>
      </c>
      <c r="GG24" t="s">
        <v>335</v>
      </c>
      <c r="GH24" t="s">
        <v>19</v>
      </c>
      <c r="GI24" t="s">
        <v>19</v>
      </c>
      <c r="GJ24" t="s">
        <v>19</v>
      </c>
      <c r="GK24" t="s">
        <v>336</v>
      </c>
      <c r="GL24" t="s">
        <v>337</v>
      </c>
      <c r="GM24" t="s">
        <v>338</v>
      </c>
      <c r="GN24" t="s">
        <v>338</v>
      </c>
      <c r="GO24" t="s">
        <v>338</v>
      </c>
      <c r="GP24" t="s">
        <v>338</v>
      </c>
      <c r="GQ24">
        <v>0</v>
      </c>
      <c r="GR24">
        <v>100</v>
      </c>
      <c r="GS24">
        <v>100</v>
      </c>
      <c r="GT24">
        <v>2.735</v>
      </c>
      <c r="GU24">
        <v>0.063</v>
      </c>
      <c r="GV24">
        <v>2</v>
      </c>
      <c r="GW24">
        <v>646.167</v>
      </c>
      <c r="GX24">
        <v>379.048</v>
      </c>
      <c r="GY24">
        <v>24.0147</v>
      </c>
      <c r="GZ24">
        <v>25.0861</v>
      </c>
      <c r="HA24">
        <v>29.9998</v>
      </c>
      <c r="HB24">
        <v>24.9911</v>
      </c>
      <c r="HC24">
        <v>24.9875</v>
      </c>
      <c r="HD24">
        <v>19.8124</v>
      </c>
      <c r="HE24">
        <v>39.3071</v>
      </c>
      <c r="HF24">
        <v>0</v>
      </c>
      <c r="HG24">
        <v>24.0304</v>
      </c>
      <c r="HH24">
        <v>400</v>
      </c>
      <c r="HI24">
        <v>16.0869</v>
      </c>
      <c r="HJ24">
        <v>101.407</v>
      </c>
      <c r="HK24">
        <v>101.745</v>
      </c>
    </row>
    <row r="25" spans="1:219">
      <c r="A25">
        <v>9</v>
      </c>
      <c r="B25">
        <v>1554832176.5</v>
      </c>
      <c r="C25">
        <v>1086.40000009537</v>
      </c>
      <c r="D25" t="s">
        <v>367</v>
      </c>
      <c r="E25" t="s">
        <v>368</v>
      </c>
      <c r="H25">
        <v>1554832176.5</v>
      </c>
      <c r="I25">
        <f>BW25*AJ25*(BU25-BV25)/(100*BO25*(1000-AJ25*BU25))</f>
        <v>0</v>
      </c>
      <c r="J25">
        <f>BW25*AJ25*(BT25-BS25*(1000-AJ25*BV25)/(1000-AJ25*BU25))/(100*BO25)</f>
        <v>0</v>
      </c>
      <c r="K25">
        <f>BS25 - IF(AJ25&gt;1, J25*BO25*100.0/(AL25*CE25), 0)</f>
        <v>0</v>
      </c>
      <c r="L25">
        <f>((R25-I25/2)*K25-J25)/(R25+I25/2)</f>
        <v>0</v>
      </c>
      <c r="M25">
        <f>L25*(BX25+BY25)/1000.0</f>
        <v>0</v>
      </c>
      <c r="N25">
        <f>(BS25 - IF(AJ25&gt;1, J25*BO25*100.0/(AL25*CE25), 0))*(BX25+BY25)/1000.0</f>
        <v>0</v>
      </c>
      <c r="O25">
        <f>2.0/((1/Q25-1/P25)+SIGN(Q25)*SQRT((1/Q25-1/P25)*(1/Q25-1/P25) + 4*BP25/((BP25+1)*(BP25+1))*(2*1/Q25*1/P25-1/P25*1/P25)))</f>
        <v>0</v>
      </c>
      <c r="P25">
        <f>AG25+AF25*BO25+AE25*BO25*BO25</f>
        <v>0</v>
      </c>
      <c r="Q25">
        <f>I25*(1000-(1000*0.61365*exp(17.502*U25/(240.97+U25))/(BX25+BY25)+BU25)/2)/(1000*0.61365*exp(17.502*U25/(240.97+U25))/(BX25+BY25)-BU25)</f>
        <v>0</v>
      </c>
      <c r="R25">
        <f>1/((BP25+1)/(O25/1.6)+1/(P25/1.37)) + BP25/((BP25+1)/(O25/1.6) + BP25/(P25/1.37))</f>
        <v>0</v>
      </c>
      <c r="S25">
        <f>(BL25*BN25)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BU25*(BX25+BY25)/1000</f>
        <v>0</v>
      </c>
      <c r="Y25">
        <f>0.61365*exp(17.502*BZ25/(240.97+BZ25))</f>
        <v>0</v>
      </c>
      <c r="Z25">
        <f>(V25-BU25*(BX25+BY25)/1000)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-0.0418770196919199</v>
      </c>
      <c r="AF25">
        <v>0.0470106232325963</v>
      </c>
      <c r="AG25">
        <v>3.50112740163384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MAX(0,($B$13+$C$13*CE25)/(1+$D$13*CE25)*BX25/(BZ25+273)*$E$13)</f>
        <v>0</v>
      </c>
      <c r="AM25">
        <v>0</v>
      </c>
      <c r="AN25">
        <v>620.557647058824</v>
      </c>
      <c r="AO25">
        <v>1908.13</v>
      </c>
      <c r="AP25">
        <f>AO25-AN25</f>
        <v>0</v>
      </c>
      <c r="AQ25">
        <f>AP25/AO25</f>
        <v>0</v>
      </c>
      <c r="AR25">
        <v>-2.26732946292121</v>
      </c>
      <c r="AS25" t="s">
        <v>369</v>
      </c>
      <c r="AT25">
        <v>921.423411764706</v>
      </c>
      <c r="AU25">
        <v>1341.48</v>
      </c>
      <c r="AV25">
        <f>1-AT25/AU25</f>
        <v>0</v>
      </c>
      <c r="AW25">
        <v>0.5</v>
      </c>
      <c r="AX25">
        <f>BL25</f>
        <v>0</v>
      </c>
      <c r="AY25">
        <f>J25</f>
        <v>0</v>
      </c>
      <c r="AZ25">
        <f>AV25*AW25*AX25</f>
        <v>0</v>
      </c>
      <c r="BA25">
        <f>BF25/AU25</f>
        <v>0</v>
      </c>
      <c r="BB25">
        <f>(AY25-AR25)/AX25</f>
        <v>0</v>
      </c>
      <c r="BC25">
        <f>(AO25-AU25)/AU25</f>
        <v>0</v>
      </c>
      <c r="BD25" t="s">
        <v>331</v>
      </c>
      <c r="BE25">
        <v>0</v>
      </c>
      <c r="BF25">
        <f>AU25-BE25</f>
        <v>0</v>
      </c>
      <c r="BG25">
        <f>(AU25-AT25)/(AU25-BE25)</f>
        <v>0</v>
      </c>
      <c r="BH25">
        <f>(AO25-AU25)/(AO25-BE25)</f>
        <v>0</v>
      </c>
      <c r="BI25">
        <f>(AU25-AT25)/(AU25-AN25)</f>
        <v>0</v>
      </c>
      <c r="BJ25">
        <f>(AO25-AU25)/(AO25-AN25)</f>
        <v>0</v>
      </c>
      <c r="BK25">
        <f>$B$11*CF25+$C$11*CG25+$F$11*CT25</f>
        <v>0</v>
      </c>
      <c r="BL25">
        <f>BK25*BM25</f>
        <v>0</v>
      </c>
      <c r="BM25">
        <f>($B$11*$D$9+$C$11*$D$9+$F$11*((DG25+CY25)/MAX(DG25+CY25+DH25, 0.1)*$I$9+DH25/MAX(DG25+CY25+DH25, 0.1)*$J$9))/($B$11+$C$11+$F$11)</f>
        <v>0</v>
      </c>
      <c r="BN25">
        <f>($B$11*$K$9+$C$11*$K$9+$F$11*((DG25+CY25)/MAX(DG25+CY25+DH25, 0.1)*$P$9+DH25/MAX(DG25+CY25+DH25, 0.1)*$Q$9))/($B$11+$C$11+$F$11)</f>
        <v>0</v>
      </c>
      <c r="BO25">
        <v>6</v>
      </c>
      <c r="BP25">
        <v>0.5</v>
      </c>
      <c r="BQ25" t="s">
        <v>332</v>
      </c>
      <c r="BR25">
        <v>1554832176.5</v>
      </c>
      <c r="BS25">
        <v>398.375</v>
      </c>
      <c r="BT25">
        <v>400.017</v>
      </c>
      <c r="BU25">
        <v>16.6432</v>
      </c>
      <c r="BV25">
        <v>16.1129</v>
      </c>
      <c r="BW25">
        <v>600.077</v>
      </c>
      <c r="BX25">
        <v>100.938</v>
      </c>
      <c r="BY25">
        <v>0.0999913</v>
      </c>
      <c r="BZ25">
        <v>25.6114</v>
      </c>
      <c r="CA25">
        <v>25.0103</v>
      </c>
      <c r="CB25">
        <v>999.9</v>
      </c>
      <c r="CC25">
        <v>0</v>
      </c>
      <c r="CD25">
        <v>0</v>
      </c>
      <c r="CE25">
        <v>10005</v>
      </c>
      <c r="CF25">
        <v>0</v>
      </c>
      <c r="CG25">
        <v>0.00152894</v>
      </c>
      <c r="CH25">
        <v>-1.64191</v>
      </c>
      <c r="CI25">
        <v>405.117</v>
      </c>
      <c r="CJ25">
        <v>406.568</v>
      </c>
      <c r="CK25">
        <v>0.530302</v>
      </c>
      <c r="CL25">
        <v>395.608</v>
      </c>
      <c r="CM25">
        <v>400.017</v>
      </c>
      <c r="CN25">
        <v>16.5772</v>
      </c>
      <c r="CO25">
        <v>16.1129</v>
      </c>
      <c r="CP25">
        <v>1.67993</v>
      </c>
      <c r="CQ25">
        <v>1.6264</v>
      </c>
      <c r="CR25">
        <v>14.7122</v>
      </c>
      <c r="CS25">
        <v>14.2112</v>
      </c>
      <c r="CT25">
        <v>79.9432</v>
      </c>
      <c r="CU25">
        <v>0.899956</v>
      </c>
      <c r="CV25">
        <v>0.100044</v>
      </c>
      <c r="CW25">
        <v>0</v>
      </c>
      <c r="CX25">
        <v>921.896</v>
      </c>
      <c r="CY25">
        <v>2</v>
      </c>
      <c r="CZ25">
        <v>748.453</v>
      </c>
      <c r="DA25">
        <v>664.7</v>
      </c>
      <c r="DB25">
        <v>37.062</v>
      </c>
      <c r="DC25">
        <v>41.25</v>
      </c>
      <c r="DD25">
        <v>39.375</v>
      </c>
      <c r="DE25">
        <v>40.937</v>
      </c>
      <c r="DF25">
        <v>40.187</v>
      </c>
      <c r="DG25">
        <v>70.15</v>
      </c>
      <c r="DH25">
        <v>7.8</v>
      </c>
      <c r="DI25">
        <v>0</v>
      </c>
      <c r="DJ25">
        <v>120.200000047684</v>
      </c>
      <c r="DK25">
        <v>921.423411764706</v>
      </c>
      <c r="DL25">
        <v>4.46470586216311</v>
      </c>
      <c r="DM25">
        <v>2.02524501824182</v>
      </c>
      <c r="DN25">
        <v>748.221588235294</v>
      </c>
      <c r="DO25">
        <v>10</v>
      </c>
      <c r="DP25">
        <v>1554832117</v>
      </c>
      <c r="DQ25" t="s">
        <v>370</v>
      </c>
      <c r="DR25">
        <v>9</v>
      </c>
      <c r="DS25">
        <v>2.767</v>
      </c>
      <c r="DT25">
        <v>0.066</v>
      </c>
      <c r="DU25">
        <v>400</v>
      </c>
      <c r="DV25">
        <v>16</v>
      </c>
      <c r="DW25">
        <v>0.31</v>
      </c>
      <c r="DX25">
        <v>0.17</v>
      </c>
      <c r="DY25">
        <v>399.993049180328</v>
      </c>
      <c r="DZ25">
        <v>0.0158392384982077</v>
      </c>
      <c r="EA25">
        <v>0.0206853287911228</v>
      </c>
      <c r="EB25">
        <v>1</v>
      </c>
      <c r="EC25">
        <v>398.385114754098</v>
      </c>
      <c r="ED25">
        <v>-0.0782950819671693</v>
      </c>
      <c r="EE25">
        <v>0.0206692123626815</v>
      </c>
      <c r="EF25">
        <v>1</v>
      </c>
      <c r="EG25">
        <v>16.6565213114754</v>
      </c>
      <c r="EH25">
        <v>-0.0701977789529352</v>
      </c>
      <c r="EI25">
        <v>0.0110020134484273</v>
      </c>
      <c r="EJ25">
        <v>1</v>
      </c>
      <c r="EK25">
        <v>3</v>
      </c>
      <c r="EL25">
        <v>3</v>
      </c>
      <c r="EM25" t="s">
        <v>334</v>
      </c>
      <c r="EN25">
        <v>3.20997</v>
      </c>
      <c r="EO25">
        <v>2.67622</v>
      </c>
      <c r="EP25">
        <v>0.104405</v>
      </c>
      <c r="EQ25">
        <v>0.104924</v>
      </c>
      <c r="ER25">
        <v>0.0898644</v>
      </c>
      <c r="ES25">
        <v>0.0880166</v>
      </c>
      <c r="ET25">
        <v>27812.3</v>
      </c>
      <c r="EU25">
        <v>31855.7</v>
      </c>
      <c r="EV25">
        <v>30869.7</v>
      </c>
      <c r="EW25">
        <v>34231.4</v>
      </c>
      <c r="EX25">
        <v>38181.7</v>
      </c>
      <c r="EY25">
        <v>38655</v>
      </c>
      <c r="EZ25">
        <v>42091</v>
      </c>
      <c r="FA25">
        <v>42270.3</v>
      </c>
      <c r="FB25">
        <v>2.2548</v>
      </c>
      <c r="FC25">
        <v>1.89597</v>
      </c>
      <c r="FD25">
        <v>0.0579357</v>
      </c>
      <c r="FE25">
        <v>0</v>
      </c>
      <c r="FF25">
        <v>24.059</v>
      </c>
      <c r="FG25">
        <v>999.9</v>
      </c>
      <c r="FH25">
        <v>52.594</v>
      </c>
      <c r="FI25">
        <v>30.887</v>
      </c>
      <c r="FJ25">
        <v>23.3556</v>
      </c>
      <c r="FK25">
        <v>60.3338</v>
      </c>
      <c r="FL25">
        <v>23.5617</v>
      </c>
      <c r="FM25">
        <v>1</v>
      </c>
      <c r="FN25">
        <v>-0.157083</v>
      </c>
      <c r="FO25">
        <v>0.189504</v>
      </c>
      <c r="FP25">
        <v>20.2887</v>
      </c>
      <c r="FQ25">
        <v>5.24844</v>
      </c>
      <c r="FR25">
        <v>11.986</v>
      </c>
      <c r="FS25">
        <v>4.9758</v>
      </c>
      <c r="FT25">
        <v>3.298</v>
      </c>
      <c r="FU25">
        <v>161.4</v>
      </c>
      <c r="FV25">
        <v>9999</v>
      </c>
      <c r="FW25">
        <v>9999</v>
      </c>
      <c r="FX25">
        <v>7510.3</v>
      </c>
      <c r="FY25">
        <v>1.85608</v>
      </c>
      <c r="FZ25">
        <v>1.85432</v>
      </c>
      <c r="GA25">
        <v>1.85537</v>
      </c>
      <c r="GB25">
        <v>1.85972</v>
      </c>
      <c r="GC25">
        <v>1.85394</v>
      </c>
      <c r="GD25">
        <v>1.85838</v>
      </c>
      <c r="GE25">
        <v>1.85561</v>
      </c>
      <c r="GF25">
        <v>1.85413</v>
      </c>
      <c r="GG25" t="s">
        <v>335</v>
      </c>
      <c r="GH25" t="s">
        <v>19</v>
      </c>
      <c r="GI25" t="s">
        <v>19</v>
      </c>
      <c r="GJ25" t="s">
        <v>19</v>
      </c>
      <c r="GK25" t="s">
        <v>336</v>
      </c>
      <c r="GL25" t="s">
        <v>337</v>
      </c>
      <c r="GM25" t="s">
        <v>338</v>
      </c>
      <c r="GN25" t="s">
        <v>338</v>
      </c>
      <c r="GO25" t="s">
        <v>338</v>
      </c>
      <c r="GP25" t="s">
        <v>338</v>
      </c>
      <c r="GQ25">
        <v>0</v>
      </c>
      <c r="GR25">
        <v>100</v>
      </c>
      <c r="GS25">
        <v>100</v>
      </c>
      <c r="GT25">
        <v>2.767</v>
      </c>
      <c r="GU25">
        <v>0.066</v>
      </c>
      <c r="GV25">
        <v>2</v>
      </c>
      <c r="GW25">
        <v>646.199</v>
      </c>
      <c r="GX25">
        <v>379.143</v>
      </c>
      <c r="GY25">
        <v>23.8621</v>
      </c>
      <c r="GZ25">
        <v>25.0971</v>
      </c>
      <c r="HA25">
        <v>30.0001</v>
      </c>
      <c r="HB25">
        <v>24.9954</v>
      </c>
      <c r="HC25">
        <v>24.9896</v>
      </c>
      <c r="HD25">
        <v>19.8134</v>
      </c>
      <c r="HE25">
        <v>39.162</v>
      </c>
      <c r="HF25">
        <v>0</v>
      </c>
      <c r="HG25">
        <v>23.8587</v>
      </c>
      <c r="HH25">
        <v>400</v>
      </c>
      <c r="HI25">
        <v>16.0908</v>
      </c>
      <c r="HJ25">
        <v>101.406</v>
      </c>
      <c r="HK25">
        <v>101.744</v>
      </c>
    </row>
    <row r="26" spans="1:219">
      <c r="A26">
        <v>10</v>
      </c>
      <c r="B26">
        <v>1554832297</v>
      </c>
      <c r="C26">
        <v>1206.90000009537</v>
      </c>
      <c r="D26" t="s">
        <v>371</v>
      </c>
      <c r="E26" t="s">
        <v>372</v>
      </c>
      <c r="H26">
        <v>1554832297</v>
      </c>
      <c r="I26">
        <f>BW26*AJ26*(BU26-BV26)/(100*BO26*(1000-AJ26*BU26))</f>
        <v>0</v>
      </c>
      <c r="J26">
        <f>BW26*AJ26*(BT26-BS26*(1000-AJ26*BV26)/(1000-AJ26*BU26))/(100*BO26)</f>
        <v>0</v>
      </c>
      <c r="K26">
        <f>BS26 - IF(AJ26&gt;1, J26*BO26*100.0/(AL26*CE26), 0)</f>
        <v>0</v>
      </c>
      <c r="L26">
        <f>((R26-I26/2)*K26-J26)/(R26+I26/2)</f>
        <v>0</v>
      </c>
      <c r="M26">
        <f>L26*(BX26+BY26)/1000.0</f>
        <v>0</v>
      </c>
      <c r="N26">
        <f>(BS26 - IF(AJ26&gt;1, J26*BO26*100.0/(AL26*CE26), 0))*(BX26+BY26)/1000.0</f>
        <v>0</v>
      </c>
      <c r="O26">
        <f>2.0/((1/Q26-1/P26)+SIGN(Q26)*SQRT((1/Q26-1/P26)*(1/Q26-1/P26) + 4*BP26/((BP26+1)*(BP26+1))*(2*1/Q26*1/P26-1/P26*1/P26)))</f>
        <v>0</v>
      </c>
      <c r="P26">
        <f>AG26+AF26*BO26+AE26*BO26*BO26</f>
        <v>0</v>
      </c>
      <c r="Q26">
        <f>I26*(1000-(1000*0.61365*exp(17.502*U26/(240.97+U26))/(BX26+BY26)+BU26)/2)/(1000*0.61365*exp(17.502*U26/(240.97+U26))/(BX26+BY26)-BU26)</f>
        <v>0</v>
      </c>
      <c r="R26">
        <f>1/((BP26+1)/(O26/1.6)+1/(P26/1.37)) + BP26/((BP26+1)/(O26/1.6) + BP26/(P26/1.37))</f>
        <v>0</v>
      </c>
      <c r="S26">
        <f>(BL26*BN26)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BU26*(BX26+BY26)/1000</f>
        <v>0</v>
      </c>
      <c r="Y26">
        <f>0.61365*exp(17.502*BZ26/(240.97+BZ26))</f>
        <v>0</v>
      </c>
      <c r="Z26">
        <f>(V26-BU26*(BX26+BY26)/1000)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-0.0417204726718649</v>
      </c>
      <c r="AF26">
        <v>0.0468348854883125</v>
      </c>
      <c r="AG26">
        <v>3.49078456165233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MAX(0,($B$13+$C$13*CE26)/(1+$D$13*CE26)*BX26/(BZ26+273)*$E$13)</f>
        <v>0</v>
      </c>
      <c r="AM26">
        <v>0</v>
      </c>
      <c r="AN26">
        <v>620.557647058824</v>
      </c>
      <c r="AO26">
        <v>1908.13</v>
      </c>
      <c r="AP26">
        <f>AO26-AN26</f>
        <v>0</v>
      </c>
      <c r="AQ26">
        <f>AP26/AO26</f>
        <v>0</v>
      </c>
      <c r="AR26">
        <v>-2.26732946292121</v>
      </c>
      <c r="AS26" t="s">
        <v>373</v>
      </c>
      <c r="AT26">
        <v>912.103411764706</v>
      </c>
      <c r="AU26">
        <v>1373.5</v>
      </c>
      <c r="AV26">
        <f>1-AT26/AU26</f>
        <v>0</v>
      </c>
      <c r="AW26">
        <v>0.5</v>
      </c>
      <c r="AX26">
        <f>BL26</f>
        <v>0</v>
      </c>
      <c r="AY26">
        <f>J26</f>
        <v>0</v>
      </c>
      <c r="AZ26">
        <f>AV26*AW26*AX26</f>
        <v>0</v>
      </c>
      <c r="BA26">
        <f>BF26/AU26</f>
        <v>0</v>
      </c>
      <c r="BB26">
        <f>(AY26-AR26)/AX26</f>
        <v>0</v>
      </c>
      <c r="BC26">
        <f>(AO26-AU26)/AU26</f>
        <v>0</v>
      </c>
      <c r="BD26" t="s">
        <v>331</v>
      </c>
      <c r="BE26">
        <v>0</v>
      </c>
      <c r="BF26">
        <f>AU26-BE26</f>
        <v>0</v>
      </c>
      <c r="BG26">
        <f>(AU26-AT26)/(AU26-BE26)</f>
        <v>0</v>
      </c>
      <c r="BH26">
        <f>(AO26-AU26)/(AO26-BE26)</f>
        <v>0</v>
      </c>
      <c r="BI26">
        <f>(AU26-AT26)/(AU26-AN26)</f>
        <v>0</v>
      </c>
      <c r="BJ26">
        <f>(AO26-AU26)/(AO26-AN26)</f>
        <v>0</v>
      </c>
      <c r="BK26">
        <f>$B$11*CF26+$C$11*CG26+$F$11*CT26</f>
        <v>0</v>
      </c>
      <c r="BL26">
        <f>BK26*BM26</f>
        <v>0</v>
      </c>
      <c r="BM26">
        <f>($B$11*$D$9+$C$11*$D$9+$F$11*((DG26+CY26)/MAX(DG26+CY26+DH26, 0.1)*$I$9+DH26/MAX(DG26+CY26+DH26, 0.1)*$J$9))/($B$11+$C$11+$F$11)</f>
        <v>0</v>
      </c>
      <c r="BN26">
        <f>($B$11*$K$9+$C$11*$K$9+$F$11*((DG26+CY26)/MAX(DG26+CY26+DH26, 0.1)*$P$9+DH26/MAX(DG26+CY26+DH26, 0.1)*$Q$9))/($B$11+$C$11+$F$11)</f>
        <v>0</v>
      </c>
      <c r="BO26">
        <v>6</v>
      </c>
      <c r="BP26">
        <v>0.5</v>
      </c>
      <c r="BQ26" t="s">
        <v>332</v>
      </c>
      <c r="BR26">
        <v>1554832297</v>
      </c>
      <c r="BS26">
        <v>398.63</v>
      </c>
      <c r="BT26">
        <v>399.98</v>
      </c>
      <c r="BU26">
        <v>16.711</v>
      </c>
      <c r="BV26">
        <v>16.2392</v>
      </c>
      <c r="BW26">
        <v>600.051</v>
      </c>
      <c r="BX26">
        <v>100.939</v>
      </c>
      <c r="BY26">
        <v>0.100258</v>
      </c>
      <c r="BZ26">
        <v>25.5682</v>
      </c>
      <c r="CA26">
        <v>25.0012</v>
      </c>
      <c r="CB26">
        <v>999.9</v>
      </c>
      <c r="CC26">
        <v>0</v>
      </c>
      <c r="CD26">
        <v>0</v>
      </c>
      <c r="CE26">
        <v>9967.5</v>
      </c>
      <c r="CF26">
        <v>0</v>
      </c>
      <c r="CG26">
        <v>0.00152894</v>
      </c>
      <c r="CH26">
        <v>-1.35013</v>
      </c>
      <c r="CI26">
        <v>405.405</v>
      </c>
      <c r="CJ26">
        <v>406.583</v>
      </c>
      <c r="CK26">
        <v>0.471834</v>
      </c>
      <c r="CL26">
        <v>395.926</v>
      </c>
      <c r="CM26">
        <v>399.98</v>
      </c>
      <c r="CN26">
        <v>16.646</v>
      </c>
      <c r="CO26">
        <v>16.2392</v>
      </c>
      <c r="CP26">
        <v>1.68679</v>
      </c>
      <c r="CQ26">
        <v>1.63917</v>
      </c>
      <c r="CR26">
        <v>14.7754</v>
      </c>
      <c r="CS26">
        <v>14.332</v>
      </c>
      <c r="CT26">
        <v>60.1658</v>
      </c>
      <c r="CU26">
        <v>0.900017</v>
      </c>
      <c r="CV26">
        <v>0.0999833</v>
      </c>
      <c r="CW26">
        <v>0</v>
      </c>
      <c r="CX26">
        <v>912.62</v>
      </c>
      <c r="CY26">
        <v>2</v>
      </c>
      <c r="CZ26">
        <v>560.452</v>
      </c>
      <c r="DA26">
        <v>496.049</v>
      </c>
      <c r="DB26">
        <v>36.687</v>
      </c>
      <c r="DC26">
        <v>40.937</v>
      </c>
      <c r="DD26">
        <v>39</v>
      </c>
      <c r="DE26">
        <v>40.625</v>
      </c>
      <c r="DF26">
        <v>39.875</v>
      </c>
      <c r="DG26">
        <v>52.35</v>
      </c>
      <c r="DH26">
        <v>5.82</v>
      </c>
      <c r="DI26">
        <v>0</v>
      </c>
      <c r="DJ26">
        <v>120</v>
      </c>
      <c r="DK26">
        <v>912.103411764706</v>
      </c>
      <c r="DL26">
        <v>4.73529414190221</v>
      </c>
      <c r="DM26">
        <v>8.43921554703061</v>
      </c>
      <c r="DN26">
        <v>559.466470588235</v>
      </c>
      <c r="DO26">
        <v>10</v>
      </c>
      <c r="DP26">
        <v>1554832226</v>
      </c>
      <c r="DQ26" t="s">
        <v>374</v>
      </c>
      <c r="DR26">
        <v>10</v>
      </c>
      <c r="DS26">
        <v>2.704</v>
      </c>
      <c r="DT26">
        <v>0.065</v>
      </c>
      <c r="DU26">
        <v>400</v>
      </c>
      <c r="DV26">
        <v>16</v>
      </c>
      <c r="DW26">
        <v>0.17</v>
      </c>
      <c r="DX26">
        <v>0.17</v>
      </c>
      <c r="DY26">
        <v>400.000836065574</v>
      </c>
      <c r="DZ26">
        <v>0.0387604442094509</v>
      </c>
      <c r="EA26">
        <v>0.0224215794239505</v>
      </c>
      <c r="EB26">
        <v>1</v>
      </c>
      <c r="EC26">
        <v>398.614590163935</v>
      </c>
      <c r="ED26">
        <v>0.0171401374934244</v>
      </c>
      <c r="EE26">
        <v>0.0209475355952456</v>
      </c>
      <c r="EF26">
        <v>1</v>
      </c>
      <c r="EG26">
        <v>16.7146295081967</v>
      </c>
      <c r="EH26">
        <v>-0.0164896879957729</v>
      </c>
      <c r="EI26">
        <v>0.00250817314893043</v>
      </c>
      <c r="EJ26">
        <v>1</v>
      </c>
      <c r="EK26">
        <v>3</v>
      </c>
      <c r="EL26">
        <v>3</v>
      </c>
      <c r="EM26" t="s">
        <v>334</v>
      </c>
      <c r="EN26">
        <v>3.20991</v>
      </c>
      <c r="EO26">
        <v>2.67616</v>
      </c>
      <c r="EP26">
        <v>0.10447</v>
      </c>
      <c r="EQ26">
        <v>0.104918</v>
      </c>
      <c r="ER26">
        <v>0.0901354</v>
      </c>
      <c r="ES26">
        <v>0.0885155</v>
      </c>
      <c r="ET26">
        <v>27809.9</v>
      </c>
      <c r="EU26">
        <v>31854.9</v>
      </c>
      <c r="EV26">
        <v>30869.3</v>
      </c>
      <c r="EW26">
        <v>34230.3</v>
      </c>
      <c r="EX26">
        <v>38169.3</v>
      </c>
      <c r="EY26">
        <v>38632.8</v>
      </c>
      <c r="EZ26">
        <v>42089.9</v>
      </c>
      <c r="FA26">
        <v>42269.2</v>
      </c>
      <c r="FB26">
        <v>2.25472</v>
      </c>
      <c r="FC26">
        <v>1.89632</v>
      </c>
      <c r="FD26">
        <v>0.0563972</v>
      </c>
      <c r="FE26">
        <v>0</v>
      </c>
      <c r="FF26">
        <v>24.0752</v>
      </c>
      <c r="FG26">
        <v>999.9</v>
      </c>
      <c r="FH26">
        <v>52.57</v>
      </c>
      <c r="FI26">
        <v>30.887</v>
      </c>
      <c r="FJ26">
        <v>23.3461</v>
      </c>
      <c r="FK26">
        <v>60.4138</v>
      </c>
      <c r="FL26">
        <v>23.5938</v>
      </c>
      <c r="FM26">
        <v>1</v>
      </c>
      <c r="FN26">
        <v>-0.15641</v>
      </c>
      <c r="FO26">
        <v>0.127228</v>
      </c>
      <c r="FP26">
        <v>20.289</v>
      </c>
      <c r="FQ26">
        <v>5.24754</v>
      </c>
      <c r="FR26">
        <v>11.986</v>
      </c>
      <c r="FS26">
        <v>4.97615</v>
      </c>
      <c r="FT26">
        <v>3.298</v>
      </c>
      <c r="FU26">
        <v>161.4</v>
      </c>
      <c r="FV26">
        <v>9999</v>
      </c>
      <c r="FW26">
        <v>9999</v>
      </c>
      <c r="FX26">
        <v>7512.7</v>
      </c>
      <c r="FY26">
        <v>1.85608</v>
      </c>
      <c r="FZ26">
        <v>1.85433</v>
      </c>
      <c r="GA26">
        <v>1.85534</v>
      </c>
      <c r="GB26">
        <v>1.8597</v>
      </c>
      <c r="GC26">
        <v>1.85394</v>
      </c>
      <c r="GD26">
        <v>1.85837</v>
      </c>
      <c r="GE26">
        <v>1.85561</v>
      </c>
      <c r="GF26">
        <v>1.85416</v>
      </c>
      <c r="GG26" t="s">
        <v>335</v>
      </c>
      <c r="GH26" t="s">
        <v>19</v>
      </c>
      <c r="GI26" t="s">
        <v>19</v>
      </c>
      <c r="GJ26" t="s">
        <v>19</v>
      </c>
      <c r="GK26" t="s">
        <v>336</v>
      </c>
      <c r="GL26" t="s">
        <v>337</v>
      </c>
      <c r="GM26" t="s">
        <v>338</v>
      </c>
      <c r="GN26" t="s">
        <v>338</v>
      </c>
      <c r="GO26" t="s">
        <v>338</v>
      </c>
      <c r="GP26" t="s">
        <v>338</v>
      </c>
      <c r="GQ26">
        <v>0</v>
      </c>
      <c r="GR26">
        <v>100</v>
      </c>
      <c r="GS26">
        <v>100</v>
      </c>
      <c r="GT26">
        <v>2.704</v>
      </c>
      <c r="GU26">
        <v>0.065</v>
      </c>
      <c r="GV26">
        <v>2</v>
      </c>
      <c r="GW26">
        <v>646.217</v>
      </c>
      <c r="GX26">
        <v>379.367</v>
      </c>
      <c r="GY26">
        <v>23.8565</v>
      </c>
      <c r="GZ26">
        <v>25.1093</v>
      </c>
      <c r="HA26">
        <v>30.0001</v>
      </c>
      <c r="HB26">
        <v>25.0017</v>
      </c>
      <c r="HC26">
        <v>24.9948</v>
      </c>
      <c r="HD26">
        <v>19.8179</v>
      </c>
      <c r="HE26">
        <v>38.6522</v>
      </c>
      <c r="HF26">
        <v>0</v>
      </c>
      <c r="HG26">
        <v>23.8604</v>
      </c>
      <c r="HH26">
        <v>400</v>
      </c>
      <c r="HI26">
        <v>16.1812</v>
      </c>
      <c r="HJ26">
        <v>101.404</v>
      </c>
      <c r="HK26">
        <v>101.741</v>
      </c>
    </row>
    <row r="27" spans="1:219">
      <c r="A27">
        <v>11</v>
      </c>
      <c r="B27">
        <v>1554832422.5</v>
      </c>
      <c r="C27">
        <v>1332.40000009537</v>
      </c>
      <c r="D27" t="s">
        <v>375</v>
      </c>
      <c r="E27" t="s">
        <v>376</v>
      </c>
      <c r="H27">
        <v>1554832422.5</v>
      </c>
      <c r="I27">
        <f>BW27*AJ27*(BU27-BV27)/(100*BO27*(1000-AJ27*BU27))</f>
        <v>0</v>
      </c>
      <c r="J27">
        <f>BW27*AJ27*(BT27-BS27*(1000-AJ27*BV27)/(1000-AJ27*BU27))/(100*BO27)</f>
        <v>0</v>
      </c>
      <c r="K27">
        <f>BS27 - IF(AJ27&gt;1, J27*BO27*100.0/(AL27*CE27), 0)</f>
        <v>0</v>
      </c>
      <c r="L27">
        <f>((R27-I27/2)*K27-J27)/(R27+I27/2)</f>
        <v>0</v>
      </c>
      <c r="M27">
        <f>L27*(BX27+BY27)/1000.0</f>
        <v>0</v>
      </c>
      <c r="N27">
        <f>(BS27 - IF(AJ27&gt;1, J27*BO27*100.0/(AL27*CE27), 0))*(BX27+BY27)/1000.0</f>
        <v>0</v>
      </c>
      <c r="O27">
        <f>2.0/((1/Q27-1/P27)+SIGN(Q27)*SQRT((1/Q27-1/P27)*(1/Q27-1/P27) + 4*BP27/((BP27+1)*(BP27+1))*(2*1/Q27*1/P27-1/P27*1/P27)))</f>
        <v>0</v>
      </c>
      <c r="P27">
        <f>AG27+AF27*BO27+AE27*BO27*BO27</f>
        <v>0</v>
      </c>
      <c r="Q27">
        <f>I27*(1000-(1000*0.61365*exp(17.502*U27/(240.97+U27))/(BX27+BY27)+BU27)/2)/(1000*0.61365*exp(17.502*U27/(240.97+U27))/(BX27+BY27)-BU27)</f>
        <v>0</v>
      </c>
      <c r="R27">
        <f>1/((BP27+1)/(O27/1.6)+1/(P27/1.37)) + BP27/((BP27+1)/(O27/1.6) + BP27/(P27/1.37))</f>
        <v>0</v>
      </c>
      <c r="S27">
        <f>(BL27*BN27)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BU27*(BX27+BY27)/1000</f>
        <v>0</v>
      </c>
      <c r="Y27">
        <f>0.61365*exp(17.502*BZ27/(240.97+BZ27))</f>
        <v>0</v>
      </c>
      <c r="Z27">
        <f>(V27-BU27*(BX27+BY27)/1000)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-0.0417539332247101</v>
      </c>
      <c r="AF27">
        <v>0.0468724478901866</v>
      </c>
      <c r="AG27">
        <v>3.49299639482611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MAX(0,($B$13+$C$13*CE27)/(1+$D$13*CE27)*BX27/(BZ27+273)*$E$13)</f>
        <v>0</v>
      </c>
      <c r="AM27">
        <v>0</v>
      </c>
      <c r="AN27">
        <v>620.557647058824</v>
      </c>
      <c r="AO27">
        <v>1908.13</v>
      </c>
      <c r="AP27">
        <f>AO27-AN27</f>
        <v>0</v>
      </c>
      <c r="AQ27">
        <f>AP27/AO27</f>
        <v>0</v>
      </c>
      <c r="AR27">
        <v>-2.26732946292121</v>
      </c>
      <c r="AS27" t="s">
        <v>377</v>
      </c>
      <c r="AT27">
        <v>903.306823529412</v>
      </c>
      <c r="AU27">
        <v>1407.3</v>
      </c>
      <c r="AV27">
        <f>1-AT27/AU27</f>
        <v>0</v>
      </c>
      <c r="AW27">
        <v>0.5</v>
      </c>
      <c r="AX27">
        <f>BL27</f>
        <v>0</v>
      </c>
      <c r="AY27">
        <f>J27</f>
        <v>0</v>
      </c>
      <c r="AZ27">
        <f>AV27*AW27*AX27</f>
        <v>0</v>
      </c>
      <c r="BA27">
        <f>BF27/AU27</f>
        <v>0</v>
      </c>
      <c r="BB27">
        <f>(AY27-AR27)/AX27</f>
        <v>0</v>
      </c>
      <c r="BC27">
        <f>(AO27-AU27)/AU27</f>
        <v>0</v>
      </c>
      <c r="BD27" t="s">
        <v>331</v>
      </c>
      <c r="BE27">
        <v>0</v>
      </c>
      <c r="BF27">
        <f>AU27-BE27</f>
        <v>0</v>
      </c>
      <c r="BG27">
        <f>(AU27-AT27)/(AU27-BE27)</f>
        <v>0</v>
      </c>
      <c r="BH27">
        <f>(AO27-AU27)/(AO27-BE27)</f>
        <v>0</v>
      </c>
      <c r="BI27">
        <f>(AU27-AT27)/(AU27-AN27)</f>
        <v>0</v>
      </c>
      <c r="BJ27">
        <f>(AO27-AU27)/(AO27-AN27)</f>
        <v>0</v>
      </c>
      <c r="BK27">
        <f>$B$11*CF27+$C$11*CG27+$F$11*CT27</f>
        <v>0</v>
      </c>
      <c r="BL27">
        <f>BK27*BM27</f>
        <v>0</v>
      </c>
      <c r="BM27">
        <f>($B$11*$D$9+$C$11*$D$9+$F$11*((DG27+CY27)/MAX(DG27+CY27+DH27, 0.1)*$I$9+DH27/MAX(DG27+CY27+DH27, 0.1)*$J$9))/($B$11+$C$11+$F$11)</f>
        <v>0</v>
      </c>
      <c r="BN27">
        <f>($B$11*$K$9+$C$11*$K$9+$F$11*((DG27+CY27)/MAX(DG27+CY27+DH27, 0.1)*$P$9+DH27/MAX(DG27+CY27+DH27, 0.1)*$Q$9))/($B$11+$C$11+$F$11)</f>
        <v>0</v>
      </c>
      <c r="BO27">
        <v>6</v>
      </c>
      <c r="BP27">
        <v>0.5</v>
      </c>
      <c r="BQ27" t="s">
        <v>332</v>
      </c>
      <c r="BR27">
        <v>1554832422.5</v>
      </c>
      <c r="BS27">
        <v>399.004</v>
      </c>
      <c r="BT27">
        <v>399.951</v>
      </c>
      <c r="BU27">
        <v>16.592</v>
      </c>
      <c r="BV27">
        <v>16.1657</v>
      </c>
      <c r="BW27">
        <v>600.006</v>
      </c>
      <c r="BX27">
        <v>100.944</v>
      </c>
      <c r="BY27">
        <v>0.100165</v>
      </c>
      <c r="BZ27">
        <v>25.5415</v>
      </c>
      <c r="CA27">
        <v>24.9831</v>
      </c>
      <c r="CB27">
        <v>999.9</v>
      </c>
      <c r="CC27">
        <v>0</v>
      </c>
      <c r="CD27">
        <v>0</v>
      </c>
      <c r="CE27">
        <v>9975</v>
      </c>
      <c r="CF27">
        <v>0</v>
      </c>
      <c r="CG27">
        <v>0.00152894</v>
      </c>
      <c r="CH27">
        <v>-0.947479</v>
      </c>
      <c r="CI27">
        <v>405.736</v>
      </c>
      <c r="CJ27">
        <v>406.523</v>
      </c>
      <c r="CK27">
        <v>0.426296</v>
      </c>
      <c r="CL27">
        <v>396.277</v>
      </c>
      <c r="CM27">
        <v>399.951</v>
      </c>
      <c r="CN27">
        <v>16.526</v>
      </c>
      <c r="CO27">
        <v>16.1657</v>
      </c>
      <c r="CP27">
        <v>1.67485</v>
      </c>
      <c r="CQ27">
        <v>1.63182</v>
      </c>
      <c r="CR27">
        <v>14.6653</v>
      </c>
      <c r="CS27">
        <v>14.2626</v>
      </c>
      <c r="CT27">
        <v>40.0803</v>
      </c>
      <c r="CU27">
        <v>0.900215</v>
      </c>
      <c r="CV27">
        <v>0.0997852</v>
      </c>
      <c r="CW27">
        <v>0</v>
      </c>
      <c r="CX27">
        <v>903.869</v>
      </c>
      <c r="CY27">
        <v>2</v>
      </c>
      <c r="CZ27">
        <v>375.057</v>
      </c>
      <c r="DA27">
        <v>324.779</v>
      </c>
      <c r="DB27">
        <v>36.375</v>
      </c>
      <c r="DC27">
        <v>40.625</v>
      </c>
      <c r="DD27">
        <v>38.625</v>
      </c>
      <c r="DE27">
        <v>40.375</v>
      </c>
      <c r="DF27">
        <v>39.562</v>
      </c>
      <c r="DG27">
        <v>34.28</v>
      </c>
      <c r="DH27">
        <v>3.8</v>
      </c>
      <c r="DI27">
        <v>0</v>
      </c>
      <c r="DJ27">
        <v>124.799999952316</v>
      </c>
      <c r="DK27">
        <v>903.306823529412</v>
      </c>
      <c r="DL27">
        <v>7.93872545107254</v>
      </c>
      <c r="DM27">
        <v>7.78455870435115</v>
      </c>
      <c r="DN27">
        <v>374.394470588235</v>
      </c>
      <c r="DO27">
        <v>10</v>
      </c>
      <c r="DP27">
        <v>1554832349</v>
      </c>
      <c r="DQ27" t="s">
        <v>378</v>
      </c>
      <c r="DR27">
        <v>11</v>
      </c>
      <c r="DS27">
        <v>2.727</v>
      </c>
      <c r="DT27">
        <v>0.066</v>
      </c>
      <c r="DU27">
        <v>400</v>
      </c>
      <c r="DV27">
        <v>16</v>
      </c>
      <c r="DW27">
        <v>0.35</v>
      </c>
      <c r="DX27">
        <v>0.16</v>
      </c>
      <c r="DY27">
        <v>400.007442622951</v>
      </c>
      <c r="DZ27">
        <v>-0.04209201480687</v>
      </c>
      <c r="EA27">
        <v>0.0335004402173971</v>
      </c>
      <c r="EB27">
        <v>1</v>
      </c>
      <c r="EC27">
        <v>399.010131147541</v>
      </c>
      <c r="ED27">
        <v>-0.0104389212056872</v>
      </c>
      <c r="EE27">
        <v>0.0204950817049551</v>
      </c>
      <c r="EF27">
        <v>1</v>
      </c>
      <c r="EG27">
        <v>16.6260786885246</v>
      </c>
      <c r="EH27">
        <v>-0.194068746694875</v>
      </c>
      <c r="EI27">
        <v>0.0298167854297206</v>
      </c>
      <c r="EJ27">
        <v>1</v>
      </c>
      <c r="EK27">
        <v>3</v>
      </c>
      <c r="EL27">
        <v>3</v>
      </c>
      <c r="EM27" t="s">
        <v>334</v>
      </c>
      <c r="EN27">
        <v>3.2098</v>
      </c>
      <c r="EO27">
        <v>2.67614</v>
      </c>
      <c r="EP27">
        <v>0.104543</v>
      </c>
      <c r="EQ27">
        <v>0.104914</v>
      </c>
      <c r="ER27">
        <v>0.0896646</v>
      </c>
      <c r="ES27">
        <v>0.0882281</v>
      </c>
      <c r="ET27">
        <v>27807.3</v>
      </c>
      <c r="EU27">
        <v>31854.7</v>
      </c>
      <c r="EV27">
        <v>30869</v>
      </c>
      <c r="EW27">
        <v>34230.1</v>
      </c>
      <c r="EX27">
        <v>38189.1</v>
      </c>
      <c r="EY27">
        <v>38644.6</v>
      </c>
      <c r="EZ27">
        <v>42089.9</v>
      </c>
      <c r="FA27">
        <v>42268.7</v>
      </c>
      <c r="FB27">
        <v>2.25445</v>
      </c>
      <c r="FC27">
        <v>1.89603</v>
      </c>
      <c r="FD27">
        <v>0.0552833</v>
      </c>
      <c r="FE27">
        <v>0</v>
      </c>
      <c r="FF27">
        <v>24.0753</v>
      </c>
      <c r="FG27">
        <v>999.9</v>
      </c>
      <c r="FH27">
        <v>52.57</v>
      </c>
      <c r="FI27">
        <v>30.887</v>
      </c>
      <c r="FJ27">
        <v>23.3446</v>
      </c>
      <c r="FK27">
        <v>60.3638</v>
      </c>
      <c r="FL27">
        <v>23.6779</v>
      </c>
      <c r="FM27">
        <v>1</v>
      </c>
      <c r="FN27">
        <v>-0.1564</v>
      </c>
      <c r="FO27">
        <v>0.032579</v>
      </c>
      <c r="FP27">
        <v>20.2892</v>
      </c>
      <c r="FQ27">
        <v>5.24814</v>
      </c>
      <c r="FR27">
        <v>11.986</v>
      </c>
      <c r="FS27">
        <v>4.9757</v>
      </c>
      <c r="FT27">
        <v>3.298</v>
      </c>
      <c r="FU27">
        <v>161.5</v>
      </c>
      <c r="FV27">
        <v>9999</v>
      </c>
      <c r="FW27">
        <v>9999</v>
      </c>
      <c r="FX27">
        <v>7515.3</v>
      </c>
      <c r="FY27">
        <v>1.85603</v>
      </c>
      <c r="FZ27">
        <v>1.85427</v>
      </c>
      <c r="GA27">
        <v>1.85534</v>
      </c>
      <c r="GB27">
        <v>1.85967</v>
      </c>
      <c r="GC27">
        <v>1.85394</v>
      </c>
      <c r="GD27">
        <v>1.85837</v>
      </c>
      <c r="GE27">
        <v>1.85562</v>
      </c>
      <c r="GF27">
        <v>1.85412</v>
      </c>
      <c r="GG27" t="s">
        <v>335</v>
      </c>
      <c r="GH27" t="s">
        <v>19</v>
      </c>
      <c r="GI27" t="s">
        <v>19</v>
      </c>
      <c r="GJ27" t="s">
        <v>19</v>
      </c>
      <c r="GK27" t="s">
        <v>336</v>
      </c>
      <c r="GL27" t="s">
        <v>337</v>
      </c>
      <c r="GM27" t="s">
        <v>338</v>
      </c>
      <c r="GN27" t="s">
        <v>338</v>
      </c>
      <c r="GO27" t="s">
        <v>338</v>
      </c>
      <c r="GP27" t="s">
        <v>338</v>
      </c>
      <c r="GQ27">
        <v>0</v>
      </c>
      <c r="GR27">
        <v>100</v>
      </c>
      <c r="GS27">
        <v>100</v>
      </c>
      <c r="GT27">
        <v>2.727</v>
      </c>
      <c r="GU27">
        <v>0.066</v>
      </c>
      <c r="GV27">
        <v>2</v>
      </c>
      <c r="GW27">
        <v>646.082</v>
      </c>
      <c r="GX27">
        <v>379.248</v>
      </c>
      <c r="GY27">
        <v>23.9878</v>
      </c>
      <c r="GZ27">
        <v>25.1198</v>
      </c>
      <c r="HA27">
        <v>30.0001</v>
      </c>
      <c r="HB27">
        <v>25.0079</v>
      </c>
      <c r="HC27">
        <v>25.0006</v>
      </c>
      <c r="HD27">
        <v>19.8173</v>
      </c>
      <c r="HE27">
        <v>38.9153</v>
      </c>
      <c r="HF27">
        <v>0</v>
      </c>
      <c r="HG27">
        <v>23.9919</v>
      </c>
      <c r="HH27">
        <v>400</v>
      </c>
      <c r="HI27">
        <v>16.2186</v>
      </c>
      <c r="HJ27">
        <v>101.403</v>
      </c>
      <c r="HK27">
        <v>101.74</v>
      </c>
    </row>
    <row r="28" spans="1:219">
      <c r="A28">
        <v>12</v>
      </c>
      <c r="B28">
        <v>1554832543</v>
      </c>
      <c r="C28">
        <v>1452.90000009537</v>
      </c>
      <c r="D28" t="s">
        <v>379</v>
      </c>
      <c r="E28" t="s">
        <v>380</v>
      </c>
      <c r="H28">
        <v>1554832543</v>
      </c>
      <c r="I28">
        <f>BW28*AJ28*(BU28-BV28)/(100*BO28*(1000-AJ28*BU28))</f>
        <v>0</v>
      </c>
      <c r="J28">
        <f>BW28*AJ28*(BT28-BS28*(1000-AJ28*BV28)/(1000-AJ28*BU28))/(100*BO28)</f>
        <v>0</v>
      </c>
      <c r="K28">
        <f>BS28 - IF(AJ28&gt;1, J28*BO28*100.0/(AL28*CE28), 0)</f>
        <v>0</v>
      </c>
      <c r="L28">
        <f>((R28-I28/2)*K28-J28)/(R28+I28/2)</f>
        <v>0</v>
      </c>
      <c r="M28">
        <f>L28*(BX28+BY28)/1000.0</f>
        <v>0</v>
      </c>
      <c r="N28">
        <f>(BS28 - IF(AJ28&gt;1, J28*BO28*100.0/(AL28*CE28), 0))*(BX28+BY28)/1000.0</f>
        <v>0</v>
      </c>
      <c r="O28">
        <f>2.0/((1/Q28-1/P28)+SIGN(Q28)*SQRT((1/Q28-1/P28)*(1/Q28-1/P28) + 4*BP28/((BP28+1)*(BP28+1))*(2*1/Q28*1/P28-1/P28*1/P28)))</f>
        <v>0</v>
      </c>
      <c r="P28">
        <f>AG28+AF28*BO28+AE28*BO28*BO28</f>
        <v>0</v>
      </c>
      <c r="Q28">
        <f>I28*(1000-(1000*0.61365*exp(17.502*U28/(240.97+U28))/(BX28+BY28)+BU28)/2)/(1000*0.61365*exp(17.502*U28/(240.97+U28))/(BX28+BY28)-BU28)</f>
        <v>0</v>
      </c>
      <c r="R28">
        <f>1/((BP28+1)/(O28/1.6)+1/(P28/1.37)) + BP28/((BP28+1)/(O28/1.6) + BP28/(P28/1.37))</f>
        <v>0</v>
      </c>
      <c r="S28">
        <f>(BL28*BN28)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BU28*(BX28+BY28)/1000</f>
        <v>0</v>
      </c>
      <c r="Y28">
        <f>0.61365*exp(17.502*BZ28/(240.97+BZ28))</f>
        <v>0</v>
      </c>
      <c r="Z28">
        <f>(V28-BU28*(BX28+BY28)/1000)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-0.0417543468593315</v>
      </c>
      <c r="AF28">
        <v>0.0468729122312855</v>
      </c>
      <c r="AG28">
        <v>3.4930237333104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MAX(0,($B$13+$C$13*CE28)/(1+$D$13*CE28)*BX28/(BZ28+273)*$E$13)</f>
        <v>0</v>
      </c>
      <c r="AM28">
        <v>0</v>
      </c>
      <c r="AN28">
        <v>620.557647058824</v>
      </c>
      <c r="AO28">
        <v>1908.13</v>
      </c>
      <c r="AP28">
        <f>AO28-AN28</f>
        <v>0</v>
      </c>
      <c r="AQ28">
        <f>AP28/AO28</f>
        <v>0</v>
      </c>
      <c r="AR28">
        <v>-2.26732946292121</v>
      </c>
      <c r="AS28" t="s">
        <v>381</v>
      </c>
      <c r="AT28">
        <v>894.345</v>
      </c>
      <c r="AU28">
        <v>1450.46</v>
      </c>
      <c r="AV28">
        <f>1-AT28/AU28</f>
        <v>0</v>
      </c>
      <c r="AW28">
        <v>0.5</v>
      </c>
      <c r="AX28">
        <f>BL28</f>
        <v>0</v>
      </c>
      <c r="AY28">
        <f>J28</f>
        <v>0</v>
      </c>
      <c r="AZ28">
        <f>AV28*AW28*AX28</f>
        <v>0</v>
      </c>
      <c r="BA28">
        <f>BF28/AU28</f>
        <v>0</v>
      </c>
      <c r="BB28">
        <f>(AY28-AR28)/AX28</f>
        <v>0</v>
      </c>
      <c r="BC28">
        <f>(AO28-AU28)/AU28</f>
        <v>0</v>
      </c>
      <c r="BD28" t="s">
        <v>331</v>
      </c>
      <c r="BE28">
        <v>0</v>
      </c>
      <c r="BF28">
        <f>AU28-BE28</f>
        <v>0</v>
      </c>
      <c r="BG28">
        <f>(AU28-AT28)/(AU28-BE28)</f>
        <v>0</v>
      </c>
      <c r="BH28">
        <f>(AO28-AU28)/(AO28-BE28)</f>
        <v>0</v>
      </c>
      <c r="BI28">
        <f>(AU28-AT28)/(AU28-AN28)</f>
        <v>0</v>
      </c>
      <c r="BJ28">
        <f>(AO28-AU28)/(AO28-AN28)</f>
        <v>0</v>
      </c>
      <c r="BK28">
        <f>$B$11*CF28+$C$11*CG28+$F$11*CT28</f>
        <v>0</v>
      </c>
      <c r="BL28">
        <f>BK28*BM28</f>
        <v>0</v>
      </c>
      <c r="BM28">
        <f>($B$11*$D$9+$C$11*$D$9+$F$11*((DG28+CY28)/MAX(DG28+CY28+DH28, 0.1)*$I$9+DH28/MAX(DG28+CY28+DH28, 0.1)*$J$9))/($B$11+$C$11+$F$11)</f>
        <v>0</v>
      </c>
      <c r="BN28">
        <f>($B$11*$K$9+$C$11*$K$9+$F$11*((DG28+CY28)/MAX(DG28+CY28+DH28, 0.1)*$P$9+DH28/MAX(DG28+CY28+DH28, 0.1)*$Q$9))/($B$11+$C$11+$F$11)</f>
        <v>0</v>
      </c>
      <c r="BO28">
        <v>6</v>
      </c>
      <c r="BP28">
        <v>0.5</v>
      </c>
      <c r="BQ28" t="s">
        <v>332</v>
      </c>
      <c r="BR28">
        <v>1554832543</v>
      </c>
      <c r="BS28">
        <v>399.565</v>
      </c>
      <c r="BT28">
        <v>399.996</v>
      </c>
      <c r="BU28">
        <v>16.6917</v>
      </c>
      <c r="BV28">
        <v>16.33</v>
      </c>
      <c r="BW28">
        <v>600.009</v>
      </c>
      <c r="BX28">
        <v>100.945</v>
      </c>
      <c r="BY28">
        <v>0.100342</v>
      </c>
      <c r="BZ28">
        <v>25.5389</v>
      </c>
      <c r="CA28">
        <v>24.9977</v>
      </c>
      <c r="CB28">
        <v>999.9</v>
      </c>
      <c r="CC28">
        <v>0</v>
      </c>
      <c r="CD28">
        <v>0</v>
      </c>
      <c r="CE28">
        <v>9975</v>
      </c>
      <c r="CF28">
        <v>0</v>
      </c>
      <c r="CG28">
        <v>0.00152894</v>
      </c>
      <c r="CH28">
        <v>-0.430634</v>
      </c>
      <c r="CI28">
        <v>406.348</v>
      </c>
      <c r="CJ28">
        <v>406.636</v>
      </c>
      <c r="CK28">
        <v>0.361681</v>
      </c>
      <c r="CL28">
        <v>396.808</v>
      </c>
      <c r="CM28">
        <v>399.996</v>
      </c>
      <c r="CN28">
        <v>16.6237</v>
      </c>
      <c r="CO28">
        <v>16.33</v>
      </c>
      <c r="CP28">
        <v>1.68494</v>
      </c>
      <c r="CQ28">
        <v>1.64843</v>
      </c>
      <c r="CR28">
        <v>14.7584</v>
      </c>
      <c r="CS28">
        <v>14.4191</v>
      </c>
      <c r="CT28">
        <v>20.0089</v>
      </c>
      <c r="CU28">
        <v>0.90086</v>
      </c>
      <c r="CV28">
        <v>0.0991404</v>
      </c>
      <c r="CW28">
        <v>0</v>
      </c>
      <c r="CX28">
        <v>895.167</v>
      </c>
      <c r="CY28">
        <v>2</v>
      </c>
      <c r="CZ28">
        <v>190.999</v>
      </c>
      <c r="DA28">
        <v>153.629</v>
      </c>
      <c r="DB28">
        <v>36.062</v>
      </c>
      <c r="DC28">
        <v>40.375</v>
      </c>
      <c r="DD28">
        <v>38.375</v>
      </c>
      <c r="DE28">
        <v>40.125</v>
      </c>
      <c r="DF28">
        <v>39.312</v>
      </c>
      <c r="DG28">
        <v>16.22</v>
      </c>
      <c r="DH28">
        <v>1.79</v>
      </c>
      <c r="DI28">
        <v>0</v>
      </c>
      <c r="DJ28">
        <v>120.200000047684</v>
      </c>
      <c r="DK28">
        <v>894.345</v>
      </c>
      <c r="DL28">
        <v>9.17328430046948</v>
      </c>
      <c r="DM28">
        <v>8.93431384106213</v>
      </c>
      <c r="DN28">
        <v>190.378235294118</v>
      </c>
      <c r="DO28">
        <v>10</v>
      </c>
      <c r="DP28">
        <v>1554832494.5</v>
      </c>
      <c r="DQ28" t="s">
        <v>382</v>
      </c>
      <c r="DR28">
        <v>12</v>
      </c>
      <c r="DS28">
        <v>2.757</v>
      </c>
      <c r="DT28">
        <v>0.068</v>
      </c>
      <c r="DU28">
        <v>400</v>
      </c>
      <c r="DV28">
        <v>16</v>
      </c>
      <c r="DW28">
        <v>0.23</v>
      </c>
      <c r="DX28">
        <v>0.35</v>
      </c>
      <c r="DY28">
        <v>400.007393442623</v>
      </c>
      <c r="DZ28">
        <v>-0.113552617662572</v>
      </c>
      <c r="EA28">
        <v>0.0259174469298434</v>
      </c>
      <c r="EB28">
        <v>1</v>
      </c>
      <c r="EC28">
        <v>399.556590163934</v>
      </c>
      <c r="ED28">
        <v>0.0103120042306019</v>
      </c>
      <c r="EE28">
        <v>0.018479387763241</v>
      </c>
      <c r="EF28">
        <v>1</v>
      </c>
      <c r="EG28">
        <v>16.717031147541</v>
      </c>
      <c r="EH28">
        <v>-0.0237150713907965</v>
      </c>
      <c r="EI28">
        <v>0.00667040296626278</v>
      </c>
      <c r="EJ28">
        <v>1</v>
      </c>
      <c r="EK28">
        <v>3</v>
      </c>
      <c r="EL28">
        <v>3</v>
      </c>
      <c r="EM28" t="s">
        <v>334</v>
      </c>
      <c r="EN28">
        <v>3.2098</v>
      </c>
      <c r="EO28">
        <v>2.67631</v>
      </c>
      <c r="EP28">
        <v>0.104651</v>
      </c>
      <c r="EQ28">
        <v>0.104925</v>
      </c>
      <c r="ER28">
        <v>0.0900498</v>
      </c>
      <c r="ES28">
        <v>0.0888761</v>
      </c>
      <c r="ET28">
        <v>27805.7</v>
      </c>
      <c r="EU28">
        <v>31854.8</v>
      </c>
      <c r="EV28">
        <v>30871</v>
      </c>
      <c r="EW28">
        <v>34230.5</v>
      </c>
      <c r="EX28">
        <v>38175.1</v>
      </c>
      <c r="EY28">
        <v>38618</v>
      </c>
      <c r="EZ28">
        <v>42092.4</v>
      </c>
      <c r="FA28">
        <v>42269.7</v>
      </c>
      <c r="FB28">
        <v>2.2541</v>
      </c>
      <c r="FC28">
        <v>1.89613</v>
      </c>
      <c r="FD28">
        <v>0.0545755</v>
      </c>
      <c r="FE28">
        <v>0</v>
      </c>
      <c r="FF28">
        <v>24.1016</v>
      </c>
      <c r="FG28">
        <v>999.9</v>
      </c>
      <c r="FH28">
        <v>52.545</v>
      </c>
      <c r="FI28">
        <v>30.897</v>
      </c>
      <c r="FJ28">
        <v>23.3445</v>
      </c>
      <c r="FK28">
        <v>60.7137</v>
      </c>
      <c r="FL28">
        <v>23.766</v>
      </c>
      <c r="FM28">
        <v>1</v>
      </c>
      <c r="FN28">
        <v>-0.15641</v>
      </c>
      <c r="FO28">
        <v>0.13473</v>
      </c>
      <c r="FP28">
        <v>20.2897</v>
      </c>
      <c r="FQ28">
        <v>5.24889</v>
      </c>
      <c r="FR28">
        <v>11.986</v>
      </c>
      <c r="FS28">
        <v>4.9759</v>
      </c>
      <c r="FT28">
        <v>3.298</v>
      </c>
      <c r="FU28">
        <v>161.5</v>
      </c>
      <c r="FV28">
        <v>9999</v>
      </c>
      <c r="FW28">
        <v>9999</v>
      </c>
      <c r="FX28">
        <v>7517.9</v>
      </c>
      <c r="FY28">
        <v>1.85606</v>
      </c>
      <c r="FZ28">
        <v>1.85427</v>
      </c>
      <c r="GA28">
        <v>1.85535</v>
      </c>
      <c r="GB28">
        <v>1.85968</v>
      </c>
      <c r="GC28">
        <v>1.85394</v>
      </c>
      <c r="GD28">
        <v>1.85837</v>
      </c>
      <c r="GE28">
        <v>1.85561</v>
      </c>
      <c r="GF28">
        <v>1.85411</v>
      </c>
      <c r="GG28" t="s">
        <v>335</v>
      </c>
      <c r="GH28" t="s">
        <v>19</v>
      </c>
      <c r="GI28" t="s">
        <v>19</v>
      </c>
      <c r="GJ28" t="s">
        <v>19</v>
      </c>
      <c r="GK28" t="s">
        <v>336</v>
      </c>
      <c r="GL28" t="s">
        <v>337</v>
      </c>
      <c r="GM28" t="s">
        <v>338</v>
      </c>
      <c r="GN28" t="s">
        <v>338</v>
      </c>
      <c r="GO28" t="s">
        <v>338</v>
      </c>
      <c r="GP28" t="s">
        <v>338</v>
      </c>
      <c r="GQ28">
        <v>0</v>
      </c>
      <c r="GR28">
        <v>100</v>
      </c>
      <c r="GS28">
        <v>100</v>
      </c>
      <c r="GT28">
        <v>2.757</v>
      </c>
      <c r="GU28">
        <v>0.068</v>
      </c>
      <c r="GV28">
        <v>2</v>
      </c>
      <c r="GW28">
        <v>645.891</v>
      </c>
      <c r="GX28">
        <v>379.342</v>
      </c>
      <c r="GY28">
        <v>23.9806</v>
      </c>
      <c r="GZ28">
        <v>25.1241</v>
      </c>
      <c r="HA28">
        <v>30.0001</v>
      </c>
      <c r="HB28">
        <v>25.0143</v>
      </c>
      <c r="HC28">
        <v>25.0063</v>
      </c>
      <c r="HD28">
        <v>19.8219</v>
      </c>
      <c r="HE28">
        <v>38.3812</v>
      </c>
      <c r="HF28">
        <v>0</v>
      </c>
      <c r="HG28">
        <v>23.9723</v>
      </c>
      <c r="HH28">
        <v>400</v>
      </c>
      <c r="HI28">
        <v>16.2573</v>
      </c>
      <c r="HJ28">
        <v>101.41</v>
      </c>
      <c r="HK28">
        <v>101.742</v>
      </c>
    </row>
    <row r="29" spans="1:219">
      <c r="A29">
        <v>13</v>
      </c>
      <c r="B29">
        <v>1554832663.5</v>
      </c>
      <c r="C29">
        <v>1573.40000009537</v>
      </c>
      <c r="D29" t="s">
        <v>383</v>
      </c>
      <c r="E29" t="s">
        <v>384</v>
      </c>
      <c r="H29">
        <v>1554832663.5</v>
      </c>
      <c r="I29">
        <f>BW29*AJ29*(BU29-BV29)/(100*BO29*(1000-AJ29*BU29))</f>
        <v>0</v>
      </c>
      <c r="J29">
        <f>BW29*AJ29*(BT29-BS29*(1000-AJ29*BV29)/(1000-AJ29*BU29))/(100*BO29)</f>
        <v>0</v>
      </c>
      <c r="K29">
        <f>BS29 - IF(AJ29&gt;1, J29*BO29*100.0/(AL29*CE29), 0)</f>
        <v>0</v>
      </c>
      <c r="L29">
        <f>((R29-I29/2)*K29-J29)/(R29+I29/2)</f>
        <v>0</v>
      </c>
      <c r="M29">
        <f>L29*(BX29+BY29)/1000.0</f>
        <v>0</v>
      </c>
      <c r="N29">
        <f>(BS29 - IF(AJ29&gt;1, J29*BO29*100.0/(AL29*CE29), 0))*(BX29+BY29)/1000.0</f>
        <v>0</v>
      </c>
      <c r="O29">
        <f>2.0/((1/Q29-1/P29)+SIGN(Q29)*SQRT((1/Q29-1/P29)*(1/Q29-1/P29) + 4*BP29/((BP29+1)*(BP29+1))*(2*1/Q29*1/P29-1/P29*1/P29)))</f>
        <v>0</v>
      </c>
      <c r="P29">
        <f>AG29+AF29*BO29+AE29*BO29*BO29</f>
        <v>0</v>
      </c>
      <c r="Q29">
        <f>I29*(1000-(1000*0.61365*exp(17.502*U29/(240.97+U29))/(BX29+BY29)+BU29)/2)/(1000*0.61365*exp(17.502*U29/(240.97+U29))/(BX29+BY29)-BU29)</f>
        <v>0</v>
      </c>
      <c r="R29">
        <f>1/((BP29+1)/(O29/1.6)+1/(P29/1.37)) + BP29/((BP29+1)/(O29/1.6) + BP29/(P29/1.37))</f>
        <v>0</v>
      </c>
      <c r="S29">
        <f>(BL29*BN29)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BU29*(BX29+BY29)/1000</f>
        <v>0</v>
      </c>
      <c r="Y29">
        <f>0.61365*exp(17.502*BZ29/(240.97+BZ29))</f>
        <v>0</v>
      </c>
      <c r="Z29">
        <f>(V29-BU29*(BX29+BY29)/1000)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-0.0418794865714816</v>
      </c>
      <c r="AF29">
        <v>0.0470133925210149</v>
      </c>
      <c r="AG29">
        <v>3.50129027612201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MAX(0,($B$13+$C$13*CE29)/(1+$D$13*CE29)*BX29/(BZ29+273)*$E$13)</f>
        <v>0</v>
      </c>
      <c r="AM29" t="s">
        <v>385</v>
      </c>
      <c r="AN29">
        <v>863.974117647059</v>
      </c>
      <c r="AO29">
        <v>1555.27</v>
      </c>
      <c r="AP29">
        <f>AO29-AN29</f>
        <v>0</v>
      </c>
      <c r="AQ29">
        <f>AP29/AO29</f>
        <v>0</v>
      </c>
      <c r="AR29">
        <v>-0.182284024762761</v>
      </c>
      <c r="AS29" t="s">
        <v>331</v>
      </c>
      <c r="AT29">
        <v>0</v>
      </c>
      <c r="AU29">
        <v>0</v>
      </c>
      <c r="AV29">
        <f>1-AT29/AU29</f>
        <v>0</v>
      </c>
      <c r="AW29">
        <v>0.5</v>
      </c>
      <c r="AX29">
        <f>BL29</f>
        <v>0</v>
      </c>
      <c r="AY29">
        <f>J29</f>
        <v>0</v>
      </c>
      <c r="AZ29">
        <f>AV29*AW29*AX29</f>
        <v>0</v>
      </c>
      <c r="BA29">
        <f>BF29/AU29</f>
        <v>0</v>
      </c>
      <c r="BB29">
        <f>(AY29-AR29)/AX29</f>
        <v>0</v>
      </c>
      <c r="BC29">
        <f>(AO29-AU29)/AU29</f>
        <v>0</v>
      </c>
      <c r="BD29" t="s">
        <v>331</v>
      </c>
      <c r="BE29">
        <v>0</v>
      </c>
      <c r="BF29">
        <f>AU29-BE29</f>
        <v>0</v>
      </c>
      <c r="BG29">
        <f>(AU29-AT29)/(AU29-BE29)</f>
        <v>0</v>
      </c>
      <c r="BH29">
        <f>(AO29-AU29)/(AO29-BE29)</f>
        <v>0</v>
      </c>
      <c r="BI29">
        <f>(AU29-AT29)/(AU29-AN29)</f>
        <v>0</v>
      </c>
      <c r="BJ29">
        <f>(AO29-AU29)/(AO29-AN29)</f>
        <v>0</v>
      </c>
      <c r="BK29">
        <f>$B$11*CF29+$C$11*CG29+$F$11*CT29</f>
        <v>0</v>
      </c>
      <c r="BL29">
        <f>BK29*BM29</f>
        <v>0</v>
      </c>
      <c r="BM29">
        <f>($B$11*$D$9+$C$11*$D$9+$F$11*((DG29+CY29)/MAX(DG29+CY29+DH29, 0.1)*$I$9+DH29/MAX(DG29+CY29+DH29, 0.1)*$J$9))/($B$11+$C$11+$F$11)</f>
        <v>0</v>
      </c>
      <c r="BN29">
        <f>($B$11*$K$9+$C$11*$K$9+$F$11*((DG29+CY29)/MAX(DG29+CY29+DH29, 0.1)*$P$9+DH29/MAX(DG29+CY29+DH29, 0.1)*$Q$9))/($B$11+$C$11+$F$11)</f>
        <v>0</v>
      </c>
      <c r="BO29">
        <v>6</v>
      </c>
      <c r="BP29">
        <v>0.5</v>
      </c>
      <c r="BQ29" t="s">
        <v>332</v>
      </c>
      <c r="BR29">
        <v>1554832663.5</v>
      </c>
      <c r="BS29">
        <v>400.062</v>
      </c>
      <c r="BT29">
        <v>399.989</v>
      </c>
      <c r="BU29">
        <v>16.6557</v>
      </c>
      <c r="BV29">
        <v>16.3871</v>
      </c>
      <c r="BW29">
        <v>600.024</v>
      </c>
      <c r="BX29">
        <v>100.95</v>
      </c>
      <c r="BY29">
        <v>0.0999105</v>
      </c>
      <c r="BZ29">
        <v>25.5051</v>
      </c>
      <c r="CA29">
        <v>25.0035</v>
      </c>
      <c r="CB29">
        <v>999.9</v>
      </c>
      <c r="CC29">
        <v>0</v>
      </c>
      <c r="CD29">
        <v>0</v>
      </c>
      <c r="CE29">
        <v>10004.4</v>
      </c>
      <c r="CF29">
        <v>0</v>
      </c>
      <c r="CG29">
        <v>0.00152894</v>
      </c>
      <c r="CH29">
        <v>0.072998</v>
      </c>
      <c r="CI29">
        <v>406.838</v>
      </c>
      <c r="CJ29">
        <v>406.653</v>
      </c>
      <c r="CK29">
        <v>0.268578</v>
      </c>
      <c r="CL29">
        <v>397.336</v>
      </c>
      <c r="CM29">
        <v>399.989</v>
      </c>
      <c r="CN29">
        <v>16.5857</v>
      </c>
      <c r="CO29">
        <v>16.3871</v>
      </c>
      <c r="CP29">
        <v>1.68139</v>
      </c>
      <c r="CQ29">
        <v>1.65427</v>
      </c>
      <c r="CR29">
        <v>14.7256</v>
      </c>
      <c r="CS29">
        <v>14.4739</v>
      </c>
      <c r="CT29">
        <v>0.0499999</v>
      </c>
      <c r="CU29">
        <v>0</v>
      </c>
      <c r="CV29">
        <v>0</v>
      </c>
      <c r="CW29">
        <v>0</v>
      </c>
      <c r="CX29">
        <v>865.07</v>
      </c>
      <c r="CY29">
        <v>0.0499999</v>
      </c>
      <c r="CZ29">
        <v>17.28</v>
      </c>
      <c r="DA29">
        <v>-1.41</v>
      </c>
      <c r="DB29">
        <v>35.75</v>
      </c>
      <c r="DC29">
        <v>40.125</v>
      </c>
      <c r="DD29">
        <v>38.125</v>
      </c>
      <c r="DE29">
        <v>39.812</v>
      </c>
      <c r="DF29">
        <v>38.875</v>
      </c>
      <c r="DG29">
        <v>0</v>
      </c>
      <c r="DH29">
        <v>0</v>
      </c>
      <c r="DI29">
        <v>0</v>
      </c>
      <c r="DJ29">
        <v>119.600000143051</v>
      </c>
      <c r="DK29">
        <v>863.974117647059</v>
      </c>
      <c r="DL29">
        <v>10.7843133108786</v>
      </c>
      <c r="DM29">
        <v>-0.360293949289363</v>
      </c>
      <c r="DN29">
        <v>20.2917647058824</v>
      </c>
      <c r="DO29">
        <v>10</v>
      </c>
      <c r="DP29">
        <v>1554832598.5</v>
      </c>
      <c r="DQ29" t="s">
        <v>386</v>
      </c>
      <c r="DR29">
        <v>13</v>
      </c>
      <c r="DS29">
        <v>2.726</v>
      </c>
      <c r="DT29">
        <v>0.07</v>
      </c>
      <c r="DU29">
        <v>400</v>
      </c>
      <c r="DV29">
        <v>16</v>
      </c>
      <c r="DW29">
        <v>0.32</v>
      </c>
      <c r="DX29">
        <v>0.09</v>
      </c>
      <c r="DY29">
        <v>399.997360655738</v>
      </c>
      <c r="DZ29">
        <v>-0.0306567953465005</v>
      </c>
      <c r="EA29">
        <v>0.0242406194713921</v>
      </c>
      <c r="EB29">
        <v>1</v>
      </c>
      <c r="EC29">
        <v>400.038934426229</v>
      </c>
      <c r="ED29">
        <v>0.0896922263351643</v>
      </c>
      <c r="EE29">
        <v>0.0192386810260369</v>
      </c>
      <c r="EF29">
        <v>1</v>
      </c>
      <c r="EG29">
        <v>16.6651426229508</v>
      </c>
      <c r="EH29">
        <v>-0.0310127974616615</v>
      </c>
      <c r="EI29">
        <v>0.0045951670626042</v>
      </c>
      <c r="EJ29">
        <v>1</v>
      </c>
      <c r="EK29">
        <v>3</v>
      </c>
      <c r="EL29">
        <v>3</v>
      </c>
      <c r="EM29" t="s">
        <v>334</v>
      </c>
      <c r="EN29">
        <v>3.20982</v>
      </c>
      <c r="EO29">
        <v>2.67613</v>
      </c>
      <c r="EP29">
        <v>0.10476</v>
      </c>
      <c r="EQ29">
        <v>0.104926</v>
      </c>
      <c r="ER29">
        <v>0.0899022</v>
      </c>
      <c r="ES29">
        <v>0.0891028</v>
      </c>
      <c r="ET29">
        <v>27799.6</v>
      </c>
      <c r="EU29">
        <v>31853.4</v>
      </c>
      <c r="EV29">
        <v>30868</v>
      </c>
      <c r="EW29">
        <v>34229.2</v>
      </c>
      <c r="EX29">
        <v>38177.6</v>
      </c>
      <c r="EY29">
        <v>38607.1</v>
      </c>
      <c r="EZ29">
        <v>42088.3</v>
      </c>
      <c r="FA29">
        <v>42268.3</v>
      </c>
      <c r="FB29">
        <v>2.25408</v>
      </c>
      <c r="FC29">
        <v>1.8967</v>
      </c>
      <c r="FD29">
        <v>0.0531524</v>
      </c>
      <c r="FE29">
        <v>0</v>
      </c>
      <c r="FF29">
        <v>24.1308</v>
      </c>
      <c r="FG29">
        <v>999.9</v>
      </c>
      <c r="FH29">
        <v>52.521</v>
      </c>
      <c r="FI29">
        <v>30.897</v>
      </c>
      <c r="FJ29">
        <v>23.3319</v>
      </c>
      <c r="FK29">
        <v>60.1437</v>
      </c>
      <c r="FL29">
        <v>23.7179</v>
      </c>
      <c r="FM29">
        <v>1</v>
      </c>
      <c r="FN29">
        <v>-0.155152</v>
      </c>
      <c r="FO29">
        <v>0.101895</v>
      </c>
      <c r="FP29">
        <v>20.2903</v>
      </c>
      <c r="FQ29">
        <v>5.24709</v>
      </c>
      <c r="FR29">
        <v>11.986</v>
      </c>
      <c r="FS29">
        <v>4.976</v>
      </c>
      <c r="FT29">
        <v>3.298</v>
      </c>
      <c r="FU29">
        <v>161.5</v>
      </c>
      <c r="FV29">
        <v>9999</v>
      </c>
      <c r="FW29">
        <v>9999</v>
      </c>
      <c r="FX29">
        <v>7520.3</v>
      </c>
      <c r="FY29">
        <v>1.85604</v>
      </c>
      <c r="FZ29">
        <v>1.85425</v>
      </c>
      <c r="GA29">
        <v>1.85532</v>
      </c>
      <c r="GB29">
        <v>1.85961</v>
      </c>
      <c r="GC29">
        <v>1.85393</v>
      </c>
      <c r="GD29">
        <v>1.85836</v>
      </c>
      <c r="GE29">
        <v>1.85555</v>
      </c>
      <c r="GF29">
        <v>1.85411</v>
      </c>
      <c r="GG29" t="s">
        <v>335</v>
      </c>
      <c r="GH29" t="s">
        <v>19</v>
      </c>
      <c r="GI29" t="s">
        <v>19</v>
      </c>
      <c r="GJ29" t="s">
        <v>19</v>
      </c>
      <c r="GK29" t="s">
        <v>336</v>
      </c>
      <c r="GL29" t="s">
        <v>337</v>
      </c>
      <c r="GM29" t="s">
        <v>338</v>
      </c>
      <c r="GN29" t="s">
        <v>338</v>
      </c>
      <c r="GO29" t="s">
        <v>338</v>
      </c>
      <c r="GP29" t="s">
        <v>338</v>
      </c>
      <c r="GQ29">
        <v>0</v>
      </c>
      <c r="GR29">
        <v>100</v>
      </c>
      <c r="GS29">
        <v>100</v>
      </c>
      <c r="GT29">
        <v>2.726</v>
      </c>
      <c r="GU29">
        <v>0.07</v>
      </c>
      <c r="GV29">
        <v>2</v>
      </c>
      <c r="GW29">
        <v>645.988</v>
      </c>
      <c r="GX29">
        <v>379.724</v>
      </c>
      <c r="GY29">
        <v>23.9639</v>
      </c>
      <c r="GZ29">
        <v>25.1346</v>
      </c>
      <c r="HA29">
        <v>30.0002</v>
      </c>
      <c r="HB29">
        <v>25.0241</v>
      </c>
      <c r="HC29">
        <v>25.0168</v>
      </c>
      <c r="HD29">
        <v>19.8263</v>
      </c>
      <c r="HE29">
        <v>37.7944</v>
      </c>
      <c r="HF29">
        <v>0</v>
      </c>
      <c r="HG29">
        <v>23.9651</v>
      </c>
      <c r="HH29">
        <v>400</v>
      </c>
      <c r="HI29">
        <v>16.3529</v>
      </c>
      <c r="HJ29">
        <v>101.4</v>
      </c>
      <c r="HK29">
        <v>101.738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2019-04-09T12:10:11Z</dcterms:created>
  <dcterms:modified xsi:type="dcterms:W3CDTF">2019-04-09T12:10:11Z</dcterms:modified>
</cp:coreProperties>
</file>