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<sst xmlns="http://schemas.openxmlformats.org/spreadsheetml/2006/main" count="1698" uniqueCount="468">
  <si>
    <t>File opened</t>
  </si>
  <si>
    <t>2019-04-09 15:43:12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</si>
  <si>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</si>
  <si>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</si>
  <si>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</si>
  <si>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</si>
  <si>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</si>
  <si>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</si>
  <si>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</si>
  <si>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</si>
  <si>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</si>
  <si>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</si>
  <si>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</si>
  <si>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{"co2azero": "0.990305", "co2aspan2b": "0.327046", "tazero": "-0.00228119", "co2bspan1": "1.00105", "ssa_ref": "35974.6", "co2aspan2": "-0.0257965", "co2bzero": "0.957759", "h2oaspan1": "1.00294", "h2oaspan2b": "0.069198", "co2aspanconc2": "296.7", "h2obspanconc2": "0", "h2obspanconc1": "12.21", "co2bspan2": "-0.0261668", "co2bspan2a": "0.328844", "h2oaspanconc1": "12.21", "chamberpressurezero": "2.52672", "h2oaspan2a": "0.0689952", "h2obzero": "0.996793", "co2bspanconc2": "296.7", "co2aspan1": "1.00108", "flowbzero": "0.32298", "h2oaspanconc2": "0", "co2bspan2b": "0.32636", "h2obspan1": "1.00029", "h2oazero": "1.00241", "flowazero": "0.30705", "h2obspan2b": "0.0691233", "tbzero": "0.0863571", "h2obspan2": "0", "oxygen": "21", "co2aspan2a": "0.329491", "ssb_ref": "37595.2", "h2obspan2a": "0.0691036", "h2oaspan2": "0", "co2aspanconc1": "2500", "co2bspanconc1": "2500", "flowmeterzero": "1.00147"}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</si>
  <si>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</si>
  <si>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</si>
  <si>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</si>
  <si>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</si>
  <si>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</si>
  <si>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</si>
  <si>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</si>
  <si>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</si>
  <si>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</si>
  <si>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15:43:12</t>
  </si>
  <si>
    <t>Stability Definition:	H2O_s (Meas): Slp&lt;0.2 Per=30	CO2_s (Meas): Slp&lt;0.3 Per=30	CO2_r (Meas): Slp&lt;0.3 Per=30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</si>
  <si>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</si>
  <si>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</si>
  <si>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</si>
  <si>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</si>
  <si>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</si>
  <si>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</si>
  <si>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</si>
  <si>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</si>
  <si>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</si>
  <si>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</si>
  <si>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</si>
  <si>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</si>
  <si>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</si>
  <si>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</si>
  <si>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</si>
  <si>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</si>
  <si>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</si>
  <si>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</si>
  <si>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</si>
  <si>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</si>
  <si>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</si>
  <si>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</si>
  <si>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</si>
  <si>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</si>
  <si>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</si>
  <si>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</si>
  <si>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</si>
  <si>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</si>
  <si>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</si>
  <si>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</si>
  <si>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</si>
  <si>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</si>
  <si>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</si>
  <si>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</si>
  <si>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</si>
  <si>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</si>
  <si>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</si>
  <si>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</si>
  <si>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</si>
  <si>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</si>
  <si>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</si>
  <si>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</si>
  <si>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</si>
  <si>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</si>
  <si>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4.59633 82.1035 391.111 638.039 880.325 1062.34 1252.72 1334.75</t>
  </si>
  <si>
    <t>Fs_true</t>
  </si>
  <si>
    <t>0.286245 100.657 402.08 601.086 800.686 1000.92 1201.17 1400.35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</si>
  <si>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</si>
  <si>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</si>
  <si>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</si>
  <si>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</si>
  <si>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</si>
  <si>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</si>
  <si>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</si>
  <si>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</si>
  <si>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</si>
  <si>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</si>
  <si>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</si>
  <si>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</si>
  <si>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</si>
  <si>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</si>
  <si>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</si>
  <si>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</si>
  <si>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</si>
  <si>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</si>
  <si>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</si>
  <si>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</si>
  <si>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</si>
  <si>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</si>
  <si>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</si>
  <si>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</si>
  <si>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</si>
  <si>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</si>
  <si>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</si>
  <si>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</si>
  <si>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</si>
  <si>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</si>
  <si>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</si>
  <si>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</si>
  <si>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</si>
  <si>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</si>
  <si>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</si>
  <si>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</si>
  <si>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</si>
  <si>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</si>
  <si>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</si>
  <si>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</si>
  <si>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</si>
  <si>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</si>
  <si>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</si>
  <si>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</si>
  <si>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</si>
  <si>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</si>
  <si>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</si>
  <si>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</si>
  <si>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</si>
  <si>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</si>
  <si>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</si>
  <si>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</si>
  <si>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</si>
  <si>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</si>
  <si>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</si>
  <si>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</si>
  <si>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</si>
  <si>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</si>
  <si>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</si>
  <si>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</si>
  <si>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</si>
  <si>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</si>
  <si>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</si>
  <si>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</si>
  <si>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</si>
  <si>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</si>
  <si>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</si>
  <si>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</si>
  <si>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</si>
  <si>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</si>
  <si>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</si>
  <si>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</si>
  <si>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</si>
  <si>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</si>
  <si>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</si>
  <si>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</si>
  <si>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</si>
  <si>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</si>
  <si>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</si>
  <si>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</si>
  <si>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</si>
  <si>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</si>
  <si>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</si>
  <si>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</si>
  <si>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</si>
  <si>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</si>
  <si>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</si>
  <si>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</si>
  <si>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</si>
  <si>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</si>
  <si>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</si>
  <si>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</si>
  <si>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</si>
  <si>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</si>
  <si>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</si>
  <si>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</si>
  <si>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</si>
  <si>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</si>
  <si>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</si>
  <si>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</si>
  <si>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</si>
  <si>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</si>
  <si>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</si>
  <si>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</si>
  <si>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</si>
  <si>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</si>
  <si>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</si>
  <si>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</si>
  <si>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</si>
  <si>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</si>
  <si>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</si>
  <si>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</si>
  <si>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</si>
  <si>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</si>
  <si>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</si>
  <si>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</si>
  <si>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</si>
  <si>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</si>
  <si>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</si>
  <si>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</si>
  <si>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</si>
  <si>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</si>
  <si>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</si>
  <si>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</si>
  <si>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</si>
  <si>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</si>
  <si>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</si>
  <si>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</si>
  <si>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</si>
  <si>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</si>
  <si>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</si>
  <si>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</si>
  <si>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</si>
  <si>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</si>
  <si>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</si>
  <si>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</si>
  <si>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</si>
  <si>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</si>
  <si>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</si>
  <si>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</si>
  <si>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</si>
  <si>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CO2_r:MN</t>
  </si>
  <si>
    <t>CO2_r:SLP</t>
  </si>
  <si>
    <t>CO2_r:SD</t>
  </si>
  <si>
    <t>CO2_r:OK</t>
  </si>
  <si>
    <t>CO2_s:MN</t>
  </si>
  <si>
    <t>CO2_s:SLP</t>
  </si>
  <si>
    <t>CO2_s:SD</t>
  </si>
  <si>
    <t>CO2_s:OK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</si>
  <si>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</si>
  <si>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</si>
  <si>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</si>
  <si>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</si>
  <si>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</si>
  <si>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</si>
  <si>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</si>
  <si>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</si>
  <si>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</si>
  <si>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</si>
  <si>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</si>
  <si>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</si>
  <si>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</si>
  <si>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</si>
  <si>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</si>
  <si>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</si>
  <si>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</si>
  <si>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</si>
  <si>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</si>
  <si>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</si>
  <si>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</si>
  <si>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</si>
  <si>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</si>
  <si>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</si>
  <si>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</si>
  <si>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</si>
  <si>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</si>
  <si>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</si>
  <si>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</si>
  <si>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</si>
  <si>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</si>
  <si>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</si>
  <si>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</si>
  <si>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</si>
  <si>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</si>
  <si>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</si>
  <si>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</si>
  <si>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</si>
  <si>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</si>
  <si>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</si>
  <si>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</si>
  <si>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</si>
  <si>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</si>
  <si>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</si>
  <si>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</si>
  <si>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</si>
  <si>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</si>
  <si>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</si>
  <si>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</si>
  <si>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</si>
  <si>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</si>
  <si>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</si>
  <si>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</si>
  <si>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</si>
  <si>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</si>
  <si>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</si>
  <si>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</si>
  <si>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</si>
  <si>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</si>
  <si>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</si>
  <si>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</si>
  <si>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</si>
  <si>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</si>
  <si>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</si>
  <si>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</si>
  <si>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</si>
  <si>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</si>
  <si>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</si>
  <si>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</si>
  <si>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</si>
  <si>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</si>
  <si>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</si>
  <si>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</si>
  <si>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</si>
  <si>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</si>
  <si>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</si>
  <si>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</si>
  <si>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</si>
  <si>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</si>
  <si>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</si>
  <si>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</si>
  <si>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</si>
  <si>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</si>
  <si>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</si>
  <si>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</si>
  <si>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</si>
  <si>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</si>
  <si>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</si>
  <si>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</si>
  <si>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</si>
  <si>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</si>
  <si>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</si>
  <si>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</si>
  <si>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</si>
  <si>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</si>
  <si>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</si>
  <si>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</si>
  <si>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</si>
  <si>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</si>
  <si>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</si>
  <si>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</si>
  <si>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</si>
  <si>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</si>
  <si>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</si>
  <si>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</si>
  <si>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</si>
  <si>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</si>
  <si>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20190409 15:43:33</t>
  </si>
  <si>
    <t>15:43:33</t>
  </si>
  <si>
    <t>RECT-1727-20190409-15_27_15</t>
  </si>
  <si>
    <t>RECT-1734-20190409-15_43_33</t>
  </si>
  <si>
    <t>-</t>
  </si>
  <si>
    <t>0: Broadleaf</t>
  </si>
  <si>
    <t>14:43:43</t>
  </si>
  <si>
    <t>2/3</t>
  </si>
  <si>
    <t>5</t>
  </si>
  <si>
    <t>11111111</t>
  </si>
  <si>
    <t>oooooooo</t>
  </si>
  <si>
    <t>off</t>
  </si>
  <si>
    <t>20190409 15:43:37</t>
  </si>
  <si>
    <t>15:43:37</t>
  </si>
  <si>
    <t>RECT-1735-20190409-15_43_37</t>
  </si>
  <si>
    <t>20190409 15:43:53</t>
  </si>
  <si>
    <t>15:43:53</t>
  </si>
  <si>
    <t>RECT-1742-20190409-15_43_52</t>
  </si>
  <si>
    <t>1/3</t>
  </si>
  <si>
    <t>20190409 15:43:57</t>
  </si>
  <si>
    <t>15:43:57</t>
  </si>
  <si>
    <t>RECT-1743-20190409-15_43_57</t>
  </si>
  <si>
    <t>20190409 15:44:01</t>
  </si>
  <si>
    <t>15:44:01</t>
  </si>
  <si>
    <t>RECT-1744-20190409-15_44_01</t>
  </si>
  <si>
    <t>20190409 15:44:13</t>
  </si>
  <si>
    <t>15:44:13</t>
  </si>
  <si>
    <t>RECT-1749-20190409-15_44_12</t>
  </si>
  <si>
    <t>0/3</t>
  </si>
  <si>
    <t>20190409 15:44:17</t>
  </si>
  <si>
    <t>15:44:17</t>
  </si>
  <si>
    <t>RECT-1751-20190409-15_44_16</t>
  </si>
  <si>
    <t>20190409 15:44:21</t>
  </si>
  <si>
    <t>15:44:21</t>
  </si>
  <si>
    <t>RECT-1752-20190409-15_44_20</t>
  </si>
  <si>
    <t>20190409 15:45:13</t>
  </si>
  <si>
    <t>15:45:13</t>
  </si>
  <si>
    <t>RECT-1777-20190409-15_45_12</t>
  </si>
  <si>
    <t>20190409 15:45:17</t>
  </si>
  <si>
    <t>15:45:17</t>
  </si>
  <si>
    <t>RECT-1779-20190409-15_45_16</t>
  </si>
  <si>
    <t>20190409 15:45:21</t>
  </si>
  <si>
    <t>15:45:21</t>
  </si>
  <si>
    <t>RECT-1780-20190409-15_45_21</t>
  </si>
  <si>
    <t>20190409 15:45:25</t>
  </si>
  <si>
    <t>15:45:25</t>
  </si>
  <si>
    <t>RECT-1781-20190409-15_45_24</t>
  </si>
  <si>
    <t>20190409 15:45:29</t>
  </si>
  <si>
    <t>15:45:29</t>
  </si>
  <si>
    <t>RECT-1782-20190409-15_45_28</t>
  </si>
  <si>
    <t>20190409 15:45:33</t>
  </si>
  <si>
    <t>15:45:33</t>
  </si>
  <si>
    <t>RECT-1784-20190409-15_45_32</t>
  </si>
  <si>
    <t>20190409 15:45:37</t>
  </si>
  <si>
    <t>15:45:37</t>
  </si>
  <si>
    <t>RECT-1786-20190409-15_45_36</t>
  </si>
  <si>
    <t>20190409 15:49:08</t>
  </si>
  <si>
    <t>15:49:08</t>
  </si>
  <si>
    <t>RECT-1890-20190409-15_49_06</t>
  </si>
  <si>
    <t>20190409 15:49:12</t>
  </si>
  <si>
    <t>15:49:12</t>
  </si>
  <si>
    <t>RECT-1892-20190409-15_49_11</t>
  </si>
  <si>
    <t>20190409 15:50:26</t>
  </si>
  <si>
    <t>15:50:26</t>
  </si>
  <si>
    <t>RECT-1928-20190409-15_50_24</t>
  </si>
  <si>
    <t>20190409 15:50:30</t>
  </si>
  <si>
    <t>15:50:30</t>
  </si>
  <si>
    <t>RECT-1930-20190409-15_50_28</t>
  </si>
  <si>
    <t>20190409 15:50:34</t>
  </si>
  <si>
    <t>15:50:34</t>
  </si>
  <si>
    <t>RECT-1932-20190409-15_50_33</t>
  </si>
  <si>
    <t>20190409 15:51:02</t>
  </si>
  <si>
    <t>15:51:02</t>
  </si>
  <si>
    <t>RECT-1945-20190409-15_51_00</t>
  </si>
  <si>
    <t>20190409 15:51:06</t>
  </si>
  <si>
    <t>15:51:06</t>
  </si>
  <si>
    <t>RECT-1947-20190409-15_51_04</t>
  </si>
  <si>
    <t>20190409 15:51:10</t>
  </si>
  <si>
    <t>15:51:10</t>
  </si>
  <si>
    <t>RECT-1949-20190409-15_51_09</t>
  </si>
  <si>
    <t>20190409 15:51:14</t>
  </si>
  <si>
    <t>15:51:14</t>
  </si>
  <si>
    <t>RECT-1950-20190409-15_51_14</t>
  </si>
  <si>
    <t>20190409 15:51:20</t>
  </si>
  <si>
    <t>15:51:20</t>
  </si>
  <si>
    <t>RECT-1951-20190409-15_51_17</t>
  </si>
  <si>
    <t>20190409 15:51:24</t>
  </si>
  <si>
    <t>15:51:24</t>
  </si>
  <si>
    <t>RECT-1953-20190409-15_51_23</t>
  </si>
  <si>
    <t>20190409 15:51:28</t>
  </si>
  <si>
    <t>15:51:28</t>
  </si>
  <si>
    <t>RECT-1954-20190409-15_51_27</t>
  </si>
  <si>
    <t>20190409 15:51:56</t>
  </si>
  <si>
    <t>15:51:56</t>
  </si>
  <si>
    <t>RECT-1967-20190409-15_51_54</t>
  </si>
  <si>
    <t>20190409 15:52:00</t>
  </si>
  <si>
    <t>15:52:00</t>
  </si>
  <si>
    <t>RECT-1969-20190409-15_51_58</t>
  </si>
  <si>
    <t>20190409 15:52:04</t>
  </si>
  <si>
    <t>15:52:04</t>
  </si>
  <si>
    <t>RECT-1971-20190409-15_52_02</t>
  </si>
  <si>
    <t>20190409 15:52:14</t>
  </si>
  <si>
    <t>15:52:14</t>
  </si>
  <si>
    <t>RECT-1975-20190409-15_52_12</t>
  </si>
  <si>
    <t>20190409 15:52:18</t>
  </si>
  <si>
    <t>15:52:18</t>
  </si>
  <si>
    <t>RECT-1977-20190409-15_52_17</t>
  </si>
  <si>
    <t>20190409 15:52:22</t>
  </si>
  <si>
    <t>15:52:22</t>
  </si>
  <si>
    <t>RECT-1978-20190409-15_52_20</t>
  </si>
  <si>
    <t>20190409 15:52:26</t>
  </si>
  <si>
    <t>15:52:26</t>
  </si>
  <si>
    <t>RECT-1980-20190409-15_52_25</t>
  </si>
  <si>
    <t>20190409 15:52:30</t>
  </si>
  <si>
    <t>15:52:30</t>
  </si>
  <si>
    <t>RECT-1981-20190409-15_52_30</t>
  </si>
  <si>
    <t>20190409 15:52:34</t>
  </si>
  <si>
    <t>15:52:34</t>
  </si>
  <si>
    <t>RECT-1982-20190409-15_52_33</t>
  </si>
  <si>
    <t>20190409 15:52:38</t>
  </si>
  <si>
    <t>15:52:38</t>
  </si>
  <si>
    <t>RECT-1983-20190409-15_52_37</t>
  </si>
  <si>
    <t>20190409 15:52:56</t>
  </si>
  <si>
    <t>15:52:56</t>
  </si>
  <si>
    <t>RECT-1991-20190409-15_52_54</t>
  </si>
  <si>
    <t>20190409 15:53:56</t>
  </si>
  <si>
    <t>15:53:56</t>
  </si>
  <si>
    <t>RECT-2020-20190409-15_53_54</t>
  </si>
  <si>
    <t>20190409 15:54:00</t>
  </si>
  <si>
    <t>15:54:00</t>
  </si>
  <si>
    <t>RECT-2022-20190409-15_53_59</t>
  </si>
  <si>
    <t>20190409 15:54:04</t>
  </si>
  <si>
    <t>15:54:04</t>
  </si>
  <si>
    <t>RECT-2023-20190409-15_54_04</t>
  </si>
  <si>
    <t>20190409 15:54:08</t>
  </si>
  <si>
    <t>15:54:08</t>
  </si>
  <si>
    <t>RECT-2024-20190409-15_54_07</t>
  </si>
  <si>
    <t>20190409 15:54:30</t>
  </si>
  <si>
    <t>15:54:30</t>
  </si>
  <si>
    <t>RECT-2035-20190409-15_54_30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</si>
</sst>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K59"/>
  <sheetViews>
    <sheetView tabSelected="1" workbookViewId="0"/>
  </sheetViews>
  <sheetFormatPr defaultRowHeight="15"/>
  <sheetData>
    <row r="2" spans="1:219">
      <c r="A2" t="s">
        <v>25</v>
      </c>
      <c r="B2" t="s">
        <v>26</v>
      </c>
      <c r="C2" t="s">
        <v>28</v>
      </c>
      <c r="D2" t="s">
        <v>29</v>
      </c>
    </row>
    <row r="3" spans="1:219">
      <c r="B3" t="s">
        <v>27</v>
      </c>
      <c r="C3">
        <v>21</v>
      </c>
      <c r="D3" t="s">
        <v>30</v>
      </c>
    </row>
    <row r="4" spans="1:219">
      <c r="A4" t="s">
        <v>31</v>
      </c>
      <c r="B4" t="s">
        <v>32</v>
      </c>
    </row>
    <row r="5" spans="1:219">
      <c r="B5">
        <v>2</v>
      </c>
    </row>
    <row r="6" spans="1:219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219">
      <c r="B7">
        <v>0</v>
      </c>
      <c r="C7">
        <v>1</v>
      </c>
      <c r="D7">
        <v>0</v>
      </c>
      <c r="E7">
        <v>0</v>
      </c>
    </row>
    <row r="8" spans="1:219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219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19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219">
      <c r="B11">
        <v>0</v>
      </c>
      <c r="C11">
        <v>0</v>
      </c>
      <c r="D11">
        <v>0</v>
      </c>
      <c r="E11">
        <v>0</v>
      </c>
      <c r="F11">
        <v>1</v>
      </c>
    </row>
    <row r="12" spans="1:219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219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219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77</v>
      </c>
      <c r="BK14" t="s">
        <v>78</v>
      </c>
      <c r="BL14" t="s">
        <v>78</v>
      </c>
      <c r="BM14" t="s">
        <v>78</v>
      </c>
      <c r="BN14" t="s">
        <v>78</v>
      </c>
      <c r="BO14" t="s">
        <v>31</v>
      </c>
      <c r="BP14" t="s">
        <v>31</v>
      </c>
      <c r="BQ14" t="s">
        <v>31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79</v>
      </c>
      <c r="CG14" t="s">
        <v>79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83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85</v>
      </c>
      <c r="EO14" t="s">
        <v>85</v>
      </c>
      <c r="EP14" t="s">
        <v>85</v>
      </c>
      <c r="EQ14" t="s">
        <v>85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85</v>
      </c>
      <c r="FB14" t="s">
        <v>85</v>
      </c>
      <c r="FC14" t="s">
        <v>85</v>
      </c>
      <c r="FD14" t="s">
        <v>85</v>
      </c>
      <c r="FE14" t="s">
        <v>85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  <c r="FS14" t="s">
        <v>86</v>
      </c>
      <c r="FT14" t="s">
        <v>86</v>
      </c>
      <c r="FU14" t="s">
        <v>86</v>
      </c>
      <c r="FV14" t="s">
        <v>86</v>
      </c>
      <c r="FW14" t="s">
        <v>86</v>
      </c>
      <c r="FX14" t="s">
        <v>86</v>
      </c>
      <c r="FY14" t="s">
        <v>87</v>
      </c>
      <c r="FZ14" t="s">
        <v>87</v>
      </c>
      <c r="GA14" t="s">
        <v>87</v>
      </c>
      <c r="GB14" t="s">
        <v>87</v>
      </c>
      <c r="GC14" t="s">
        <v>87</v>
      </c>
      <c r="GD14" t="s">
        <v>87</v>
      </c>
      <c r="GE14" t="s">
        <v>87</v>
      </c>
      <c r="GF14" t="s">
        <v>87</v>
      </c>
      <c r="GG14" t="s">
        <v>87</v>
      </c>
      <c r="GH14" t="s">
        <v>87</v>
      </c>
      <c r="GI14" t="s">
        <v>87</v>
      </c>
      <c r="GJ14" t="s">
        <v>87</v>
      </c>
      <c r="GK14" t="s">
        <v>87</v>
      </c>
      <c r="GL14" t="s">
        <v>87</v>
      </c>
      <c r="GM14" t="s">
        <v>87</v>
      </c>
      <c r="GN14" t="s">
        <v>87</v>
      </c>
      <c r="GO14" t="s">
        <v>87</v>
      </c>
      <c r="GP14" t="s">
        <v>87</v>
      </c>
      <c r="GQ14" t="s">
        <v>87</v>
      </c>
      <c r="GR14" t="s">
        <v>88</v>
      </c>
      <c r="GS14" t="s">
        <v>88</v>
      </c>
      <c r="GT14" t="s">
        <v>88</v>
      </c>
      <c r="GU14" t="s">
        <v>88</v>
      </c>
      <c r="GV14" t="s">
        <v>88</v>
      </c>
      <c r="GW14" t="s">
        <v>88</v>
      </c>
      <c r="GX14" t="s">
        <v>88</v>
      </c>
      <c r="GY14" t="s">
        <v>88</v>
      </c>
      <c r="GZ14" t="s">
        <v>88</v>
      </c>
      <c r="HA14" t="s">
        <v>88</v>
      </c>
      <c r="HB14" t="s">
        <v>88</v>
      </c>
      <c r="HC14" t="s">
        <v>88</v>
      </c>
      <c r="HD14" t="s">
        <v>88</v>
      </c>
      <c r="HE14" t="s">
        <v>88</v>
      </c>
      <c r="HF14" t="s">
        <v>88</v>
      </c>
      <c r="HG14" t="s">
        <v>88</v>
      </c>
      <c r="HH14" t="s">
        <v>88</v>
      </c>
      <c r="HI14" t="s">
        <v>88</v>
      </c>
      <c r="HJ14" t="s">
        <v>88</v>
      </c>
      <c r="HK14" t="s">
        <v>88</v>
      </c>
    </row>
    <row r="15" spans="1:219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121</v>
      </c>
      <c r="AH15" t="s">
        <v>76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96</v>
      </c>
      <c r="BS15" t="s">
        <v>157</v>
      </c>
      <c r="BT15" t="s">
        <v>158</v>
      </c>
      <c r="BU15" t="s">
        <v>159</v>
      </c>
      <c r="BV15" t="s">
        <v>160</v>
      </c>
      <c r="BW15" t="s">
        <v>161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197</v>
      </c>
      <c r="DH15" t="s">
        <v>198</v>
      </c>
      <c r="DI15" t="s">
        <v>199</v>
      </c>
      <c r="DJ15" t="s">
        <v>200</v>
      </c>
      <c r="DK15" t="s">
        <v>201</v>
      </c>
      <c r="DL15" t="s">
        <v>202</v>
      </c>
      <c r="DM15" t="s">
        <v>203</v>
      </c>
      <c r="DN15" t="s">
        <v>204</v>
      </c>
      <c r="DO15" t="s">
        <v>205</v>
      </c>
      <c r="DP15" t="s">
        <v>90</v>
      </c>
      <c r="DQ15" t="s">
        <v>93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221</v>
      </c>
      <c r="EH15" t="s">
        <v>222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  <c r="EW15" t="s">
        <v>237</v>
      </c>
      <c r="EX15" t="s">
        <v>238</v>
      </c>
      <c r="EY15" t="s">
        <v>239</v>
      </c>
      <c r="EZ15" t="s">
        <v>240</v>
      </c>
      <c r="FA15" t="s">
        <v>241</v>
      </c>
      <c r="FB15" t="s">
        <v>242</v>
      </c>
      <c r="FC15" t="s">
        <v>243</v>
      </c>
      <c r="FD15" t="s">
        <v>244</v>
      </c>
      <c r="FE15" t="s">
        <v>245</v>
      </c>
      <c r="FF15" t="s">
        <v>246</v>
      </c>
      <c r="FG15" t="s">
        <v>247</v>
      </c>
      <c r="FH15" t="s">
        <v>248</v>
      </c>
      <c r="FI15" t="s">
        <v>249</v>
      </c>
      <c r="FJ15" t="s">
        <v>250</v>
      </c>
      <c r="FK15" t="s">
        <v>251</v>
      </c>
      <c r="FL15" t="s">
        <v>252</v>
      </c>
      <c r="FM15" t="s">
        <v>253</v>
      </c>
      <c r="FN15" t="s">
        <v>254</v>
      </c>
      <c r="FO15" t="s">
        <v>255</v>
      </c>
      <c r="FP15" t="s">
        <v>256</v>
      </c>
      <c r="FQ15" t="s">
        <v>257</v>
      </c>
      <c r="FR15" t="s">
        <v>258</v>
      </c>
      <c r="FS15" t="s">
        <v>259</v>
      </c>
      <c r="FT15" t="s">
        <v>260</v>
      </c>
      <c r="FU15" t="s">
        <v>261</v>
      </c>
      <c r="FV15" t="s">
        <v>262</v>
      </c>
      <c r="FW15" t="s">
        <v>263</v>
      </c>
      <c r="FX15" t="s">
        <v>264</v>
      </c>
      <c r="FY15" t="s">
        <v>265</v>
      </c>
      <c r="FZ15" t="s">
        <v>266</v>
      </c>
      <c r="GA15" t="s">
        <v>267</v>
      </c>
      <c r="GB15" t="s">
        <v>268</v>
      </c>
      <c r="GC15" t="s">
        <v>269</v>
      </c>
      <c r="GD15" t="s">
        <v>270</v>
      </c>
      <c r="GE15" t="s">
        <v>271</v>
      </c>
      <c r="GF15" t="s">
        <v>272</v>
      </c>
      <c r="GG15" t="s">
        <v>273</v>
      </c>
      <c r="GH15" t="s">
        <v>274</v>
      </c>
      <c r="GI15" t="s">
        <v>275</v>
      </c>
      <c r="GJ15" t="s">
        <v>276</v>
      </c>
      <c r="GK15" t="s">
        <v>277</v>
      </c>
      <c r="GL15" t="s">
        <v>278</v>
      </c>
      <c r="GM15" t="s">
        <v>279</v>
      </c>
      <c r="GN15" t="s">
        <v>280</v>
      </c>
      <c r="GO15" t="s">
        <v>281</v>
      </c>
      <c r="GP15" t="s">
        <v>282</v>
      </c>
      <c r="GQ15" t="s">
        <v>283</v>
      </c>
      <c r="GR15" t="s">
        <v>284</v>
      </c>
      <c r="GS15" t="s">
        <v>285</v>
      </c>
      <c r="GT15" t="s">
        <v>286</v>
      </c>
      <c r="GU15" t="s">
        <v>287</v>
      </c>
      <c r="GV15" t="s">
        <v>288</v>
      </c>
      <c r="GW15" t="s">
        <v>289</v>
      </c>
      <c r="GX15" t="s">
        <v>290</v>
      </c>
      <c r="GY15" t="s">
        <v>291</v>
      </c>
      <c r="GZ15" t="s">
        <v>292</v>
      </c>
      <c r="HA15" t="s">
        <v>293</v>
      </c>
      <c r="HB15" t="s">
        <v>294</v>
      </c>
      <c r="HC15" t="s">
        <v>295</v>
      </c>
      <c r="HD15" t="s">
        <v>296</v>
      </c>
      <c r="HE15" t="s">
        <v>297</v>
      </c>
      <c r="HF15" t="s">
        <v>298</v>
      </c>
      <c r="HG15" t="s">
        <v>299</v>
      </c>
      <c r="HH15" t="s">
        <v>300</v>
      </c>
      <c r="HI15" t="s">
        <v>301</v>
      </c>
      <c r="HJ15" t="s">
        <v>302</v>
      </c>
      <c r="HK15" t="s">
        <v>303</v>
      </c>
    </row>
    <row r="16" spans="1:219">
      <c r="B16" t="s">
        <v>304</v>
      </c>
      <c r="C16" t="s">
        <v>304</v>
      </c>
      <c r="H16" t="s">
        <v>304</v>
      </c>
      <c r="I16" t="s">
        <v>305</v>
      </c>
      <c r="J16" t="s">
        <v>306</v>
      </c>
      <c r="K16" t="s">
        <v>307</v>
      </c>
      <c r="L16" t="s">
        <v>307</v>
      </c>
      <c r="M16" t="s">
        <v>162</v>
      </c>
      <c r="N16" t="s">
        <v>162</v>
      </c>
      <c r="O16" t="s">
        <v>305</v>
      </c>
      <c r="P16" t="s">
        <v>305</v>
      </c>
      <c r="Q16" t="s">
        <v>305</v>
      </c>
      <c r="R16" t="s">
        <v>305</v>
      </c>
      <c r="S16" t="s">
        <v>308</v>
      </c>
      <c r="T16" t="s">
        <v>309</v>
      </c>
      <c r="U16" t="s">
        <v>309</v>
      </c>
      <c r="V16" t="s">
        <v>310</v>
      </c>
      <c r="W16" t="s">
        <v>311</v>
      </c>
      <c r="X16" t="s">
        <v>310</v>
      </c>
      <c r="Y16" t="s">
        <v>310</v>
      </c>
      <c r="Z16" t="s">
        <v>310</v>
      </c>
      <c r="AA16" t="s">
        <v>308</v>
      </c>
      <c r="AB16" t="s">
        <v>308</v>
      </c>
      <c r="AC16" t="s">
        <v>308</v>
      </c>
      <c r="AD16" t="s">
        <v>308</v>
      </c>
      <c r="AH16" t="s">
        <v>312</v>
      </c>
      <c r="AI16" t="s">
        <v>311</v>
      </c>
      <c r="AK16" t="s">
        <v>311</v>
      </c>
      <c r="AL16" t="s">
        <v>312</v>
      </c>
      <c r="AR16" t="s">
        <v>306</v>
      </c>
      <c r="AX16" t="s">
        <v>306</v>
      </c>
      <c r="AY16" t="s">
        <v>306</v>
      </c>
      <c r="AZ16" t="s">
        <v>306</v>
      </c>
      <c r="BB16" t="s">
        <v>313</v>
      </c>
      <c r="BK16" t="s">
        <v>306</v>
      </c>
      <c r="BL16" t="s">
        <v>306</v>
      </c>
      <c r="BN16" t="s">
        <v>314</v>
      </c>
      <c r="BO16" t="s">
        <v>315</v>
      </c>
      <c r="BR16" t="s">
        <v>304</v>
      </c>
      <c r="BS16" t="s">
        <v>307</v>
      </c>
      <c r="BT16" t="s">
        <v>307</v>
      </c>
      <c r="BU16" t="s">
        <v>316</v>
      </c>
      <c r="BV16" t="s">
        <v>316</v>
      </c>
      <c r="BW16" t="s">
        <v>312</v>
      </c>
      <c r="BX16" t="s">
        <v>310</v>
      </c>
      <c r="BY16" t="s">
        <v>310</v>
      </c>
      <c r="BZ16" t="s">
        <v>309</v>
      </c>
      <c r="CA16" t="s">
        <v>309</v>
      </c>
      <c r="CB16" t="s">
        <v>309</v>
      </c>
      <c r="CC16" t="s">
        <v>309</v>
      </c>
      <c r="CD16" t="s">
        <v>309</v>
      </c>
      <c r="CE16" t="s">
        <v>317</v>
      </c>
      <c r="CF16" t="s">
        <v>306</v>
      </c>
      <c r="CG16" t="s">
        <v>306</v>
      </c>
      <c r="CH16" t="s">
        <v>307</v>
      </c>
      <c r="CI16" t="s">
        <v>307</v>
      </c>
      <c r="CJ16" t="s">
        <v>307</v>
      </c>
      <c r="CK16" t="s">
        <v>316</v>
      </c>
      <c r="CL16" t="s">
        <v>307</v>
      </c>
      <c r="CM16" t="s">
        <v>307</v>
      </c>
      <c r="CN16" t="s">
        <v>316</v>
      </c>
      <c r="CO16" t="s">
        <v>316</v>
      </c>
      <c r="CP16" t="s">
        <v>310</v>
      </c>
      <c r="CQ16" t="s">
        <v>310</v>
      </c>
      <c r="CR16" t="s">
        <v>309</v>
      </c>
      <c r="CS16" t="s">
        <v>309</v>
      </c>
      <c r="CT16" t="s">
        <v>306</v>
      </c>
      <c r="CY16" t="s">
        <v>306</v>
      </c>
      <c r="DB16" t="s">
        <v>309</v>
      </c>
      <c r="DC16" t="s">
        <v>309</v>
      </c>
      <c r="DD16" t="s">
        <v>309</v>
      </c>
      <c r="DE16" t="s">
        <v>309</v>
      </c>
      <c r="DF16" t="s">
        <v>309</v>
      </c>
      <c r="DG16" t="s">
        <v>306</v>
      </c>
      <c r="DH16" t="s">
        <v>306</v>
      </c>
      <c r="DI16" t="s">
        <v>306</v>
      </c>
      <c r="DJ16" t="s">
        <v>304</v>
      </c>
      <c r="DL16" t="s">
        <v>318</v>
      </c>
      <c r="DM16" t="s">
        <v>318</v>
      </c>
      <c r="DO16" t="s">
        <v>304</v>
      </c>
      <c r="DP16" t="s">
        <v>319</v>
      </c>
      <c r="DS16" t="s">
        <v>320</v>
      </c>
      <c r="DT16" t="s">
        <v>321</v>
      </c>
      <c r="DU16" t="s">
        <v>320</v>
      </c>
      <c r="DV16" t="s">
        <v>321</v>
      </c>
      <c r="DW16" t="s">
        <v>311</v>
      </c>
      <c r="DX16" t="s">
        <v>311</v>
      </c>
      <c r="DY16" t="s">
        <v>307</v>
      </c>
      <c r="DZ16" t="s">
        <v>322</v>
      </c>
      <c r="EA16" t="s">
        <v>307</v>
      </c>
      <c r="EC16" t="s">
        <v>307</v>
      </c>
      <c r="ED16" t="s">
        <v>322</v>
      </c>
      <c r="EE16" t="s">
        <v>307</v>
      </c>
      <c r="EG16" t="s">
        <v>316</v>
      </c>
      <c r="EH16" t="s">
        <v>323</v>
      </c>
      <c r="EI16" t="s">
        <v>316</v>
      </c>
      <c r="EN16" t="s">
        <v>324</v>
      </c>
      <c r="EO16" t="s">
        <v>324</v>
      </c>
      <c r="FB16" t="s">
        <v>324</v>
      </c>
      <c r="FC16" t="s">
        <v>324</v>
      </c>
      <c r="FD16" t="s">
        <v>325</v>
      </c>
      <c r="FE16" t="s">
        <v>325</v>
      </c>
      <c r="FF16" t="s">
        <v>309</v>
      </c>
      <c r="FG16" t="s">
        <v>309</v>
      </c>
      <c r="FH16" t="s">
        <v>311</v>
      </c>
      <c r="FI16" t="s">
        <v>309</v>
      </c>
      <c r="FJ16" t="s">
        <v>316</v>
      </c>
      <c r="FK16" t="s">
        <v>311</v>
      </c>
      <c r="FL16" t="s">
        <v>311</v>
      </c>
      <c r="FN16" t="s">
        <v>324</v>
      </c>
      <c r="FO16" t="s">
        <v>324</v>
      </c>
      <c r="FP16" t="s">
        <v>324</v>
      </c>
      <c r="FQ16" t="s">
        <v>324</v>
      </c>
      <c r="FR16" t="s">
        <v>324</v>
      </c>
      <c r="FS16" t="s">
        <v>324</v>
      </c>
      <c r="FT16" t="s">
        <v>324</v>
      </c>
      <c r="FU16" t="s">
        <v>326</v>
      </c>
      <c r="FV16" t="s">
        <v>327</v>
      </c>
      <c r="FW16" t="s">
        <v>327</v>
      </c>
      <c r="FX16" t="s">
        <v>327</v>
      </c>
      <c r="FY16" t="s">
        <v>324</v>
      </c>
      <c r="FZ16" t="s">
        <v>324</v>
      </c>
      <c r="GA16" t="s">
        <v>324</v>
      </c>
      <c r="GB16" t="s">
        <v>324</v>
      </c>
      <c r="GC16" t="s">
        <v>324</v>
      </c>
      <c r="GD16" t="s">
        <v>324</v>
      </c>
      <c r="GE16" t="s">
        <v>324</v>
      </c>
      <c r="GF16" t="s">
        <v>324</v>
      </c>
      <c r="GG16" t="s">
        <v>324</v>
      </c>
      <c r="GH16" t="s">
        <v>324</v>
      </c>
      <c r="GI16" t="s">
        <v>324</v>
      </c>
      <c r="GJ16" t="s">
        <v>324</v>
      </c>
      <c r="GQ16" t="s">
        <v>324</v>
      </c>
      <c r="GR16" t="s">
        <v>311</v>
      </c>
      <c r="GS16" t="s">
        <v>311</v>
      </c>
      <c r="GT16" t="s">
        <v>320</v>
      </c>
      <c r="GU16" t="s">
        <v>321</v>
      </c>
      <c r="GW16" t="s">
        <v>312</v>
      </c>
      <c r="GX16" t="s">
        <v>312</v>
      </c>
      <c r="GY16" t="s">
        <v>309</v>
      </c>
      <c r="GZ16" t="s">
        <v>309</v>
      </c>
      <c r="HA16" t="s">
        <v>309</v>
      </c>
      <c r="HB16" t="s">
        <v>309</v>
      </c>
      <c r="HC16" t="s">
        <v>309</v>
      </c>
      <c r="HD16" t="s">
        <v>311</v>
      </c>
      <c r="HE16" t="s">
        <v>311</v>
      </c>
      <c r="HF16" t="s">
        <v>311</v>
      </c>
      <c r="HG16" t="s">
        <v>309</v>
      </c>
      <c r="HH16" t="s">
        <v>307</v>
      </c>
      <c r="HI16" t="s">
        <v>316</v>
      </c>
      <c r="HJ16" t="s">
        <v>311</v>
      </c>
      <c r="HK16" t="s">
        <v>311</v>
      </c>
    </row>
    <row r="17" spans="1:219">
      <c r="A17">
        <v>1</v>
      </c>
      <c r="B17">
        <v>1554849813.6</v>
      </c>
      <c r="C17">
        <v>0</v>
      </c>
      <c r="D17" t="s">
        <v>328</v>
      </c>
      <c r="E17" t="s">
        <v>329</v>
      </c>
      <c r="H17">
        <v>1554849813.6</v>
      </c>
      <c r="I17">
        <f>BW17*AJ17*(BU17-BV17)/(100*BO17*(1000-AJ17*BU17))</f>
        <v>0</v>
      </c>
      <c r="J17">
        <f>BW17*AJ17*(BT17-BS17*(1000-AJ17*BV17)/(1000-AJ17*BU17))/(100*BO17)</f>
        <v>0</v>
      </c>
      <c r="K17">
        <f>BS17 - IF(AJ17&gt;1, J17*BO17*100.0/(AL17*CE17), 0)</f>
        <v>0</v>
      </c>
      <c r="L17">
        <f>((R17-I17/2)*K17-J17)/(R17+I17/2)</f>
        <v>0</v>
      </c>
      <c r="M17">
        <f>L17*(BX17+BY17)/1000.0</f>
        <v>0</v>
      </c>
      <c r="N17">
        <f>(BS17 - IF(AJ17&gt;1, J17*BO17*100.0/(AL17*CE17), 0))*(BX17+BY17)/1000.0</f>
        <v>0</v>
      </c>
      <c r="O17">
        <f>2.0/((1/Q17-1/P17)+SIGN(Q17)*SQRT((1/Q17-1/P17)*(1/Q17-1/P17) + 4*BP17/((BP17+1)*(BP17+1))*(2*1/Q17*1/P17-1/P17*1/P17)))</f>
        <v>0</v>
      </c>
      <c r="P17">
        <f>AG17+AF17*BO17+AE17*BO17*BO17</f>
        <v>0</v>
      </c>
      <c r="Q17">
        <f>I17*(1000-(1000*0.61365*exp(17.502*U17/(240.97+U17))/(BX17+BY17)+BU17)/2)/(1000*0.61365*exp(17.502*U17/(240.97+U17))/(BX17+BY17)-BU17)</f>
        <v>0</v>
      </c>
      <c r="R17">
        <f>1/((BP17+1)/(O17/1.6)+1/(P17/1.37)) + BP17/((BP17+1)/(O17/1.6) + BP17/(P17/1.37))</f>
        <v>0</v>
      </c>
      <c r="S17">
        <f>(BL17*BN17)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BU17*(BX17+BY17)/1000</f>
        <v>0</v>
      </c>
      <c r="Y17">
        <f>0.61365*exp(17.502*BZ17/(240.97+BZ17))</f>
        <v>0</v>
      </c>
      <c r="Z17">
        <f>(V17-BU17*(BX17+BY17)/1000)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-0.041900515664407</v>
      </c>
      <c r="AF17">
        <v>0.0470369995200733</v>
      </c>
      <c r="AG17">
        <v>3.50267857447205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MAX(0,($B$13+$C$13*CE17)/(1+$D$13*CE17)*BX17/(BZ17+273)*$E$13)</f>
        <v>0</v>
      </c>
      <c r="AM17" t="s">
        <v>330</v>
      </c>
      <c r="AN17">
        <v>3.87508235294118</v>
      </c>
      <c r="AO17">
        <v>2.0364</v>
      </c>
      <c r="AP17">
        <f>AO17-AN17</f>
        <v>0</v>
      </c>
      <c r="AQ17">
        <f>AP17/AO17</f>
        <v>0</v>
      </c>
      <c r="AR17">
        <v>-0.829396894826422</v>
      </c>
      <c r="AS17" t="s">
        <v>331</v>
      </c>
      <c r="AT17">
        <v>2.50276470588235</v>
      </c>
      <c r="AU17">
        <v>1.5096</v>
      </c>
      <c r="AV17">
        <f>1-AT17/AU17</f>
        <v>0</v>
      </c>
      <c r="AW17">
        <v>0.5</v>
      </c>
      <c r="AX17">
        <f>BL17</f>
        <v>0</v>
      </c>
      <c r="AY17">
        <f>J17</f>
        <v>0</v>
      </c>
      <c r="AZ17">
        <f>AV17*AW17*AX17</f>
        <v>0</v>
      </c>
      <c r="BA17">
        <f>BF17/AU17</f>
        <v>0</v>
      </c>
      <c r="BB17">
        <f>(AY17-AR17)/AX17</f>
        <v>0</v>
      </c>
      <c r="BC17">
        <f>(AO17-AU17)/AU17</f>
        <v>0</v>
      </c>
      <c r="BD17" t="s">
        <v>332</v>
      </c>
      <c r="BE17">
        <v>0</v>
      </c>
      <c r="BF17">
        <f>AU17-BE17</f>
        <v>0</v>
      </c>
      <c r="BG17">
        <f>(AU17-AT17)/(AU17-BE17)</f>
        <v>0</v>
      </c>
      <c r="BH17">
        <f>(AO17-AU17)/(AO17-BE17)</f>
        <v>0</v>
      </c>
      <c r="BI17">
        <f>(AU17-AT17)/(AU17-AN17)</f>
        <v>0</v>
      </c>
      <c r="BJ17">
        <f>(AO17-AU17)/(AO17-AN17)</f>
        <v>0</v>
      </c>
      <c r="BK17">
        <f>$B$11*CF17+$C$11*CG17+$F$11*CT17</f>
        <v>0</v>
      </c>
      <c r="BL17">
        <f>BK17*BM17</f>
        <v>0</v>
      </c>
      <c r="BM17">
        <f>($B$11*$D$9+$C$11*$D$9+$F$11*((DG17+CY17)/MAX(DG17+CY17+DH17, 0.1)*$I$9+DH17/MAX(DG17+CY17+DH17, 0.1)*$J$9))/($B$11+$C$11+$F$11)</f>
        <v>0</v>
      </c>
      <c r="BN17">
        <f>($B$11*$K$9+$C$11*$K$9+$F$11*((DG17+CY17)/MAX(DG17+CY17+DH17, 0.1)*$P$9+DH17/MAX(DG17+CY17+DH17, 0.1)*$Q$9))/($B$11+$C$11+$F$11)</f>
        <v>0</v>
      </c>
      <c r="BO17">
        <v>6</v>
      </c>
      <c r="BP17">
        <v>0.5</v>
      </c>
      <c r="BQ17" t="s">
        <v>333</v>
      </c>
      <c r="BR17">
        <v>1554849813.6</v>
      </c>
      <c r="BS17">
        <v>400.249</v>
      </c>
      <c r="BT17">
        <v>399.954</v>
      </c>
      <c r="BU17">
        <v>19.872</v>
      </c>
      <c r="BV17">
        <v>19.9122</v>
      </c>
      <c r="BW17">
        <v>600.01</v>
      </c>
      <c r="BX17">
        <v>101.14</v>
      </c>
      <c r="BY17">
        <v>0.100393</v>
      </c>
      <c r="BZ17">
        <v>25.8291</v>
      </c>
      <c r="CA17">
        <v>26.5207</v>
      </c>
      <c r="CB17">
        <v>999.9</v>
      </c>
      <c r="CC17">
        <v>0</v>
      </c>
      <c r="CD17">
        <v>0</v>
      </c>
      <c r="CE17">
        <v>9990.62</v>
      </c>
      <c r="CF17">
        <v>0</v>
      </c>
      <c r="CG17">
        <v>0.00152894</v>
      </c>
      <c r="CH17">
        <v>0.295135</v>
      </c>
      <c r="CI17">
        <v>408.364</v>
      </c>
      <c r="CJ17">
        <v>408.08</v>
      </c>
      <c r="CK17">
        <v>-0.0401878</v>
      </c>
      <c r="CL17">
        <v>397.523</v>
      </c>
      <c r="CM17">
        <v>399.954</v>
      </c>
      <c r="CN17">
        <v>19.782</v>
      </c>
      <c r="CO17">
        <v>19.9122</v>
      </c>
      <c r="CP17">
        <v>2.00985</v>
      </c>
      <c r="CQ17">
        <v>2.01391</v>
      </c>
      <c r="CR17">
        <v>17.5221</v>
      </c>
      <c r="CS17">
        <v>17.5541</v>
      </c>
      <c r="CT17">
        <v>1499.97</v>
      </c>
      <c r="CU17">
        <v>0.972993</v>
      </c>
      <c r="CV17">
        <v>0.0270075</v>
      </c>
      <c r="CW17">
        <v>0</v>
      </c>
      <c r="CX17">
        <v>2.74275</v>
      </c>
      <c r="CY17">
        <v>0</v>
      </c>
      <c r="CZ17">
        <v>206.13</v>
      </c>
      <c r="DA17">
        <v>13121.7</v>
      </c>
      <c r="DB17">
        <v>44.062</v>
      </c>
      <c r="DC17">
        <v>46.25</v>
      </c>
      <c r="DD17">
        <v>45.437</v>
      </c>
      <c r="DE17">
        <v>44.75</v>
      </c>
      <c r="DF17">
        <v>43.937</v>
      </c>
      <c r="DG17">
        <v>1459.46</v>
      </c>
      <c r="DH17">
        <v>40.51</v>
      </c>
      <c r="DI17">
        <v>0</v>
      </c>
      <c r="DJ17">
        <v>948.200000047684</v>
      </c>
      <c r="DK17">
        <v>2.50276470588235</v>
      </c>
      <c r="DL17">
        <v>0.464950998318737</v>
      </c>
      <c r="DM17">
        <v>-3.41544118394471</v>
      </c>
      <c r="DN17">
        <v>206.286294117647</v>
      </c>
      <c r="DO17">
        <v>10</v>
      </c>
      <c r="DP17">
        <v>1554846223.5</v>
      </c>
      <c r="DQ17" t="s">
        <v>334</v>
      </c>
      <c r="DR17">
        <v>14</v>
      </c>
      <c r="DS17">
        <v>2.726</v>
      </c>
      <c r="DT17">
        <v>0.09</v>
      </c>
      <c r="DU17">
        <v>400</v>
      </c>
      <c r="DV17">
        <v>19</v>
      </c>
      <c r="DW17">
        <v>0.32</v>
      </c>
      <c r="DX17">
        <v>0.14</v>
      </c>
      <c r="DY17">
        <v>399.932229508197</v>
      </c>
      <c r="DZ17">
        <v>0.287955579058676</v>
      </c>
      <c r="EA17">
        <v>0.0540074049089993</v>
      </c>
      <c r="EB17">
        <v>1</v>
      </c>
      <c r="EC17">
        <v>400.547163934426</v>
      </c>
      <c r="ED17">
        <v>-2.34199259650953</v>
      </c>
      <c r="EE17">
        <v>0.403233861296389</v>
      </c>
      <c r="EF17">
        <v>0</v>
      </c>
      <c r="EG17">
        <v>19.881562295082</v>
      </c>
      <c r="EH17">
        <v>-0.0222364886303518</v>
      </c>
      <c r="EI17">
        <v>0.0045747763157509</v>
      </c>
      <c r="EJ17">
        <v>1</v>
      </c>
      <c r="EK17">
        <v>2</v>
      </c>
      <c r="EL17">
        <v>3</v>
      </c>
      <c r="EM17" t="s">
        <v>335</v>
      </c>
      <c r="EN17">
        <v>3.20857</v>
      </c>
      <c r="EO17">
        <v>2.6765</v>
      </c>
      <c r="EP17">
        <v>0.104664</v>
      </c>
      <c r="EQ17">
        <v>0.104788</v>
      </c>
      <c r="ER17">
        <v>0.101936</v>
      </c>
      <c r="ES17">
        <v>0.102289</v>
      </c>
      <c r="ET17">
        <v>27731.1</v>
      </c>
      <c r="EU17">
        <v>31777.4</v>
      </c>
      <c r="EV17">
        <v>30794.7</v>
      </c>
      <c r="EW17">
        <v>34149.9</v>
      </c>
      <c r="EX17">
        <v>37581.5</v>
      </c>
      <c r="EY17">
        <v>37964.8</v>
      </c>
      <c r="EZ17">
        <v>41989.2</v>
      </c>
      <c r="FA17">
        <v>42175.3</v>
      </c>
      <c r="FB17">
        <v>2.23482</v>
      </c>
      <c r="FC17">
        <v>1.89195</v>
      </c>
      <c r="FD17">
        <v>0.0945106</v>
      </c>
      <c r="FE17">
        <v>0</v>
      </c>
      <c r="FF17">
        <v>24.9719</v>
      </c>
      <c r="FG17">
        <v>999.9</v>
      </c>
      <c r="FH17">
        <v>56.599</v>
      </c>
      <c r="FI17">
        <v>30.877</v>
      </c>
      <c r="FJ17">
        <v>25.0693</v>
      </c>
      <c r="FK17">
        <v>60.58</v>
      </c>
      <c r="FL17">
        <v>22.2957</v>
      </c>
      <c r="FM17">
        <v>1</v>
      </c>
      <c r="FN17">
        <v>-0.0492327</v>
      </c>
      <c r="FO17">
        <v>1.68061</v>
      </c>
      <c r="FP17">
        <v>20.2698</v>
      </c>
      <c r="FQ17">
        <v>5.24544</v>
      </c>
      <c r="FR17">
        <v>11.986</v>
      </c>
      <c r="FS17">
        <v>4.97535</v>
      </c>
      <c r="FT17">
        <v>3.298</v>
      </c>
      <c r="FU17">
        <v>166.3</v>
      </c>
      <c r="FV17">
        <v>9999</v>
      </c>
      <c r="FW17">
        <v>9999</v>
      </c>
      <c r="FX17">
        <v>7716.7</v>
      </c>
      <c r="FY17">
        <v>1.85593</v>
      </c>
      <c r="FZ17">
        <v>1.85411</v>
      </c>
      <c r="GA17">
        <v>1.85517</v>
      </c>
      <c r="GB17">
        <v>1.85951</v>
      </c>
      <c r="GC17">
        <v>1.8538</v>
      </c>
      <c r="GD17">
        <v>1.85822</v>
      </c>
      <c r="GE17">
        <v>1.85546</v>
      </c>
      <c r="GF17">
        <v>1.854</v>
      </c>
      <c r="GG17" t="s">
        <v>336</v>
      </c>
      <c r="GH17" t="s">
        <v>19</v>
      </c>
      <c r="GI17" t="s">
        <v>19</v>
      </c>
      <c r="GJ17" t="s">
        <v>19</v>
      </c>
      <c r="GK17" t="s">
        <v>337</v>
      </c>
      <c r="GL17" t="s">
        <v>338</v>
      </c>
      <c r="GM17" t="s">
        <v>339</v>
      </c>
      <c r="GN17" t="s">
        <v>339</v>
      </c>
      <c r="GO17" t="s">
        <v>339</v>
      </c>
      <c r="GP17" t="s">
        <v>339</v>
      </c>
      <c r="GQ17">
        <v>0</v>
      </c>
      <c r="GR17">
        <v>100</v>
      </c>
      <c r="GS17">
        <v>100</v>
      </c>
      <c r="GT17">
        <v>2.726</v>
      </c>
      <c r="GU17">
        <v>0.09</v>
      </c>
      <c r="GV17">
        <v>2</v>
      </c>
      <c r="GW17">
        <v>647.16</v>
      </c>
      <c r="GX17">
        <v>386.704</v>
      </c>
      <c r="GY17">
        <v>21.61</v>
      </c>
      <c r="GZ17">
        <v>26.469</v>
      </c>
      <c r="HA17">
        <v>30.0001</v>
      </c>
      <c r="HB17">
        <v>26.373</v>
      </c>
      <c r="HC17">
        <v>26.3661</v>
      </c>
      <c r="HD17">
        <v>19.7324</v>
      </c>
      <c r="HE17">
        <v>29.4877</v>
      </c>
      <c r="HF17">
        <v>23.8701</v>
      </c>
      <c r="HG17">
        <v>21.61</v>
      </c>
      <c r="HH17">
        <v>400</v>
      </c>
      <c r="HI17">
        <v>19.96</v>
      </c>
      <c r="HJ17">
        <v>101.16</v>
      </c>
      <c r="HK17">
        <v>101.509</v>
      </c>
    </row>
    <row r="18" spans="1:219">
      <c r="A18">
        <v>2</v>
      </c>
      <c r="B18">
        <v>1554849817.6</v>
      </c>
      <c r="C18">
        <v>4</v>
      </c>
      <c r="D18" t="s">
        <v>340</v>
      </c>
      <c r="E18" t="s">
        <v>341</v>
      </c>
      <c r="H18">
        <v>1554849817.6</v>
      </c>
      <c r="I18">
        <f>BW18*AJ18*(BU18-BV18)/(100*BO18*(1000-AJ18*BU18))</f>
        <v>0</v>
      </c>
      <c r="J18">
        <f>BW18*AJ18*(BT18-BS18*(1000-AJ18*BV18)/(1000-AJ18*BU18))/(100*BO18)</f>
        <v>0</v>
      </c>
      <c r="K18">
        <f>BS18 - IF(AJ18&gt;1, J18*BO18*100.0/(AL18*CE18), 0)</f>
        <v>0</v>
      </c>
      <c r="L18">
        <f>((R18-I18/2)*K18-J18)/(R18+I18/2)</f>
        <v>0</v>
      </c>
      <c r="M18">
        <f>L18*(BX18+BY18)/1000.0</f>
        <v>0</v>
      </c>
      <c r="N18">
        <f>(BS18 - IF(AJ18&gt;1, J18*BO18*100.0/(AL18*CE18), 0))*(BX18+BY18)/1000.0</f>
        <v>0</v>
      </c>
      <c r="O18">
        <f>2.0/((1/Q18-1/P18)+SIGN(Q18)*SQRT((1/Q18-1/P18)*(1/Q18-1/P18) + 4*BP18/((BP18+1)*(BP18+1))*(2*1/Q18*1/P18-1/P18*1/P18)))</f>
        <v>0</v>
      </c>
      <c r="P18">
        <f>AG18+AF18*BO18+AE18*BO18*BO18</f>
        <v>0</v>
      </c>
      <c r="Q18">
        <f>I18*(1000-(1000*0.61365*exp(17.502*U18/(240.97+U18))/(BX18+BY18)+BU18)/2)/(1000*0.61365*exp(17.502*U18/(240.97+U18))/(BX18+BY18)-BU18)</f>
        <v>0</v>
      </c>
      <c r="R18">
        <f>1/((BP18+1)/(O18/1.6)+1/(P18/1.37)) + BP18/((BP18+1)/(O18/1.6) + BP18/(P18/1.37))</f>
        <v>0</v>
      </c>
      <c r="S18">
        <f>(BL18*BN18)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BU18*(BX18+BY18)/1000</f>
        <v>0</v>
      </c>
      <c r="Y18">
        <f>0.61365*exp(17.502*BZ18/(240.97+BZ18))</f>
        <v>0</v>
      </c>
      <c r="Z18">
        <f>(V18-BU18*(BX18+BY18)/1000)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-0.041995626888044</v>
      </c>
      <c r="AF18">
        <v>0.0471437702008067</v>
      </c>
      <c r="AG18">
        <v>3.50895456339827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MAX(0,($B$13+$C$13*CE18)/(1+$D$13*CE18)*BX18/(BZ18+273)*$E$13)</f>
        <v>0</v>
      </c>
      <c r="AM18" t="s">
        <v>330</v>
      </c>
      <c r="AN18">
        <v>3.87508235294118</v>
      </c>
      <c r="AO18">
        <v>2.0364</v>
      </c>
      <c r="AP18">
        <f>AO18-AN18</f>
        <v>0</v>
      </c>
      <c r="AQ18">
        <f>AP18/AO18</f>
        <v>0</v>
      </c>
      <c r="AR18">
        <v>-0.829396894826422</v>
      </c>
      <c r="AS18" t="s">
        <v>342</v>
      </c>
      <c r="AT18">
        <v>2.35697352941176</v>
      </c>
      <c r="AU18">
        <v>1.3036</v>
      </c>
      <c r="AV18">
        <f>1-AT18/AU18</f>
        <v>0</v>
      </c>
      <c r="AW18">
        <v>0.5</v>
      </c>
      <c r="AX18">
        <f>BL18</f>
        <v>0</v>
      </c>
      <c r="AY18">
        <f>J18</f>
        <v>0</v>
      </c>
      <c r="AZ18">
        <f>AV18*AW18*AX18</f>
        <v>0</v>
      </c>
      <c r="BA18">
        <f>BF18/AU18</f>
        <v>0</v>
      </c>
      <c r="BB18">
        <f>(AY18-AR18)/AX18</f>
        <v>0</v>
      </c>
      <c r="BC18">
        <f>(AO18-AU18)/AU18</f>
        <v>0</v>
      </c>
      <c r="BD18" t="s">
        <v>332</v>
      </c>
      <c r="BE18">
        <v>0</v>
      </c>
      <c r="BF18">
        <f>AU18-BE18</f>
        <v>0</v>
      </c>
      <c r="BG18">
        <f>(AU18-AT18)/(AU18-BE18)</f>
        <v>0</v>
      </c>
      <c r="BH18">
        <f>(AO18-AU18)/(AO18-BE18)</f>
        <v>0</v>
      </c>
      <c r="BI18">
        <f>(AU18-AT18)/(AU18-AN18)</f>
        <v>0</v>
      </c>
      <c r="BJ18">
        <f>(AO18-AU18)/(AO18-AN18)</f>
        <v>0</v>
      </c>
      <c r="BK18">
        <f>$B$11*CF18+$C$11*CG18+$F$11*CT18</f>
        <v>0</v>
      </c>
      <c r="BL18">
        <f>BK18*BM18</f>
        <v>0</v>
      </c>
      <c r="BM18">
        <f>($B$11*$D$9+$C$11*$D$9+$F$11*((DG18+CY18)/MAX(DG18+CY18+DH18, 0.1)*$I$9+DH18/MAX(DG18+CY18+DH18, 0.1)*$J$9))/($B$11+$C$11+$F$11)</f>
        <v>0</v>
      </c>
      <c r="BN18">
        <f>($B$11*$K$9+$C$11*$K$9+$F$11*((DG18+CY18)/MAX(DG18+CY18+DH18, 0.1)*$P$9+DH18/MAX(DG18+CY18+DH18, 0.1)*$Q$9))/($B$11+$C$11+$F$11)</f>
        <v>0</v>
      </c>
      <c r="BO18">
        <v>6</v>
      </c>
      <c r="BP18">
        <v>0.5</v>
      </c>
      <c r="BQ18" t="s">
        <v>333</v>
      </c>
      <c r="BR18">
        <v>1554849817.6</v>
      </c>
      <c r="BS18">
        <v>400.223</v>
      </c>
      <c r="BT18">
        <v>399.975</v>
      </c>
      <c r="BU18">
        <v>19.8737</v>
      </c>
      <c r="BV18">
        <v>19.9113</v>
      </c>
      <c r="BW18">
        <v>600.025</v>
      </c>
      <c r="BX18">
        <v>101.142</v>
      </c>
      <c r="BY18">
        <v>0.0997494</v>
      </c>
      <c r="BZ18">
        <v>25.8951</v>
      </c>
      <c r="CA18">
        <v>27.3036</v>
      </c>
      <c r="CB18">
        <v>999.9</v>
      </c>
      <c r="CC18">
        <v>0</v>
      </c>
      <c r="CD18">
        <v>0</v>
      </c>
      <c r="CE18">
        <v>10013.1</v>
      </c>
      <c r="CF18">
        <v>0</v>
      </c>
      <c r="CG18">
        <v>0.00152894</v>
      </c>
      <c r="CH18">
        <v>0.248169</v>
      </c>
      <c r="CI18">
        <v>408.339</v>
      </c>
      <c r="CJ18">
        <v>408.101</v>
      </c>
      <c r="CK18">
        <v>-0.0376282</v>
      </c>
      <c r="CL18">
        <v>397.497</v>
      </c>
      <c r="CM18">
        <v>399.975</v>
      </c>
      <c r="CN18">
        <v>19.7837</v>
      </c>
      <c r="CO18">
        <v>19.9113</v>
      </c>
      <c r="CP18">
        <v>2.01006</v>
      </c>
      <c r="CQ18">
        <v>2.01386</v>
      </c>
      <c r="CR18">
        <v>17.5238</v>
      </c>
      <c r="CS18">
        <v>17.5538</v>
      </c>
      <c r="CT18">
        <v>1499.98</v>
      </c>
      <c r="CU18">
        <v>0.972997</v>
      </c>
      <c r="CV18">
        <v>0.0270029</v>
      </c>
      <c r="CW18">
        <v>0</v>
      </c>
      <c r="CX18">
        <v>2.639</v>
      </c>
      <c r="CY18">
        <v>0</v>
      </c>
      <c r="CZ18">
        <v>206.794</v>
      </c>
      <c r="DA18">
        <v>13121.8</v>
      </c>
      <c r="DB18">
        <v>44.125</v>
      </c>
      <c r="DC18">
        <v>46.25</v>
      </c>
      <c r="DD18">
        <v>45.437</v>
      </c>
      <c r="DE18">
        <v>44.75</v>
      </c>
      <c r="DF18">
        <v>43.937</v>
      </c>
      <c r="DG18">
        <v>1459.48</v>
      </c>
      <c r="DH18">
        <v>40.5</v>
      </c>
      <c r="DI18">
        <v>0</v>
      </c>
      <c r="DJ18">
        <v>3.39999985694885</v>
      </c>
      <c r="DK18">
        <v>2.35697352941176</v>
      </c>
      <c r="DL18">
        <v>0.0449119629772271</v>
      </c>
      <c r="DM18">
        <v>1997.76256699476</v>
      </c>
      <c r="DN18">
        <v>346.281882352941</v>
      </c>
      <c r="DO18">
        <v>10</v>
      </c>
      <c r="DP18">
        <v>1554846223.5</v>
      </c>
      <c r="DQ18" t="s">
        <v>334</v>
      </c>
      <c r="DR18">
        <v>14</v>
      </c>
      <c r="DS18">
        <v>2.726</v>
      </c>
      <c r="DT18">
        <v>0.09</v>
      </c>
      <c r="DU18">
        <v>400</v>
      </c>
      <c r="DV18">
        <v>19</v>
      </c>
      <c r="DW18">
        <v>0.32</v>
      </c>
      <c r="DX18">
        <v>0.14</v>
      </c>
      <c r="DY18">
        <v>399.947606557377</v>
      </c>
      <c r="DZ18">
        <v>0.136093072448468</v>
      </c>
      <c r="EA18">
        <v>0.0375588188716515</v>
      </c>
      <c r="EB18">
        <v>1</v>
      </c>
      <c r="EC18">
        <v>400.393114754098</v>
      </c>
      <c r="ED18">
        <v>-1.18837440507682</v>
      </c>
      <c r="EE18">
        <v>0.204420821046682</v>
      </c>
      <c r="EF18">
        <v>0</v>
      </c>
      <c r="EG18">
        <v>19.8801229508197</v>
      </c>
      <c r="EH18">
        <v>-0.0354047593865732</v>
      </c>
      <c r="EI18">
        <v>0.00575024998580233</v>
      </c>
      <c r="EJ18">
        <v>1</v>
      </c>
      <c r="EK18">
        <v>2</v>
      </c>
      <c r="EL18">
        <v>3</v>
      </c>
      <c r="EM18" t="s">
        <v>335</v>
      </c>
      <c r="EN18">
        <v>3.2086</v>
      </c>
      <c r="EO18">
        <v>2.67605</v>
      </c>
      <c r="EP18">
        <v>0.10466</v>
      </c>
      <c r="EQ18">
        <v>0.104795</v>
      </c>
      <c r="ER18">
        <v>0.101945</v>
      </c>
      <c r="ES18">
        <v>0.102288</v>
      </c>
      <c r="ET18">
        <v>27730.8</v>
      </c>
      <c r="EU18">
        <v>31776.7</v>
      </c>
      <c r="EV18">
        <v>30794.3</v>
      </c>
      <c r="EW18">
        <v>34149.4</v>
      </c>
      <c r="EX18">
        <v>37580.5</v>
      </c>
      <c r="EY18">
        <v>37964.4</v>
      </c>
      <c r="EZ18">
        <v>41988.4</v>
      </c>
      <c r="FA18">
        <v>42174.7</v>
      </c>
      <c r="FB18">
        <v>2.2347</v>
      </c>
      <c r="FC18">
        <v>1.89185</v>
      </c>
      <c r="FD18">
        <v>0.142448</v>
      </c>
      <c r="FE18">
        <v>0</v>
      </c>
      <c r="FF18">
        <v>24.9709</v>
      </c>
      <c r="FG18">
        <v>999.9</v>
      </c>
      <c r="FH18">
        <v>56.599</v>
      </c>
      <c r="FI18">
        <v>30.877</v>
      </c>
      <c r="FJ18">
        <v>25.0681</v>
      </c>
      <c r="FK18">
        <v>60.36</v>
      </c>
      <c r="FL18">
        <v>22.3758</v>
      </c>
      <c r="FM18">
        <v>1</v>
      </c>
      <c r="FN18">
        <v>-0.0498145</v>
      </c>
      <c r="FO18">
        <v>1.68174</v>
      </c>
      <c r="FP18">
        <v>20.2536</v>
      </c>
      <c r="FQ18">
        <v>5.24499</v>
      </c>
      <c r="FR18">
        <v>11.986</v>
      </c>
      <c r="FS18">
        <v>4.9752</v>
      </c>
      <c r="FT18">
        <v>3.298</v>
      </c>
      <c r="FU18">
        <v>166.3</v>
      </c>
      <c r="FV18">
        <v>9999</v>
      </c>
      <c r="FW18">
        <v>9999</v>
      </c>
      <c r="FX18">
        <v>7716.9</v>
      </c>
      <c r="FY18">
        <v>1.85591</v>
      </c>
      <c r="FZ18">
        <v>1.85411</v>
      </c>
      <c r="GA18">
        <v>1.85516</v>
      </c>
      <c r="GB18">
        <v>1.85949</v>
      </c>
      <c r="GC18">
        <v>1.85379</v>
      </c>
      <c r="GD18">
        <v>1.85822</v>
      </c>
      <c r="GE18">
        <v>1.85545</v>
      </c>
      <c r="GF18">
        <v>1.85398</v>
      </c>
      <c r="GG18" t="s">
        <v>336</v>
      </c>
      <c r="GH18" t="s">
        <v>19</v>
      </c>
      <c r="GI18" t="s">
        <v>19</v>
      </c>
      <c r="GJ18" t="s">
        <v>19</v>
      </c>
      <c r="GK18" t="s">
        <v>337</v>
      </c>
      <c r="GL18" t="s">
        <v>338</v>
      </c>
      <c r="GM18" t="s">
        <v>339</v>
      </c>
      <c r="GN18" t="s">
        <v>339</v>
      </c>
      <c r="GO18" t="s">
        <v>339</v>
      </c>
      <c r="GP18" t="s">
        <v>339</v>
      </c>
      <c r="GQ18">
        <v>0</v>
      </c>
      <c r="GR18">
        <v>100</v>
      </c>
      <c r="GS18">
        <v>100</v>
      </c>
      <c r="GT18">
        <v>2.726</v>
      </c>
      <c r="GU18">
        <v>0.09</v>
      </c>
      <c r="GV18">
        <v>2</v>
      </c>
      <c r="GW18">
        <v>647.064</v>
      </c>
      <c r="GX18">
        <v>386.649</v>
      </c>
      <c r="GY18">
        <v>21.6102</v>
      </c>
      <c r="GZ18">
        <v>26.469</v>
      </c>
      <c r="HA18">
        <v>30</v>
      </c>
      <c r="HB18">
        <v>26.373</v>
      </c>
      <c r="HC18">
        <v>26.3661</v>
      </c>
      <c r="HD18">
        <v>19.7323</v>
      </c>
      <c r="HE18">
        <v>29.4877</v>
      </c>
      <c r="HF18">
        <v>23.8701</v>
      </c>
      <c r="HG18">
        <v>21.61</v>
      </c>
      <c r="HH18">
        <v>400</v>
      </c>
      <c r="HI18">
        <v>19.96</v>
      </c>
      <c r="HJ18">
        <v>101.158</v>
      </c>
      <c r="HK18">
        <v>101.508</v>
      </c>
    </row>
    <row r="19" spans="1:219">
      <c r="A19">
        <v>3</v>
      </c>
      <c r="B19">
        <v>1554849833.6</v>
      </c>
      <c r="C19">
        <v>20</v>
      </c>
      <c r="D19" t="s">
        <v>343</v>
      </c>
      <c r="E19" t="s">
        <v>344</v>
      </c>
      <c r="H19">
        <v>1554849833.6</v>
      </c>
      <c r="I19">
        <f>BW19*AJ19*(BU19-BV19)/(100*BO19*(1000-AJ19*BU19))</f>
        <v>0</v>
      </c>
      <c r="J19">
        <f>BW19*AJ19*(BT19-BS19*(1000-AJ19*BV19)/(1000-AJ19*BU19))/(100*BO19)</f>
        <v>0</v>
      </c>
      <c r="K19">
        <f>BS19 - IF(AJ19&gt;1, J19*BO19*100.0/(AL19*CE19), 0)</f>
        <v>0</v>
      </c>
      <c r="L19">
        <f>((R19-I19/2)*K19-J19)/(R19+I19/2)</f>
        <v>0</v>
      </c>
      <c r="M19">
        <f>L19*(BX19+BY19)/1000.0</f>
        <v>0</v>
      </c>
      <c r="N19">
        <f>(BS19 - IF(AJ19&gt;1, J19*BO19*100.0/(AL19*CE19), 0))*(BX19+BY19)/1000.0</f>
        <v>0</v>
      </c>
      <c r="O19">
        <f>2.0/((1/Q19-1/P19)+SIGN(Q19)*SQRT((1/Q19-1/P19)*(1/Q19-1/P19) + 4*BP19/((BP19+1)*(BP19+1))*(2*1/Q19*1/P19-1/P19*1/P19)))</f>
        <v>0</v>
      </c>
      <c r="P19">
        <f>AG19+AF19*BO19+AE19*BO19*BO19</f>
        <v>0</v>
      </c>
      <c r="Q19">
        <f>I19*(1000-(1000*0.61365*exp(17.502*U19/(240.97+U19))/(BX19+BY19)+BU19)/2)/(1000*0.61365*exp(17.502*U19/(240.97+U19))/(BX19+BY19)-BU19)</f>
        <v>0</v>
      </c>
      <c r="R19">
        <f>1/((BP19+1)/(O19/1.6)+1/(P19/1.37)) + BP19/((BP19+1)/(O19/1.6) + BP19/(P19/1.37))</f>
        <v>0</v>
      </c>
      <c r="S19">
        <f>(BL19*BN19)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BU19*(BX19+BY19)/1000</f>
        <v>0</v>
      </c>
      <c r="Y19">
        <f>0.61365*exp(17.502*BZ19/(240.97+BZ19))</f>
        <v>0</v>
      </c>
      <c r="Z19">
        <f>(V19-BU19*(BX19+BY19)/1000)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-0.041832818948395</v>
      </c>
      <c r="AF19">
        <v>0.0469610040257918</v>
      </c>
      <c r="AG19">
        <v>3.49820849779641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MAX(0,($B$13+$C$13*CE19)/(1+$D$13*CE19)*BX19/(BZ19+273)*$E$13)</f>
        <v>0</v>
      </c>
      <c r="AM19" t="s">
        <v>330</v>
      </c>
      <c r="AN19">
        <v>3.87508235294118</v>
      </c>
      <c r="AO19">
        <v>2.0364</v>
      </c>
      <c r="AP19">
        <f>AO19-AN19</f>
        <v>0</v>
      </c>
      <c r="AQ19">
        <f>AP19/AO19</f>
        <v>0</v>
      </c>
      <c r="AR19">
        <v>-0.829396894826422</v>
      </c>
      <c r="AS19" t="s">
        <v>345</v>
      </c>
      <c r="AT19">
        <v>1.61041764705882</v>
      </c>
      <c r="AU19">
        <v>1.4048</v>
      </c>
      <c r="AV19">
        <f>1-AT19/AU19</f>
        <v>0</v>
      </c>
      <c r="AW19">
        <v>0.5</v>
      </c>
      <c r="AX19">
        <f>BL19</f>
        <v>0</v>
      </c>
      <c r="AY19">
        <f>J19</f>
        <v>0</v>
      </c>
      <c r="AZ19">
        <f>AV19*AW19*AX19</f>
        <v>0</v>
      </c>
      <c r="BA19">
        <f>BF19/AU19</f>
        <v>0</v>
      </c>
      <c r="BB19">
        <f>(AY19-AR19)/AX19</f>
        <v>0</v>
      </c>
      <c r="BC19">
        <f>(AO19-AU19)/AU19</f>
        <v>0</v>
      </c>
      <c r="BD19" t="s">
        <v>332</v>
      </c>
      <c r="BE19">
        <v>0</v>
      </c>
      <c r="BF19">
        <f>AU19-BE19</f>
        <v>0</v>
      </c>
      <c r="BG19">
        <f>(AU19-AT19)/(AU19-BE19)</f>
        <v>0</v>
      </c>
      <c r="BH19">
        <f>(AO19-AU19)/(AO19-BE19)</f>
        <v>0</v>
      </c>
      <c r="BI19">
        <f>(AU19-AT19)/(AU19-AN19)</f>
        <v>0</v>
      </c>
      <c r="BJ19">
        <f>(AO19-AU19)/(AO19-AN19)</f>
        <v>0</v>
      </c>
      <c r="BK19">
        <f>$B$11*CF19+$C$11*CG19+$F$11*CT19</f>
        <v>0</v>
      </c>
      <c r="BL19">
        <f>BK19*BM19</f>
        <v>0</v>
      </c>
      <c r="BM19">
        <f>($B$11*$D$9+$C$11*$D$9+$F$11*((DG19+CY19)/MAX(DG19+CY19+DH19, 0.1)*$I$9+DH19/MAX(DG19+CY19+DH19, 0.1)*$J$9))/($B$11+$C$11+$F$11)</f>
        <v>0</v>
      </c>
      <c r="BN19">
        <f>($B$11*$K$9+$C$11*$K$9+$F$11*((DG19+CY19)/MAX(DG19+CY19+DH19, 0.1)*$P$9+DH19/MAX(DG19+CY19+DH19, 0.1)*$Q$9))/($B$11+$C$11+$F$11)</f>
        <v>0</v>
      </c>
      <c r="BO19">
        <v>6</v>
      </c>
      <c r="BP19">
        <v>0.5</v>
      </c>
      <c r="BQ19" t="s">
        <v>333</v>
      </c>
      <c r="BR19">
        <v>1554849833.6</v>
      </c>
      <c r="BS19">
        <v>220.335</v>
      </c>
      <c r="BT19">
        <v>56.9415</v>
      </c>
      <c r="BU19">
        <v>19.9076</v>
      </c>
      <c r="BV19">
        <v>19.9499</v>
      </c>
      <c r="BW19">
        <v>600.022</v>
      </c>
      <c r="BX19">
        <v>101.141</v>
      </c>
      <c r="BY19">
        <v>0.100544</v>
      </c>
      <c r="BZ19">
        <v>26.1259</v>
      </c>
      <c r="CA19">
        <v>28.472</v>
      </c>
      <c r="CB19">
        <v>999.9</v>
      </c>
      <c r="CC19">
        <v>0</v>
      </c>
      <c r="CD19">
        <v>0</v>
      </c>
      <c r="CE19">
        <v>9974.38</v>
      </c>
      <c r="CF19">
        <v>0</v>
      </c>
      <c r="CG19">
        <v>0.00152894</v>
      </c>
      <c r="CH19">
        <v>163.394</v>
      </c>
      <c r="CI19">
        <v>224.811</v>
      </c>
      <c r="CJ19">
        <v>58.1006</v>
      </c>
      <c r="CK19">
        <v>-0.0423489</v>
      </c>
      <c r="CL19">
        <v>217.609</v>
      </c>
      <c r="CM19">
        <v>56.9415</v>
      </c>
      <c r="CN19">
        <v>19.8176</v>
      </c>
      <c r="CO19">
        <v>19.9499</v>
      </c>
      <c r="CP19">
        <v>2.01346</v>
      </c>
      <c r="CQ19">
        <v>2.01775</v>
      </c>
      <c r="CR19">
        <v>17.5506</v>
      </c>
      <c r="CS19">
        <v>17.5843</v>
      </c>
      <c r="CT19">
        <v>9195</v>
      </c>
      <c r="CU19">
        <v>0.995585</v>
      </c>
      <c r="CV19">
        <v>0.00441461</v>
      </c>
      <c r="CW19">
        <v>0</v>
      </c>
      <c r="CX19">
        <v>1.3616</v>
      </c>
      <c r="CY19">
        <v>0</v>
      </c>
      <c r="CZ19">
        <v>1396.89</v>
      </c>
      <c r="DA19">
        <v>81063.4</v>
      </c>
      <c r="DB19">
        <v>45</v>
      </c>
      <c r="DC19">
        <v>46.25</v>
      </c>
      <c r="DD19">
        <v>45.437</v>
      </c>
      <c r="DE19">
        <v>44.687</v>
      </c>
      <c r="DF19">
        <v>44</v>
      </c>
      <c r="DG19">
        <v>9154.4</v>
      </c>
      <c r="DH19">
        <v>40.59</v>
      </c>
      <c r="DI19">
        <v>0</v>
      </c>
      <c r="DJ19">
        <v>2.90000009536743</v>
      </c>
      <c r="DK19">
        <v>1.61041764705882</v>
      </c>
      <c r="DL19">
        <v>5.02390182255285</v>
      </c>
      <c r="DM19">
        <v>-1045.24423277395</v>
      </c>
      <c r="DN19">
        <v>695.341882352941</v>
      </c>
      <c r="DO19">
        <v>10</v>
      </c>
      <c r="DP19">
        <v>1554846223.5</v>
      </c>
      <c r="DQ19" t="s">
        <v>334</v>
      </c>
      <c r="DR19">
        <v>14</v>
      </c>
      <c r="DS19">
        <v>2.726</v>
      </c>
      <c r="DT19">
        <v>0.09</v>
      </c>
      <c r="DU19">
        <v>400</v>
      </c>
      <c r="DV19">
        <v>19</v>
      </c>
      <c r="DW19">
        <v>0.32</v>
      </c>
      <c r="DX19">
        <v>0.14</v>
      </c>
      <c r="DY19">
        <v>349.988842622951</v>
      </c>
      <c r="DZ19">
        <v>-486.39138339492</v>
      </c>
      <c r="EA19">
        <v>101.139085672208</v>
      </c>
      <c r="EB19">
        <v>0</v>
      </c>
      <c r="EC19">
        <v>386.136590163934</v>
      </c>
      <c r="ED19">
        <v>-145.73103331567</v>
      </c>
      <c r="EE19">
        <v>35.0985870690242</v>
      </c>
      <c r="EF19">
        <v>0</v>
      </c>
      <c r="EG19">
        <v>19.8836278688525</v>
      </c>
      <c r="EH19">
        <v>0.0666028556319422</v>
      </c>
      <c r="EI19">
        <v>0.0118336437738513</v>
      </c>
      <c r="EJ19">
        <v>1</v>
      </c>
      <c r="EK19">
        <v>1</v>
      </c>
      <c r="EL19">
        <v>3</v>
      </c>
      <c r="EM19" t="s">
        <v>346</v>
      </c>
      <c r="EN19">
        <v>3.20859</v>
      </c>
      <c r="EO19">
        <v>2.67651</v>
      </c>
      <c r="EP19">
        <v>0.0635896</v>
      </c>
      <c r="EQ19">
        <v>0.017835</v>
      </c>
      <c r="ER19">
        <v>0.102068</v>
      </c>
      <c r="ES19">
        <v>0.102427</v>
      </c>
      <c r="ET19">
        <v>29003.3</v>
      </c>
      <c r="EU19">
        <v>34864.4</v>
      </c>
      <c r="EV19">
        <v>30794.8</v>
      </c>
      <c r="EW19">
        <v>34150.3</v>
      </c>
      <c r="EX19">
        <v>37575.7</v>
      </c>
      <c r="EY19">
        <v>37957.9</v>
      </c>
      <c r="EZ19">
        <v>41988.9</v>
      </c>
      <c r="FA19">
        <v>42174.1</v>
      </c>
      <c r="FB19">
        <v>2.23505</v>
      </c>
      <c r="FC19">
        <v>1.891</v>
      </c>
      <c r="FD19">
        <v>0.208408</v>
      </c>
      <c r="FE19">
        <v>0</v>
      </c>
      <c r="FF19">
        <v>25.0625</v>
      </c>
      <c r="FG19">
        <v>999.9</v>
      </c>
      <c r="FH19">
        <v>56.574</v>
      </c>
      <c r="FI19">
        <v>30.877</v>
      </c>
      <c r="FJ19">
        <v>25.0588</v>
      </c>
      <c r="FK19">
        <v>61.07</v>
      </c>
      <c r="FL19">
        <v>22.3638</v>
      </c>
      <c r="FM19">
        <v>1</v>
      </c>
      <c r="FN19">
        <v>-0.0496799</v>
      </c>
      <c r="FO19">
        <v>1.68696</v>
      </c>
      <c r="FP19">
        <v>20.2384</v>
      </c>
      <c r="FQ19">
        <v>5.2411</v>
      </c>
      <c r="FR19">
        <v>11.986</v>
      </c>
      <c r="FS19">
        <v>4.97405</v>
      </c>
      <c r="FT19">
        <v>3.29723</v>
      </c>
      <c r="FU19">
        <v>166.3</v>
      </c>
      <c r="FV19">
        <v>9999</v>
      </c>
      <c r="FW19">
        <v>9999</v>
      </c>
      <c r="FX19">
        <v>7717.1</v>
      </c>
      <c r="FY19">
        <v>1.8559</v>
      </c>
      <c r="FZ19">
        <v>1.8541</v>
      </c>
      <c r="GA19">
        <v>1.85517</v>
      </c>
      <c r="GB19">
        <v>1.8595</v>
      </c>
      <c r="GC19">
        <v>1.85379</v>
      </c>
      <c r="GD19">
        <v>1.85822</v>
      </c>
      <c r="GE19">
        <v>1.85546</v>
      </c>
      <c r="GF19">
        <v>1.85399</v>
      </c>
      <c r="GG19" t="s">
        <v>336</v>
      </c>
      <c r="GH19" t="s">
        <v>19</v>
      </c>
      <c r="GI19" t="s">
        <v>19</v>
      </c>
      <c r="GJ19" t="s">
        <v>19</v>
      </c>
      <c r="GK19" t="s">
        <v>337</v>
      </c>
      <c r="GL19" t="s">
        <v>338</v>
      </c>
      <c r="GM19" t="s">
        <v>339</v>
      </c>
      <c r="GN19" t="s">
        <v>339</v>
      </c>
      <c r="GO19" t="s">
        <v>339</v>
      </c>
      <c r="GP19" t="s">
        <v>339</v>
      </c>
      <c r="GQ19">
        <v>0</v>
      </c>
      <c r="GR19">
        <v>100</v>
      </c>
      <c r="GS19">
        <v>100</v>
      </c>
      <c r="GT19">
        <v>2.726</v>
      </c>
      <c r="GU19">
        <v>0.09</v>
      </c>
      <c r="GV19">
        <v>2</v>
      </c>
      <c r="GW19">
        <v>647.333</v>
      </c>
      <c r="GX19">
        <v>386.184</v>
      </c>
      <c r="GY19">
        <v>21.6104</v>
      </c>
      <c r="GZ19">
        <v>26.469</v>
      </c>
      <c r="HA19">
        <v>30.0002</v>
      </c>
      <c r="HB19">
        <v>26.373</v>
      </c>
      <c r="HC19">
        <v>26.3661</v>
      </c>
      <c r="HD19">
        <v>4.43644</v>
      </c>
      <c r="HE19">
        <v>28.7588</v>
      </c>
      <c r="HF19">
        <v>23.8701</v>
      </c>
      <c r="HG19">
        <v>21.61</v>
      </c>
      <c r="HH19">
        <v>33.33</v>
      </c>
      <c r="HI19">
        <v>20.1558</v>
      </c>
      <c r="HJ19">
        <v>101.16</v>
      </c>
      <c r="HK19">
        <v>101.508</v>
      </c>
    </row>
    <row r="20" spans="1:219">
      <c r="A20">
        <v>4</v>
      </c>
      <c r="B20">
        <v>1554849837.6</v>
      </c>
      <c r="C20">
        <v>24</v>
      </c>
      <c r="D20" t="s">
        <v>347</v>
      </c>
      <c r="E20" t="s">
        <v>348</v>
      </c>
      <c r="H20">
        <v>1554849837.6</v>
      </c>
      <c r="I20">
        <f>BW20*AJ20*(BU20-BV20)/(100*BO20*(1000-AJ20*BU20))</f>
        <v>0</v>
      </c>
      <c r="J20">
        <f>BW20*AJ20*(BT20-BS20*(1000-AJ20*BV20)/(1000-AJ20*BU20))/(100*BO20)</f>
        <v>0</v>
      </c>
      <c r="K20">
        <f>BS20 - IF(AJ20&gt;1, J20*BO20*100.0/(AL20*CE20), 0)</f>
        <v>0</v>
      </c>
      <c r="L20">
        <f>((R20-I20/2)*K20-J20)/(R20+I20/2)</f>
        <v>0</v>
      </c>
      <c r="M20">
        <f>L20*(BX20+BY20)/1000.0</f>
        <v>0</v>
      </c>
      <c r="N20">
        <f>(BS20 - IF(AJ20&gt;1, J20*BO20*100.0/(AL20*CE20), 0))*(BX20+BY20)/1000.0</f>
        <v>0</v>
      </c>
      <c r="O20">
        <f>2.0/((1/Q20-1/P20)+SIGN(Q20)*SQRT((1/Q20-1/P20)*(1/Q20-1/P20) + 4*BP20/((BP20+1)*(BP20+1))*(2*1/Q20*1/P20-1/P20*1/P20)))</f>
        <v>0</v>
      </c>
      <c r="P20">
        <f>AG20+AF20*BO20+AE20*BO20*BO20</f>
        <v>0</v>
      </c>
      <c r="Q20">
        <f>I20*(1000-(1000*0.61365*exp(17.502*U20/(240.97+U20))/(BX20+BY20)+BU20)/2)/(1000*0.61365*exp(17.502*U20/(240.97+U20))/(BX20+BY20)-BU20)</f>
        <v>0</v>
      </c>
      <c r="R20">
        <f>1/((BP20+1)/(O20/1.6)+1/(P20/1.37)) + BP20/((BP20+1)/(O20/1.6) + BP20/(P20/1.37))</f>
        <v>0</v>
      </c>
      <c r="S20">
        <f>(BL20*BN20)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BU20*(BX20+BY20)/1000</f>
        <v>0</v>
      </c>
      <c r="Y20">
        <f>0.61365*exp(17.502*BZ20/(240.97+BZ20))</f>
        <v>0</v>
      </c>
      <c r="Z20">
        <f>(V20-BU20*(BX20+BY20)/1000)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-0.0418126756165873</v>
      </c>
      <c r="AF20">
        <v>0.0469383913711849</v>
      </c>
      <c r="AG20">
        <v>3.49687792445101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MAX(0,($B$13+$C$13*CE20)/(1+$D$13*CE20)*BX20/(BZ20+273)*$E$13)</f>
        <v>0</v>
      </c>
      <c r="AM20" t="s">
        <v>330</v>
      </c>
      <c r="AN20">
        <v>3.87508235294118</v>
      </c>
      <c r="AO20">
        <v>2.0364</v>
      </c>
      <c r="AP20">
        <f>AO20-AN20</f>
        <v>0</v>
      </c>
      <c r="AQ20">
        <f>AP20/AO20</f>
        <v>0</v>
      </c>
      <c r="AR20">
        <v>-0.829396894826422</v>
      </c>
      <c r="AS20" t="s">
        <v>349</v>
      </c>
      <c r="AT20">
        <v>1.77207352941176</v>
      </c>
      <c r="AU20">
        <v>1.7276</v>
      </c>
      <c r="AV20">
        <f>1-AT20/AU20</f>
        <v>0</v>
      </c>
      <c r="AW20">
        <v>0.5</v>
      </c>
      <c r="AX20">
        <f>BL20</f>
        <v>0</v>
      </c>
      <c r="AY20">
        <f>J20</f>
        <v>0</v>
      </c>
      <c r="AZ20">
        <f>AV20*AW20*AX20</f>
        <v>0</v>
      </c>
      <c r="BA20">
        <f>BF20/AU20</f>
        <v>0</v>
      </c>
      <c r="BB20">
        <f>(AY20-AR20)/AX20</f>
        <v>0</v>
      </c>
      <c r="BC20">
        <f>(AO20-AU20)/AU20</f>
        <v>0</v>
      </c>
      <c r="BD20" t="s">
        <v>332</v>
      </c>
      <c r="BE20">
        <v>0</v>
      </c>
      <c r="BF20">
        <f>AU20-BE20</f>
        <v>0</v>
      </c>
      <c r="BG20">
        <f>(AU20-AT20)/(AU20-BE20)</f>
        <v>0</v>
      </c>
      <c r="BH20">
        <f>(AO20-AU20)/(AO20-BE20)</f>
        <v>0</v>
      </c>
      <c r="BI20">
        <f>(AU20-AT20)/(AU20-AN20)</f>
        <v>0</v>
      </c>
      <c r="BJ20">
        <f>(AO20-AU20)/(AO20-AN20)</f>
        <v>0</v>
      </c>
      <c r="BK20">
        <f>$B$11*CF20+$C$11*CG20+$F$11*CT20</f>
        <v>0</v>
      </c>
      <c r="BL20">
        <f>BK20*BM20</f>
        <v>0</v>
      </c>
      <c r="BM20">
        <f>($B$11*$D$9+$C$11*$D$9+$F$11*((DG20+CY20)/MAX(DG20+CY20+DH20, 0.1)*$I$9+DH20/MAX(DG20+CY20+DH20, 0.1)*$J$9))/($B$11+$C$11+$F$11)</f>
        <v>0</v>
      </c>
      <c r="BN20">
        <f>($B$11*$K$9+$C$11*$K$9+$F$11*((DG20+CY20)/MAX(DG20+CY20+DH20, 0.1)*$P$9+DH20/MAX(DG20+CY20+DH20, 0.1)*$Q$9))/($B$11+$C$11+$F$11)</f>
        <v>0</v>
      </c>
      <c r="BO20">
        <v>6</v>
      </c>
      <c r="BP20">
        <v>0.5</v>
      </c>
      <c r="BQ20" t="s">
        <v>333</v>
      </c>
      <c r="BR20">
        <v>1554849837.6</v>
      </c>
      <c r="BS20">
        <v>134.87</v>
      </c>
      <c r="BT20">
        <v>38.1552</v>
      </c>
      <c r="BU20">
        <v>19.9396</v>
      </c>
      <c r="BV20">
        <v>20.0242</v>
      </c>
      <c r="BW20">
        <v>600.064</v>
      </c>
      <c r="BX20">
        <v>101.143</v>
      </c>
      <c r="BY20">
        <v>0.100409</v>
      </c>
      <c r="BZ20">
        <v>26.1673</v>
      </c>
      <c r="CA20">
        <v>28.7662</v>
      </c>
      <c r="CB20">
        <v>999.9</v>
      </c>
      <c r="CC20">
        <v>0</v>
      </c>
      <c r="CD20">
        <v>0</v>
      </c>
      <c r="CE20">
        <v>9969.38</v>
      </c>
      <c r="CF20">
        <v>0</v>
      </c>
      <c r="CG20">
        <v>0.00152894</v>
      </c>
      <c r="CH20">
        <v>96.715</v>
      </c>
      <c r="CI20">
        <v>137.614</v>
      </c>
      <c r="CJ20">
        <v>38.9349</v>
      </c>
      <c r="CK20">
        <v>-0.0846119</v>
      </c>
      <c r="CL20">
        <v>132.144</v>
      </c>
      <c r="CM20">
        <v>38.1552</v>
      </c>
      <c r="CN20">
        <v>19.8496</v>
      </c>
      <c r="CO20">
        <v>20.0242</v>
      </c>
      <c r="CP20">
        <v>2.01674</v>
      </c>
      <c r="CQ20">
        <v>2.0253</v>
      </c>
      <c r="CR20">
        <v>17.5764</v>
      </c>
      <c r="CS20">
        <v>17.6435</v>
      </c>
      <c r="CT20">
        <v>9209.78</v>
      </c>
      <c r="CU20">
        <v>0.995585</v>
      </c>
      <c r="CV20">
        <v>0.00441461</v>
      </c>
      <c r="CW20">
        <v>0</v>
      </c>
      <c r="CX20">
        <v>0.53</v>
      </c>
      <c r="CY20">
        <v>0</v>
      </c>
      <c r="CZ20">
        <v>1384.43</v>
      </c>
      <c r="DA20">
        <v>81193.7</v>
      </c>
      <c r="DB20">
        <v>45.187</v>
      </c>
      <c r="DC20">
        <v>46.25</v>
      </c>
      <c r="DD20">
        <v>45.437</v>
      </c>
      <c r="DE20">
        <v>44.687</v>
      </c>
      <c r="DF20">
        <v>44.062</v>
      </c>
      <c r="DG20">
        <v>9169.12</v>
      </c>
      <c r="DH20">
        <v>40.66</v>
      </c>
      <c r="DI20">
        <v>0</v>
      </c>
      <c r="DJ20">
        <v>4.80000019073486</v>
      </c>
      <c r="DK20">
        <v>1.77207352941176</v>
      </c>
      <c r="DL20">
        <v>1.70574103671856</v>
      </c>
      <c r="DM20">
        <v>471.725029441316</v>
      </c>
      <c r="DN20">
        <v>697.983529411765</v>
      </c>
      <c r="DO20">
        <v>10</v>
      </c>
      <c r="DP20">
        <v>1554846223.5</v>
      </c>
      <c r="DQ20" t="s">
        <v>334</v>
      </c>
      <c r="DR20">
        <v>14</v>
      </c>
      <c r="DS20">
        <v>2.726</v>
      </c>
      <c r="DT20">
        <v>0.09</v>
      </c>
      <c r="DU20">
        <v>400</v>
      </c>
      <c r="DV20">
        <v>19</v>
      </c>
      <c r="DW20">
        <v>0.32</v>
      </c>
      <c r="DX20">
        <v>0.14</v>
      </c>
      <c r="DY20">
        <v>303.975881967213</v>
      </c>
      <c r="DZ20">
        <v>-804.512636065298</v>
      </c>
      <c r="EA20">
        <v>140.231762229562</v>
      </c>
      <c r="EB20">
        <v>0</v>
      </c>
      <c r="EC20">
        <v>358.655229508197</v>
      </c>
      <c r="ED20">
        <v>-387.105632998272</v>
      </c>
      <c r="EE20">
        <v>74.5347426041177</v>
      </c>
      <c r="EF20">
        <v>0</v>
      </c>
      <c r="EG20">
        <v>19.8884573770492</v>
      </c>
      <c r="EH20">
        <v>0.100367213114744</v>
      </c>
      <c r="EI20">
        <v>0.0157925948512751</v>
      </c>
      <c r="EJ20">
        <v>1</v>
      </c>
      <c r="EK20">
        <v>1</v>
      </c>
      <c r="EL20">
        <v>3</v>
      </c>
      <c r="EM20" t="s">
        <v>346</v>
      </c>
      <c r="EN20">
        <v>3.20868</v>
      </c>
      <c r="EO20">
        <v>2.67633</v>
      </c>
      <c r="EP20">
        <v>0.0404485</v>
      </c>
      <c r="EQ20">
        <v>0.0119944</v>
      </c>
      <c r="ER20">
        <v>0.102188</v>
      </c>
      <c r="ES20">
        <v>0.102699</v>
      </c>
      <c r="ET20">
        <v>29719.5</v>
      </c>
      <c r="EU20">
        <v>35071.9</v>
      </c>
      <c r="EV20">
        <v>30794.1</v>
      </c>
      <c r="EW20">
        <v>34150.4</v>
      </c>
      <c r="EX20">
        <v>37569.9</v>
      </c>
      <c r="EY20">
        <v>37946.5</v>
      </c>
      <c r="EZ20">
        <v>41988.1</v>
      </c>
      <c r="FA20">
        <v>42174.2</v>
      </c>
      <c r="FB20">
        <v>2.23515</v>
      </c>
      <c r="FC20">
        <v>1.89055</v>
      </c>
      <c r="FD20">
        <v>0.223462</v>
      </c>
      <c r="FE20">
        <v>0</v>
      </c>
      <c r="FF20">
        <v>25.1114</v>
      </c>
      <c r="FG20">
        <v>999.9</v>
      </c>
      <c r="FH20">
        <v>56.574</v>
      </c>
      <c r="FI20">
        <v>30.877</v>
      </c>
      <c r="FJ20">
        <v>25.0583</v>
      </c>
      <c r="FK20">
        <v>60.85</v>
      </c>
      <c r="FL20">
        <v>22.4319</v>
      </c>
      <c r="FM20">
        <v>1</v>
      </c>
      <c r="FN20">
        <v>-0.0497332</v>
      </c>
      <c r="FO20">
        <v>1.68886</v>
      </c>
      <c r="FP20">
        <v>20.2477</v>
      </c>
      <c r="FQ20">
        <v>5.24155</v>
      </c>
      <c r="FR20">
        <v>11.986</v>
      </c>
      <c r="FS20">
        <v>4.97405</v>
      </c>
      <c r="FT20">
        <v>3.29733</v>
      </c>
      <c r="FU20">
        <v>166.3</v>
      </c>
      <c r="FV20">
        <v>9999</v>
      </c>
      <c r="FW20">
        <v>9999</v>
      </c>
      <c r="FX20">
        <v>7717.4</v>
      </c>
      <c r="FY20">
        <v>1.85591</v>
      </c>
      <c r="FZ20">
        <v>1.85411</v>
      </c>
      <c r="GA20">
        <v>1.85517</v>
      </c>
      <c r="GB20">
        <v>1.85952</v>
      </c>
      <c r="GC20">
        <v>1.85379</v>
      </c>
      <c r="GD20">
        <v>1.85822</v>
      </c>
      <c r="GE20">
        <v>1.85545</v>
      </c>
      <c r="GF20">
        <v>1.85401</v>
      </c>
      <c r="GG20" t="s">
        <v>336</v>
      </c>
      <c r="GH20" t="s">
        <v>19</v>
      </c>
      <c r="GI20" t="s">
        <v>19</v>
      </c>
      <c r="GJ20" t="s">
        <v>19</v>
      </c>
      <c r="GK20" t="s">
        <v>337</v>
      </c>
      <c r="GL20" t="s">
        <v>338</v>
      </c>
      <c r="GM20" t="s">
        <v>339</v>
      </c>
      <c r="GN20" t="s">
        <v>339</v>
      </c>
      <c r="GO20" t="s">
        <v>339</v>
      </c>
      <c r="GP20" t="s">
        <v>339</v>
      </c>
      <c r="GQ20">
        <v>0</v>
      </c>
      <c r="GR20">
        <v>100</v>
      </c>
      <c r="GS20">
        <v>100</v>
      </c>
      <c r="GT20">
        <v>2.726</v>
      </c>
      <c r="GU20">
        <v>0.09</v>
      </c>
      <c r="GV20">
        <v>2</v>
      </c>
      <c r="GW20">
        <v>647.41</v>
      </c>
      <c r="GX20">
        <v>385.938</v>
      </c>
      <c r="GY20">
        <v>21.6105</v>
      </c>
      <c r="GZ20">
        <v>26.469</v>
      </c>
      <c r="HA20">
        <v>30.0001</v>
      </c>
      <c r="HB20">
        <v>26.373</v>
      </c>
      <c r="HC20">
        <v>26.3661</v>
      </c>
      <c r="HD20">
        <v>4.53438</v>
      </c>
      <c r="HE20">
        <v>28.4729</v>
      </c>
      <c r="HF20">
        <v>23.8701</v>
      </c>
      <c r="HG20">
        <v>21.61</v>
      </c>
      <c r="HH20">
        <v>38.33</v>
      </c>
      <c r="HI20">
        <v>20.1613</v>
      </c>
      <c r="HJ20">
        <v>101.158</v>
      </c>
      <c r="HK20">
        <v>101.508</v>
      </c>
    </row>
    <row r="21" spans="1:219">
      <c r="A21">
        <v>5</v>
      </c>
      <c r="B21">
        <v>1554849841.6</v>
      </c>
      <c r="C21">
        <v>28</v>
      </c>
      <c r="D21" t="s">
        <v>350</v>
      </c>
      <c r="E21" t="s">
        <v>351</v>
      </c>
      <c r="H21">
        <v>1554849841.6</v>
      </c>
      <c r="I21">
        <f>BW21*AJ21*(BU21-BV21)/(100*BO21*(1000-AJ21*BU21))</f>
        <v>0</v>
      </c>
      <c r="J21">
        <f>BW21*AJ21*(BT21-BS21*(1000-AJ21*BV21)/(1000-AJ21*BU21))/(100*BO21)</f>
        <v>0</v>
      </c>
      <c r="K21">
        <f>BS21 - IF(AJ21&gt;1, J21*BO21*100.0/(AL21*CE21), 0)</f>
        <v>0</v>
      </c>
      <c r="L21">
        <f>((R21-I21/2)*K21-J21)/(R21+I21/2)</f>
        <v>0</v>
      </c>
      <c r="M21">
        <f>L21*(BX21+BY21)/1000.0</f>
        <v>0</v>
      </c>
      <c r="N21">
        <f>(BS21 - IF(AJ21&gt;1, J21*BO21*100.0/(AL21*CE21), 0))*(BX21+BY21)/1000.0</f>
        <v>0</v>
      </c>
      <c r="O21">
        <f>2.0/((1/Q21-1/P21)+SIGN(Q21)*SQRT((1/Q21-1/P21)*(1/Q21-1/P21) + 4*BP21/((BP21+1)*(BP21+1))*(2*1/Q21*1/P21-1/P21*1/P21)))</f>
        <v>0</v>
      </c>
      <c r="P21">
        <f>AG21+AF21*BO21+AE21*BO21*BO21</f>
        <v>0</v>
      </c>
      <c r="Q21">
        <f>I21*(1000-(1000*0.61365*exp(17.502*U21/(240.97+U21))/(BX21+BY21)+BU21)/2)/(1000*0.61365*exp(17.502*U21/(240.97+U21))/(BX21+BY21)-BU21)</f>
        <v>0</v>
      </c>
      <c r="R21">
        <f>1/((BP21+1)/(O21/1.6)+1/(P21/1.37)) + BP21/((BP21+1)/(O21/1.6) + BP21/(P21/1.37))</f>
        <v>0</v>
      </c>
      <c r="S21">
        <f>(BL21*BN21)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BU21*(BX21+BY21)/1000</f>
        <v>0</v>
      </c>
      <c r="Y21">
        <f>0.61365*exp(17.502*BZ21/(240.97+BZ21))</f>
        <v>0</v>
      </c>
      <c r="Z21">
        <f>(V21-BU21*(BX21+BY21)/1000)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-0.0420405034205566</v>
      </c>
      <c r="AF21">
        <v>0.0471941480399523</v>
      </c>
      <c r="AG21">
        <v>3.51191403504541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MAX(0,($B$13+$C$13*CE21)/(1+$D$13*CE21)*BX21/(BZ21+273)*$E$13)</f>
        <v>0</v>
      </c>
      <c r="AM21" t="s">
        <v>330</v>
      </c>
      <c r="AN21">
        <v>3.87508235294118</v>
      </c>
      <c r="AO21">
        <v>2.0364</v>
      </c>
      <c r="AP21">
        <f>AO21-AN21</f>
        <v>0</v>
      </c>
      <c r="AQ21">
        <f>AP21/AO21</f>
        <v>0</v>
      </c>
      <c r="AR21">
        <v>-0.829396894826422</v>
      </c>
      <c r="AS21" t="s">
        <v>352</v>
      </c>
      <c r="AT21">
        <v>1.89827941176471</v>
      </c>
      <c r="AU21">
        <v>1.4676</v>
      </c>
      <c r="AV21">
        <f>1-AT21/AU21</f>
        <v>0</v>
      </c>
      <c r="AW21">
        <v>0.5</v>
      </c>
      <c r="AX21">
        <f>BL21</f>
        <v>0</v>
      </c>
      <c r="AY21">
        <f>J21</f>
        <v>0</v>
      </c>
      <c r="AZ21">
        <f>AV21*AW21*AX21</f>
        <v>0</v>
      </c>
      <c r="BA21">
        <f>BF21/AU21</f>
        <v>0</v>
      </c>
      <c r="BB21">
        <f>(AY21-AR21)/AX21</f>
        <v>0</v>
      </c>
      <c r="BC21">
        <f>(AO21-AU21)/AU21</f>
        <v>0</v>
      </c>
      <c r="BD21" t="s">
        <v>332</v>
      </c>
      <c r="BE21">
        <v>0</v>
      </c>
      <c r="BF21">
        <f>AU21-BE21</f>
        <v>0</v>
      </c>
      <c r="BG21">
        <f>(AU21-AT21)/(AU21-BE21)</f>
        <v>0</v>
      </c>
      <c r="BH21">
        <f>(AO21-AU21)/(AO21-BE21)</f>
        <v>0</v>
      </c>
      <c r="BI21">
        <f>(AU21-AT21)/(AU21-AN21)</f>
        <v>0</v>
      </c>
      <c r="BJ21">
        <f>(AO21-AU21)/(AO21-AN21)</f>
        <v>0</v>
      </c>
      <c r="BK21">
        <f>$B$11*CF21+$C$11*CG21+$F$11*CT21</f>
        <v>0</v>
      </c>
      <c r="BL21">
        <f>BK21*BM21</f>
        <v>0</v>
      </c>
      <c r="BM21">
        <f>($B$11*$D$9+$C$11*$D$9+$F$11*((DG21+CY21)/MAX(DG21+CY21+DH21, 0.1)*$I$9+DH21/MAX(DG21+CY21+DH21, 0.1)*$J$9))/($B$11+$C$11+$F$11)</f>
        <v>0</v>
      </c>
      <c r="BN21">
        <f>($B$11*$K$9+$C$11*$K$9+$F$11*((DG21+CY21)/MAX(DG21+CY21+DH21, 0.1)*$P$9+DH21/MAX(DG21+CY21+DH21, 0.1)*$Q$9))/($B$11+$C$11+$F$11)</f>
        <v>0</v>
      </c>
      <c r="BO21">
        <v>6</v>
      </c>
      <c r="BP21">
        <v>0.5</v>
      </c>
      <c r="BQ21" t="s">
        <v>333</v>
      </c>
      <c r="BR21">
        <v>1554849841.6</v>
      </c>
      <c r="BS21">
        <v>87.49</v>
      </c>
      <c r="BT21">
        <v>37.7369</v>
      </c>
      <c r="BU21">
        <v>19.9681</v>
      </c>
      <c r="BV21">
        <v>20.0429</v>
      </c>
      <c r="BW21">
        <v>599.904</v>
      </c>
      <c r="BX21">
        <v>101.142</v>
      </c>
      <c r="BY21">
        <v>0.0993525</v>
      </c>
      <c r="BZ21">
        <v>26.1275</v>
      </c>
      <c r="CA21">
        <v>28.0735</v>
      </c>
      <c r="CB21">
        <v>999.9</v>
      </c>
      <c r="CC21">
        <v>0</v>
      </c>
      <c r="CD21">
        <v>0</v>
      </c>
      <c r="CE21">
        <v>10023.8</v>
      </c>
      <c r="CF21">
        <v>0</v>
      </c>
      <c r="CG21">
        <v>0.00152894</v>
      </c>
      <c r="CH21">
        <v>49.7531</v>
      </c>
      <c r="CI21">
        <v>89.2726</v>
      </c>
      <c r="CJ21">
        <v>38.5087</v>
      </c>
      <c r="CK21">
        <v>-0.0747681</v>
      </c>
      <c r="CL21">
        <v>84.764</v>
      </c>
      <c r="CM21">
        <v>37.7369</v>
      </c>
      <c r="CN21">
        <v>19.8781</v>
      </c>
      <c r="CO21">
        <v>20.0429</v>
      </c>
      <c r="CP21">
        <v>2.01961</v>
      </c>
      <c r="CQ21">
        <v>2.02717</v>
      </c>
      <c r="CR21">
        <v>17.5989</v>
      </c>
      <c r="CS21">
        <v>17.6582</v>
      </c>
      <c r="CT21">
        <v>1500.4</v>
      </c>
      <c r="CU21">
        <v>0.973004</v>
      </c>
      <c r="CV21">
        <v>0.0269959</v>
      </c>
      <c r="CW21">
        <v>0</v>
      </c>
      <c r="CX21">
        <v>0.9952</v>
      </c>
      <c r="CY21">
        <v>0</v>
      </c>
      <c r="CZ21">
        <v>209.364</v>
      </c>
      <c r="DA21">
        <v>13125.5</v>
      </c>
      <c r="DB21">
        <v>45.187</v>
      </c>
      <c r="DC21">
        <v>46.25</v>
      </c>
      <c r="DD21">
        <v>45.437</v>
      </c>
      <c r="DE21">
        <v>44.625</v>
      </c>
      <c r="DF21">
        <v>44.125</v>
      </c>
      <c r="DG21">
        <v>1459.9</v>
      </c>
      <c r="DH21">
        <v>40.5</v>
      </c>
      <c r="DI21">
        <v>0</v>
      </c>
      <c r="DJ21">
        <v>3.79999995231628</v>
      </c>
      <c r="DK21">
        <v>1.89827941176471</v>
      </c>
      <c r="DL21">
        <v>3.59939133845702</v>
      </c>
      <c r="DM21">
        <v>-4189.31139697905</v>
      </c>
      <c r="DN21">
        <v>628.246529411765</v>
      </c>
      <c r="DO21">
        <v>10</v>
      </c>
      <c r="DP21">
        <v>1554846223.5</v>
      </c>
      <c r="DQ21" t="s">
        <v>334</v>
      </c>
      <c r="DR21">
        <v>14</v>
      </c>
      <c r="DS21">
        <v>2.726</v>
      </c>
      <c r="DT21">
        <v>0.09</v>
      </c>
      <c r="DU21">
        <v>400</v>
      </c>
      <c r="DV21">
        <v>19</v>
      </c>
      <c r="DW21">
        <v>0.32</v>
      </c>
      <c r="DX21">
        <v>0.14</v>
      </c>
      <c r="DY21">
        <v>256.443578688525</v>
      </c>
      <c r="DZ21">
        <v>-994.818547646657</v>
      </c>
      <c r="EA21">
        <v>159.702956877109</v>
      </c>
      <c r="EB21">
        <v>0</v>
      </c>
      <c r="EC21">
        <v>321.641598360656</v>
      </c>
      <c r="ED21">
        <v>-639.760429402365</v>
      </c>
      <c r="EE21">
        <v>107.625656695196</v>
      </c>
      <c r="EF21">
        <v>0</v>
      </c>
      <c r="EG21">
        <v>19.8983049180328</v>
      </c>
      <c r="EH21">
        <v>0.161838815441556</v>
      </c>
      <c r="EI21">
        <v>0.0253983504448842</v>
      </c>
      <c r="EJ21">
        <v>1</v>
      </c>
      <c r="EK21">
        <v>1</v>
      </c>
      <c r="EL21">
        <v>3</v>
      </c>
      <c r="EM21" t="s">
        <v>346</v>
      </c>
      <c r="EN21">
        <v>3.20834</v>
      </c>
      <c r="EO21">
        <v>2.67575</v>
      </c>
      <c r="EP21">
        <v>0.0264535</v>
      </c>
      <c r="EQ21">
        <v>0.0118633</v>
      </c>
      <c r="ER21">
        <v>0.10229</v>
      </c>
      <c r="ES21">
        <v>0.102765</v>
      </c>
      <c r="ET21">
        <v>30153</v>
      </c>
      <c r="EU21">
        <v>35076.5</v>
      </c>
      <c r="EV21">
        <v>30794.2</v>
      </c>
      <c r="EW21">
        <v>34150.3</v>
      </c>
      <c r="EX21">
        <v>37565.3</v>
      </c>
      <c r="EY21">
        <v>37943.9</v>
      </c>
      <c r="EZ21">
        <v>41987.7</v>
      </c>
      <c r="FA21">
        <v>42174.3</v>
      </c>
      <c r="FB21">
        <v>2.2347</v>
      </c>
      <c r="FC21">
        <v>1.89112</v>
      </c>
      <c r="FD21">
        <v>0.177741</v>
      </c>
      <c r="FE21">
        <v>0</v>
      </c>
      <c r="FF21">
        <v>25.1651</v>
      </c>
      <c r="FG21">
        <v>999.9</v>
      </c>
      <c r="FH21">
        <v>56.55</v>
      </c>
      <c r="FI21">
        <v>30.877</v>
      </c>
      <c r="FJ21">
        <v>25.048</v>
      </c>
      <c r="FK21">
        <v>61.08</v>
      </c>
      <c r="FL21">
        <v>22.5601</v>
      </c>
      <c r="FM21">
        <v>1</v>
      </c>
      <c r="FN21">
        <v>-0.0497129</v>
      </c>
      <c r="FO21">
        <v>1.68965</v>
      </c>
      <c r="FP21">
        <v>20.2482</v>
      </c>
      <c r="FQ21">
        <v>5.23571</v>
      </c>
      <c r="FR21">
        <v>11.986</v>
      </c>
      <c r="FS21">
        <v>4.9726</v>
      </c>
      <c r="FT21">
        <v>3.29635</v>
      </c>
      <c r="FU21">
        <v>166.3</v>
      </c>
      <c r="FV21">
        <v>9999</v>
      </c>
      <c r="FW21">
        <v>9999</v>
      </c>
      <c r="FX21">
        <v>7717.4</v>
      </c>
      <c r="FY21">
        <v>1.8559</v>
      </c>
      <c r="FZ21">
        <v>1.85411</v>
      </c>
      <c r="GA21">
        <v>1.85518</v>
      </c>
      <c r="GB21">
        <v>1.85953</v>
      </c>
      <c r="GC21">
        <v>1.85379</v>
      </c>
      <c r="GD21">
        <v>1.85822</v>
      </c>
      <c r="GE21">
        <v>1.85546</v>
      </c>
      <c r="GF21">
        <v>1.85401</v>
      </c>
      <c r="GG21" t="s">
        <v>336</v>
      </c>
      <c r="GH21" t="s">
        <v>19</v>
      </c>
      <c r="GI21" t="s">
        <v>19</v>
      </c>
      <c r="GJ21" t="s">
        <v>19</v>
      </c>
      <c r="GK21" t="s">
        <v>337</v>
      </c>
      <c r="GL21" t="s">
        <v>338</v>
      </c>
      <c r="GM21" t="s">
        <v>339</v>
      </c>
      <c r="GN21" t="s">
        <v>339</v>
      </c>
      <c r="GO21" t="s">
        <v>339</v>
      </c>
      <c r="GP21" t="s">
        <v>339</v>
      </c>
      <c r="GQ21">
        <v>0</v>
      </c>
      <c r="GR21">
        <v>100</v>
      </c>
      <c r="GS21">
        <v>100</v>
      </c>
      <c r="GT21">
        <v>2.726</v>
      </c>
      <c r="GU21">
        <v>0.09</v>
      </c>
      <c r="GV21">
        <v>2</v>
      </c>
      <c r="GW21">
        <v>647.064</v>
      </c>
      <c r="GX21">
        <v>386.253</v>
      </c>
      <c r="GY21">
        <v>21.6103</v>
      </c>
      <c r="GZ21">
        <v>26.469</v>
      </c>
      <c r="HA21">
        <v>30</v>
      </c>
      <c r="HB21">
        <v>26.373</v>
      </c>
      <c r="HC21">
        <v>26.3661</v>
      </c>
      <c r="HD21">
        <v>4.82029</v>
      </c>
      <c r="HE21">
        <v>27.8124</v>
      </c>
      <c r="HF21">
        <v>23.8701</v>
      </c>
      <c r="HG21">
        <v>21.61</v>
      </c>
      <c r="HH21">
        <v>48.33</v>
      </c>
      <c r="HI21">
        <v>20.2845</v>
      </c>
      <c r="HJ21">
        <v>101.157</v>
      </c>
      <c r="HK21">
        <v>101.509</v>
      </c>
    </row>
    <row r="22" spans="1:219">
      <c r="A22">
        <v>6</v>
      </c>
      <c r="B22">
        <v>1554849853.6</v>
      </c>
      <c r="C22">
        <v>40</v>
      </c>
      <c r="D22" t="s">
        <v>353</v>
      </c>
      <c r="E22" t="s">
        <v>354</v>
      </c>
      <c r="H22">
        <v>1554849853.6</v>
      </c>
      <c r="I22">
        <f>BW22*AJ22*(BU22-BV22)/(100*BO22*(1000-AJ22*BU22))</f>
        <v>0</v>
      </c>
      <c r="J22">
        <f>BW22*AJ22*(BT22-BS22*(1000-AJ22*BV22)/(1000-AJ22*BU22))/(100*BO22)</f>
        <v>0</v>
      </c>
      <c r="K22">
        <f>BS22 - IF(AJ22&gt;1, J22*BO22*100.0/(AL22*CE22), 0)</f>
        <v>0</v>
      </c>
      <c r="L22">
        <f>((R22-I22/2)*K22-J22)/(R22+I22/2)</f>
        <v>0</v>
      </c>
      <c r="M22">
        <f>L22*(BX22+BY22)/1000.0</f>
        <v>0</v>
      </c>
      <c r="N22">
        <f>(BS22 - IF(AJ22&gt;1, J22*BO22*100.0/(AL22*CE22), 0))*(BX22+BY22)/1000.0</f>
        <v>0</v>
      </c>
      <c r="O22">
        <f>2.0/((1/Q22-1/P22)+SIGN(Q22)*SQRT((1/Q22-1/P22)*(1/Q22-1/P22) + 4*BP22/((BP22+1)*(BP22+1))*(2*1/Q22*1/P22-1/P22*1/P22)))</f>
        <v>0</v>
      </c>
      <c r="P22">
        <f>AG22+AF22*BO22+AE22*BO22*BO22</f>
        <v>0</v>
      </c>
      <c r="Q22">
        <f>I22*(1000-(1000*0.61365*exp(17.502*U22/(240.97+U22))/(BX22+BY22)+BU22)/2)/(1000*0.61365*exp(17.502*U22/(240.97+U22))/(BX22+BY22)-BU22)</f>
        <v>0</v>
      </c>
      <c r="R22">
        <f>1/((BP22+1)/(O22/1.6)+1/(P22/1.37)) + BP22/((BP22+1)/(O22/1.6) + BP22/(P22/1.37))</f>
        <v>0</v>
      </c>
      <c r="S22">
        <f>(BL22*BN22)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BU22*(BX22+BY22)/1000</f>
        <v>0</v>
      </c>
      <c r="Y22">
        <f>0.61365*exp(17.502*BZ22/(240.97+BZ22))</f>
        <v>0</v>
      </c>
      <c r="Z22">
        <f>(V22-BU22*(BX22+BY22)/1000)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-0.0418078043874078</v>
      </c>
      <c r="AF22">
        <v>0.0469329229896878</v>
      </c>
      <c r="AG22">
        <v>3.4965561202803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MAX(0,($B$13+$C$13*CE22)/(1+$D$13*CE22)*BX22/(BZ22+273)*$E$13)</f>
        <v>0</v>
      </c>
      <c r="AM22" t="s">
        <v>330</v>
      </c>
      <c r="AN22">
        <v>3.87508235294118</v>
      </c>
      <c r="AO22">
        <v>2.0364</v>
      </c>
      <c r="AP22">
        <f>AO22-AN22</f>
        <v>0</v>
      </c>
      <c r="AQ22">
        <f>AP22/AO22</f>
        <v>0</v>
      </c>
      <c r="AR22">
        <v>-0.829396894826422</v>
      </c>
      <c r="AS22" t="s">
        <v>355</v>
      </c>
      <c r="AT22">
        <v>1.38716176470588</v>
      </c>
      <c r="AU22">
        <v>1.3476</v>
      </c>
      <c r="AV22">
        <f>1-AT22/AU22</f>
        <v>0</v>
      </c>
      <c r="AW22">
        <v>0.5</v>
      </c>
      <c r="AX22">
        <f>BL22</f>
        <v>0</v>
      </c>
      <c r="AY22">
        <f>J22</f>
        <v>0</v>
      </c>
      <c r="AZ22">
        <f>AV22*AW22*AX22</f>
        <v>0</v>
      </c>
      <c r="BA22">
        <f>BF22/AU22</f>
        <v>0</v>
      </c>
      <c r="BB22">
        <f>(AY22-AR22)/AX22</f>
        <v>0</v>
      </c>
      <c r="BC22">
        <f>(AO22-AU22)/AU22</f>
        <v>0</v>
      </c>
      <c r="BD22" t="s">
        <v>332</v>
      </c>
      <c r="BE22">
        <v>0</v>
      </c>
      <c r="BF22">
        <f>AU22-BE22</f>
        <v>0</v>
      </c>
      <c r="BG22">
        <f>(AU22-AT22)/(AU22-BE22)</f>
        <v>0</v>
      </c>
      <c r="BH22">
        <f>(AO22-AU22)/(AO22-BE22)</f>
        <v>0</v>
      </c>
      <c r="BI22">
        <f>(AU22-AT22)/(AU22-AN22)</f>
        <v>0</v>
      </c>
      <c r="BJ22">
        <f>(AO22-AU22)/(AO22-AN22)</f>
        <v>0</v>
      </c>
      <c r="BK22">
        <f>$B$11*CF22+$C$11*CG22+$F$11*CT22</f>
        <v>0</v>
      </c>
      <c r="BL22">
        <f>BK22*BM22</f>
        <v>0</v>
      </c>
      <c r="BM22">
        <f>($B$11*$D$9+$C$11*$D$9+$F$11*((DG22+CY22)/MAX(DG22+CY22+DH22, 0.1)*$I$9+DH22/MAX(DG22+CY22+DH22, 0.1)*$J$9))/($B$11+$C$11+$F$11)</f>
        <v>0</v>
      </c>
      <c r="BN22">
        <f>($B$11*$K$9+$C$11*$K$9+$F$11*((DG22+CY22)/MAX(DG22+CY22+DH22, 0.1)*$P$9+DH22/MAX(DG22+CY22+DH22, 0.1)*$Q$9))/($B$11+$C$11+$F$11)</f>
        <v>0</v>
      </c>
      <c r="BO22">
        <v>6</v>
      </c>
      <c r="BP22">
        <v>0.5</v>
      </c>
      <c r="BQ22" t="s">
        <v>333</v>
      </c>
      <c r="BR22">
        <v>1554849853.6</v>
      </c>
      <c r="BS22">
        <v>53.9209</v>
      </c>
      <c r="BT22">
        <v>55.6351</v>
      </c>
      <c r="BU22">
        <v>20.1058</v>
      </c>
      <c r="BV22">
        <v>20.2408</v>
      </c>
      <c r="BW22">
        <v>600.005</v>
      </c>
      <c r="BX22">
        <v>101.144</v>
      </c>
      <c r="BY22">
        <v>0.100416</v>
      </c>
      <c r="BZ22">
        <v>26.2562</v>
      </c>
      <c r="CA22">
        <v>28.6788</v>
      </c>
      <c r="CB22">
        <v>999.9</v>
      </c>
      <c r="CC22">
        <v>0</v>
      </c>
      <c r="CD22">
        <v>0</v>
      </c>
      <c r="CE22">
        <v>9968.12</v>
      </c>
      <c r="CF22">
        <v>0</v>
      </c>
      <c r="CG22">
        <v>0.00152894</v>
      </c>
      <c r="CH22">
        <v>-1.71418</v>
      </c>
      <c r="CI22">
        <v>55.0273</v>
      </c>
      <c r="CJ22">
        <v>56.7845</v>
      </c>
      <c r="CK22">
        <v>-0.135046</v>
      </c>
      <c r="CL22">
        <v>51.1949</v>
      </c>
      <c r="CM22">
        <v>55.6351</v>
      </c>
      <c r="CN22">
        <v>20.0158</v>
      </c>
      <c r="CO22">
        <v>20.2408</v>
      </c>
      <c r="CP22">
        <v>2.03357</v>
      </c>
      <c r="CQ22">
        <v>2.04723</v>
      </c>
      <c r="CR22">
        <v>17.7082</v>
      </c>
      <c r="CS22">
        <v>17.8144</v>
      </c>
      <c r="CT22">
        <v>9187.39</v>
      </c>
      <c r="CU22">
        <v>0.995582</v>
      </c>
      <c r="CV22">
        <v>0.00441798</v>
      </c>
      <c r="CW22">
        <v>0</v>
      </c>
      <c r="CX22">
        <v>0.7584</v>
      </c>
      <c r="CY22">
        <v>0</v>
      </c>
      <c r="CZ22">
        <v>1406.03</v>
      </c>
      <c r="DA22">
        <v>80996.2</v>
      </c>
      <c r="DB22">
        <v>45.5</v>
      </c>
      <c r="DC22">
        <v>46.25</v>
      </c>
      <c r="DD22">
        <v>45.5</v>
      </c>
      <c r="DE22">
        <v>44.625</v>
      </c>
      <c r="DF22">
        <v>44.312</v>
      </c>
      <c r="DG22">
        <v>9146.8</v>
      </c>
      <c r="DH22">
        <v>40.59</v>
      </c>
      <c r="DI22">
        <v>0</v>
      </c>
      <c r="DJ22">
        <v>2.70000004768372</v>
      </c>
      <c r="DK22">
        <v>1.38716176470588</v>
      </c>
      <c r="DL22">
        <v>-1.52115665562669</v>
      </c>
      <c r="DM22">
        <v>-1013.46418380333</v>
      </c>
      <c r="DN22">
        <v>700.335823529412</v>
      </c>
      <c r="DO22">
        <v>10</v>
      </c>
      <c r="DP22">
        <v>1554846223.5</v>
      </c>
      <c r="DQ22" t="s">
        <v>334</v>
      </c>
      <c r="DR22">
        <v>14</v>
      </c>
      <c r="DS22">
        <v>2.726</v>
      </c>
      <c r="DT22">
        <v>0.09</v>
      </c>
      <c r="DU22">
        <v>400</v>
      </c>
      <c r="DV22">
        <v>19</v>
      </c>
      <c r="DW22">
        <v>0.32</v>
      </c>
      <c r="DX22">
        <v>0.14</v>
      </c>
      <c r="DY22">
        <v>116.606681967213</v>
      </c>
      <c r="DZ22">
        <v>-657.536116340571</v>
      </c>
      <c r="EA22">
        <v>124.580108533826</v>
      </c>
      <c r="EB22">
        <v>0</v>
      </c>
      <c r="EC22">
        <v>189.667755737705</v>
      </c>
      <c r="ED22">
        <v>-866.024810576504</v>
      </c>
      <c r="EE22">
        <v>133.201937344492</v>
      </c>
      <c r="EF22">
        <v>0</v>
      </c>
      <c r="EG22">
        <v>19.9523704918033</v>
      </c>
      <c r="EH22">
        <v>0.370030883130649</v>
      </c>
      <c r="EI22">
        <v>0.0568478710308638</v>
      </c>
      <c r="EJ22">
        <v>0</v>
      </c>
      <c r="EK22">
        <v>0</v>
      </c>
      <c r="EL22">
        <v>3</v>
      </c>
      <c r="EM22" t="s">
        <v>356</v>
      </c>
      <c r="EN22">
        <v>3.20856</v>
      </c>
      <c r="EO22">
        <v>2.67633</v>
      </c>
      <c r="EP22">
        <v>0.0161165</v>
      </c>
      <c r="EQ22">
        <v>0.0174415</v>
      </c>
      <c r="ER22">
        <v>0.102798</v>
      </c>
      <c r="ES22">
        <v>0.103484</v>
      </c>
      <c r="ET22">
        <v>30473.6</v>
      </c>
      <c r="EU22">
        <v>34878.3</v>
      </c>
      <c r="EV22">
        <v>30794.6</v>
      </c>
      <c r="EW22">
        <v>34150.2</v>
      </c>
      <c r="EX22">
        <v>37544.8</v>
      </c>
      <c r="EY22">
        <v>37913</v>
      </c>
      <c r="EZ22">
        <v>41988.7</v>
      </c>
      <c r="FA22">
        <v>42173.9</v>
      </c>
      <c r="FB22">
        <v>2.23495</v>
      </c>
      <c r="FC22">
        <v>1.89137</v>
      </c>
      <c r="FD22">
        <v>0.207968</v>
      </c>
      <c r="FE22">
        <v>0</v>
      </c>
      <c r="FF22">
        <v>25.2777</v>
      </c>
      <c r="FG22">
        <v>999.9</v>
      </c>
      <c r="FH22">
        <v>56.55</v>
      </c>
      <c r="FI22">
        <v>30.877</v>
      </c>
      <c r="FJ22">
        <v>25.0471</v>
      </c>
      <c r="FK22">
        <v>60.72</v>
      </c>
      <c r="FL22">
        <v>22.3357</v>
      </c>
      <c r="FM22">
        <v>1</v>
      </c>
      <c r="FN22">
        <v>-0.049779</v>
      </c>
      <c r="FO22">
        <v>1.69452</v>
      </c>
      <c r="FP22">
        <v>20.2368</v>
      </c>
      <c r="FQ22">
        <v>5.24155</v>
      </c>
      <c r="FR22">
        <v>11.9861</v>
      </c>
      <c r="FS22">
        <v>4.9738</v>
      </c>
      <c r="FT22">
        <v>3.29725</v>
      </c>
      <c r="FU22">
        <v>166.3</v>
      </c>
      <c r="FV22">
        <v>9999</v>
      </c>
      <c r="FW22">
        <v>9999</v>
      </c>
      <c r="FX22">
        <v>7717.6</v>
      </c>
      <c r="FY22">
        <v>1.85588</v>
      </c>
      <c r="FZ22">
        <v>1.8541</v>
      </c>
      <c r="GA22">
        <v>1.85517</v>
      </c>
      <c r="GB22">
        <v>1.85948</v>
      </c>
      <c r="GC22">
        <v>1.8538</v>
      </c>
      <c r="GD22">
        <v>1.85821</v>
      </c>
      <c r="GE22">
        <v>1.85545</v>
      </c>
      <c r="GF22">
        <v>1.85398</v>
      </c>
      <c r="GG22" t="s">
        <v>336</v>
      </c>
      <c r="GH22" t="s">
        <v>19</v>
      </c>
      <c r="GI22" t="s">
        <v>19</v>
      </c>
      <c r="GJ22" t="s">
        <v>19</v>
      </c>
      <c r="GK22" t="s">
        <v>337</v>
      </c>
      <c r="GL22" t="s">
        <v>338</v>
      </c>
      <c r="GM22" t="s">
        <v>339</v>
      </c>
      <c r="GN22" t="s">
        <v>339</v>
      </c>
      <c r="GO22" t="s">
        <v>339</v>
      </c>
      <c r="GP22" t="s">
        <v>339</v>
      </c>
      <c r="GQ22">
        <v>0</v>
      </c>
      <c r="GR22">
        <v>100</v>
      </c>
      <c r="GS22">
        <v>100</v>
      </c>
      <c r="GT22">
        <v>2.726</v>
      </c>
      <c r="GU22">
        <v>0.09</v>
      </c>
      <c r="GV22">
        <v>2</v>
      </c>
      <c r="GW22">
        <v>647.256</v>
      </c>
      <c r="GX22">
        <v>386.39</v>
      </c>
      <c r="GY22">
        <v>21.6104</v>
      </c>
      <c r="GZ22">
        <v>26.469</v>
      </c>
      <c r="HA22">
        <v>30.0001</v>
      </c>
      <c r="HB22">
        <v>26.373</v>
      </c>
      <c r="HC22">
        <v>26.3661</v>
      </c>
      <c r="HD22">
        <v>5.6932</v>
      </c>
      <c r="HE22">
        <v>27.2044</v>
      </c>
      <c r="HF22">
        <v>23.8701</v>
      </c>
      <c r="HG22">
        <v>21.61</v>
      </c>
      <c r="HH22">
        <v>68.33</v>
      </c>
      <c r="HI22">
        <v>20.295</v>
      </c>
      <c r="HJ22">
        <v>101.159</v>
      </c>
      <c r="HK22">
        <v>101.508</v>
      </c>
    </row>
    <row r="23" spans="1:219">
      <c r="A23">
        <v>7</v>
      </c>
      <c r="B23">
        <v>1554849857.6</v>
      </c>
      <c r="C23">
        <v>44</v>
      </c>
      <c r="D23" t="s">
        <v>357</v>
      </c>
      <c r="E23" t="s">
        <v>358</v>
      </c>
      <c r="H23">
        <v>1554849857.6</v>
      </c>
      <c r="I23">
        <f>BW23*AJ23*(BU23-BV23)/(100*BO23*(1000-AJ23*BU23))</f>
        <v>0</v>
      </c>
      <c r="J23">
        <f>BW23*AJ23*(BT23-BS23*(1000-AJ23*BV23)/(1000-AJ23*BU23))/(100*BO23)</f>
        <v>0</v>
      </c>
      <c r="K23">
        <f>BS23 - IF(AJ23&gt;1, J23*BO23*100.0/(AL23*CE23), 0)</f>
        <v>0</v>
      </c>
      <c r="L23">
        <f>((R23-I23/2)*K23-J23)/(R23+I23/2)</f>
        <v>0</v>
      </c>
      <c r="M23">
        <f>L23*(BX23+BY23)/1000.0</f>
        <v>0</v>
      </c>
      <c r="N23">
        <f>(BS23 - IF(AJ23&gt;1, J23*BO23*100.0/(AL23*CE23), 0))*(BX23+BY23)/1000.0</f>
        <v>0</v>
      </c>
      <c r="O23">
        <f>2.0/((1/Q23-1/P23)+SIGN(Q23)*SQRT((1/Q23-1/P23)*(1/Q23-1/P23) + 4*BP23/((BP23+1)*(BP23+1))*(2*1/Q23*1/P23-1/P23*1/P23)))</f>
        <v>0</v>
      </c>
      <c r="P23">
        <f>AG23+AF23*BO23+AE23*BO23*BO23</f>
        <v>0</v>
      </c>
      <c r="Q23">
        <f>I23*(1000-(1000*0.61365*exp(17.502*U23/(240.97+U23))/(BX23+BY23)+BU23)/2)/(1000*0.61365*exp(17.502*U23/(240.97+U23))/(BX23+BY23)-BU23)</f>
        <v>0</v>
      </c>
      <c r="R23">
        <f>1/((BP23+1)/(O23/1.6)+1/(P23/1.37)) + BP23/((BP23+1)/(O23/1.6) + BP23/(P23/1.37))</f>
        <v>0</v>
      </c>
      <c r="S23">
        <f>(BL23*BN23)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BU23*(BX23+BY23)/1000</f>
        <v>0</v>
      </c>
      <c r="Y23">
        <f>0.61365*exp(17.502*BZ23/(240.97+BZ23))</f>
        <v>0</v>
      </c>
      <c r="Z23">
        <f>(V23-BU23*(BX23+BY23)/1000)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-0.0419262003819016</v>
      </c>
      <c r="AF23">
        <v>0.0470658328655659</v>
      </c>
      <c r="AG23">
        <v>3.50437389513726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MAX(0,($B$13+$C$13*CE23)/(1+$D$13*CE23)*BX23/(BZ23+273)*$E$13)</f>
        <v>0</v>
      </c>
      <c r="AM23" t="s">
        <v>330</v>
      </c>
      <c r="AN23">
        <v>3.87508235294118</v>
      </c>
      <c r="AO23">
        <v>2.0364</v>
      </c>
      <c r="AP23">
        <f>AO23-AN23</f>
        <v>0</v>
      </c>
      <c r="AQ23">
        <f>AP23/AO23</f>
        <v>0</v>
      </c>
      <c r="AR23">
        <v>-0.829396894826422</v>
      </c>
      <c r="AS23" t="s">
        <v>359</v>
      </c>
      <c r="AT23">
        <v>1.42061764705882</v>
      </c>
      <c r="AU23">
        <v>1.5636</v>
      </c>
      <c r="AV23">
        <f>1-AT23/AU23</f>
        <v>0</v>
      </c>
      <c r="AW23">
        <v>0.5</v>
      </c>
      <c r="AX23">
        <f>BL23</f>
        <v>0</v>
      </c>
      <c r="AY23">
        <f>J23</f>
        <v>0</v>
      </c>
      <c r="AZ23">
        <f>AV23*AW23*AX23</f>
        <v>0</v>
      </c>
      <c r="BA23">
        <f>BF23/AU23</f>
        <v>0</v>
      </c>
      <c r="BB23">
        <f>(AY23-AR23)/AX23</f>
        <v>0</v>
      </c>
      <c r="BC23">
        <f>(AO23-AU23)/AU23</f>
        <v>0</v>
      </c>
      <c r="BD23" t="s">
        <v>332</v>
      </c>
      <c r="BE23">
        <v>0</v>
      </c>
      <c r="BF23">
        <f>AU23-BE23</f>
        <v>0</v>
      </c>
      <c r="BG23">
        <f>(AU23-AT23)/(AU23-BE23)</f>
        <v>0</v>
      </c>
      <c r="BH23">
        <f>(AO23-AU23)/(AO23-BE23)</f>
        <v>0</v>
      </c>
      <c r="BI23">
        <f>(AU23-AT23)/(AU23-AN23)</f>
        <v>0</v>
      </c>
      <c r="BJ23">
        <f>(AO23-AU23)/(AO23-AN23)</f>
        <v>0</v>
      </c>
      <c r="BK23">
        <f>$B$11*CF23+$C$11*CG23+$F$11*CT23</f>
        <v>0</v>
      </c>
      <c r="BL23">
        <f>BK23*BM23</f>
        <v>0</v>
      </c>
      <c r="BM23">
        <f>($B$11*$D$9+$C$11*$D$9+$F$11*((DG23+CY23)/MAX(DG23+CY23+DH23, 0.1)*$I$9+DH23/MAX(DG23+CY23+DH23, 0.1)*$J$9))/($B$11+$C$11+$F$11)</f>
        <v>0</v>
      </c>
      <c r="BN23">
        <f>($B$11*$K$9+$C$11*$K$9+$F$11*((DG23+CY23)/MAX(DG23+CY23+DH23, 0.1)*$P$9+DH23/MAX(DG23+CY23+DH23, 0.1)*$Q$9))/($B$11+$C$11+$F$11)</f>
        <v>0</v>
      </c>
      <c r="BO23">
        <v>6</v>
      </c>
      <c r="BP23">
        <v>0.5</v>
      </c>
      <c r="BQ23" t="s">
        <v>333</v>
      </c>
      <c r="BR23">
        <v>1554849857.6</v>
      </c>
      <c r="BS23">
        <v>56.8392</v>
      </c>
      <c r="BT23">
        <v>62.143</v>
      </c>
      <c r="BU23">
        <v>20.1508</v>
      </c>
      <c r="BV23">
        <v>20.2461</v>
      </c>
      <c r="BW23">
        <v>600.045</v>
      </c>
      <c r="BX23">
        <v>101.145</v>
      </c>
      <c r="BY23">
        <v>0.0998082</v>
      </c>
      <c r="BZ23">
        <v>26.2779</v>
      </c>
      <c r="CA23">
        <v>28.993</v>
      </c>
      <c r="CB23">
        <v>999.9</v>
      </c>
      <c r="CC23">
        <v>0</v>
      </c>
      <c r="CD23">
        <v>0</v>
      </c>
      <c r="CE23">
        <v>9996.25</v>
      </c>
      <c r="CF23">
        <v>0</v>
      </c>
      <c r="CG23">
        <v>0.00152894</v>
      </c>
      <c r="CH23">
        <v>-5.30375</v>
      </c>
      <c r="CI23">
        <v>58.0081</v>
      </c>
      <c r="CJ23">
        <v>63.4271</v>
      </c>
      <c r="CK23">
        <v>-0.0952778</v>
      </c>
      <c r="CL23">
        <v>54.1132</v>
      </c>
      <c r="CM23">
        <v>62.143</v>
      </c>
      <c r="CN23">
        <v>20.0608</v>
      </c>
      <c r="CO23">
        <v>20.2461</v>
      </c>
      <c r="CP23">
        <v>2.03815</v>
      </c>
      <c r="CQ23">
        <v>2.04779</v>
      </c>
      <c r="CR23">
        <v>17.7439</v>
      </c>
      <c r="CS23">
        <v>17.8188</v>
      </c>
      <c r="CT23">
        <v>9182</v>
      </c>
      <c r="CU23">
        <v>0.995585</v>
      </c>
      <c r="CV23">
        <v>0.00441461</v>
      </c>
      <c r="CW23">
        <v>0</v>
      </c>
      <c r="CX23">
        <v>0.7728</v>
      </c>
      <c r="CY23">
        <v>0</v>
      </c>
      <c r="CZ23">
        <v>1410.26</v>
      </c>
      <c r="DA23">
        <v>80948.8</v>
      </c>
      <c r="DB23">
        <v>45.687</v>
      </c>
      <c r="DC23">
        <v>46.25</v>
      </c>
      <c r="DD23">
        <v>45.562</v>
      </c>
      <c r="DE23">
        <v>44.625</v>
      </c>
      <c r="DF23">
        <v>44.375</v>
      </c>
      <c r="DG23">
        <v>9141.46</v>
      </c>
      <c r="DH23">
        <v>40.53</v>
      </c>
      <c r="DI23">
        <v>0</v>
      </c>
      <c r="DJ23">
        <v>3.59999990463257</v>
      </c>
      <c r="DK23">
        <v>1.42061764705882</v>
      </c>
      <c r="DL23">
        <v>3.56990722714133</v>
      </c>
      <c r="DM23">
        <v>244.973527682229</v>
      </c>
      <c r="DN23">
        <v>770.301352941176</v>
      </c>
      <c r="DO23">
        <v>10</v>
      </c>
      <c r="DP23">
        <v>1554846223.5</v>
      </c>
      <c r="DQ23" t="s">
        <v>334</v>
      </c>
      <c r="DR23">
        <v>14</v>
      </c>
      <c r="DS23">
        <v>2.726</v>
      </c>
      <c r="DT23">
        <v>0.09</v>
      </c>
      <c r="DU23">
        <v>400</v>
      </c>
      <c r="DV23">
        <v>19</v>
      </c>
      <c r="DW23">
        <v>0.32</v>
      </c>
      <c r="DX23">
        <v>0.14</v>
      </c>
      <c r="DY23">
        <v>73.096737704918</v>
      </c>
      <c r="DZ23">
        <v>-257.071325647683</v>
      </c>
      <c r="EA23">
        <v>65.4617035042231</v>
      </c>
      <c r="EB23">
        <v>0</v>
      </c>
      <c r="EC23">
        <v>144.386695081967</v>
      </c>
      <c r="ED23">
        <v>-679.258162876555</v>
      </c>
      <c r="EE23">
        <v>110.836087288844</v>
      </c>
      <c r="EF23">
        <v>0</v>
      </c>
      <c r="EG23">
        <v>19.9825016393443</v>
      </c>
      <c r="EH23">
        <v>0.490811422527706</v>
      </c>
      <c r="EI23">
        <v>0.0747125145700378</v>
      </c>
      <c r="EJ23">
        <v>0</v>
      </c>
      <c r="EK23">
        <v>0</v>
      </c>
      <c r="EL23">
        <v>3</v>
      </c>
      <c r="EM23" t="s">
        <v>356</v>
      </c>
      <c r="EN23">
        <v>3.20864</v>
      </c>
      <c r="EO23">
        <v>2.67597</v>
      </c>
      <c r="EP23">
        <v>0.0170265</v>
      </c>
      <c r="EQ23">
        <v>0.0194553</v>
      </c>
      <c r="ER23">
        <v>0.102964</v>
      </c>
      <c r="ES23">
        <v>0.103504</v>
      </c>
      <c r="ET23">
        <v>30445.5</v>
      </c>
      <c r="EU23">
        <v>34806.8</v>
      </c>
      <c r="EV23">
        <v>30794.8</v>
      </c>
      <c r="EW23">
        <v>34150.2</v>
      </c>
      <c r="EX23">
        <v>37537.8</v>
      </c>
      <c r="EY23">
        <v>37912.5</v>
      </c>
      <c r="EZ23">
        <v>41988.7</v>
      </c>
      <c r="FA23">
        <v>42174.2</v>
      </c>
      <c r="FB23">
        <v>2.23487</v>
      </c>
      <c r="FC23">
        <v>1.8914</v>
      </c>
      <c r="FD23">
        <v>0.225119</v>
      </c>
      <c r="FE23">
        <v>0</v>
      </c>
      <c r="FF23">
        <v>25.3124</v>
      </c>
      <c r="FG23">
        <v>999.9</v>
      </c>
      <c r="FH23">
        <v>56.55</v>
      </c>
      <c r="FI23">
        <v>30.887</v>
      </c>
      <c r="FJ23">
        <v>25.0588</v>
      </c>
      <c r="FK23">
        <v>61.13</v>
      </c>
      <c r="FL23">
        <v>22.4159</v>
      </c>
      <c r="FM23">
        <v>1</v>
      </c>
      <c r="FN23">
        <v>-0.0497637</v>
      </c>
      <c r="FO23">
        <v>1.69589</v>
      </c>
      <c r="FP23">
        <v>20.2395</v>
      </c>
      <c r="FQ23">
        <v>5.23706</v>
      </c>
      <c r="FR23">
        <v>11.9861</v>
      </c>
      <c r="FS23">
        <v>4.9729</v>
      </c>
      <c r="FT23">
        <v>3.29673</v>
      </c>
      <c r="FU23">
        <v>166.3</v>
      </c>
      <c r="FV23">
        <v>9999</v>
      </c>
      <c r="FW23">
        <v>9999</v>
      </c>
      <c r="FX23">
        <v>7717.6</v>
      </c>
      <c r="FY23">
        <v>1.85589</v>
      </c>
      <c r="FZ23">
        <v>1.85411</v>
      </c>
      <c r="GA23">
        <v>1.85519</v>
      </c>
      <c r="GB23">
        <v>1.85951</v>
      </c>
      <c r="GC23">
        <v>1.85381</v>
      </c>
      <c r="GD23">
        <v>1.85822</v>
      </c>
      <c r="GE23">
        <v>1.85546</v>
      </c>
      <c r="GF23">
        <v>1.854</v>
      </c>
      <c r="GG23" t="s">
        <v>336</v>
      </c>
      <c r="GH23" t="s">
        <v>19</v>
      </c>
      <c r="GI23" t="s">
        <v>19</v>
      </c>
      <c r="GJ23" t="s">
        <v>19</v>
      </c>
      <c r="GK23" t="s">
        <v>337</v>
      </c>
      <c r="GL23" t="s">
        <v>338</v>
      </c>
      <c r="GM23" t="s">
        <v>339</v>
      </c>
      <c r="GN23" t="s">
        <v>339</v>
      </c>
      <c r="GO23" t="s">
        <v>339</v>
      </c>
      <c r="GP23" t="s">
        <v>339</v>
      </c>
      <c r="GQ23">
        <v>0</v>
      </c>
      <c r="GR23">
        <v>100</v>
      </c>
      <c r="GS23">
        <v>100</v>
      </c>
      <c r="GT23">
        <v>2.726</v>
      </c>
      <c r="GU23">
        <v>0.09</v>
      </c>
      <c r="GV23">
        <v>2</v>
      </c>
      <c r="GW23">
        <v>647.198</v>
      </c>
      <c r="GX23">
        <v>386.403</v>
      </c>
      <c r="GY23">
        <v>21.6104</v>
      </c>
      <c r="GZ23">
        <v>26.469</v>
      </c>
      <c r="HA23">
        <v>30.0001</v>
      </c>
      <c r="HB23">
        <v>26.373</v>
      </c>
      <c r="HC23">
        <v>26.3661</v>
      </c>
      <c r="HD23">
        <v>5.95149</v>
      </c>
      <c r="HE23">
        <v>26.8731</v>
      </c>
      <c r="HF23">
        <v>23.8701</v>
      </c>
      <c r="HG23">
        <v>21.61</v>
      </c>
      <c r="HH23">
        <v>73.33</v>
      </c>
      <c r="HI23">
        <v>20.3812</v>
      </c>
      <c r="HJ23">
        <v>101.16</v>
      </c>
      <c r="HK23">
        <v>101.508</v>
      </c>
    </row>
    <row r="24" spans="1:219">
      <c r="A24">
        <v>8</v>
      </c>
      <c r="B24">
        <v>1554849861.6</v>
      </c>
      <c r="C24">
        <v>48</v>
      </c>
      <c r="D24" t="s">
        <v>360</v>
      </c>
      <c r="E24" t="s">
        <v>361</v>
      </c>
      <c r="H24">
        <v>1554849861.6</v>
      </c>
      <c r="I24">
        <f>BW24*AJ24*(BU24-BV24)/(100*BO24*(1000-AJ24*BU24))</f>
        <v>0</v>
      </c>
      <c r="J24">
        <f>BW24*AJ24*(BT24-BS24*(1000-AJ24*BV24)/(1000-AJ24*BU24))/(100*BO24)</f>
        <v>0</v>
      </c>
      <c r="K24">
        <f>BS24 - IF(AJ24&gt;1, J24*BO24*100.0/(AL24*CE24), 0)</f>
        <v>0</v>
      </c>
      <c r="L24">
        <f>((R24-I24/2)*K24-J24)/(R24+I24/2)</f>
        <v>0</v>
      </c>
      <c r="M24">
        <f>L24*(BX24+BY24)/1000.0</f>
        <v>0</v>
      </c>
      <c r="N24">
        <f>(BS24 - IF(AJ24&gt;1, J24*BO24*100.0/(AL24*CE24), 0))*(BX24+BY24)/1000.0</f>
        <v>0</v>
      </c>
      <c r="O24">
        <f>2.0/((1/Q24-1/P24)+SIGN(Q24)*SQRT((1/Q24-1/P24)*(1/Q24-1/P24) + 4*BP24/((BP24+1)*(BP24+1))*(2*1/Q24*1/P24-1/P24*1/P24)))</f>
        <v>0</v>
      </c>
      <c r="P24">
        <f>AG24+AF24*BO24+AE24*BO24*BO24</f>
        <v>0</v>
      </c>
      <c r="Q24">
        <f>I24*(1000-(1000*0.61365*exp(17.502*U24/(240.97+U24))/(BX24+BY24)+BU24)/2)/(1000*0.61365*exp(17.502*U24/(240.97+U24))/(BX24+BY24)-BU24)</f>
        <v>0</v>
      </c>
      <c r="R24">
        <f>1/((BP24+1)/(O24/1.6)+1/(P24/1.37)) + BP24/((BP24+1)/(O24/1.6) + BP24/(P24/1.37))</f>
        <v>0</v>
      </c>
      <c r="S24">
        <f>(BL24*BN24)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BU24*(BX24+BY24)/1000</f>
        <v>0</v>
      </c>
      <c r="Y24">
        <f>0.61365*exp(17.502*BZ24/(240.97+BZ24))</f>
        <v>0</v>
      </c>
      <c r="Z24">
        <f>(V24-BU24*(BX24+BY24)/1000)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-0.041881202036792</v>
      </c>
      <c r="AF24">
        <v>0.0470153182811088</v>
      </c>
      <c r="AG24">
        <v>3.50140353687129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MAX(0,($B$13+$C$13*CE24)/(1+$D$13*CE24)*BX24/(BZ24+273)*$E$13)</f>
        <v>0</v>
      </c>
      <c r="AM24" t="s">
        <v>330</v>
      </c>
      <c r="AN24">
        <v>3.87508235294118</v>
      </c>
      <c r="AO24">
        <v>2.0364</v>
      </c>
      <c r="AP24">
        <f>AO24-AN24</f>
        <v>0</v>
      </c>
      <c r="AQ24">
        <f>AP24/AO24</f>
        <v>0</v>
      </c>
      <c r="AR24">
        <v>-0.829396894826422</v>
      </c>
      <c r="AS24" t="s">
        <v>362</v>
      </c>
      <c r="AT24">
        <v>1.46447058823529</v>
      </c>
      <c r="AU24">
        <v>1.952</v>
      </c>
      <c r="AV24">
        <f>1-AT24/AU24</f>
        <v>0</v>
      </c>
      <c r="AW24">
        <v>0.5</v>
      </c>
      <c r="AX24">
        <f>BL24</f>
        <v>0</v>
      </c>
      <c r="AY24">
        <f>J24</f>
        <v>0</v>
      </c>
      <c r="AZ24">
        <f>AV24*AW24*AX24</f>
        <v>0</v>
      </c>
      <c r="BA24">
        <f>BF24/AU24</f>
        <v>0</v>
      </c>
      <c r="BB24">
        <f>(AY24-AR24)/AX24</f>
        <v>0</v>
      </c>
      <c r="BC24">
        <f>(AO24-AU24)/AU24</f>
        <v>0</v>
      </c>
      <c r="BD24" t="s">
        <v>332</v>
      </c>
      <c r="BE24">
        <v>0</v>
      </c>
      <c r="BF24">
        <f>AU24-BE24</f>
        <v>0</v>
      </c>
      <c r="BG24">
        <f>(AU24-AT24)/(AU24-BE24)</f>
        <v>0</v>
      </c>
      <c r="BH24">
        <f>(AO24-AU24)/(AO24-BE24)</f>
        <v>0</v>
      </c>
      <c r="BI24">
        <f>(AU24-AT24)/(AU24-AN24)</f>
        <v>0</v>
      </c>
      <c r="BJ24">
        <f>(AO24-AU24)/(AO24-AN24)</f>
        <v>0</v>
      </c>
      <c r="BK24">
        <f>$B$11*CF24+$C$11*CG24+$F$11*CT24</f>
        <v>0</v>
      </c>
      <c r="BL24">
        <f>BK24*BM24</f>
        <v>0</v>
      </c>
      <c r="BM24">
        <f>($B$11*$D$9+$C$11*$D$9+$F$11*((DG24+CY24)/MAX(DG24+CY24+DH24, 0.1)*$I$9+DH24/MAX(DG24+CY24+DH24, 0.1)*$J$9))/($B$11+$C$11+$F$11)</f>
        <v>0</v>
      </c>
      <c r="BN24">
        <f>($B$11*$K$9+$C$11*$K$9+$F$11*((DG24+CY24)/MAX(DG24+CY24+DH24, 0.1)*$P$9+DH24/MAX(DG24+CY24+DH24, 0.1)*$Q$9))/($B$11+$C$11+$F$11)</f>
        <v>0</v>
      </c>
      <c r="BO24">
        <v>6</v>
      </c>
      <c r="BP24">
        <v>0.5</v>
      </c>
      <c r="BQ24" t="s">
        <v>333</v>
      </c>
      <c r="BR24">
        <v>1554849861.6</v>
      </c>
      <c r="BS24">
        <v>61.4393</v>
      </c>
      <c r="BT24">
        <v>68.6882</v>
      </c>
      <c r="BU24">
        <v>20.18</v>
      </c>
      <c r="BV24">
        <v>20.2924</v>
      </c>
      <c r="BW24">
        <v>600.023</v>
      </c>
      <c r="BX24">
        <v>101.144</v>
      </c>
      <c r="BY24">
        <v>0.100171</v>
      </c>
      <c r="BZ24">
        <v>26.3002</v>
      </c>
      <c r="CA24">
        <v>28.9792</v>
      </c>
      <c r="CB24">
        <v>999.9</v>
      </c>
      <c r="CC24">
        <v>0</v>
      </c>
      <c r="CD24">
        <v>0</v>
      </c>
      <c r="CE24">
        <v>9985.62</v>
      </c>
      <c r="CF24">
        <v>0</v>
      </c>
      <c r="CG24">
        <v>0.00152894</v>
      </c>
      <c r="CH24">
        <v>-7.2489</v>
      </c>
      <c r="CI24">
        <v>62.7047</v>
      </c>
      <c r="CJ24">
        <v>70.1109</v>
      </c>
      <c r="CK24">
        <v>-0.11244</v>
      </c>
      <c r="CL24">
        <v>58.7133</v>
      </c>
      <c r="CM24">
        <v>68.6882</v>
      </c>
      <c r="CN24">
        <v>20.09</v>
      </c>
      <c r="CO24">
        <v>20.2924</v>
      </c>
      <c r="CP24">
        <v>2.04109</v>
      </c>
      <c r="CQ24">
        <v>2.05246</v>
      </c>
      <c r="CR24">
        <v>17.7667</v>
      </c>
      <c r="CS24">
        <v>17.8549</v>
      </c>
      <c r="CT24">
        <v>9198.44</v>
      </c>
      <c r="CU24">
        <v>0.995582</v>
      </c>
      <c r="CV24">
        <v>0.00441798</v>
      </c>
      <c r="CW24">
        <v>0</v>
      </c>
      <c r="CX24">
        <v>-0.4228</v>
      </c>
      <c r="CY24">
        <v>0</v>
      </c>
      <c r="CZ24">
        <v>1399.65</v>
      </c>
      <c r="DA24">
        <v>81093.5</v>
      </c>
      <c r="DB24">
        <v>45.812</v>
      </c>
      <c r="DC24">
        <v>46.187</v>
      </c>
      <c r="DD24">
        <v>45.562</v>
      </c>
      <c r="DE24">
        <v>44.625</v>
      </c>
      <c r="DF24">
        <v>44.437</v>
      </c>
      <c r="DG24">
        <v>9157.8</v>
      </c>
      <c r="DH24">
        <v>40.64</v>
      </c>
      <c r="DI24">
        <v>0</v>
      </c>
      <c r="DJ24">
        <v>4.5</v>
      </c>
      <c r="DK24">
        <v>1.46447058823529</v>
      </c>
      <c r="DL24">
        <v>1.6015534085075</v>
      </c>
      <c r="DM24">
        <v>-759.283708128983</v>
      </c>
      <c r="DN24">
        <v>770.208588235294</v>
      </c>
      <c r="DO24">
        <v>10</v>
      </c>
      <c r="DP24">
        <v>1554846223.5</v>
      </c>
      <c r="DQ24" t="s">
        <v>334</v>
      </c>
      <c r="DR24">
        <v>14</v>
      </c>
      <c r="DS24">
        <v>2.726</v>
      </c>
      <c r="DT24">
        <v>0.09</v>
      </c>
      <c r="DU24">
        <v>400</v>
      </c>
      <c r="DV24">
        <v>19</v>
      </c>
      <c r="DW24">
        <v>0.32</v>
      </c>
      <c r="DX24">
        <v>0.14</v>
      </c>
      <c r="DY24">
        <v>52.0154639344262</v>
      </c>
      <c r="DZ24">
        <v>4.74374912744358</v>
      </c>
      <c r="EA24">
        <v>14.5420926288113</v>
      </c>
      <c r="EB24">
        <v>0</v>
      </c>
      <c r="EC24">
        <v>103.727636065574</v>
      </c>
      <c r="ED24">
        <v>-400.391737281894</v>
      </c>
      <c r="EE24">
        <v>70.4659159486367</v>
      </c>
      <c r="EF24">
        <v>0</v>
      </c>
      <c r="EG24">
        <v>20.0163327868852</v>
      </c>
      <c r="EH24">
        <v>0.588833844526724</v>
      </c>
      <c r="EI24">
        <v>0.0878422295122105</v>
      </c>
      <c r="EJ24">
        <v>0</v>
      </c>
      <c r="EK24">
        <v>0</v>
      </c>
      <c r="EL24">
        <v>3</v>
      </c>
      <c r="EM24" t="s">
        <v>356</v>
      </c>
      <c r="EN24">
        <v>3.20859</v>
      </c>
      <c r="EO24">
        <v>2.67627</v>
      </c>
      <c r="EP24">
        <v>0.0184573</v>
      </c>
      <c r="EQ24">
        <v>0.0214705</v>
      </c>
      <c r="ER24">
        <v>0.10307</v>
      </c>
      <c r="ES24">
        <v>0.103671</v>
      </c>
      <c r="ET24">
        <v>30400.4</v>
      </c>
      <c r="EU24">
        <v>34735.5</v>
      </c>
      <c r="EV24">
        <v>30794</v>
      </c>
      <c r="EW24">
        <v>34150.4</v>
      </c>
      <c r="EX24">
        <v>37532.5</v>
      </c>
      <c r="EY24">
        <v>37905.6</v>
      </c>
      <c r="EZ24">
        <v>41987.8</v>
      </c>
      <c r="FA24">
        <v>42174.5</v>
      </c>
      <c r="FB24">
        <v>2.2348</v>
      </c>
      <c r="FC24">
        <v>1.8917</v>
      </c>
      <c r="FD24">
        <v>0.221968</v>
      </c>
      <c r="FE24">
        <v>0</v>
      </c>
      <c r="FF24">
        <v>25.3503</v>
      </c>
      <c r="FG24">
        <v>999.9</v>
      </c>
      <c r="FH24">
        <v>56.55</v>
      </c>
      <c r="FI24">
        <v>30.877</v>
      </c>
      <c r="FJ24">
        <v>25.0477</v>
      </c>
      <c r="FK24">
        <v>60.79</v>
      </c>
      <c r="FL24">
        <v>22.516</v>
      </c>
      <c r="FM24">
        <v>1</v>
      </c>
      <c r="FN24">
        <v>-0.0497942</v>
      </c>
      <c r="FO24">
        <v>1.69736</v>
      </c>
      <c r="FP24">
        <v>20.24</v>
      </c>
      <c r="FQ24">
        <v>5.239</v>
      </c>
      <c r="FR24">
        <v>11.986</v>
      </c>
      <c r="FS24">
        <v>4.9732</v>
      </c>
      <c r="FT24">
        <v>3.297</v>
      </c>
      <c r="FU24">
        <v>166.3</v>
      </c>
      <c r="FV24">
        <v>9999</v>
      </c>
      <c r="FW24">
        <v>9999</v>
      </c>
      <c r="FX24">
        <v>7717.8</v>
      </c>
      <c r="FY24">
        <v>1.85589</v>
      </c>
      <c r="FZ24">
        <v>1.8541</v>
      </c>
      <c r="GA24">
        <v>1.85518</v>
      </c>
      <c r="GB24">
        <v>1.85951</v>
      </c>
      <c r="GC24">
        <v>1.85379</v>
      </c>
      <c r="GD24">
        <v>1.85822</v>
      </c>
      <c r="GE24">
        <v>1.85546</v>
      </c>
      <c r="GF24">
        <v>1.85399</v>
      </c>
      <c r="GG24" t="s">
        <v>336</v>
      </c>
      <c r="GH24" t="s">
        <v>19</v>
      </c>
      <c r="GI24" t="s">
        <v>19</v>
      </c>
      <c r="GJ24" t="s">
        <v>19</v>
      </c>
      <c r="GK24" t="s">
        <v>337</v>
      </c>
      <c r="GL24" t="s">
        <v>338</v>
      </c>
      <c r="GM24" t="s">
        <v>339</v>
      </c>
      <c r="GN24" t="s">
        <v>339</v>
      </c>
      <c r="GO24" t="s">
        <v>339</v>
      </c>
      <c r="GP24" t="s">
        <v>339</v>
      </c>
      <c r="GQ24">
        <v>0</v>
      </c>
      <c r="GR24">
        <v>100</v>
      </c>
      <c r="GS24">
        <v>100</v>
      </c>
      <c r="GT24">
        <v>2.726</v>
      </c>
      <c r="GU24">
        <v>0.09</v>
      </c>
      <c r="GV24">
        <v>2</v>
      </c>
      <c r="GW24">
        <v>647.141</v>
      </c>
      <c r="GX24">
        <v>386.567</v>
      </c>
      <c r="GY24">
        <v>21.6104</v>
      </c>
      <c r="GZ24">
        <v>26.469</v>
      </c>
      <c r="HA24">
        <v>30.0001</v>
      </c>
      <c r="HB24">
        <v>26.373</v>
      </c>
      <c r="HC24">
        <v>26.3661</v>
      </c>
      <c r="HD24">
        <v>6.31339</v>
      </c>
      <c r="HE24">
        <v>26.8731</v>
      </c>
      <c r="HF24">
        <v>23.8701</v>
      </c>
      <c r="HG24">
        <v>21.61</v>
      </c>
      <c r="HH24">
        <v>83.33</v>
      </c>
      <c r="HI24">
        <v>20.3969</v>
      </c>
      <c r="HJ24">
        <v>101.157</v>
      </c>
      <c r="HK24">
        <v>101.509</v>
      </c>
    </row>
    <row r="25" spans="1:219">
      <c r="A25">
        <v>9</v>
      </c>
      <c r="B25">
        <v>1554849913.6</v>
      </c>
      <c r="C25">
        <v>100</v>
      </c>
      <c r="D25" t="s">
        <v>363</v>
      </c>
      <c r="E25" t="s">
        <v>364</v>
      </c>
      <c r="H25">
        <v>1554849913.6</v>
      </c>
      <c r="I25">
        <f>BW25*AJ25*(BU25-BV25)/(100*BO25*(1000-AJ25*BU25))</f>
        <v>0</v>
      </c>
      <c r="J25">
        <f>BW25*AJ25*(BT25-BS25*(1000-AJ25*BV25)/(1000-AJ25*BU25))/(100*BO25)</f>
        <v>0</v>
      </c>
      <c r="K25">
        <f>BS25 - IF(AJ25&gt;1, J25*BO25*100.0/(AL25*CE25), 0)</f>
        <v>0</v>
      </c>
      <c r="L25">
        <f>((R25-I25/2)*K25-J25)/(R25+I25/2)</f>
        <v>0</v>
      </c>
      <c r="M25">
        <f>L25*(BX25+BY25)/1000.0</f>
        <v>0</v>
      </c>
      <c r="N25">
        <f>(BS25 - IF(AJ25&gt;1, J25*BO25*100.0/(AL25*CE25), 0))*(BX25+BY25)/1000.0</f>
        <v>0</v>
      </c>
      <c r="O25">
        <f>2.0/((1/Q25-1/P25)+SIGN(Q25)*SQRT((1/Q25-1/P25)*(1/Q25-1/P25) + 4*BP25/((BP25+1)*(BP25+1))*(2*1/Q25*1/P25-1/P25*1/P25)))</f>
        <v>0</v>
      </c>
      <c r="P25">
        <f>AG25+AF25*BO25+AE25*BO25*BO25</f>
        <v>0</v>
      </c>
      <c r="Q25">
        <f>I25*(1000-(1000*0.61365*exp(17.502*U25/(240.97+U25))/(BX25+BY25)+BU25)/2)/(1000*0.61365*exp(17.502*U25/(240.97+U25))/(BX25+BY25)-BU25)</f>
        <v>0</v>
      </c>
      <c r="R25">
        <f>1/((BP25+1)/(O25/1.6)+1/(P25/1.37)) + BP25/((BP25+1)/(O25/1.6) + BP25/(P25/1.37))</f>
        <v>0</v>
      </c>
      <c r="S25">
        <f>(BL25*BN25)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BU25*(BX25+BY25)/1000</f>
        <v>0</v>
      </c>
      <c r="Y25">
        <f>0.61365*exp(17.502*BZ25/(240.97+BZ25))</f>
        <v>0</v>
      </c>
      <c r="Z25">
        <f>(V25-BU25*(BX25+BY25)/1000)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-0.0419064723429859</v>
      </c>
      <c r="AF25">
        <v>0.0470436864136118</v>
      </c>
      <c r="AG25">
        <v>3.50307177782669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MAX(0,($B$13+$C$13*CE25)/(1+$D$13*CE25)*BX25/(BZ25+273)*$E$13)</f>
        <v>0</v>
      </c>
      <c r="AM25" t="s">
        <v>330</v>
      </c>
      <c r="AN25">
        <v>3.87508235294118</v>
      </c>
      <c r="AO25">
        <v>2.0364</v>
      </c>
      <c r="AP25">
        <f>AO25-AN25</f>
        <v>0</v>
      </c>
      <c r="AQ25">
        <f>AP25/AO25</f>
        <v>0</v>
      </c>
      <c r="AR25">
        <v>-0.829396894826422</v>
      </c>
      <c r="AS25" t="s">
        <v>365</v>
      </c>
      <c r="AT25">
        <v>1.41915</v>
      </c>
      <c r="AU25">
        <v>1.5132</v>
      </c>
      <c r="AV25">
        <f>1-AT25/AU25</f>
        <v>0</v>
      </c>
      <c r="AW25">
        <v>0.5</v>
      </c>
      <c r="AX25">
        <f>BL25</f>
        <v>0</v>
      </c>
      <c r="AY25">
        <f>J25</f>
        <v>0</v>
      </c>
      <c r="AZ25">
        <f>AV25*AW25*AX25</f>
        <v>0</v>
      </c>
      <c r="BA25">
        <f>BF25/AU25</f>
        <v>0</v>
      </c>
      <c r="BB25">
        <f>(AY25-AR25)/AX25</f>
        <v>0</v>
      </c>
      <c r="BC25">
        <f>(AO25-AU25)/AU25</f>
        <v>0</v>
      </c>
      <c r="BD25" t="s">
        <v>332</v>
      </c>
      <c r="BE25">
        <v>0</v>
      </c>
      <c r="BF25">
        <f>AU25-BE25</f>
        <v>0</v>
      </c>
      <c r="BG25">
        <f>(AU25-AT25)/(AU25-BE25)</f>
        <v>0</v>
      </c>
      <c r="BH25">
        <f>(AO25-AU25)/(AO25-BE25)</f>
        <v>0</v>
      </c>
      <c r="BI25">
        <f>(AU25-AT25)/(AU25-AN25)</f>
        <v>0</v>
      </c>
      <c r="BJ25">
        <f>(AO25-AU25)/(AO25-AN25)</f>
        <v>0</v>
      </c>
      <c r="BK25">
        <f>$B$11*CF25+$C$11*CG25+$F$11*CT25</f>
        <v>0</v>
      </c>
      <c r="BL25">
        <f>BK25*BM25</f>
        <v>0</v>
      </c>
      <c r="BM25">
        <f>($B$11*$D$9+$C$11*$D$9+$F$11*((DG25+CY25)/MAX(DG25+CY25+DH25, 0.1)*$I$9+DH25/MAX(DG25+CY25+DH25, 0.1)*$J$9))/($B$11+$C$11+$F$11)</f>
        <v>0</v>
      </c>
      <c r="BN25">
        <f>($B$11*$K$9+$C$11*$K$9+$F$11*((DG25+CY25)/MAX(DG25+CY25+DH25, 0.1)*$P$9+DH25/MAX(DG25+CY25+DH25, 0.1)*$Q$9))/($B$11+$C$11+$F$11)</f>
        <v>0</v>
      </c>
      <c r="BO25">
        <v>6</v>
      </c>
      <c r="BP25">
        <v>0.5</v>
      </c>
      <c r="BQ25" t="s">
        <v>333</v>
      </c>
      <c r="BR25">
        <v>1554849913.6</v>
      </c>
      <c r="BS25">
        <v>146.662</v>
      </c>
      <c r="BT25">
        <v>156.089</v>
      </c>
      <c r="BU25">
        <v>20.5219</v>
      </c>
      <c r="BV25">
        <v>20.6418</v>
      </c>
      <c r="BW25">
        <v>599.996</v>
      </c>
      <c r="BX25">
        <v>101.148</v>
      </c>
      <c r="BY25">
        <v>0.0999623</v>
      </c>
      <c r="BZ25">
        <v>26.5862</v>
      </c>
      <c r="CA25">
        <v>29.3208</v>
      </c>
      <c r="CB25">
        <v>999.9</v>
      </c>
      <c r="CC25">
        <v>0</v>
      </c>
      <c r="CD25">
        <v>0</v>
      </c>
      <c r="CE25">
        <v>9991.25</v>
      </c>
      <c r="CF25">
        <v>0</v>
      </c>
      <c r="CG25">
        <v>0.00152894</v>
      </c>
      <c r="CH25">
        <v>-9.42662</v>
      </c>
      <c r="CI25">
        <v>149.735</v>
      </c>
      <c r="CJ25">
        <v>159.378</v>
      </c>
      <c r="CK25">
        <v>-0.119862</v>
      </c>
      <c r="CL25">
        <v>143.936</v>
      </c>
      <c r="CM25">
        <v>156.089</v>
      </c>
      <c r="CN25">
        <v>20.4319</v>
      </c>
      <c r="CO25">
        <v>20.6418</v>
      </c>
      <c r="CP25">
        <v>2.07576</v>
      </c>
      <c r="CQ25">
        <v>2.08788</v>
      </c>
      <c r="CR25">
        <v>18.0343</v>
      </c>
      <c r="CS25">
        <v>18.127</v>
      </c>
      <c r="CT25">
        <v>9170.27</v>
      </c>
      <c r="CU25">
        <v>0.995579</v>
      </c>
      <c r="CV25">
        <v>0.00442135</v>
      </c>
      <c r="CW25">
        <v>0</v>
      </c>
      <c r="CX25">
        <v>0.8268</v>
      </c>
      <c r="CY25">
        <v>0</v>
      </c>
      <c r="CZ25">
        <v>1428.06</v>
      </c>
      <c r="DA25">
        <v>80845.1</v>
      </c>
      <c r="DB25">
        <v>47.187</v>
      </c>
      <c r="DC25">
        <v>46.375</v>
      </c>
      <c r="DD25">
        <v>46.187</v>
      </c>
      <c r="DE25">
        <v>44.625</v>
      </c>
      <c r="DF25">
        <v>45.437</v>
      </c>
      <c r="DG25">
        <v>9129.73</v>
      </c>
      <c r="DH25">
        <v>40.54</v>
      </c>
      <c r="DI25">
        <v>0</v>
      </c>
      <c r="DJ25">
        <v>2.79999995231628</v>
      </c>
      <c r="DK25">
        <v>1.41915</v>
      </c>
      <c r="DL25">
        <v>1.57568770567997</v>
      </c>
      <c r="DM25">
        <v>-26.4534613053139</v>
      </c>
      <c r="DN25">
        <v>846.659941176471</v>
      </c>
      <c r="DO25">
        <v>10</v>
      </c>
      <c r="DP25">
        <v>1554846223.5</v>
      </c>
      <c r="DQ25" t="s">
        <v>334</v>
      </c>
      <c r="DR25">
        <v>14</v>
      </c>
      <c r="DS25">
        <v>2.726</v>
      </c>
      <c r="DT25">
        <v>0.09</v>
      </c>
      <c r="DU25">
        <v>400</v>
      </c>
      <c r="DV25">
        <v>19</v>
      </c>
      <c r="DW25">
        <v>0.32</v>
      </c>
      <c r="DX25">
        <v>0.14</v>
      </c>
      <c r="DY25">
        <v>129.661049180328</v>
      </c>
      <c r="DZ25">
        <v>98.478212585955</v>
      </c>
      <c r="EA25">
        <v>14.4498092203938</v>
      </c>
      <c r="EB25">
        <v>0</v>
      </c>
      <c r="EC25">
        <v>120.307808196721</v>
      </c>
      <c r="ED25">
        <v>98.6781848757488</v>
      </c>
      <c r="EE25">
        <v>14.4786505439515</v>
      </c>
      <c r="EF25">
        <v>0</v>
      </c>
      <c r="EG25">
        <v>20.4230655737705</v>
      </c>
      <c r="EH25">
        <v>0.339892543627781</v>
      </c>
      <c r="EI25">
        <v>0.0504797439825091</v>
      </c>
      <c r="EJ25">
        <v>0</v>
      </c>
      <c r="EK25">
        <v>0</v>
      </c>
      <c r="EL25">
        <v>3</v>
      </c>
      <c r="EM25" t="s">
        <v>356</v>
      </c>
      <c r="EN25">
        <v>3.20853</v>
      </c>
      <c r="EO25">
        <v>2.67607</v>
      </c>
      <c r="EP25">
        <v>0.0438859</v>
      </c>
      <c r="EQ25">
        <v>0.0471328</v>
      </c>
      <c r="ER25">
        <v>0.10432</v>
      </c>
      <c r="ES25">
        <v>0.104931</v>
      </c>
      <c r="ET25">
        <v>29613.2</v>
      </c>
      <c r="EU25">
        <v>33823.8</v>
      </c>
      <c r="EV25">
        <v>30794.4</v>
      </c>
      <c r="EW25">
        <v>34149.7</v>
      </c>
      <c r="EX25">
        <v>37480.5</v>
      </c>
      <c r="EY25">
        <v>37852.2</v>
      </c>
      <c r="EZ25">
        <v>41988.5</v>
      </c>
      <c r="FA25">
        <v>42174.4</v>
      </c>
      <c r="FB25">
        <v>2.23487</v>
      </c>
      <c r="FC25">
        <v>1.89285</v>
      </c>
      <c r="FD25">
        <v>0.219412</v>
      </c>
      <c r="FE25">
        <v>0</v>
      </c>
      <c r="FF25">
        <v>25.7358</v>
      </c>
      <c r="FG25">
        <v>999.9</v>
      </c>
      <c r="FH25">
        <v>56.501</v>
      </c>
      <c r="FI25">
        <v>30.887</v>
      </c>
      <c r="FJ25">
        <v>25.0391</v>
      </c>
      <c r="FK25">
        <v>60.42</v>
      </c>
      <c r="FL25">
        <v>22.5401</v>
      </c>
      <c r="FM25">
        <v>1</v>
      </c>
      <c r="FN25">
        <v>-0.0493216</v>
      </c>
      <c r="FO25">
        <v>1.72147</v>
      </c>
      <c r="FP25">
        <v>20.2357</v>
      </c>
      <c r="FQ25">
        <v>5.23781</v>
      </c>
      <c r="FR25">
        <v>11.986</v>
      </c>
      <c r="FS25">
        <v>4.9726</v>
      </c>
      <c r="FT25">
        <v>3.2967</v>
      </c>
      <c r="FU25">
        <v>166.3</v>
      </c>
      <c r="FV25">
        <v>9999</v>
      </c>
      <c r="FW25">
        <v>9999</v>
      </c>
      <c r="FX25">
        <v>7719</v>
      </c>
      <c r="FY25">
        <v>1.85591</v>
      </c>
      <c r="FZ25">
        <v>1.85411</v>
      </c>
      <c r="GA25">
        <v>1.85518</v>
      </c>
      <c r="GB25">
        <v>1.85954</v>
      </c>
      <c r="GC25">
        <v>1.85379</v>
      </c>
      <c r="GD25">
        <v>1.85822</v>
      </c>
      <c r="GE25">
        <v>1.85546</v>
      </c>
      <c r="GF25">
        <v>1.85403</v>
      </c>
      <c r="GG25" t="s">
        <v>336</v>
      </c>
      <c r="GH25" t="s">
        <v>19</v>
      </c>
      <c r="GI25" t="s">
        <v>19</v>
      </c>
      <c r="GJ25" t="s">
        <v>19</v>
      </c>
      <c r="GK25" t="s">
        <v>337</v>
      </c>
      <c r="GL25" t="s">
        <v>338</v>
      </c>
      <c r="GM25" t="s">
        <v>339</v>
      </c>
      <c r="GN25" t="s">
        <v>339</v>
      </c>
      <c r="GO25" t="s">
        <v>339</v>
      </c>
      <c r="GP25" t="s">
        <v>339</v>
      </c>
      <c r="GQ25">
        <v>0</v>
      </c>
      <c r="GR25">
        <v>100</v>
      </c>
      <c r="GS25">
        <v>100</v>
      </c>
      <c r="GT25">
        <v>2.726</v>
      </c>
      <c r="GU25">
        <v>0.09</v>
      </c>
      <c r="GV25">
        <v>2</v>
      </c>
      <c r="GW25">
        <v>647.224</v>
      </c>
      <c r="GX25">
        <v>387.213</v>
      </c>
      <c r="GY25">
        <v>21.6106</v>
      </c>
      <c r="GZ25">
        <v>26.4734</v>
      </c>
      <c r="HA25">
        <v>30.0002</v>
      </c>
      <c r="HB25">
        <v>26.3752</v>
      </c>
      <c r="HC25">
        <v>26.3683</v>
      </c>
      <c r="HD25">
        <v>10.0351</v>
      </c>
      <c r="HE25">
        <v>25.6882</v>
      </c>
      <c r="HF25">
        <v>23.8701</v>
      </c>
      <c r="HG25">
        <v>21.61</v>
      </c>
      <c r="HH25">
        <v>168.33</v>
      </c>
      <c r="HI25">
        <v>20.7282</v>
      </c>
      <c r="HJ25">
        <v>101.159</v>
      </c>
      <c r="HK25">
        <v>101.508</v>
      </c>
    </row>
    <row r="26" spans="1:219">
      <c r="A26">
        <v>10</v>
      </c>
      <c r="B26">
        <v>1554849917.6</v>
      </c>
      <c r="C26">
        <v>104</v>
      </c>
      <c r="D26" t="s">
        <v>366</v>
      </c>
      <c r="E26" t="s">
        <v>367</v>
      </c>
      <c r="H26">
        <v>1554849917.6</v>
      </c>
      <c r="I26">
        <f>BW26*AJ26*(BU26-BV26)/(100*BO26*(1000-AJ26*BU26))</f>
        <v>0</v>
      </c>
      <c r="J26">
        <f>BW26*AJ26*(BT26-BS26*(1000-AJ26*BV26)/(1000-AJ26*BU26))/(100*BO26)</f>
        <v>0</v>
      </c>
      <c r="K26">
        <f>BS26 - IF(AJ26&gt;1, J26*BO26*100.0/(AL26*CE26), 0)</f>
        <v>0</v>
      </c>
      <c r="L26">
        <f>((R26-I26/2)*K26-J26)/(R26+I26/2)</f>
        <v>0</v>
      </c>
      <c r="M26">
        <f>L26*(BX26+BY26)/1000.0</f>
        <v>0</v>
      </c>
      <c r="N26">
        <f>(BS26 - IF(AJ26&gt;1, J26*BO26*100.0/(AL26*CE26), 0))*(BX26+BY26)/1000.0</f>
        <v>0</v>
      </c>
      <c r="O26">
        <f>2.0/((1/Q26-1/P26)+SIGN(Q26)*SQRT((1/Q26-1/P26)*(1/Q26-1/P26) + 4*BP26/((BP26+1)*(BP26+1))*(2*1/Q26*1/P26-1/P26*1/P26)))</f>
        <v>0</v>
      </c>
      <c r="P26">
        <f>AG26+AF26*BO26+AE26*BO26*BO26</f>
        <v>0</v>
      </c>
      <c r="Q26">
        <f>I26*(1000-(1000*0.61365*exp(17.502*U26/(240.97+U26))/(BX26+BY26)+BU26)/2)/(1000*0.61365*exp(17.502*U26/(240.97+U26))/(BX26+BY26)-BU26)</f>
        <v>0</v>
      </c>
      <c r="R26">
        <f>1/((BP26+1)/(O26/1.6)+1/(P26/1.37)) + BP26/((BP26+1)/(O26/1.6) + BP26/(P26/1.37))</f>
        <v>0</v>
      </c>
      <c r="S26">
        <f>(BL26*BN26)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BU26*(BX26+BY26)/1000</f>
        <v>0</v>
      </c>
      <c r="Y26">
        <f>0.61365*exp(17.502*BZ26/(240.97+BZ26))</f>
        <v>0</v>
      </c>
      <c r="Z26">
        <f>(V26-BU26*(BX26+BY26)/1000)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-0.0420924903135513</v>
      </c>
      <c r="AF26">
        <v>0.0472525078816407</v>
      </c>
      <c r="AG26">
        <v>3.51534101739838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MAX(0,($B$13+$C$13*CE26)/(1+$D$13*CE26)*BX26/(BZ26+273)*$E$13)</f>
        <v>0</v>
      </c>
      <c r="AM26" t="s">
        <v>330</v>
      </c>
      <c r="AN26">
        <v>3.87508235294118</v>
      </c>
      <c r="AO26">
        <v>2.0364</v>
      </c>
      <c r="AP26">
        <f>AO26-AN26</f>
        <v>0</v>
      </c>
      <c r="AQ26">
        <f>AP26/AO26</f>
        <v>0</v>
      </c>
      <c r="AR26">
        <v>-0.829396894826422</v>
      </c>
      <c r="AS26" t="s">
        <v>368</v>
      </c>
      <c r="AT26">
        <v>1.56931764705882</v>
      </c>
      <c r="AU26">
        <v>1.4664</v>
      </c>
      <c r="AV26">
        <f>1-AT26/AU26</f>
        <v>0</v>
      </c>
      <c r="AW26">
        <v>0.5</v>
      </c>
      <c r="AX26">
        <f>BL26</f>
        <v>0</v>
      </c>
      <c r="AY26">
        <f>J26</f>
        <v>0</v>
      </c>
      <c r="AZ26">
        <f>AV26*AW26*AX26</f>
        <v>0</v>
      </c>
      <c r="BA26">
        <f>BF26/AU26</f>
        <v>0</v>
      </c>
      <c r="BB26">
        <f>(AY26-AR26)/AX26</f>
        <v>0</v>
      </c>
      <c r="BC26">
        <f>(AO26-AU26)/AU26</f>
        <v>0</v>
      </c>
      <c r="BD26" t="s">
        <v>332</v>
      </c>
      <c r="BE26">
        <v>0</v>
      </c>
      <c r="BF26">
        <f>AU26-BE26</f>
        <v>0</v>
      </c>
      <c r="BG26">
        <f>(AU26-AT26)/(AU26-BE26)</f>
        <v>0</v>
      </c>
      <c r="BH26">
        <f>(AO26-AU26)/(AO26-BE26)</f>
        <v>0</v>
      </c>
      <c r="BI26">
        <f>(AU26-AT26)/(AU26-AN26)</f>
        <v>0</v>
      </c>
      <c r="BJ26">
        <f>(AO26-AU26)/(AO26-AN26)</f>
        <v>0</v>
      </c>
      <c r="BK26">
        <f>$B$11*CF26+$C$11*CG26+$F$11*CT26</f>
        <v>0</v>
      </c>
      <c r="BL26">
        <f>BK26*BM26</f>
        <v>0</v>
      </c>
      <c r="BM26">
        <f>($B$11*$D$9+$C$11*$D$9+$F$11*((DG26+CY26)/MAX(DG26+CY26+DH26, 0.1)*$I$9+DH26/MAX(DG26+CY26+DH26, 0.1)*$J$9))/($B$11+$C$11+$F$11)</f>
        <v>0</v>
      </c>
      <c r="BN26">
        <f>($B$11*$K$9+$C$11*$K$9+$F$11*((DG26+CY26)/MAX(DG26+CY26+DH26, 0.1)*$P$9+DH26/MAX(DG26+CY26+DH26, 0.1)*$Q$9))/($B$11+$C$11+$F$11)</f>
        <v>0</v>
      </c>
      <c r="BO26">
        <v>6</v>
      </c>
      <c r="BP26">
        <v>0.5</v>
      </c>
      <c r="BQ26" t="s">
        <v>333</v>
      </c>
      <c r="BR26">
        <v>1554849917.6</v>
      </c>
      <c r="BS26">
        <v>153.234</v>
      </c>
      <c r="BT26">
        <v>162.382</v>
      </c>
      <c r="BU26">
        <v>20.5497</v>
      </c>
      <c r="BV26">
        <v>20.6497</v>
      </c>
      <c r="BW26">
        <v>600.034</v>
      </c>
      <c r="BX26">
        <v>101.148</v>
      </c>
      <c r="BY26">
        <v>0.0998011</v>
      </c>
      <c r="BZ26">
        <v>26.6027</v>
      </c>
      <c r="CA26">
        <v>29.33</v>
      </c>
      <c r="CB26">
        <v>999.9</v>
      </c>
      <c r="CC26">
        <v>0</v>
      </c>
      <c r="CD26">
        <v>0</v>
      </c>
      <c r="CE26">
        <v>10035.6</v>
      </c>
      <c r="CF26">
        <v>0</v>
      </c>
      <c r="CG26">
        <v>0.00152894</v>
      </c>
      <c r="CH26">
        <v>-9.14864</v>
      </c>
      <c r="CI26">
        <v>156.449</v>
      </c>
      <c r="CJ26">
        <v>165.806</v>
      </c>
      <c r="CK26">
        <v>-0.1</v>
      </c>
      <c r="CL26">
        <v>150.508</v>
      </c>
      <c r="CM26">
        <v>162.382</v>
      </c>
      <c r="CN26">
        <v>20.4597</v>
      </c>
      <c r="CO26">
        <v>20.6497</v>
      </c>
      <c r="CP26">
        <v>2.07857</v>
      </c>
      <c r="CQ26">
        <v>2.08868</v>
      </c>
      <c r="CR26">
        <v>18.0559</v>
      </c>
      <c r="CS26">
        <v>18.1331</v>
      </c>
      <c r="CT26">
        <v>9186.3</v>
      </c>
      <c r="CU26">
        <v>0.995582</v>
      </c>
      <c r="CV26">
        <v>0.00441798</v>
      </c>
      <c r="CW26">
        <v>0</v>
      </c>
      <c r="CX26">
        <v>0.3</v>
      </c>
      <c r="CY26">
        <v>0</v>
      </c>
      <c r="CZ26">
        <v>1419.76</v>
      </c>
      <c r="DA26">
        <v>80986.5</v>
      </c>
      <c r="DB26">
        <v>47.312</v>
      </c>
      <c r="DC26">
        <v>46.375</v>
      </c>
      <c r="DD26">
        <v>46.25</v>
      </c>
      <c r="DE26">
        <v>44.687</v>
      </c>
      <c r="DF26">
        <v>45.5</v>
      </c>
      <c r="DG26">
        <v>9145.71</v>
      </c>
      <c r="DH26">
        <v>40.58</v>
      </c>
      <c r="DI26">
        <v>0</v>
      </c>
      <c r="DJ26">
        <v>2.90000009536743</v>
      </c>
      <c r="DK26">
        <v>1.56931764705882</v>
      </c>
      <c r="DL26">
        <v>2.94522680501195</v>
      </c>
      <c r="DM26">
        <v>-402.669340561058</v>
      </c>
      <c r="DN26">
        <v>708.056176470588</v>
      </c>
      <c r="DO26">
        <v>10</v>
      </c>
      <c r="DP26">
        <v>1554846223.5</v>
      </c>
      <c r="DQ26" t="s">
        <v>334</v>
      </c>
      <c r="DR26">
        <v>14</v>
      </c>
      <c r="DS26">
        <v>2.726</v>
      </c>
      <c r="DT26">
        <v>0.09</v>
      </c>
      <c r="DU26">
        <v>400</v>
      </c>
      <c r="DV26">
        <v>19</v>
      </c>
      <c r="DW26">
        <v>0.32</v>
      </c>
      <c r="DX26">
        <v>0.14</v>
      </c>
      <c r="DY26">
        <v>136.245836065574</v>
      </c>
      <c r="DZ26">
        <v>98.6082834478755</v>
      </c>
      <c r="EA26">
        <v>14.4689296523482</v>
      </c>
      <c r="EB26">
        <v>0</v>
      </c>
      <c r="EC26">
        <v>126.90737704918</v>
      </c>
      <c r="ED26">
        <v>98.5068006345494</v>
      </c>
      <c r="EE26">
        <v>14.4533888251152</v>
      </c>
      <c r="EF26">
        <v>0</v>
      </c>
      <c r="EG26">
        <v>20.448837704918</v>
      </c>
      <c r="EH26">
        <v>0.329133791644541</v>
      </c>
      <c r="EI26">
        <v>0.0486377953418554</v>
      </c>
      <c r="EJ26">
        <v>0</v>
      </c>
      <c r="EK26">
        <v>0</v>
      </c>
      <c r="EL26">
        <v>3</v>
      </c>
      <c r="EM26" t="s">
        <v>356</v>
      </c>
      <c r="EN26">
        <v>3.20862</v>
      </c>
      <c r="EO26">
        <v>2.67631</v>
      </c>
      <c r="EP26">
        <v>0.0457429</v>
      </c>
      <c r="EQ26">
        <v>0.0488761</v>
      </c>
      <c r="ER26">
        <v>0.10442</v>
      </c>
      <c r="ES26">
        <v>0.104959</v>
      </c>
      <c r="ET26">
        <v>29555.2</v>
      </c>
      <c r="EU26">
        <v>33761.8</v>
      </c>
      <c r="EV26">
        <v>30793.9</v>
      </c>
      <c r="EW26">
        <v>34149.6</v>
      </c>
      <c r="EX26">
        <v>37475.7</v>
      </c>
      <c r="EY26">
        <v>37851.4</v>
      </c>
      <c r="EZ26">
        <v>41987.8</v>
      </c>
      <c r="FA26">
        <v>42174.8</v>
      </c>
      <c r="FB26">
        <v>2.2348</v>
      </c>
      <c r="FC26">
        <v>1.89277</v>
      </c>
      <c r="FD26">
        <v>0.218652</v>
      </c>
      <c r="FE26">
        <v>0</v>
      </c>
      <c r="FF26">
        <v>25.7575</v>
      </c>
      <c r="FG26">
        <v>999.9</v>
      </c>
      <c r="FH26">
        <v>56.501</v>
      </c>
      <c r="FI26">
        <v>30.887</v>
      </c>
      <c r="FJ26">
        <v>25.0379</v>
      </c>
      <c r="FK26">
        <v>60.23</v>
      </c>
      <c r="FL26">
        <v>22.4239</v>
      </c>
      <c r="FM26">
        <v>1</v>
      </c>
      <c r="FN26">
        <v>-0.0495046</v>
      </c>
      <c r="FO26">
        <v>1.72364</v>
      </c>
      <c r="FP26">
        <v>20.2388</v>
      </c>
      <c r="FQ26">
        <v>5.23945</v>
      </c>
      <c r="FR26">
        <v>11.986</v>
      </c>
      <c r="FS26">
        <v>4.97355</v>
      </c>
      <c r="FT26">
        <v>3.2971</v>
      </c>
      <c r="FU26">
        <v>166.3</v>
      </c>
      <c r="FV26">
        <v>9999</v>
      </c>
      <c r="FW26">
        <v>9999</v>
      </c>
      <c r="FX26">
        <v>7719</v>
      </c>
      <c r="FY26">
        <v>1.8559</v>
      </c>
      <c r="FZ26">
        <v>1.85412</v>
      </c>
      <c r="GA26">
        <v>1.85519</v>
      </c>
      <c r="GB26">
        <v>1.85954</v>
      </c>
      <c r="GC26">
        <v>1.8538</v>
      </c>
      <c r="GD26">
        <v>1.85821</v>
      </c>
      <c r="GE26">
        <v>1.85547</v>
      </c>
      <c r="GF26">
        <v>1.85404</v>
      </c>
      <c r="GG26" t="s">
        <v>336</v>
      </c>
      <c r="GH26" t="s">
        <v>19</v>
      </c>
      <c r="GI26" t="s">
        <v>19</v>
      </c>
      <c r="GJ26" t="s">
        <v>19</v>
      </c>
      <c r="GK26" t="s">
        <v>337</v>
      </c>
      <c r="GL26" t="s">
        <v>338</v>
      </c>
      <c r="GM26" t="s">
        <v>339</v>
      </c>
      <c r="GN26" t="s">
        <v>339</v>
      </c>
      <c r="GO26" t="s">
        <v>339</v>
      </c>
      <c r="GP26" t="s">
        <v>339</v>
      </c>
      <c r="GQ26">
        <v>0</v>
      </c>
      <c r="GR26">
        <v>100</v>
      </c>
      <c r="GS26">
        <v>100</v>
      </c>
      <c r="GT26">
        <v>2.726</v>
      </c>
      <c r="GU26">
        <v>0.09</v>
      </c>
      <c r="GV26">
        <v>2</v>
      </c>
      <c r="GW26">
        <v>647.166</v>
      </c>
      <c r="GX26">
        <v>387.172</v>
      </c>
      <c r="GY26">
        <v>21.6106</v>
      </c>
      <c r="GZ26">
        <v>26.4734</v>
      </c>
      <c r="HA26">
        <v>30.0001</v>
      </c>
      <c r="HB26">
        <v>26.3752</v>
      </c>
      <c r="HC26">
        <v>26.3683</v>
      </c>
      <c r="HD26">
        <v>10.2869</v>
      </c>
      <c r="HE26">
        <v>25.4147</v>
      </c>
      <c r="HF26">
        <v>23.8701</v>
      </c>
      <c r="HG26">
        <v>21.61</v>
      </c>
      <c r="HH26">
        <v>173.33</v>
      </c>
      <c r="HI26">
        <v>20.7423</v>
      </c>
      <c r="HJ26">
        <v>101.157</v>
      </c>
      <c r="HK26">
        <v>101.508</v>
      </c>
    </row>
    <row r="27" spans="1:219">
      <c r="A27">
        <v>11</v>
      </c>
      <c r="B27">
        <v>1554849921.6</v>
      </c>
      <c r="C27">
        <v>108</v>
      </c>
      <c r="D27" t="s">
        <v>369</v>
      </c>
      <c r="E27" t="s">
        <v>370</v>
      </c>
      <c r="H27">
        <v>1554849921.6</v>
      </c>
      <c r="I27">
        <f>BW27*AJ27*(BU27-BV27)/(100*BO27*(1000-AJ27*BU27))</f>
        <v>0</v>
      </c>
      <c r="J27">
        <f>BW27*AJ27*(BT27-BS27*(1000-AJ27*BV27)/(1000-AJ27*BU27))/(100*BO27)</f>
        <v>0</v>
      </c>
      <c r="K27">
        <f>BS27 - IF(AJ27&gt;1, J27*BO27*100.0/(AL27*CE27), 0)</f>
        <v>0</v>
      </c>
      <c r="L27">
        <f>((R27-I27/2)*K27-J27)/(R27+I27/2)</f>
        <v>0</v>
      </c>
      <c r="M27">
        <f>L27*(BX27+BY27)/1000.0</f>
        <v>0</v>
      </c>
      <c r="N27">
        <f>(BS27 - IF(AJ27&gt;1, J27*BO27*100.0/(AL27*CE27), 0))*(BX27+BY27)/1000.0</f>
        <v>0</v>
      </c>
      <c r="O27">
        <f>2.0/((1/Q27-1/P27)+SIGN(Q27)*SQRT((1/Q27-1/P27)*(1/Q27-1/P27) + 4*BP27/((BP27+1)*(BP27+1))*(2*1/Q27*1/P27-1/P27*1/P27)))</f>
        <v>0</v>
      </c>
      <c r="P27">
        <f>AG27+AF27*BO27+AE27*BO27*BO27</f>
        <v>0</v>
      </c>
      <c r="Q27">
        <f>I27*(1000-(1000*0.61365*exp(17.502*U27/(240.97+U27))/(BX27+BY27)+BU27)/2)/(1000*0.61365*exp(17.502*U27/(240.97+U27))/(BX27+BY27)-BU27)</f>
        <v>0</v>
      </c>
      <c r="R27">
        <f>1/((BP27+1)/(O27/1.6)+1/(P27/1.37)) + BP27/((BP27+1)/(O27/1.6) + BP27/(P27/1.37))</f>
        <v>0</v>
      </c>
      <c r="S27">
        <f>(BL27*BN27)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BU27*(BX27+BY27)/1000</f>
        <v>0</v>
      </c>
      <c r="Y27">
        <f>0.61365*exp(17.502*BZ27/(240.97+BZ27))</f>
        <v>0</v>
      </c>
      <c r="Z27">
        <f>(V27-BU27*(BX27+BY27)/1000)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-0.0417225584685023</v>
      </c>
      <c r="AF27">
        <v>0.0468372269777637</v>
      </c>
      <c r="AG27">
        <v>3.4909224566025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MAX(0,($B$13+$C$13*CE27)/(1+$D$13*CE27)*BX27/(BZ27+273)*$E$13)</f>
        <v>0</v>
      </c>
      <c r="AM27" t="s">
        <v>330</v>
      </c>
      <c r="AN27">
        <v>3.87508235294118</v>
      </c>
      <c r="AO27">
        <v>2.0364</v>
      </c>
      <c r="AP27">
        <f>AO27-AN27</f>
        <v>0</v>
      </c>
      <c r="AQ27">
        <f>AP27/AO27</f>
        <v>0</v>
      </c>
      <c r="AR27">
        <v>-0.829396894826422</v>
      </c>
      <c r="AS27" t="s">
        <v>371</v>
      </c>
      <c r="AT27">
        <v>1.57451470588235</v>
      </c>
      <c r="AU27">
        <v>1.5928</v>
      </c>
      <c r="AV27">
        <f>1-AT27/AU27</f>
        <v>0</v>
      </c>
      <c r="AW27">
        <v>0.5</v>
      </c>
      <c r="AX27">
        <f>BL27</f>
        <v>0</v>
      </c>
      <c r="AY27">
        <f>J27</f>
        <v>0</v>
      </c>
      <c r="AZ27">
        <f>AV27*AW27*AX27</f>
        <v>0</v>
      </c>
      <c r="BA27">
        <f>BF27/AU27</f>
        <v>0</v>
      </c>
      <c r="BB27">
        <f>(AY27-AR27)/AX27</f>
        <v>0</v>
      </c>
      <c r="BC27">
        <f>(AO27-AU27)/AU27</f>
        <v>0</v>
      </c>
      <c r="BD27" t="s">
        <v>332</v>
      </c>
      <c r="BE27">
        <v>0</v>
      </c>
      <c r="BF27">
        <f>AU27-BE27</f>
        <v>0</v>
      </c>
      <c r="BG27">
        <f>(AU27-AT27)/(AU27-BE27)</f>
        <v>0</v>
      </c>
      <c r="BH27">
        <f>(AO27-AU27)/(AO27-BE27)</f>
        <v>0</v>
      </c>
      <c r="BI27">
        <f>(AU27-AT27)/(AU27-AN27)</f>
        <v>0</v>
      </c>
      <c r="BJ27">
        <f>(AO27-AU27)/(AO27-AN27)</f>
        <v>0</v>
      </c>
      <c r="BK27">
        <f>$B$11*CF27+$C$11*CG27+$F$11*CT27</f>
        <v>0</v>
      </c>
      <c r="BL27">
        <f>BK27*BM27</f>
        <v>0</v>
      </c>
      <c r="BM27">
        <f>($B$11*$D$9+$C$11*$D$9+$F$11*((DG27+CY27)/MAX(DG27+CY27+DH27, 0.1)*$I$9+DH27/MAX(DG27+CY27+DH27, 0.1)*$J$9))/($B$11+$C$11+$F$11)</f>
        <v>0</v>
      </c>
      <c r="BN27">
        <f>($B$11*$K$9+$C$11*$K$9+$F$11*((DG27+CY27)/MAX(DG27+CY27+DH27, 0.1)*$P$9+DH27/MAX(DG27+CY27+DH27, 0.1)*$Q$9))/($B$11+$C$11+$F$11)</f>
        <v>0</v>
      </c>
      <c r="BO27">
        <v>6</v>
      </c>
      <c r="BP27">
        <v>0.5</v>
      </c>
      <c r="BQ27" t="s">
        <v>333</v>
      </c>
      <c r="BR27">
        <v>1554849921.6</v>
      </c>
      <c r="BS27">
        <v>159.564</v>
      </c>
      <c r="BT27">
        <v>168.746</v>
      </c>
      <c r="BU27">
        <v>20.5688</v>
      </c>
      <c r="BV27">
        <v>20.6706</v>
      </c>
      <c r="BW27">
        <v>600.008</v>
      </c>
      <c r="BX27">
        <v>101.147</v>
      </c>
      <c r="BY27">
        <v>0.101052</v>
      </c>
      <c r="BZ27">
        <v>26.6266</v>
      </c>
      <c r="CA27">
        <v>29.3223</v>
      </c>
      <c r="CB27">
        <v>999.9</v>
      </c>
      <c r="CC27">
        <v>0</v>
      </c>
      <c r="CD27">
        <v>0</v>
      </c>
      <c r="CE27">
        <v>9947.5</v>
      </c>
      <c r="CF27">
        <v>0</v>
      </c>
      <c r="CG27">
        <v>0.00152894</v>
      </c>
      <c r="CH27">
        <v>-9.1817</v>
      </c>
      <c r="CI27">
        <v>162.915</v>
      </c>
      <c r="CJ27">
        <v>172.307</v>
      </c>
      <c r="CK27">
        <v>-0.101845</v>
      </c>
      <c r="CL27">
        <v>156.838</v>
      </c>
      <c r="CM27">
        <v>168.746</v>
      </c>
      <c r="CN27">
        <v>20.4788</v>
      </c>
      <c r="CO27">
        <v>20.6706</v>
      </c>
      <c r="CP27">
        <v>2.08047</v>
      </c>
      <c r="CQ27">
        <v>2.09077</v>
      </c>
      <c r="CR27">
        <v>18.0704</v>
      </c>
      <c r="CS27">
        <v>18.149</v>
      </c>
      <c r="CT27">
        <v>9207.14</v>
      </c>
      <c r="CU27">
        <v>0.995582</v>
      </c>
      <c r="CV27">
        <v>0.00441798</v>
      </c>
      <c r="CW27">
        <v>0</v>
      </c>
      <c r="CX27">
        <v>0.4676</v>
      </c>
      <c r="CY27">
        <v>0</v>
      </c>
      <c r="CZ27">
        <v>1399.03</v>
      </c>
      <c r="DA27">
        <v>81170.3</v>
      </c>
      <c r="DB27">
        <v>47.437</v>
      </c>
      <c r="DC27">
        <v>46.375</v>
      </c>
      <c r="DD27">
        <v>46.312</v>
      </c>
      <c r="DE27">
        <v>44.687</v>
      </c>
      <c r="DF27">
        <v>45.625</v>
      </c>
      <c r="DG27">
        <v>9166.46</v>
      </c>
      <c r="DH27">
        <v>40.68</v>
      </c>
      <c r="DI27">
        <v>0</v>
      </c>
      <c r="DJ27">
        <v>4.80000019073486</v>
      </c>
      <c r="DK27">
        <v>1.57451470588235</v>
      </c>
      <c r="DL27">
        <v>3.54228825897317</v>
      </c>
      <c r="DM27">
        <v>-1737.23471481112</v>
      </c>
      <c r="DN27">
        <v>781.422823529412</v>
      </c>
      <c r="DO27">
        <v>10</v>
      </c>
      <c r="DP27">
        <v>1554846223.5</v>
      </c>
      <c r="DQ27" t="s">
        <v>334</v>
      </c>
      <c r="DR27">
        <v>14</v>
      </c>
      <c r="DS27">
        <v>2.726</v>
      </c>
      <c r="DT27">
        <v>0.09</v>
      </c>
      <c r="DU27">
        <v>400</v>
      </c>
      <c r="DV27">
        <v>19</v>
      </c>
      <c r="DW27">
        <v>0.32</v>
      </c>
      <c r="DX27">
        <v>0.14</v>
      </c>
      <c r="DY27">
        <v>142.764983606557</v>
      </c>
      <c r="DZ27">
        <v>98.3177895293682</v>
      </c>
      <c r="EA27">
        <v>14.4266224981681</v>
      </c>
      <c r="EB27">
        <v>0</v>
      </c>
      <c r="EC27">
        <v>133.480229508197</v>
      </c>
      <c r="ED27">
        <v>98.4427773664914</v>
      </c>
      <c r="EE27">
        <v>14.4439976136138</v>
      </c>
      <c r="EF27">
        <v>0</v>
      </c>
      <c r="EG27">
        <v>20.4723721311475</v>
      </c>
      <c r="EH27">
        <v>0.344139185616131</v>
      </c>
      <c r="EI27">
        <v>0.0509183825582026</v>
      </c>
      <c r="EJ27">
        <v>0</v>
      </c>
      <c r="EK27">
        <v>0</v>
      </c>
      <c r="EL27">
        <v>3</v>
      </c>
      <c r="EM27" t="s">
        <v>356</v>
      </c>
      <c r="EN27">
        <v>3.20856</v>
      </c>
      <c r="EO27">
        <v>2.67678</v>
      </c>
      <c r="EP27">
        <v>0.0475161</v>
      </c>
      <c r="EQ27">
        <v>0.0506226</v>
      </c>
      <c r="ER27">
        <v>0.104489</v>
      </c>
      <c r="ES27">
        <v>0.105033</v>
      </c>
      <c r="ET27">
        <v>29500.4</v>
      </c>
      <c r="EU27">
        <v>33699.6</v>
      </c>
      <c r="EV27">
        <v>30794</v>
      </c>
      <c r="EW27">
        <v>34149.3</v>
      </c>
      <c r="EX27">
        <v>37472.8</v>
      </c>
      <c r="EY27">
        <v>37847.9</v>
      </c>
      <c r="EZ27">
        <v>41987.8</v>
      </c>
      <c r="FA27">
        <v>42174.3</v>
      </c>
      <c r="FB27">
        <v>2.2348</v>
      </c>
      <c r="FC27">
        <v>1.89285</v>
      </c>
      <c r="FD27">
        <v>0.216857</v>
      </c>
      <c r="FE27">
        <v>0</v>
      </c>
      <c r="FF27">
        <v>25.7792</v>
      </c>
      <c r="FG27">
        <v>999.9</v>
      </c>
      <c r="FH27">
        <v>56.477</v>
      </c>
      <c r="FI27">
        <v>30.887</v>
      </c>
      <c r="FJ27">
        <v>25.0271</v>
      </c>
      <c r="FK27">
        <v>60.64</v>
      </c>
      <c r="FL27">
        <v>22.4279</v>
      </c>
      <c r="FM27">
        <v>1</v>
      </c>
      <c r="FN27">
        <v>-0.0492073</v>
      </c>
      <c r="FO27">
        <v>1.72605</v>
      </c>
      <c r="FP27">
        <v>20.2466</v>
      </c>
      <c r="FQ27">
        <v>5.2393</v>
      </c>
      <c r="FR27">
        <v>11.9861</v>
      </c>
      <c r="FS27">
        <v>4.97385</v>
      </c>
      <c r="FT27">
        <v>3.29725</v>
      </c>
      <c r="FU27">
        <v>166.3</v>
      </c>
      <c r="FV27">
        <v>9999</v>
      </c>
      <c r="FW27">
        <v>9999</v>
      </c>
      <c r="FX27">
        <v>7719.2</v>
      </c>
      <c r="FY27">
        <v>1.85589</v>
      </c>
      <c r="FZ27">
        <v>1.85411</v>
      </c>
      <c r="GA27">
        <v>1.85517</v>
      </c>
      <c r="GB27">
        <v>1.85953</v>
      </c>
      <c r="GC27">
        <v>1.85379</v>
      </c>
      <c r="GD27">
        <v>1.85822</v>
      </c>
      <c r="GE27">
        <v>1.85545</v>
      </c>
      <c r="GF27">
        <v>1.85405</v>
      </c>
      <c r="GG27" t="s">
        <v>336</v>
      </c>
      <c r="GH27" t="s">
        <v>19</v>
      </c>
      <c r="GI27" t="s">
        <v>19</v>
      </c>
      <c r="GJ27" t="s">
        <v>19</v>
      </c>
      <c r="GK27" t="s">
        <v>337</v>
      </c>
      <c r="GL27" t="s">
        <v>338</v>
      </c>
      <c r="GM27" t="s">
        <v>339</v>
      </c>
      <c r="GN27" t="s">
        <v>339</v>
      </c>
      <c r="GO27" t="s">
        <v>339</v>
      </c>
      <c r="GP27" t="s">
        <v>339</v>
      </c>
      <c r="GQ27">
        <v>0</v>
      </c>
      <c r="GR27">
        <v>100</v>
      </c>
      <c r="GS27">
        <v>100</v>
      </c>
      <c r="GT27">
        <v>2.726</v>
      </c>
      <c r="GU27">
        <v>0.09</v>
      </c>
      <c r="GV27">
        <v>2</v>
      </c>
      <c r="GW27">
        <v>647.166</v>
      </c>
      <c r="GX27">
        <v>387.216</v>
      </c>
      <c r="GY27">
        <v>21.6106</v>
      </c>
      <c r="GZ27">
        <v>26.4734</v>
      </c>
      <c r="HA27">
        <v>30.0001</v>
      </c>
      <c r="HB27">
        <v>26.3752</v>
      </c>
      <c r="HC27">
        <v>26.3689</v>
      </c>
      <c r="HD27">
        <v>10.588</v>
      </c>
      <c r="HE27">
        <v>25.4147</v>
      </c>
      <c r="HF27">
        <v>23.8701</v>
      </c>
      <c r="HG27">
        <v>21.61</v>
      </c>
      <c r="HH27">
        <v>183.33</v>
      </c>
      <c r="HI27">
        <v>20.7535</v>
      </c>
      <c r="HJ27">
        <v>101.157</v>
      </c>
      <c r="HK27">
        <v>101.507</v>
      </c>
    </row>
    <row r="28" spans="1:219">
      <c r="A28">
        <v>12</v>
      </c>
      <c r="B28">
        <v>1554849925.6</v>
      </c>
      <c r="C28">
        <v>112</v>
      </c>
      <c r="D28" t="s">
        <v>372</v>
      </c>
      <c r="E28" t="s">
        <v>373</v>
      </c>
      <c r="H28">
        <v>1554849925.6</v>
      </c>
      <c r="I28">
        <f>BW28*AJ28*(BU28-BV28)/(100*BO28*(1000-AJ28*BU28))</f>
        <v>0</v>
      </c>
      <c r="J28">
        <f>BW28*AJ28*(BT28-BS28*(1000-AJ28*BV28)/(1000-AJ28*BU28))/(100*BO28)</f>
        <v>0</v>
      </c>
      <c r="K28">
        <f>BS28 - IF(AJ28&gt;1, J28*BO28*100.0/(AL28*CE28), 0)</f>
        <v>0</v>
      </c>
      <c r="L28">
        <f>((R28-I28/2)*K28-J28)/(R28+I28/2)</f>
        <v>0</v>
      </c>
      <c r="M28">
        <f>L28*(BX28+BY28)/1000.0</f>
        <v>0</v>
      </c>
      <c r="N28">
        <f>(BS28 - IF(AJ28&gt;1, J28*BO28*100.0/(AL28*CE28), 0))*(BX28+BY28)/1000.0</f>
        <v>0</v>
      </c>
      <c r="O28">
        <f>2.0/((1/Q28-1/P28)+SIGN(Q28)*SQRT((1/Q28-1/P28)*(1/Q28-1/P28) + 4*BP28/((BP28+1)*(BP28+1))*(2*1/Q28*1/P28-1/P28*1/P28)))</f>
        <v>0</v>
      </c>
      <c r="P28">
        <f>AG28+AF28*BO28+AE28*BO28*BO28</f>
        <v>0</v>
      </c>
      <c r="Q28">
        <f>I28*(1000-(1000*0.61365*exp(17.502*U28/(240.97+U28))/(BX28+BY28)+BU28)/2)/(1000*0.61365*exp(17.502*U28/(240.97+U28))/(BX28+BY28)-BU28)</f>
        <v>0</v>
      </c>
      <c r="R28">
        <f>1/((BP28+1)/(O28/1.6)+1/(P28/1.37)) + BP28/((BP28+1)/(O28/1.6) + BP28/(P28/1.37))</f>
        <v>0</v>
      </c>
      <c r="S28">
        <f>(BL28*BN28)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BU28*(BX28+BY28)/1000</f>
        <v>0</v>
      </c>
      <c r="Y28">
        <f>0.61365*exp(17.502*BZ28/(240.97+BZ28))</f>
        <v>0</v>
      </c>
      <c r="Z28">
        <f>(V28-BU28*(BX28+BY28)/1000)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-0.0419901489723608</v>
      </c>
      <c r="AF28">
        <v>0.0471376207605606</v>
      </c>
      <c r="AG28">
        <v>3.50859323494712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MAX(0,($B$13+$C$13*CE28)/(1+$D$13*CE28)*BX28/(BZ28+273)*$E$13)</f>
        <v>0</v>
      </c>
      <c r="AM28" t="s">
        <v>330</v>
      </c>
      <c r="AN28">
        <v>3.87508235294118</v>
      </c>
      <c r="AO28">
        <v>2.0364</v>
      </c>
      <c r="AP28">
        <f>AO28-AN28</f>
        <v>0</v>
      </c>
      <c r="AQ28">
        <f>AP28/AO28</f>
        <v>0</v>
      </c>
      <c r="AR28">
        <v>-0.829396894826422</v>
      </c>
      <c r="AS28" t="s">
        <v>374</v>
      </c>
      <c r="AT28">
        <v>1.73654411764706</v>
      </c>
      <c r="AU28">
        <v>1.2196</v>
      </c>
      <c r="AV28">
        <f>1-AT28/AU28</f>
        <v>0</v>
      </c>
      <c r="AW28">
        <v>0.5</v>
      </c>
      <c r="AX28">
        <f>BL28</f>
        <v>0</v>
      </c>
      <c r="AY28">
        <f>J28</f>
        <v>0</v>
      </c>
      <c r="AZ28">
        <f>AV28*AW28*AX28</f>
        <v>0</v>
      </c>
      <c r="BA28">
        <f>BF28/AU28</f>
        <v>0</v>
      </c>
      <c r="BB28">
        <f>(AY28-AR28)/AX28</f>
        <v>0</v>
      </c>
      <c r="BC28">
        <f>(AO28-AU28)/AU28</f>
        <v>0</v>
      </c>
      <c r="BD28" t="s">
        <v>332</v>
      </c>
      <c r="BE28">
        <v>0</v>
      </c>
      <c r="BF28">
        <f>AU28-BE28</f>
        <v>0</v>
      </c>
      <c r="BG28">
        <f>(AU28-AT28)/(AU28-BE28)</f>
        <v>0</v>
      </c>
      <c r="BH28">
        <f>(AO28-AU28)/(AO28-BE28)</f>
        <v>0</v>
      </c>
      <c r="BI28">
        <f>(AU28-AT28)/(AU28-AN28)</f>
        <v>0</v>
      </c>
      <c r="BJ28">
        <f>(AO28-AU28)/(AO28-AN28)</f>
        <v>0</v>
      </c>
      <c r="BK28">
        <f>$B$11*CF28+$C$11*CG28+$F$11*CT28</f>
        <v>0</v>
      </c>
      <c r="BL28">
        <f>BK28*BM28</f>
        <v>0</v>
      </c>
      <c r="BM28">
        <f>($B$11*$D$9+$C$11*$D$9+$F$11*((DG28+CY28)/MAX(DG28+CY28+DH28, 0.1)*$I$9+DH28/MAX(DG28+CY28+DH28, 0.1)*$J$9))/($B$11+$C$11+$F$11)</f>
        <v>0</v>
      </c>
      <c r="BN28">
        <f>($B$11*$K$9+$C$11*$K$9+$F$11*((DG28+CY28)/MAX(DG28+CY28+DH28, 0.1)*$P$9+DH28/MAX(DG28+CY28+DH28, 0.1)*$Q$9))/($B$11+$C$11+$F$11)</f>
        <v>0</v>
      </c>
      <c r="BO28">
        <v>6</v>
      </c>
      <c r="BP28">
        <v>0.5</v>
      </c>
      <c r="BQ28" t="s">
        <v>333</v>
      </c>
      <c r="BR28">
        <v>1554849925.6</v>
      </c>
      <c r="BS28">
        <v>166.245</v>
      </c>
      <c r="BT28">
        <v>176.148</v>
      </c>
      <c r="BU28">
        <v>20.5859</v>
      </c>
      <c r="BV28">
        <v>20.6934</v>
      </c>
      <c r="BW28">
        <v>599.966</v>
      </c>
      <c r="BX28">
        <v>101.148</v>
      </c>
      <c r="BY28">
        <v>0.0995624</v>
      </c>
      <c r="BZ28">
        <v>26.5705</v>
      </c>
      <c r="CA28">
        <v>28.5713</v>
      </c>
      <c r="CB28">
        <v>999.9</v>
      </c>
      <c r="CC28">
        <v>0</v>
      </c>
      <c r="CD28">
        <v>0</v>
      </c>
      <c r="CE28">
        <v>10011.2</v>
      </c>
      <c r="CF28">
        <v>0</v>
      </c>
      <c r="CG28">
        <v>0.00152894</v>
      </c>
      <c r="CH28">
        <v>-9.9034</v>
      </c>
      <c r="CI28">
        <v>169.739</v>
      </c>
      <c r="CJ28">
        <v>179.87</v>
      </c>
      <c r="CK28">
        <v>-0.107502</v>
      </c>
      <c r="CL28">
        <v>163.519</v>
      </c>
      <c r="CM28">
        <v>176.148</v>
      </c>
      <c r="CN28">
        <v>20.4959</v>
      </c>
      <c r="CO28">
        <v>20.6934</v>
      </c>
      <c r="CP28">
        <v>2.08222</v>
      </c>
      <c r="CQ28">
        <v>2.09309</v>
      </c>
      <c r="CR28">
        <v>18.0838</v>
      </c>
      <c r="CS28">
        <v>18.1667</v>
      </c>
      <c r="CT28">
        <v>9188.51</v>
      </c>
      <c r="CU28">
        <v>0.995582</v>
      </c>
      <c r="CV28">
        <v>0.00441798</v>
      </c>
      <c r="CW28">
        <v>0</v>
      </c>
      <c r="CX28">
        <v>1.2068</v>
      </c>
      <c r="CY28">
        <v>0</v>
      </c>
      <c r="CZ28">
        <v>1419.63</v>
      </c>
      <c r="DA28">
        <v>81006.1</v>
      </c>
      <c r="DB28">
        <v>47.375</v>
      </c>
      <c r="DC28">
        <v>46.437</v>
      </c>
      <c r="DD28">
        <v>46.375</v>
      </c>
      <c r="DE28">
        <v>44.687</v>
      </c>
      <c r="DF28">
        <v>45.687</v>
      </c>
      <c r="DG28">
        <v>9147.92</v>
      </c>
      <c r="DH28">
        <v>40.59</v>
      </c>
      <c r="DI28">
        <v>0</v>
      </c>
      <c r="DJ28">
        <v>4.09999990463257</v>
      </c>
      <c r="DK28">
        <v>1.73654411764706</v>
      </c>
      <c r="DL28">
        <v>8.7698803378358</v>
      </c>
      <c r="DM28">
        <v>-3611.18386890339</v>
      </c>
      <c r="DN28">
        <v>710.568352941176</v>
      </c>
      <c r="DO28">
        <v>10</v>
      </c>
      <c r="DP28">
        <v>1554846223.5</v>
      </c>
      <c r="DQ28" t="s">
        <v>334</v>
      </c>
      <c r="DR28">
        <v>14</v>
      </c>
      <c r="DS28">
        <v>2.726</v>
      </c>
      <c r="DT28">
        <v>0.09</v>
      </c>
      <c r="DU28">
        <v>400</v>
      </c>
      <c r="DV28">
        <v>19</v>
      </c>
      <c r="DW28">
        <v>0.32</v>
      </c>
      <c r="DX28">
        <v>0.14</v>
      </c>
      <c r="DY28">
        <v>149.33568852459</v>
      </c>
      <c r="DZ28">
        <v>98.6164315177003</v>
      </c>
      <c r="EA28">
        <v>14.4708105787002</v>
      </c>
      <c r="EB28">
        <v>0</v>
      </c>
      <c r="EC28">
        <v>140.011508196721</v>
      </c>
      <c r="ED28">
        <v>98.313620306701</v>
      </c>
      <c r="EE28">
        <v>14.4251258955474</v>
      </c>
      <c r="EF28">
        <v>0</v>
      </c>
      <c r="EG28">
        <v>20.4947524590164</v>
      </c>
      <c r="EH28">
        <v>0.36166705446848</v>
      </c>
      <c r="EI28">
        <v>0.0533501904572242</v>
      </c>
      <c r="EJ28">
        <v>0</v>
      </c>
      <c r="EK28">
        <v>0</v>
      </c>
      <c r="EL28">
        <v>3</v>
      </c>
      <c r="EM28" t="s">
        <v>356</v>
      </c>
      <c r="EN28">
        <v>3.20847</v>
      </c>
      <c r="EO28">
        <v>2.67585</v>
      </c>
      <c r="EP28">
        <v>0.0493716</v>
      </c>
      <c r="EQ28">
        <v>0.0526366</v>
      </c>
      <c r="ER28">
        <v>0.104551</v>
      </c>
      <c r="ES28">
        <v>0.105115</v>
      </c>
      <c r="ET28">
        <v>29443</v>
      </c>
      <c r="EU28">
        <v>33627.9</v>
      </c>
      <c r="EV28">
        <v>30794</v>
      </c>
      <c r="EW28">
        <v>34149.2</v>
      </c>
      <c r="EX28">
        <v>37470.5</v>
      </c>
      <c r="EY28">
        <v>37844.2</v>
      </c>
      <c r="EZ28">
        <v>41988.2</v>
      </c>
      <c r="FA28">
        <v>42174.1</v>
      </c>
      <c r="FB28">
        <v>2.23487</v>
      </c>
      <c r="FC28">
        <v>1.89307</v>
      </c>
      <c r="FD28">
        <v>0.169531</v>
      </c>
      <c r="FE28">
        <v>0</v>
      </c>
      <c r="FF28">
        <v>25.7999</v>
      </c>
      <c r="FG28">
        <v>999.9</v>
      </c>
      <c r="FH28">
        <v>56.477</v>
      </c>
      <c r="FI28">
        <v>30.887</v>
      </c>
      <c r="FJ28">
        <v>25.0272</v>
      </c>
      <c r="FK28">
        <v>61.14</v>
      </c>
      <c r="FL28">
        <v>22.2997</v>
      </c>
      <c r="FM28">
        <v>1</v>
      </c>
      <c r="FN28">
        <v>-0.0492429</v>
      </c>
      <c r="FO28">
        <v>1.72714</v>
      </c>
      <c r="FP28">
        <v>20.2466</v>
      </c>
      <c r="FQ28">
        <v>5.23646</v>
      </c>
      <c r="FR28">
        <v>11.9863</v>
      </c>
      <c r="FS28">
        <v>4.97275</v>
      </c>
      <c r="FT28">
        <v>3.2965</v>
      </c>
      <c r="FU28">
        <v>166.3</v>
      </c>
      <c r="FV28">
        <v>9999</v>
      </c>
      <c r="FW28">
        <v>9999</v>
      </c>
      <c r="FX28">
        <v>7719.2</v>
      </c>
      <c r="FY28">
        <v>1.85592</v>
      </c>
      <c r="FZ28">
        <v>1.85412</v>
      </c>
      <c r="GA28">
        <v>1.85518</v>
      </c>
      <c r="GB28">
        <v>1.8595</v>
      </c>
      <c r="GC28">
        <v>1.85379</v>
      </c>
      <c r="GD28">
        <v>1.85822</v>
      </c>
      <c r="GE28">
        <v>1.85547</v>
      </c>
      <c r="GF28">
        <v>1.85403</v>
      </c>
      <c r="GG28" t="s">
        <v>336</v>
      </c>
      <c r="GH28" t="s">
        <v>19</v>
      </c>
      <c r="GI28" t="s">
        <v>19</v>
      </c>
      <c r="GJ28" t="s">
        <v>19</v>
      </c>
      <c r="GK28" t="s">
        <v>337</v>
      </c>
      <c r="GL28" t="s">
        <v>338</v>
      </c>
      <c r="GM28" t="s">
        <v>339</v>
      </c>
      <c r="GN28" t="s">
        <v>339</v>
      </c>
      <c r="GO28" t="s">
        <v>339</v>
      </c>
      <c r="GP28" t="s">
        <v>339</v>
      </c>
      <c r="GQ28">
        <v>0</v>
      </c>
      <c r="GR28">
        <v>100</v>
      </c>
      <c r="GS28">
        <v>100</v>
      </c>
      <c r="GT28">
        <v>2.726</v>
      </c>
      <c r="GU28">
        <v>0.09</v>
      </c>
      <c r="GV28">
        <v>2</v>
      </c>
      <c r="GW28">
        <v>647.224</v>
      </c>
      <c r="GX28">
        <v>387.352</v>
      </c>
      <c r="GY28">
        <v>21.6104</v>
      </c>
      <c r="GZ28">
        <v>26.4736</v>
      </c>
      <c r="HA28">
        <v>30.0001</v>
      </c>
      <c r="HB28">
        <v>26.3753</v>
      </c>
      <c r="HC28">
        <v>26.3706</v>
      </c>
      <c r="HD28">
        <v>10.8955</v>
      </c>
      <c r="HE28">
        <v>25.4147</v>
      </c>
      <c r="HF28">
        <v>23.8701</v>
      </c>
      <c r="HG28">
        <v>21.61</v>
      </c>
      <c r="HH28">
        <v>188.33</v>
      </c>
      <c r="HI28">
        <v>20.759</v>
      </c>
      <c r="HJ28">
        <v>101.158</v>
      </c>
      <c r="HK28">
        <v>101.507</v>
      </c>
    </row>
    <row r="29" spans="1:219">
      <c r="A29">
        <v>13</v>
      </c>
      <c r="B29">
        <v>1554849929.6</v>
      </c>
      <c r="C29">
        <v>116</v>
      </c>
      <c r="D29" t="s">
        <v>375</v>
      </c>
      <c r="E29" t="s">
        <v>376</v>
      </c>
      <c r="H29">
        <v>1554849929.6</v>
      </c>
      <c r="I29">
        <f>BW29*AJ29*(BU29-BV29)/(100*BO29*(1000-AJ29*BU29))</f>
        <v>0</v>
      </c>
      <c r="J29">
        <f>BW29*AJ29*(BT29-BS29*(1000-AJ29*BV29)/(1000-AJ29*BU29))/(100*BO29)</f>
        <v>0</v>
      </c>
      <c r="K29">
        <f>BS29 - IF(AJ29&gt;1, J29*BO29*100.0/(AL29*CE29), 0)</f>
        <v>0</v>
      </c>
      <c r="L29">
        <f>((R29-I29/2)*K29-J29)/(R29+I29/2)</f>
        <v>0</v>
      </c>
      <c r="M29">
        <f>L29*(BX29+BY29)/1000.0</f>
        <v>0</v>
      </c>
      <c r="N29">
        <f>(BS29 - IF(AJ29&gt;1, J29*BO29*100.0/(AL29*CE29), 0))*(BX29+BY29)/1000.0</f>
        <v>0</v>
      </c>
      <c r="O29">
        <f>2.0/((1/Q29-1/P29)+SIGN(Q29)*SQRT((1/Q29-1/P29)*(1/Q29-1/P29) + 4*BP29/((BP29+1)*(BP29+1))*(2*1/Q29*1/P29-1/P29*1/P29)))</f>
        <v>0</v>
      </c>
      <c r="P29">
        <f>AG29+AF29*BO29+AE29*BO29*BO29</f>
        <v>0</v>
      </c>
      <c r="Q29">
        <f>I29*(1000-(1000*0.61365*exp(17.502*U29/(240.97+U29))/(BX29+BY29)+BU29)/2)/(1000*0.61365*exp(17.502*U29/(240.97+U29))/(BX29+BY29)-BU29)</f>
        <v>0</v>
      </c>
      <c r="R29">
        <f>1/((BP29+1)/(O29/1.6)+1/(P29/1.37)) + BP29/((BP29+1)/(O29/1.6) + BP29/(P29/1.37))</f>
        <v>0</v>
      </c>
      <c r="S29">
        <f>(BL29*BN29)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BU29*(BX29+BY29)/1000</f>
        <v>0</v>
      </c>
      <c r="Y29">
        <f>0.61365*exp(17.502*BZ29/(240.97+BZ29))</f>
        <v>0</v>
      </c>
      <c r="Z29">
        <f>(V29-BU29*(BX29+BY29)/1000)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-0.0420694180521982</v>
      </c>
      <c r="AF29">
        <v>0.0472266072470308</v>
      </c>
      <c r="AG29">
        <v>3.51382027605756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MAX(0,($B$13+$C$13*CE29)/(1+$D$13*CE29)*BX29/(BZ29+273)*$E$13)</f>
        <v>0</v>
      </c>
      <c r="AM29" t="s">
        <v>330</v>
      </c>
      <c r="AN29">
        <v>3.87508235294118</v>
      </c>
      <c r="AO29">
        <v>2.0364</v>
      </c>
      <c r="AP29">
        <f>AO29-AN29</f>
        <v>0</v>
      </c>
      <c r="AQ29">
        <f>AP29/AO29</f>
        <v>0</v>
      </c>
      <c r="AR29">
        <v>-0.829396894826422</v>
      </c>
      <c r="AS29" t="s">
        <v>377</v>
      </c>
      <c r="AT29">
        <v>1.87302647058824</v>
      </c>
      <c r="AU29">
        <v>1.2952</v>
      </c>
      <c r="AV29">
        <f>1-AT29/AU29</f>
        <v>0</v>
      </c>
      <c r="AW29">
        <v>0.5</v>
      </c>
      <c r="AX29">
        <f>BL29</f>
        <v>0</v>
      </c>
      <c r="AY29">
        <f>J29</f>
        <v>0</v>
      </c>
      <c r="AZ29">
        <f>AV29*AW29*AX29</f>
        <v>0</v>
      </c>
      <c r="BA29">
        <f>BF29/AU29</f>
        <v>0</v>
      </c>
      <c r="BB29">
        <f>(AY29-AR29)/AX29</f>
        <v>0</v>
      </c>
      <c r="BC29">
        <f>(AO29-AU29)/AU29</f>
        <v>0</v>
      </c>
      <c r="BD29" t="s">
        <v>332</v>
      </c>
      <c r="BE29">
        <v>0</v>
      </c>
      <c r="BF29">
        <f>AU29-BE29</f>
        <v>0</v>
      </c>
      <c r="BG29">
        <f>(AU29-AT29)/(AU29-BE29)</f>
        <v>0</v>
      </c>
      <c r="BH29">
        <f>(AO29-AU29)/(AO29-BE29)</f>
        <v>0</v>
      </c>
      <c r="BI29">
        <f>(AU29-AT29)/(AU29-AN29)</f>
        <v>0</v>
      </c>
      <c r="BJ29">
        <f>(AO29-AU29)/(AO29-AN29)</f>
        <v>0</v>
      </c>
      <c r="BK29">
        <f>$B$11*CF29+$C$11*CG29+$F$11*CT29</f>
        <v>0</v>
      </c>
      <c r="BL29">
        <f>BK29*BM29</f>
        <v>0</v>
      </c>
      <c r="BM29">
        <f>($B$11*$D$9+$C$11*$D$9+$F$11*((DG29+CY29)/MAX(DG29+CY29+DH29, 0.1)*$I$9+DH29/MAX(DG29+CY29+DH29, 0.1)*$J$9))/($B$11+$C$11+$F$11)</f>
        <v>0</v>
      </c>
      <c r="BN29">
        <f>($B$11*$K$9+$C$11*$K$9+$F$11*((DG29+CY29)/MAX(DG29+CY29+DH29, 0.1)*$P$9+DH29/MAX(DG29+CY29+DH29, 0.1)*$Q$9))/($B$11+$C$11+$F$11)</f>
        <v>0</v>
      </c>
      <c r="BO29">
        <v>6</v>
      </c>
      <c r="BP29">
        <v>0.5</v>
      </c>
      <c r="BQ29" t="s">
        <v>333</v>
      </c>
      <c r="BR29">
        <v>1554849929.6</v>
      </c>
      <c r="BS29">
        <v>172.984</v>
      </c>
      <c r="BT29">
        <v>182.379</v>
      </c>
      <c r="BU29">
        <v>20.598</v>
      </c>
      <c r="BV29">
        <v>20.6967</v>
      </c>
      <c r="BW29">
        <v>600.021</v>
      </c>
      <c r="BX29">
        <v>101.149</v>
      </c>
      <c r="BY29">
        <v>0.099751</v>
      </c>
      <c r="BZ29">
        <v>26.555</v>
      </c>
      <c r="CA29">
        <v>28.3065</v>
      </c>
      <c r="CB29">
        <v>999.9</v>
      </c>
      <c r="CC29">
        <v>0</v>
      </c>
      <c r="CD29">
        <v>0</v>
      </c>
      <c r="CE29">
        <v>10030</v>
      </c>
      <c r="CF29">
        <v>0</v>
      </c>
      <c r="CG29">
        <v>0.00152894</v>
      </c>
      <c r="CH29">
        <v>-9.3949</v>
      </c>
      <c r="CI29">
        <v>176.622</v>
      </c>
      <c r="CJ29">
        <v>186.233</v>
      </c>
      <c r="CK29">
        <v>-0.0986233</v>
      </c>
      <c r="CL29">
        <v>170.258</v>
      </c>
      <c r="CM29">
        <v>182.379</v>
      </c>
      <c r="CN29">
        <v>20.508</v>
      </c>
      <c r="CO29">
        <v>20.6967</v>
      </c>
      <c r="CP29">
        <v>2.08347</v>
      </c>
      <c r="CQ29">
        <v>2.09344</v>
      </c>
      <c r="CR29">
        <v>18.0933</v>
      </c>
      <c r="CS29">
        <v>18.1694</v>
      </c>
      <c r="CT29">
        <v>9171.36</v>
      </c>
      <c r="CU29">
        <v>0.995582</v>
      </c>
      <c r="CV29">
        <v>0.00441798</v>
      </c>
      <c r="CW29">
        <v>0</v>
      </c>
      <c r="CX29">
        <v>0.4656</v>
      </c>
      <c r="CY29">
        <v>0</v>
      </c>
      <c r="CZ29">
        <v>1431.1</v>
      </c>
      <c r="DA29">
        <v>80854.9</v>
      </c>
      <c r="DB29">
        <v>47.312</v>
      </c>
      <c r="DC29">
        <v>46.437</v>
      </c>
      <c r="DD29">
        <v>46.437</v>
      </c>
      <c r="DE29">
        <v>44.687</v>
      </c>
      <c r="DF29">
        <v>45.75</v>
      </c>
      <c r="DG29">
        <v>9130.84</v>
      </c>
      <c r="DH29">
        <v>40.52</v>
      </c>
      <c r="DI29">
        <v>0</v>
      </c>
      <c r="DJ29">
        <v>4.19999980926514</v>
      </c>
      <c r="DK29">
        <v>1.87302647058824</v>
      </c>
      <c r="DL29">
        <v>-3.96758922897058</v>
      </c>
      <c r="DM29">
        <v>2269.74171181483</v>
      </c>
      <c r="DN29">
        <v>639.328647058823</v>
      </c>
      <c r="DO29">
        <v>10</v>
      </c>
      <c r="DP29">
        <v>1554846223.5</v>
      </c>
      <c r="DQ29" t="s">
        <v>334</v>
      </c>
      <c r="DR29">
        <v>14</v>
      </c>
      <c r="DS29">
        <v>2.726</v>
      </c>
      <c r="DT29">
        <v>0.09</v>
      </c>
      <c r="DU29">
        <v>400</v>
      </c>
      <c r="DV29">
        <v>19</v>
      </c>
      <c r="DW29">
        <v>0.32</v>
      </c>
      <c r="DX29">
        <v>0.14</v>
      </c>
      <c r="DY29">
        <v>155.953786885246</v>
      </c>
      <c r="DZ29">
        <v>99.2028323638216</v>
      </c>
      <c r="EA29">
        <v>14.557182861262</v>
      </c>
      <c r="EB29">
        <v>0</v>
      </c>
      <c r="EC29">
        <v>146.579049180328</v>
      </c>
      <c r="ED29">
        <v>98.450125859327</v>
      </c>
      <c r="EE29">
        <v>14.44519983738</v>
      </c>
      <c r="EF29">
        <v>0</v>
      </c>
      <c r="EG29">
        <v>20.5167573770492</v>
      </c>
      <c r="EH29">
        <v>0.363174193548381</v>
      </c>
      <c r="EI29">
        <v>0.0535526382966326</v>
      </c>
      <c r="EJ29">
        <v>0</v>
      </c>
      <c r="EK29">
        <v>0</v>
      </c>
      <c r="EL29">
        <v>3</v>
      </c>
      <c r="EM29" t="s">
        <v>356</v>
      </c>
      <c r="EN29">
        <v>3.20858</v>
      </c>
      <c r="EO29">
        <v>2.6762</v>
      </c>
      <c r="EP29">
        <v>0.0512261</v>
      </c>
      <c r="EQ29">
        <v>0.0543158</v>
      </c>
      <c r="ER29">
        <v>0.104595</v>
      </c>
      <c r="ES29">
        <v>0.105127</v>
      </c>
      <c r="ET29">
        <v>29385.9</v>
      </c>
      <c r="EU29">
        <v>33568.4</v>
      </c>
      <c r="EV29">
        <v>30794.4</v>
      </c>
      <c r="EW29">
        <v>34149.2</v>
      </c>
      <c r="EX29">
        <v>37468.8</v>
      </c>
      <c r="EY29">
        <v>37843.6</v>
      </c>
      <c r="EZ29">
        <v>41988.3</v>
      </c>
      <c r="FA29">
        <v>42174</v>
      </c>
      <c r="FB29">
        <v>2.23498</v>
      </c>
      <c r="FC29">
        <v>1.89285</v>
      </c>
      <c r="FD29">
        <v>0.152402</v>
      </c>
      <c r="FE29">
        <v>0</v>
      </c>
      <c r="FF29">
        <v>25.8146</v>
      </c>
      <c r="FG29">
        <v>999.9</v>
      </c>
      <c r="FH29">
        <v>56.477</v>
      </c>
      <c r="FI29">
        <v>30.877</v>
      </c>
      <c r="FJ29">
        <v>25.0129</v>
      </c>
      <c r="FK29">
        <v>60.71</v>
      </c>
      <c r="FL29">
        <v>22.3438</v>
      </c>
      <c r="FM29">
        <v>1</v>
      </c>
      <c r="FN29">
        <v>-0.0491717</v>
      </c>
      <c r="FO29">
        <v>1.72953</v>
      </c>
      <c r="FP29">
        <v>20.244</v>
      </c>
      <c r="FQ29">
        <v>5.2408</v>
      </c>
      <c r="FR29">
        <v>11.986</v>
      </c>
      <c r="FS29">
        <v>4.9741</v>
      </c>
      <c r="FT29">
        <v>3.2973</v>
      </c>
      <c r="FU29">
        <v>166.3</v>
      </c>
      <c r="FV29">
        <v>9999</v>
      </c>
      <c r="FW29">
        <v>9999</v>
      </c>
      <c r="FX29">
        <v>7719.2</v>
      </c>
      <c r="FY29">
        <v>1.85591</v>
      </c>
      <c r="FZ29">
        <v>1.85412</v>
      </c>
      <c r="GA29">
        <v>1.85517</v>
      </c>
      <c r="GB29">
        <v>1.8595</v>
      </c>
      <c r="GC29">
        <v>1.8538</v>
      </c>
      <c r="GD29">
        <v>1.85821</v>
      </c>
      <c r="GE29">
        <v>1.85546</v>
      </c>
      <c r="GF29">
        <v>1.85402</v>
      </c>
      <c r="GG29" t="s">
        <v>336</v>
      </c>
      <c r="GH29" t="s">
        <v>19</v>
      </c>
      <c r="GI29" t="s">
        <v>19</v>
      </c>
      <c r="GJ29" t="s">
        <v>19</v>
      </c>
      <c r="GK29" t="s">
        <v>337</v>
      </c>
      <c r="GL29" t="s">
        <v>338</v>
      </c>
      <c r="GM29" t="s">
        <v>339</v>
      </c>
      <c r="GN29" t="s">
        <v>339</v>
      </c>
      <c r="GO29" t="s">
        <v>339</v>
      </c>
      <c r="GP29" t="s">
        <v>339</v>
      </c>
      <c r="GQ29">
        <v>0</v>
      </c>
      <c r="GR29">
        <v>100</v>
      </c>
      <c r="GS29">
        <v>100</v>
      </c>
      <c r="GT29">
        <v>2.726</v>
      </c>
      <c r="GU29">
        <v>0.09</v>
      </c>
      <c r="GV29">
        <v>2</v>
      </c>
      <c r="GW29">
        <v>647.327</v>
      </c>
      <c r="GX29">
        <v>387.229</v>
      </c>
      <c r="GY29">
        <v>21.6105</v>
      </c>
      <c r="GZ29">
        <v>26.4757</v>
      </c>
      <c r="HA29">
        <v>30.0002</v>
      </c>
      <c r="HB29">
        <v>26.3774</v>
      </c>
      <c r="HC29">
        <v>26.3706</v>
      </c>
      <c r="HD29">
        <v>11.1463</v>
      </c>
      <c r="HE29">
        <v>25.4147</v>
      </c>
      <c r="HF29">
        <v>23.8701</v>
      </c>
      <c r="HG29">
        <v>21.61</v>
      </c>
      <c r="HH29">
        <v>193.33</v>
      </c>
      <c r="HI29">
        <v>20.7706</v>
      </c>
      <c r="HJ29">
        <v>101.158</v>
      </c>
      <c r="HK29">
        <v>101.507</v>
      </c>
    </row>
    <row r="30" spans="1:219">
      <c r="A30">
        <v>14</v>
      </c>
      <c r="B30">
        <v>1554849933.6</v>
      </c>
      <c r="C30">
        <v>120</v>
      </c>
      <c r="D30" t="s">
        <v>378</v>
      </c>
      <c r="E30" t="s">
        <v>379</v>
      </c>
      <c r="H30">
        <v>1554849933.6</v>
      </c>
      <c r="I30">
        <f>BW30*AJ30*(BU30-BV30)/(100*BO30*(1000-AJ30*BU30))</f>
        <v>0</v>
      </c>
      <c r="J30">
        <f>BW30*AJ30*(BT30-BS30*(1000-AJ30*BV30)/(1000-AJ30*BU30))/(100*BO30)</f>
        <v>0</v>
      </c>
      <c r="K30">
        <f>BS30 - IF(AJ30&gt;1, J30*BO30*100.0/(AL30*CE30), 0)</f>
        <v>0</v>
      </c>
      <c r="L30">
        <f>((R30-I30/2)*K30-J30)/(R30+I30/2)</f>
        <v>0</v>
      </c>
      <c r="M30">
        <f>L30*(BX30+BY30)/1000.0</f>
        <v>0</v>
      </c>
      <c r="N30">
        <f>(BS30 - IF(AJ30&gt;1, J30*BO30*100.0/(AL30*CE30), 0))*(BX30+BY30)/1000.0</f>
        <v>0</v>
      </c>
      <c r="O30">
        <f>2.0/((1/Q30-1/P30)+SIGN(Q30)*SQRT((1/Q30-1/P30)*(1/Q30-1/P30) + 4*BP30/((BP30+1)*(BP30+1))*(2*1/Q30*1/P30-1/P30*1/P30)))</f>
        <v>0</v>
      </c>
      <c r="P30">
        <f>AG30+AF30*BO30+AE30*BO30*BO30</f>
        <v>0</v>
      </c>
      <c r="Q30">
        <f>I30*(1000-(1000*0.61365*exp(17.502*U30/(240.97+U30))/(BX30+BY30)+BU30)/2)/(1000*0.61365*exp(17.502*U30/(240.97+U30))/(BX30+BY30)-BU30)</f>
        <v>0</v>
      </c>
      <c r="R30">
        <f>1/((BP30+1)/(O30/1.6)+1/(P30/1.37)) + BP30/((BP30+1)/(O30/1.6) + BP30/(P30/1.37))</f>
        <v>0</v>
      </c>
      <c r="S30">
        <f>(BL30*BN30)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BU30*(BX30+BY30)/1000</f>
        <v>0</v>
      </c>
      <c r="Y30">
        <f>0.61365*exp(17.502*BZ30/(240.97+BZ30))</f>
        <v>0</v>
      </c>
      <c r="Z30">
        <f>(V30-BU30*(BX30+BY30)/1000)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-0.0418090444353905</v>
      </c>
      <c r="AF30">
        <v>0.0469343150521825</v>
      </c>
      <c r="AG30">
        <v>3.49663804184035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MAX(0,($B$13+$C$13*CE30)/(1+$D$13*CE30)*BX30/(BZ30+273)*$E$13)</f>
        <v>0</v>
      </c>
      <c r="AM30" t="s">
        <v>330</v>
      </c>
      <c r="AN30">
        <v>3.87508235294118</v>
      </c>
      <c r="AO30">
        <v>2.0364</v>
      </c>
      <c r="AP30">
        <f>AO30-AN30</f>
        <v>0</v>
      </c>
      <c r="AQ30">
        <f>AP30/AO30</f>
        <v>0</v>
      </c>
      <c r="AR30">
        <v>-0.829396894826422</v>
      </c>
      <c r="AS30" t="s">
        <v>380</v>
      </c>
      <c r="AT30">
        <v>1.58596176470588</v>
      </c>
      <c r="AU30">
        <v>1.3848</v>
      </c>
      <c r="AV30">
        <f>1-AT30/AU30</f>
        <v>0</v>
      </c>
      <c r="AW30">
        <v>0.5</v>
      </c>
      <c r="AX30">
        <f>BL30</f>
        <v>0</v>
      </c>
      <c r="AY30">
        <f>J30</f>
        <v>0</v>
      </c>
      <c r="AZ30">
        <f>AV30*AW30*AX30</f>
        <v>0</v>
      </c>
      <c r="BA30">
        <f>BF30/AU30</f>
        <v>0</v>
      </c>
      <c r="BB30">
        <f>(AY30-AR30)/AX30</f>
        <v>0</v>
      </c>
      <c r="BC30">
        <f>(AO30-AU30)/AU30</f>
        <v>0</v>
      </c>
      <c r="BD30" t="s">
        <v>332</v>
      </c>
      <c r="BE30">
        <v>0</v>
      </c>
      <c r="BF30">
        <f>AU30-BE30</f>
        <v>0</v>
      </c>
      <c r="BG30">
        <f>(AU30-AT30)/(AU30-BE30)</f>
        <v>0</v>
      </c>
      <c r="BH30">
        <f>(AO30-AU30)/(AO30-BE30)</f>
        <v>0</v>
      </c>
      <c r="BI30">
        <f>(AU30-AT30)/(AU30-AN30)</f>
        <v>0</v>
      </c>
      <c r="BJ30">
        <f>(AO30-AU30)/(AO30-AN30)</f>
        <v>0</v>
      </c>
      <c r="BK30">
        <f>$B$11*CF30+$C$11*CG30+$F$11*CT30</f>
        <v>0</v>
      </c>
      <c r="BL30">
        <f>BK30*BM30</f>
        <v>0</v>
      </c>
      <c r="BM30">
        <f>($B$11*$D$9+$C$11*$D$9+$F$11*((DG30+CY30)/MAX(DG30+CY30+DH30, 0.1)*$I$9+DH30/MAX(DG30+CY30+DH30, 0.1)*$J$9))/($B$11+$C$11+$F$11)</f>
        <v>0</v>
      </c>
      <c r="BN30">
        <f>($B$11*$K$9+$C$11*$K$9+$F$11*((DG30+CY30)/MAX(DG30+CY30+DH30, 0.1)*$P$9+DH30/MAX(DG30+CY30+DH30, 0.1)*$Q$9))/($B$11+$C$11+$F$11)</f>
        <v>0</v>
      </c>
      <c r="BO30">
        <v>6</v>
      </c>
      <c r="BP30">
        <v>0.5</v>
      </c>
      <c r="BQ30" t="s">
        <v>333</v>
      </c>
      <c r="BR30">
        <v>1554849933.6</v>
      </c>
      <c r="BS30">
        <v>179.417</v>
      </c>
      <c r="BT30">
        <v>188.331</v>
      </c>
      <c r="BU30">
        <v>20.6144</v>
      </c>
      <c r="BV30">
        <v>20.7001</v>
      </c>
      <c r="BW30">
        <v>600.019</v>
      </c>
      <c r="BX30">
        <v>101.147</v>
      </c>
      <c r="BY30">
        <v>0.100143</v>
      </c>
      <c r="BZ30">
        <v>26.6128</v>
      </c>
      <c r="CA30">
        <v>28.9665</v>
      </c>
      <c r="CB30">
        <v>999.9</v>
      </c>
      <c r="CC30">
        <v>0</v>
      </c>
      <c r="CD30">
        <v>0</v>
      </c>
      <c r="CE30">
        <v>9968.12</v>
      </c>
      <c r="CF30">
        <v>0</v>
      </c>
      <c r="CG30">
        <v>0.00152894</v>
      </c>
      <c r="CH30">
        <v>-8.91388</v>
      </c>
      <c r="CI30">
        <v>183.194</v>
      </c>
      <c r="CJ30">
        <v>192.312</v>
      </c>
      <c r="CK30">
        <v>-0.0856533</v>
      </c>
      <c r="CL30">
        <v>176.691</v>
      </c>
      <c r="CM30">
        <v>188.331</v>
      </c>
      <c r="CN30">
        <v>20.5244</v>
      </c>
      <c r="CO30">
        <v>20.7001</v>
      </c>
      <c r="CP30">
        <v>2.08509</v>
      </c>
      <c r="CQ30">
        <v>2.09375</v>
      </c>
      <c r="CR30">
        <v>18.1057</v>
      </c>
      <c r="CS30">
        <v>18.1717</v>
      </c>
      <c r="CT30">
        <v>9179.82</v>
      </c>
      <c r="CU30">
        <v>0.995582</v>
      </c>
      <c r="CV30">
        <v>0.00441798</v>
      </c>
      <c r="CW30">
        <v>0</v>
      </c>
      <c r="CX30">
        <v>0.312</v>
      </c>
      <c r="CY30">
        <v>0</v>
      </c>
      <c r="CZ30">
        <v>1427.62</v>
      </c>
      <c r="DA30">
        <v>80929.4</v>
      </c>
      <c r="DB30">
        <v>47.375</v>
      </c>
      <c r="DC30">
        <v>46.437</v>
      </c>
      <c r="DD30">
        <v>46.5</v>
      </c>
      <c r="DE30">
        <v>44.687</v>
      </c>
      <c r="DF30">
        <v>45.812</v>
      </c>
      <c r="DG30">
        <v>9139.26</v>
      </c>
      <c r="DH30">
        <v>40.56</v>
      </c>
      <c r="DI30">
        <v>0</v>
      </c>
      <c r="DJ30">
        <v>2.90000009536743</v>
      </c>
      <c r="DK30">
        <v>1.58596176470588</v>
      </c>
      <c r="DL30">
        <v>-8.58714675910462</v>
      </c>
      <c r="DM30">
        <v>1622.21593148772</v>
      </c>
      <c r="DN30">
        <v>710.951882352941</v>
      </c>
      <c r="DO30">
        <v>10</v>
      </c>
      <c r="DP30">
        <v>1554846223.5</v>
      </c>
      <c r="DQ30" t="s">
        <v>334</v>
      </c>
      <c r="DR30">
        <v>14</v>
      </c>
      <c r="DS30">
        <v>2.726</v>
      </c>
      <c r="DT30">
        <v>0.09</v>
      </c>
      <c r="DU30">
        <v>400</v>
      </c>
      <c r="DV30">
        <v>19</v>
      </c>
      <c r="DW30">
        <v>0.32</v>
      </c>
      <c r="DX30">
        <v>0.14</v>
      </c>
      <c r="DY30">
        <v>162.534672131148</v>
      </c>
      <c r="DZ30">
        <v>98.9272004230585</v>
      </c>
      <c r="EA30">
        <v>14.5169929886835</v>
      </c>
      <c r="EB30">
        <v>0</v>
      </c>
      <c r="EC30">
        <v>153.157639344262</v>
      </c>
      <c r="ED30">
        <v>98.6733410893727</v>
      </c>
      <c r="EE30">
        <v>14.4779892148735</v>
      </c>
      <c r="EF30">
        <v>0</v>
      </c>
      <c r="EG30">
        <v>20.5383967213115</v>
      </c>
      <c r="EH30">
        <v>0.34128863035432</v>
      </c>
      <c r="EI30">
        <v>0.0506193378690336</v>
      </c>
      <c r="EJ30">
        <v>0</v>
      </c>
      <c r="EK30">
        <v>0</v>
      </c>
      <c r="EL30">
        <v>3</v>
      </c>
      <c r="EM30" t="s">
        <v>356</v>
      </c>
      <c r="EN30">
        <v>3.20858</v>
      </c>
      <c r="EO30">
        <v>2.67605</v>
      </c>
      <c r="EP30">
        <v>0.0529795</v>
      </c>
      <c r="EQ30">
        <v>0.0559052</v>
      </c>
      <c r="ER30">
        <v>0.104653</v>
      </c>
      <c r="ES30">
        <v>0.105138</v>
      </c>
      <c r="ET30">
        <v>29331.8</v>
      </c>
      <c r="EU30">
        <v>33511.7</v>
      </c>
      <c r="EV30">
        <v>30794.6</v>
      </c>
      <c r="EW30">
        <v>34149</v>
      </c>
      <c r="EX30">
        <v>37466.6</v>
      </c>
      <c r="EY30">
        <v>37843</v>
      </c>
      <c r="EZ30">
        <v>41988.6</v>
      </c>
      <c r="FA30">
        <v>42173.9</v>
      </c>
      <c r="FB30">
        <v>2.23505</v>
      </c>
      <c r="FC30">
        <v>1.89307</v>
      </c>
      <c r="FD30">
        <v>0.19253</v>
      </c>
      <c r="FE30">
        <v>0</v>
      </c>
      <c r="FF30">
        <v>25.82</v>
      </c>
      <c r="FG30">
        <v>999.9</v>
      </c>
      <c r="FH30">
        <v>56.477</v>
      </c>
      <c r="FI30">
        <v>30.897</v>
      </c>
      <c r="FJ30">
        <v>25.0425</v>
      </c>
      <c r="FK30">
        <v>60.85</v>
      </c>
      <c r="FL30">
        <v>22.484</v>
      </c>
      <c r="FM30">
        <v>1</v>
      </c>
      <c r="FN30">
        <v>-0.0491972</v>
      </c>
      <c r="FO30">
        <v>1.73168</v>
      </c>
      <c r="FP30">
        <v>20.2356</v>
      </c>
      <c r="FQ30">
        <v>5.23796</v>
      </c>
      <c r="FR30">
        <v>11.986</v>
      </c>
      <c r="FS30">
        <v>4.97315</v>
      </c>
      <c r="FT30">
        <v>3.29685</v>
      </c>
      <c r="FU30">
        <v>166.3</v>
      </c>
      <c r="FV30">
        <v>9999</v>
      </c>
      <c r="FW30">
        <v>9999</v>
      </c>
      <c r="FX30">
        <v>7719.4</v>
      </c>
      <c r="FY30">
        <v>1.85589</v>
      </c>
      <c r="FZ30">
        <v>1.85412</v>
      </c>
      <c r="GA30">
        <v>1.85518</v>
      </c>
      <c r="GB30">
        <v>1.85952</v>
      </c>
      <c r="GC30">
        <v>1.85379</v>
      </c>
      <c r="GD30">
        <v>1.85821</v>
      </c>
      <c r="GE30">
        <v>1.85547</v>
      </c>
      <c r="GF30">
        <v>1.85402</v>
      </c>
      <c r="GG30" t="s">
        <v>336</v>
      </c>
      <c r="GH30" t="s">
        <v>19</v>
      </c>
      <c r="GI30" t="s">
        <v>19</v>
      </c>
      <c r="GJ30" t="s">
        <v>19</v>
      </c>
      <c r="GK30" t="s">
        <v>337</v>
      </c>
      <c r="GL30" t="s">
        <v>338</v>
      </c>
      <c r="GM30" t="s">
        <v>339</v>
      </c>
      <c r="GN30" t="s">
        <v>339</v>
      </c>
      <c r="GO30" t="s">
        <v>339</v>
      </c>
      <c r="GP30" t="s">
        <v>339</v>
      </c>
      <c r="GQ30">
        <v>0</v>
      </c>
      <c r="GR30">
        <v>100</v>
      </c>
      <c r="GS30">
        <v>100</v>
      </c>
      <c r="GT30">
        <v>2.726</v>
      </c>
      <c r="GU30">
        <v>0.09</v>
      </c>
      <c r="GV30">
        <v>2</v>
      </c>
      <c r="GW30">
        <v>647.385</v>
      </c>
      <c r="GX30">
        <v>387.352</v>
      </c>
      <c r="GY30">
        <v>21.6105</v>
      </c>
      <c r="GZ30">
        <v>26.4757</v>
      </c>
      <c r="HA30">
        <v>30.0001</v>
      </c>
      <c r="HB30">
        <v>26.3774</v>
      </c>
      <c r="HC30">
        <v>26.3706</v>
      </c>
      <c r="HD30">
        <v>11.4693</v>
      </c>
      <c r="HE30">
        <v>25.4147</v>
      </c>
      <c r="HF30">
        <v>23.8701</v>
      </c>
      <c r="HG30">
        <v>21.61</v>
      </c>
      <c r="HH30">
        <v>203.33</v>
      </c>
      <c r="HI30">
        <v>20.7663</v>
      </c>
      <c r="HJ30">
        <v>101.159</v>
      </c>
      <c r="HK30">
        <v>101.506</v>
      </c>
    </row>
    <row r="31" spans="1:219">
      <c r="A31">
        <v>15</v>
      </c>
      <c r="B31">
        <v>1554849937.6</v>
      </c>
      <c r="C31">
        <v>124</v>
      </c>
      <c r="D31" t="s">
        <v>381</v>
      </c>
      <c r="E31" t="s">
        <v>382</v>
      </c>
      <c r="H31">
        <v>1554849937.6</v>
      </c>
      <c r="I31">
        <f>BW31*AJ31*(BU31-BV31)/(100*BO31*(1000-AJ31*BU31))</f>
        <v>0</v>
      </c>
      <c r="J31">
        <f>BW31*AJ31*(BT31-BS31*(1000-AJ31*BV31)/(1000-AJ31*BU31))/(100*BO31)</f>
        <v>0</v>
      </c>
      <c r="K31">
        <f>BS31 - IF(AJ31&gt;1, J31*BO31*100.0/(AL31*CE31), 0)</f>
        <v>0</v>
      </c>
      <c r="L31">
        <f>((R31-I31/2)*K31-J31)/(R31+I31/2)</f>
        <v>0</v>
      </c>
      <c r="M31">
        <f>L31*(BX31+BY31)/1000.0</f>
        <v>0</v>
      </c>
      <c r="N31">
        <f>(BS31 - IF(AJ31&gt;1, J31*BO31*100.0/(AL31*CE31), 0))*(BX31+BY31)/1000.0</f>
        <v>0</v>
      </c>
      <c r="O31">
        <f>2.0/((1/Q31-1/P31)+SIGN(Q31)*SQRT((1/Q31-1/P31)*(1/Q31-1/P31) + 4*BP31/((BP31+1)*(BP31+1))*(2*1/Q31*1/P31-1/P31*1/P31)))</f>
        <v>0</v>
      </c>
      <c r="P31">
        <f>AG31+AF31*BO31+AE31*BO31*BO31</f>
        <v>0</v>
      </c>
      <c r="Q31">
        <f>I31*(1000-(1000*0.61365*exp(17.502*U31/(240.97+U31))/(BX31+BY31)+BU31)/2)/(1000*0.61365*exp(17.502*U31/(240.97+U31))/(BX31+BY31)-BU31)</f>
        <v>0</v>
      </c>
      <c r="R31">
        <f>1/((BP31+1)/(O31/1.6)+1/(P31/1.37)) + BP31/((BP31+1)/(O31/1.6) + BP31/(P31/1.37))</f>
        <v>0</v>
      </c>
      <c r="S31">
        <f>(BL31*BN31)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BU31*(BX31+BY31)/1000</f>
        <v>0</v>
      </c>
      <c r="Y31">
        <f>0.61365*exp(17.502*BZ31/(240.97+BZ31))</f>
        <v>0</v>
      </c>
      <c r="Z31">
        <f>(V31-BU31*(BX31+BY31)/1000)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-0.0419838705337336</v>
      </c>
      <c r="AF31">
        <v>0.0471305726631801</v>
      </c>
      <c r="AG31">
        <v>3.50817908278909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MAX(0,($B$13+$C$13*CE31)/(1+$D$13*CE31)*BX31/(BZ31+273)*$E$13)</f>
        <v>0</v>
      </c>
      <c r="AM31" t="s">
        <v>330</v>
      </c>
      <c r="AN31">
        <v>3.87508235294118</v>
      </c>
      <c r="AO31">
        <v>2.0364</v>
      </c>
      <c r="AP31">
        <f>AO31-AN31</f>
        <v>0</v>
      </c>
      <c r="AQ31">
        <f>AP31/AO31</f>
        <v>0</v>
      </c>
      <c r="AR31">
        <v>-0.829396894826422</v>
      </c>
      <c r="AS31" t="s">
        <v>383</v>
      </c>
      <c r="AT31">
        <v>1.28343529411765</v>
      </c>
      <c r="AU31">
        <v>1.4136</v>
      </c>
      <c r="AV31">
        <f>1-AT31/AU31</f>
        <v>0</v>
      </c>
      <c r="AW31">
        <v>0.5</v>
      </c>
      <c r="AX31">
        <f>BL31</f>
        <v>0</v>
      </c>
      <c r="AY31">
        <f>J31</f>
        <v>0</v>
      </c>
      <c r="AZ31">
        <f>AV31*AW31*AX31</f>
        <v>0</v>
      </c>
      <c r="BA31">
        <f>BF31/AU31</f>
        <v>0</v>
      </c>
      <c r="BB31">
        <f>(AY31-AR31)/AX31</f>
        <v>0</v>
      </c>
      <c r="BC31">
        <f>(AO31-AU31)/AU31</f>
        <v>0</v>
      </c>
      <c r="BD31" t="s">
        <v>332</v>
      </c>
      <c r="BE31">
        <v>0</v>
      </c>
      <c r="BF31">
        <f>AU31-BE31</f>
        <v>0</v>
      </c>
      <c r="BG31">
        <f>(AU31-AT31)/(AU31-BE31)</f>
        <v>0</v>
      </c>
      <c r="BH31">
        <f>(AO31-AU31)/(AO31-BE31)</f>
        <v>0</v>
      </c>
      <c r="BI31">
        <f>(AU31-AT31)/(AU31-AN31)</f>
        <v>0</v>
      </c>
      <c r="BJ31">
        <f>(AO31-AU31)/(AO31-AN31)</f>
        <v>0</v>
      </c>
      <c r="BK31">
        <f>$B$11*CF31+$C$11*CG31+$F$11*CT31</f>
        <v>0</v>
      </c>
      <c r="BL31">
        <f>BK31*BM31</f>
        <v>0</v>
      </c>
      <c r="BM31">
        <f>($B$11*$D$9+$C$11*$D$9+$F$11*((DG31+CY31)/MAX(DG31+CY31+DH31, 0.1)*$I$9+DH31/MAX(DG31+CY31+DH31, 0.1)*$J$9))/($B$11+$C$11+$F$11)</f>
        <v>0</v>
      </c>
      <c r="BN31">
        <f>($B$11*$K$9+$C$11*$K$9+$F$11*((DG31+CY31)/MAX(DG31+CY31+DH31, 0.1)*$P$9+DH31/MAX(DG31+CY31+DH31, 0.1)*$Q$9))/($B$11+$C$11+$F$11)</f>
        <v>0</v>
      </c>
      <c r="BO31">
        <v>6</v>
      </c>
      <c r="BP31">
        <v>0.5</v>
      </c>
      <c r="BQ31" t="s">
        <v>333</v>
      </c>
      <c r="BR31">
        <v>1554849937.6</v>
      </c>
      <c r="BS31">
        <v>185.671</v>
      </c>
      <c r="BT31">
        <v>195.421</v>
      </c>
      <c r="BU31">
        <v>20.6283</v>
      </c>
      <c r="BV31">
        <v>20.708</v>
      </c>
      <c r="BW31">
        <v>600.004</v>
      </c>
      <c r="BX31">
        <v>101.145</v>
      </c>
      <c r="BY31">
        <v>0.100049</v>
      </c>
      <c r="BZ31">
        <v>26.643</v>
      </c>
      <c r="CA31">
        <v>29.2589</v>
      </c>
      <c r="CB31">
        <v>999.9</v>
      </c>
      <c r="CC31">
        <v>0</v>
      </c>
      <c r="CD31">
        <v>0</v>
      </c>
      <c r="CE31">
        <v>10010</v>
      </c>
      <c r="CF31">
        <v>0</v>
      </c>
      <c r="CG31">
        <v>0.00152894</v>
      </c>
      <c r="CH31">
        <v>-9.74956</v>
      </c>
      <c r="CI31">
        <v>189.582</v>
      </c>
      <c r="CJ31">
        <v>199.553</v>
      </c>
      <c r="CK31">
        <v>-0.079731</v>
      </c>
      <c r="CL31">
        <v>182.945</v>
      </c>
      <c r="CM31">
        <v>195.421</v>
      </c>
      <c r="CN31">
        <v>20.5383</v>
      </c>
      <c r="CO31">
        <v>20.708</v>
      </c>
      <c r="CP31">
        <v>2.08645</v>
      </c>
      <c r="CQ31">
        <v>2.09452</v>
      </c>
      <c r="CR31">
        <v>18.1161</v>
      </c>
      <c r="CS31">
        <v>18.1775</v>
      </c>
      <c r="CT31">
        <v>9179.29</v>
      </c>
      <c r="CU31">
        <v>0.995582</v>
      </c>
      <c r="CV31">
        <v>0.00441798</v>
      </c>
      <c r="CW31">
        <v>0</v>
      </c>
      <c r="CX31">
        <v>0.8104</v>
      </c>
      <c r="CY31">
        <v>0</v>
      </c>
      <c r="CZ31">
        <v>1427.37</v>
      </c>
      <c r="DA31">
        <v>80924.8</v>
      </c>
      <c r="DB31">
        <v>47.562</v>
      </c>
      <c r="DC31">
        <v>46.437</v>
      </c>
      <c r="DD31">
        <v>46.562</v>
      </c>
      <c r="DE31">
        <v>44.687</v>
      </c>
      <c r="DF31">
        <v>45.812</v>
      </c>
      <c r="DG31">
        <v>9138.74</v>
      </c>
      <c r="DH31">
        <v>40.55</v>
      </c>
      <c r="DI31">
        <v>0</v>
      </c>
      <c r="DJ31">
        <v>3.70000004768372</v>
      </c>
      <c r="DK31">
        <v>1.28343529411765</v>
      </c>
      <c r="DL31">
        <v>2.93596470037996</v>
      </c>
      <c r="DM31">
        <v>-3462.65900615353</v>
      </c>
      <c r="DN31">
        <v>783.256588235294</v>
      </c>
      <c r="DO31">
        <v>10</v>
      </c>
      <c r="DP31">
        <v>1554846223.5</v>
      </c>
      <c r="DQ31" t="s">
        <v>334</v>
      </c>
      <c r="DR31">
        <v>14</v>
      </c>
      <c r="DS31">
        <v>2.726</v>
      </c>
      <c r="DT31">
        <v>0.09</v>
      </c>
      <c r="DU31">
        <v>400</v>
      </c>
      <c r="DV31">
        <v>19</v>
      </c>
      <c r="DW31">
        <v>0.32</v>
      </c>
      <c r="DX31">
        <v>0.14</v>
      </c>
      <c r="DY31">
        <v>169.073213114754</v>
      </c>
      <c r="DZ31">
        <v>97.9289159175111</v>
      </c>
      <c r="EA31">
        <v>14.3710815216574</v>
      </c>
      <c r="EB31">
        <v>0</v>
      </c>
      <c r="EC31">
        <v>159.713163934426</v>
      </c>
      <c r="ED31">
        <v>98.4036107879502</v>
      </c>
      <c r="EE31">
        <v>14.4385458501958</v>
      </c>
      <c r="EF31">
        <v>0</v>
      </c>
      <c r="EG31">
        <v>20.5594213114754</v>
      </c>
      <c r="EH31">
        <v>0.309069487043929</v>
      </c>
      <c r="EI31">
        <v>0.0461009303087174</v>
      </c>
      <c r="EJ31">
        <v>0</v>
      </c>
      <c r="EK31">
        <v>0</v>
      </c>
      <c r="EL31">
        <v>3</v>
      </c>
      <c r="EM31" t="s">
        <v>356</v>
      </c>
      <c r="EN31">
        <v>3.20855</v>
      </c>
      <c r="EO31">
        <v>2.67632</v>
      </c>
      <c r="EP31">
        <v>0.0546687</v>
      </c>
      <c r="EQ31">
        <v>0.0577805</v>
      </c>
      <c r="ER31">
        <v>0.104702</v>
      </c>
      <c r="ES31">
        <v>0.105164</v>
      </c>
      <c r="ET31">
        <v>29279.1</v>
      </c>
      <c r="EU31">
        <v>33445</v>
      </c>
      <c r="EV31">
        <v>30794.2</v>
      </c>
      <c r="EW31">
        <v>34148.9</v>
      </c>
      <c r="EX31">
        <v>37464.2</v>
      </c>
      <c r="EY31">
        <v>37841.6</v>
      </c>
      <c r="EZ31">
        <v>41988.2</v>
      </c>
      <c r="FA31">
        <v>42173.5</v>
      </c>
      <c r="FB31">
        <v>2.23493</v>
      </c>
      <c r="FC31">
        <v>1.89323</v>
      </c>
      <c r="FD31">
        <v>0.210375</v>
      </c>
      <c r="FE31">
        <v>0</v>
      </c>
      <c r="FF31">
        <v>25.8217</v>
      </c>
      <c r="FG31">
        <v>999.9</v>
      </c>
      <c r="FH31">
        <v>56.477</v>
      </c>
      <c r="FI31">
        <v>30.877</v>
      </c>
      <c r="FJ31">
        <v>25.0163</v>
      </c>
      <c r="FK31">
        <v>60.75</v>
      </c>
      <c r="FL31">
        <v>22.5321</v>
      </c>
      <c r="FM31">
        <v>1</v>
      </c>
      <c r="FN31">
        <v>-0.0492073</v>
      </c>
      <c r="FO31">
        <v>1.73408</v>
      </c>
      <c r="FP31">
        <v>20.2435</v>
      </c>
      <c r="FQ31">
        <v>5.2396</v>
      </c>
      <c r="FR31">
        <v>11.986</v>
      </c>
      <c r="FS31">
        <v>4.9736</v>
      </c>
      <c r="FT31">
        <v>3.29708</v>
      </c>
      <c r="FU31">
        <v>166.3</v>
      </c>
      <c r="FV31">
        <v>9999</v>
      </c>
      <c r="FW31">
        <v>9999</v>
      </c>
      <c r="FX31">
        <v>7719.4</v>
      </c>
      <c r="FY31">
        <v>1.85592</v>
      </c>
      <c r="FZ31">
        <v>1.85412</v>
      </c>
      <c r="GA31">
        <v>1.8552</v>
      </c>
      <c r="GB31">
        <v>1.85952</v>
      </c>
      <c r="GC31">
        <v>1.85383</v>
      </c>
      <c r="GD31">
        <v>1.85823</v>
      </c>
      <c r="GE31">
        <v>1.85547</v>
      </c>
      <c r="GF31">
        <v>1.85404</v>
      </c>
      <c r="GG31" t="s">
        <v>336</v>
      </c>
      <c r="GH31" t="s">
        <v>19</v>
      </c>
      <c r="GI31" t="s">
        <v>19</v>
      </c>
      <c r="GJ31" t="s">
        <v>19</v>
      </c>
      <c r="GK31" t="s">
        <v>337</v>
      </c>
      <c r="GL31" t="s">
        <v>338</v>
      </c>
      <c r="GM31" t="s">
        <v>339</v>
      </c>
      <c r="GN31" t="s">
        <v>339</v>
      </c>
      <c r="GO31" t="s">
        <v>339</v>
      </c>
      <c r="GP31" t="s">
        <v>339</v>
      </c>
      <c r="GQ31">
        <v>0</v>
      </c>
      <c r="GR31">
        <v>100</v>
      </c>
      <c r="GS31">
        <v>100</v>
      </c>
      <c r="GT31">
        <v>2.726</v>
      </c>
      <c r="GU31">
        <v>0.09</v>
      </c>
      <c r="GV31">
        <v>2</v>
      </c>
      <c r="GW31">
        <v>647.289</v>
      </c>
      <c r="GX31">
        <v>387.434</v>
      </c>
      <c r="GY31">
        <v>21.6106</v>
      </c>
      <c r="GZ31">
        <v>26.4757</v>
      </c>
      <c r="HA31">
        <v>30.0001</v>
      </c>
      <c r="HB31">
        <v>26.3774</v>
      </c>
      <c r="HC31">
        <v>26.3706</v>
      </c>
      <c r="HD31">
        <v>11.7508</v>
      </c>
      <c r="HE31">
        <v>25.1447</v>
      </c>
      <c r="HF31">
        <v>23.8701</v>
      </c>
      <c r="HG31">
        <v>21.61</v>
      </c>
      <c r="HH31">
        <v>208.33</v>
      </c>
      <c r="HI31">
        <v>20.7637</v>
      </c>
      <c r="HJ31">
        <v>101.158</v>
      </c>
      <c r="HK31">
        <v>101.505</v>
      </c>
    </row>
    <row r="32" spans="1:219">
      <c r="A32">
        <v>16</v>
      </c>
      <c r="B32">
        <v>1554850148</v>
      </c>
      <c r="C32">
        <v>334.400000095367</v>
      </c>
      <c r="D32" t="s">
        <v>384</v>
      </c>
      <c r="E32" t="s">
        <v>385</v>
      </c>
      <c r="H32">
        <v>1554850148</v>
      </c>
      <c r="I32">
        <f>BW32*AJ32*(BU32-BV32)/(100*BO32*(1000-AJ32*BU32))</f>
        <v>0</v>
      </c>
      <c r="J32">
        <f>BW32*AJ32*(BT32-BS32*(1000-AJ32*BV32)/(1000-AJ32*BU32))/(100*BO32)</f>
        <v>0</v>
      </c>
      <c r="K32">
        <f>BS32 - IF(AJ32&gt;1, J32*BO32*100.0/(AL32*CE32), 0)</f>
        <v>0</v>
      </c>
      <c r="L32">
        <f>((R32-I32/2)*K32-J32)/(R32+I32/2)</f>
        <v>0</v>
      </c>
      <c r="M32">
        <f>L32*(BX32+BY32)/1000.0</f>
        <v>0</v>
      </c>
      <c r="N32">
        <f>(BS32 - IF(AJ32&gt;1, J32*BO32*100.0/(AL32*CE32), 0))*(BX32+BY32)/1000.0</f>
        <v>0</v>
      </c>
      <c r="O32">
        <f>2.0/((1/Q32-1/P32)+SIGN(Q32)*SQRT((1/Q32-1/P32)*(1/Q32-1/P32) + 4*BP32/((BP32+1)*(BP32+1))*(2*1/Q32*1/P32-1/P32*1/P32)))</f>
        <v>0</v>
      </c>
      <c r="P32">
        <f>AG32+AF32*BO32+AE32*BO32*BO32</f>
        <v>0</v>
      </c>
      <c r="Q32">
        <f>I32*(1000-(1000*0.61365*exp(17.502*U32/(240.97+U32))/(BX32+BY32)+BU32)/2)/(1000*0.61365*exp(17.502*U32/(240.97+U32))/(BX32+BY32)-BU32)</f>
        <v>0</v>
      </c>
      <c r="R32">
        <f>1/((BP32+1)/(O32/1.6)+1/(P32/1.37)) + BP32/((BP32+1)/(O32/1.6) + BP32/(P32/1.37))</f>
        <v>0</v>
      </c>
      <c r="S32">
        <f>(BL32*BN32)</f>
        <v>0</v>
      </c>
      <c r="T32">
        <f>(BZ32+(S32+2*0.95*5.67E-8*(((BZ32+$B$7)+273)^4-(BZ32+273)^4)-44100*I32)/(1.84*29.3*P32+8*0.95*5.67E-8*(BZ32+273)^3))</f>
        <v>0</v>
      </c>
      <c r="U32">
        <f>($C$7*CA32+$D$7*CB32+$E$7*T32)</f>
        <v>0</v>
      </c>
      <c r="V32">
        <f>0.61365*exp(17.502*U32/(240.97+U32))</f>
        <v>0</v>
      </c>
      <c r="W32">
        <f>(X32/Y32*100)</f>
        <v>0</v>
      </c>
      <c r="X32">
        <f>BU32*(BX32+BY32)/1000</f>
        <v>0</v>
      </c>
      <c r="Y32">
        <f>0.61365*exp(17.502*BZ32/(240.97+BZ32))</f>
        <v>0</v>
      </c>
      <c r="Z32">
        <f>(V32-BU32*(BX32+BY32)/1000)</f>
        <v>0</v>
      </c>
      <c r="AA32">
        <f>(-I32*44100)</f>
        <v>0</v>
      </c>
      <c r="AB32">
        <f>2*29.3*P32*0.92*(BZ32-U32)</f>
        <v>0</v>
      </c>
      <c r="AC32">
        <f>2*0.95*5.67E-8*(((BZ32+$B$7)+273)^4-(U32+273)^4)</f>
        <v>0</v>
      </c>
      <c r="AD32">
        <f>S32+AC32+AA32+AB32</f>
        <v>0</v>
      </c>
      <c r="AE32">
        <v>-0.0419905641080924</v>
      </c>
      <c r="AF32">
        <v>0.0471380867867871</v>
      </c>
      <c r="AG32">
        <v>3.50862061827163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MAX(0,($B$13+$C$13*CE32)/(1+$D$13*CE32)*BX32/(BZ32+273)*$E$13)</f>
        <v>0</v>
      </c>
      <c r="AM32" t="s">
        <v>330</v>
      </c>
      <c r="AN32">
        <v>3.87508235294118</v>
      </c>
      <c r="AO32">
        <v>2.0364</v>
      </c>
      <c r="AP32">
        <f>AO32-AN32</f>
        <v>0</v>
      </c>
      <c r="AQ32">
        <f>AP32/AO32</f>
        <v>0</v>
      </c>
      <c r="AR32">
        <v>-0.829396894826422</v>
      </c>
      <c r="AS32" t="s">
        <v>386</v>
      </c>
      <c r="AT32">
        <v>1.47381470588235</v>
      </c>
      <c r="AU32">
        <v>1.4124</v>
      </c>
      <c r="AV32">
        <f>1-AT32/AU32</f>
        <v>0</v>
      </c>
      <c r="AW32">
        <v>0.5</v>
      </c>
      <c r="AX32">
        <f>BL32</f>
        <v>0</v>
      </c>
      <c r="AY32">
        <f>J32</f>
        <v>0</v>
      </c>
      <c r="AZ32">
        <f>AV32*AW32*AX32</f>
        <v>0</v>
      </c>
      <c r="BA32">
        <f>BF32/AU32</f>
        <v>0</v>
      </c>
      <c r="BB32">
        <f>(AY32-AR32)/AX32</f>
        <v>0</v>
      </c>
      <c r="BC32">
        <f>(AO32-AU32)/AU32</f>
        <v>0</v>
      </c>
      <c r="BD32" t="s">
        <v>332</v>
      </c>
      <c r="BE32">
        <v>0</v>
      </c>
      <c r="BF32">
        <f>AU32-BE32</f>
        <v>0</v>
      </c>
      <c r="BG32">
        <f>(AU32-AT32)/(AU32-BE32)</f>
        <v>0</v>
      </c>
      <c r="BH32">
        <f>(AO32-AU32)/(AO32-BE32)</f>
        <v>0</v>
      </c>
      <c r="BI32">
        <f>(AU32-AT32)/(AU32-AN32)</f>
        <v>0</v>
      </c>
      <c r="BJ32">
        <f>(AO32-AU32)/(AO32-AN32)</f>
        <v>0</v>
      </c>
      <c r="BK32">
        <f>$B$11*CF32+$C$11*CG32+$F$11*CT32</f>
        <v>0</v>
      </c>
      <c r="BL32">
        <f>BK32*BM32</f>
        <v>0</v>
      </c>
      <c r="BM32">
        <f>($B$11*$D$9+$C$11*$D$9+$F$11*((DG32+CY32)/MAX(DG32+CY32+DH32, 0.1)*$I$9+DH32/MAX(DG32+CY32+DH32, 0.1)*$J$9))/($B$11+$C$11+$F$11)</f>
        <v>0</v>
      </c>
      <c r="BN32">
        <f>($B$11*$K$9+$C$11*$K$9+$F$11*((DG32+CY32)/MAX(DG32+CY32+DH32, 0.1)*$P$9+DH32/MAX(DG32+CY32+DH32, 0.1)*$Q$9))/($B$11+$C$11+$F$11)</f>
        <v>0</v>
      </c>
      <c r="BO32">
        <v>6</v>
      </c>
      <c r="BP32">
        <v>0.5</v>
      </c>
      <c r="BQ32" t="s">
        <v>333</v>
      </c>
      <c r="BR32">
        <v>1554850148</v>
      </c>
      <c r="BS32">
        <v>537.915</v>
      </c>
      <c r="BT32">
        <v>548.464</v>
      </c>
      <c r="BU32">
        <v>21.4751</v>
      </c>
      <c r="BV32">
        <v>21.5875</v>
      </c>
      <c r="BW32">
        <v>600.038</v>
      </c>
      <c r="BX32">
        <v>101.149</v>
      </c>
      <c r="BY32">
        <v>0.0998652</v>
      </c>
      <c r="BZ32">
        <v>27.3362</v>
      </c>
      <c r="CA32">
        <v>29.8355</v>
      </c>
      <c r="CB32">
        <v>999.9</v>
      </c>
      <c r="CC32">
        <v>0</v>
      </c>
      <c r="CD32">
        <v>0</v>
      </c>
      <c r="CE32">
        <v>10011.2</v>
      </c>
      <c r="CF32">
        <v>0</v>
      </c>
      <c r="CG32">
        <v>0.00152894</v>
      </c>
      <c r="CH32">
        <v>-10.5491</v>
      </c>
      <c r="CI32">
        <v>549.72</v>
      </c>
      <c r="CJ32">
        <v>560.565</v>
      </c>
      <c r="CK32">
        <v>-0.112383</v>
      </c>
      <c r="CL32">
        <v>535.189</v>
      </c>
      <c r="CM32">
        <v>548.464</v>
      </c>
      <c r="CN32">
        <v>21.3851</v>
      </c>
      <c r="CO32">
        <v>21.5875</v>
      </c>
      <c r="CP32">
        <v>2.17217</v>
      </c>
      <c r="CQ32">
        <v>2.18354</v>
      </c>
      <c r="CR32">
        <v>18.7585</v>
      </c>
      <c r="CS32">
        <v>18.8421</v>
      </c>
      <c r="CT32">
        <v>9152.61</v>
      </c>
      <c r="CU32">
        <v>0.995572</v>
      </c>
      <c r="CV32">
        <v>0.00442808</v>
      </c>
      <c r="CW32">
        <v>0</v>
      </c>
      <c r="CX32">
        <v>0.614</v>
      </c>
      <c r="CY32">
        <v>0</v>
      </c>
      <c r="CZ32">
        <v>1479.18</v>
      </c>
      <c r="DA32">
        <v>80689.3</v>
      </c>
      <c r="DB32">
        <v>51.25</v>
      </c>
      <c r="DC32">
        <v>48.187</v>
      </c>
      <c r="DD32">
        <v>49.437</v>
      </c>
      <c r="DE32">
        <v>46.125</v>
      </c>
      <c r="DF32">
        <v>48.875</v>
      </c>
      <c r="DG32">
        <v>9112.08</v>
      </c>
      <c r="DH32">
        <v>40.53</v>
      </c>
      <c r="DI32">
        <v>0</v>
      </c>
      <c r="DJ32">
        <v>3</v>
      </c>
      <c r="DK32">
        <v>1.47381470588235</v>
      </c>
      <c r="DL32">
        <v>-1.37795436745433</v>
      </c>
      <c r="DM32">
        <v>-31.9841461261104</v>
      </c>
      <c r="DN32">
        <v>888.735941176471</v>
      </c>
      <c r="DO32">
        <v>10</v>
      </c>
      <c r="DP32">
        <v>1554846223.5</v>
      </c>
      <c r="DQ32" t="s">
        <v>334</v>
      </c>
      <c r="DR32">
        <v>14</v>
      </c>
      <c r="DS32">
        <v>2.726</v>
      </c>
      <c r="DT32">
        <v>0.09</v>
      </c>
      <c r="DU32">
        <v>400</v>
      </c>
      <c r="DV32">
        <v>19</v>
      </c>
      <c r="DW32">
        <v>0.32</v>
      </c>
      <c r="DX32">
        <v>0.14</v>
      </c>
      <c r="DY32">
        <v>521.943344262295</v>
      </c>
      <c r="DZ32">
        <v>101.981685880481</v>
      </c>
      <c r="EA32">
        <v>14.9645854273559</v>
      </c>
      <c r="EB32">
        <v>0</v>
      </c>
      <c r="EC32">
        <v>511.010049180328</v>
      </c>
      <c r="ED32">
        <v>101.961772607081</v>
      </c>
      <c r="EE32">
        <v>14.9605509195769</v>
      </c>
      <c r="EF32">
        <v>0</v>
      </c>
      <c r="EG32">
        <v>21.4513295081967</v>
      </c>
      <c r="EH32">
        <v>0.0946946589106259</v>
      </c>
      <c r="EI32">
        <v>0.0140413364487262</v>
      </c>
      <c r="EJ32">
        <v>1</v>
      </c>
      <c r="EK32">
        <v>1</v>
      </c>
      <c r="EL32">
        <v>3</v>
      </c>
      <c r="EM32" t="s">
        <v>346</v>
      </c>
      <c r="EN32">
        <v>3.20859</v>
      </c>
      <c r="EO32">
        <v>2.67615</v>
      </c>
      <c r="EP32">
        <v>0.13061</v>
      </c>
      <c r="EQ32">
        <v>0.132494</v>
      </c>
      <c r="ER32">
        <v>0.107744</v>
      </c>
      <c r="ES32">
        <v>0.108284</v>
      </c>
      <c r="ET32">
        <v>26926.3</v>
      </c>
      <c r="EU32">
        <v>30791.6</v>
      </c>
      <c r="EV32">
        <v>30793.5</v>
      </c>
      <c r="EW32">
        <v>34147.5</v>
      </c>
      <c r="EX32">
        <v>37335.3</v>
      </c>
      <c r="EY32">
        <v>37708.5</v>
      </c>
      <c r="EZ32">
        <v>41987.4</v>
      </c>
      <c r="FA32">
        <v>42172.4</v>
      </c>
      <c r="FB32">
        <v>2.2349</v>
      </c>
      <c r="FC32">
        <v>1.89562</v>
      </c>
      <c r="FD32">
        <v>0.207856</v>
      </c>
      <c r="FE32">
        <v>0</v>
      </c>
      <c r="FF32">
        <v>26.4426</v>
      </c>
      <c r="FG32">
        <v>999.9</v>
      </c>
      <c r="FH32">
        <v>56.599</v>
      </c>
      <c r="FI32">
        <v>30.927</v>
      </c>
      <c r="FJ32">
        <v>25.1385</v>
      </c>
      <c r="FK32">
        <v>60.1634</v>
      </c>
      <c r="FL32">
        <v>22.2917</v>
      </c>
      <c r="FM32">
        <v>1</v>
      </c>
      <c r="FN32">
        <v>-0.0468648</v>
      </c>
      <c r="FO32">
        <v>1.85124</v>
      </c>
      <c r="FP32">
        <v>20.2333</v>
      </c>
      <c r="FQ32">
        <v>5.23826</v>
      </c>
      <c r="FR32">
        <v>11.9861</v>
      </c>
      <c r="FS32">
        <v>4.97335</v>
      </c>
      <c r="FT32">
        <v>3.297</v>
      </c>
      <c r="FU32">
        <v>166.4</v>
      </c>
      <c r="FV32">
        <v>9999</v>
      </c>
      <c r="FW32">
        <v>9999</v>
      </c>
      <c r="FX32">
        <v>7724</v>
      </c>
      <c r="FY32">
        <v>1.85589</v>
      </c>
      <c r="FZ32">
        <v>1.85411</v>
      </c>
      <c r="GA32">
        <v>1.85518</v>
      </c>
      <c r="GB32">
        <v>1.85951</v>
      </c>
      <c r="GC32">
        <v>1.8538</v>
      </c>
      <c r="GD32">
        <v>1.85822</v>
      </c>
      <c r="GE32">
        <v>1.85546</v>
      </c>
      <c r="GF32">
        <v>1.85402</v>
      </c>
      <c r="GG32" t="s">
        <v>336</v>
      </c>
      <c r="GH32" t="s">
        <v>19</v>
      </c>
      <c r="GI32" t="s">
        <v>19</v>
      </c>
      <c r="GJ32" t="s">
        <v>19</v>
      </c>
      <c r="GK32" t="s">
        <v>337</v>
      </c>
      <c r="GL32" t="s">
        <v>338</v>
      </c>
      <c r="GM32" t="s">
        <v>339</v>
      </c>
      <c r="GN32" t="s">
        <v>339</v>
      </c>
      <c r="GO32" t="s">
        <v>339</v>
      </c>
      <c r="GP32" t="s">
        <v>339</v>
      </c>
      <c r="GQ32">
        <v>0</v>
      </c>
      <c r="GR32">
        <v>100</v>
      </c>
      <c r="GS32">
        <v>100</v>
      </c>
      <c r="GT32">
        <v>2.726</v>
      </c>
      <c r="GU32">
        <v>0.09</v>
      </c>
      <c r="GV32">
        <v>2</v>
      </c>
      <c r="GW32">
        <v>647.477</v>
      </c>
      <c r="GX32">
        <v>388.862</v>
      </c>
      <c r="GY32">
        <v>21.6102</v>
      </c>
      <c r="GZ32">
        <v>26.5048</v>
      </c>
      <c r="HA32">
        <v>30</v>
      </c>
      <c r="HB32">
        <v>26.3952</v>
      </c>
      <c r="HC32">
        <v>26.3861</v>
      </c>
      <c r="HD32">
        <v>25.7641</v>
      </c>
      <c r="HE32">
        <v>22.2989</v>
      </c>
      <c r="HF32">
        <v>26.5598</v>
      </c>
      <c r="HG32">
        <v>21.61</v>
      </c>
      <c r="HH32">
        <v>558.17</v>
      </c>
      <c r="HI32">
        <v>21.7211</v>
      </c>
      <c r="HJ32">
        <v>101.156</v>
      </c>
      <c r="HK32">
        <v>101.502</v>
      </c>
    </row>
    <row r="33" spans="1:219">
      <c r="A33">
        <v>17</v>
      </c>
      <c r="B33">
        <v>1554850152</v>
      </c>
      <c r="C33">
        <v>338.400000095367</v>
      </c>
      <c r="D33" t="s">
        <v>387</v>
      </c>
      <c r="E33" t="s">
        <v>388</v>
      </c>
      <c r="H33">
        <v>1554850152</v>
      </c>
      <c r="I33">
        <f>BW33*AJ33*(BU33-BV33)/(100*BO33*(1000-AJ33*BU33))</f>
        <v>0</v>
      </c>
      <c r="J33">
        <f>BW33*AJ33*(BT33-BS33*(1000-AJ33*BV33)/(1000-AJ33*BU33))/(100*BO33)</f>
        <v>0</v>
      </c>
      <c r="K33">
        <f>BS33 - IF(AJ33&gt;1, J33*BO33*100.0/(AL33*CE33), 0)</f>
        <v>0</v>
      </c>
      <c r="L33">
        <f>((R33-I33/2)*K33-J33)/(R33+I33/2)</f>
        <v>0</v>
      </c>
      <c r="M33">
        <f>L33*(BX33+BY33)/1000.0</f>
        <v>0</v>
      </c>
      <c r="N33">
        <f>(BS33 - IF(AJ33&gt;1, J33*BO33*100.0/(AL33*CE33), 0))*(BX33+BY33)/1000.0</f>
        <v>0</v>
      </c>
      <c r="O33">
        <f>2.0/((1/Q33-1/P33)+SIGN(Q33)*SQRT((1/Q33-1/P33)*(1/Q33-1/P33) + 4*BP33/((BP33+1)*(BP33+1))*(2*1/Q33*1/P33-1/P33*1/P33)))</f>
        <v>0</v>
      </c>
      <c r="P33">
        <f>AG33+AF33*BO33+AE33*BO33*BO33</f>
        <v>0</v>
      </c>
      <c r="Q33">
        <f>I33*(1000-(1000*0.61365*exp(17.502*U33/(240.97+U33))/(BX33+BY33)+BU33)/2)/(1000*0.61365*exp(17.502*U33/(240.97+U33))/(BX33+BY33)-BU33)</f>
        <v>0</v>
      </c>
      <c r="R33">
        <f>1/((BP33+1)/(O33/1.6)+1/(P33/1.37)) + BP33/((BP33+1)/(O33/1.6) + BP33/(P33/1.37))</f>
        <v>0</v>
      </c>
      <c r="S33">
        <f>(BL33*BN33)</f>
        <v>0</v>
      </c>
      <c r="T33">
        <f>(BZ33+(S33+2*0.95*5.67E-8*(((BZ33+$B$7)+273)^4-(BZ33+273)^4)-44100*I33)/(1.84*29.3*P33+8*0.95*5.67E-8*(BZ33+273)^3))</f>
        <v>0</v>
      </c>
      <c r="U33">
        <f>($C$7*CA33+$D$7*CB33+$E$7*T33)</f>
        <v>0</v>
      </c>
      <c r="V33">
        <f>0.61365*exp(17.502*U33/(240.97+U33))</f>
        <v>0</v>
      </c>
      <c r="W33">
        <f>(X33/Y33*100)</f>
        <v>0</v>
      </c>
      <c r="X33">
        <f>BU33*(BX33+BY33)/1000</f>
        <v>0</v>
      </c>
      <c r="Y33">
        <f>0.61365*exp(17.502*BZ33/(240.97+BZ33))</f>
        <v>0</v>
      </c>
      <c r="Z33">
        <f>(V33-BU33*(BX33+BY33)/1000)</f>
        <v>0</v>
      </c>
      <c r="AA33">
        <f>(-I33*44100)</f>
        <v>0</v>
      </c>
      <c r="AB33">
        <f>2*29.3*P33*0.92*(BZ33-U33)</f>
        <v>0</v>
      </c>
      <c r="AC33">
        <f>2*0.95*5.67E-8*(((BZ33+$B$7)+273)^4-(U33+273)^4)</f>
        <v>0</v>
      </c>
      <c r="AD33">
        <f>S33+AC33+AA33+AB33</f>
        <v>0</v>
      </c>
      <c r="AE33">
        <v>-0.0419977029606394</v>
      </c>
      <c r="AF33">
        <v>0.047146100774169</v>
      </c>
      <c r="AG33">
        <v>3.50909149874406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MAX(0,($B$13+$C$13*CE33)/(1+$D$13*CE33)*BX33/(BZ33+273)*$E$13)</f>
        <v>0</v>
      </c>
      <c r="AM33" t="s">
        <v>330</v>
      </c>
      <c r="AN33">
        <v>3.87508235294118</v>
      </c>
      <c r="AO33">
        <v>2.0364</v>
      </c>
      <c r="AP33">
        <f>AO33-AN33</f>
        <v>0</v>
      </c>
      <c r="AQ33">
        <f>AP33/AO33</f>
        <v>0</v>
      </c>
      <c r="AR33">
        <v>-0.829396894826422</v>
      </c>
      <c r="AS33" t="s">
        <v>389</v>
      </c>
      <c r="AT33">
        <v>1.45019705882353</v>
      </c>
      <c r="AU33">
        <v>1.6652</v>
      </c>
      <c r="AV33">
        <f>1-AT33/AU33</f>
        <v>0</v>
      </c>
      <c r="AW33">
        <v>0.5</v>
      </c>
      <c r="AX33">
        <f>BL33</f>
        <v>0</v>
      </c>
      <c r="AY33">
        <f>J33</f>
        <v>0</v>
      </c>
      <c r="AZ33">
        <f>AV33*AW33*AX33</f>
        <v>0</v>
      </c>
      <c r="BA33">
        <f>BF33/AU33</f>
        <v>0</v>
      </c>
      <c r="BB33">
        <f>(AY33-AR33)/AX33</f>
        <v>0</v>
      </c>
      <c r="BC33">
        <f>(AO33-AU33)/AU33</f>
        <v>0</v>
      </c>
      <c r="BD33" t="s">
        <v>332</v>
      </c>
      <c r="BE33">
        <v>0</v>
      </c>
      <c r="BF33">
        <f>AU33-BE33</f>
        <v>0</v>
      </c>
      <c r="BG33">
        <f>(AU33-AT33)/(AU33-BE33)</f>
        <v>0</v>
      </c>
      <c r="BH33">
        <f>(AO33-AU33)/(AO33-BE33)</f>
        <v>0</v>
      </c>
      <c r="BI33">
        <f>(AU33-AT33)/(AU33-AN33)</f>
        <v>0</v>
      </c>
      <c r="BJ33">
        <f>(AO33-AU33)/(AO33-AN33)</f>
        <v>0</v>
      </c>
      <c r="BK33">
        <f>$B$11*CF33+$C$11*CG33+$F$11*CT33</f>
        <v>0</v>
      </c>
      <c r="BL33">
        <f>BK33*BM33</f>
        <v>0</v>
      </c>
      <c r="BM33">
        <f>($B$11*$D$9+$C$11*$D$9+$F$11*((DG33+CY33)/MAX(DG33+CY33+DH33, 0.1)*$I$9+DH33/MAX(DG33+CY33+DH33, 0.1)*$J$9))/($B$11+$C$11+$F$11)</f>
        <v>0</v>
      </c>
      <c r="BN33">
        <f>($B$11*$K$9+$C$11*$K$9+$F$11*((DG33+CY33)/MAX(DG33+CY33+DH33, 0.1)*$P$9+DH33/MAX(DG33+CY33+DH33, 0.1)*$Q$9))/($B$11+$C$11+$F$11)</f>
        <v>0</v>
      </c>
      <c r="BO33">
        <v>6</v>
      </c>
      <c r="BP33">
        <v>0.5</v>
      </c>
      <c r="BQ33" t="s">
        <v>333</v>
      </c>
      <c r="BR33">
        <v>1554850152</v>
      </c>
      <c r="BS33">
        <v>544.368</v>
      </c>
      <c r="BT33">
        <v>555.077</v>
      </c>
      <c r="BU33">
        <v>21.4902</v>
      </c>
      <c r="BV33">
        <v>21.603</v>
      </c>
      <c r="BW33">
        <v>600.019</v>
      </c>
      <c r="BX33">
        <v>101.147</v>
      </c>
      <c r="BY33">
        <v>0.0997479</v>
      </c>
      <c r="BZ33">
        <v>27.3577</v>
      </c>
      <c r="CA33">
        <v>29.8292</v>
      </c>
      <c r="CB33">
        <v>999.9</v>
      </c>
      <c r="CC33">
        <v>0</v>
      </c>
      <c r="CD33">
        <v>0</v>
      </c>
      <c r="CE33">
        <v>10013.1</v>
      </c>
      <c r="CF33">
        <v>0</v>
      </c>
      <c r="CG33">
        <v>0.00152894</v>
      </c>
      <c r="CH33">
        <v>-10.7099</v>
      </c>
      <c r="CI33">
        <v>556.323</v>
      </c>
      <c r="CJ33">
        <v>567.334</v>
      </c>
      <c r="CK33">
        <v>-0.112841</v>
      </c>
      <c r="CL33">
        <v>541.642</v>
      </c>
      <c r="CM33">
        <v>555.077</v>
      </c>
      <c r="CN33">
        <v>21.4002</v>
      </c>
      <c r="CO33">
        <v>21.603</v>
      </c>
      <c r="CP33">
        <v>2.17367</v>
      </c>
      <c r="CQ33">
        <v>2.18509</v>
      </c>
      <c r="CR33">
        <v>18.7696</v>
      </c>
      <c r="CS33">
        <v>18.8534</v>
      </c>
      <c r="CT33">
        <v>9170.49</v>
      </c>
      <c r="CU33">
        <v>0.995575</v>
      </c>
      <c r="CV33">
        <v>0.00442471</v>
      </c>
      <c r="CW33">
        <v>0</v>
      </c>
      <c r="CX33">
        <v>0.4796</v>
      </c>
      <c r="CY33">
        <v>0</v>
      </c>
      <c r="CZ33">
        <v>1468.48</v>
      </c>
      <c r="DA33">
        <v>80847</v>
      </c>
      <c r="DB33">
        <v>51.312</v>
      </c>
      <c r="DC33">
        <v>48.25</v>
      </c>
      <c r="DD33">
        <v>49.5</v>
      </c>
      <c r="DE33">
        <v>46.187</v>
      </c>
      <c r="DF33">
        <v>48.937</v>
      </c>
      <c r="DG33">
        <v>9129.91</v>
      </c>
      <c r="DH33">
        <v>40.58</v>
      </c>
      <c r="DI33">
        <v>0</v>
      </c>
      <c r="DJ33">
        <v>3.5</v>
      </c>
      <c r="DK33">
        <v>1.45019705882353</v>
      </c>
      <c r="DL33">
        <v>1.82752341795363</v>
      </c>
      <c r="DM33">
        <v>-744.889343941045</v>
      </c>
      <c r="DN33">
        <v>746.621235294118</v>
      </c>
      <c r="DO33">
        <v>10</v>
      </c>
      <c r="DP33">
        <v>1554846223.5</v>
      </c>
      <c r="DQ33" t="s">
        <v>334</v>
      </c>
      <c r="DR33">
        <v>14</v>
      </c>
      <c r="DS33">
        <v>2.726</v>
      </c>
      <c r="DT33">
        <v>0.09</v>
      </c>
      <c r="DU33">
        <v>400</v>
      </c>
      <c r="DV33">
        <v>19</v>
      </c>
      <c r="DW33">
        <v>0.32</v>
      </c>
      <c r="DX33">
        <v>0.14</v>
      </c>
      <c r="DY33">
        <v>528.691573770492</v>
      </c>
      <c r="DZ33">
        <v>100.553254362757</v>
      </c>
      <c r="EA33">
        <v>14.7550919362719</v>
      </c>
      <c r="EB33">
        <v>0</v>
      </c>
      <c r="EC33">
        <v>517.760196721311</v>
      </c>
      <c r="ED33">
        <v>101.322504494962</v>
      </c>
      <c r="EE33">
        <v>14.8671518211383</v>
      </c>
      <c r="EF33">
        <v>0</v>
      </c>
      <c r="EG33">
        <v>21.4581606557377</v>
      </c>
      <c r="EH33">
        <v>0.0918136435748194</v>
      </c>
      <c r="EI33">
        <v>0.013613412849322</v>
      </c>
      <c r="EJ33">
        <v>1</v>
      </c>
      <c r="EK33">
        <v>1</v>
      </c>
      <c r="EL33">
        <v>3</v>
      </c>
      <c r="EM33" t="s">
        <v>346</v>
      </c>
      <c r="EN33">
        <v>3.20855</v>
      </c>
      <c r="EO33">
        <v>2.67606</v>
      </c>
      <c r="EP33">
        <v>0.131737</v>
      </c>
      <c r="EQ33">
        <v>0.133633</v>
      </c>
      <c r="ER33">
        <v>0.107795</v>
      </c>
      <c r="ES33">
        <v>0.108337</v>
      </c>
      <c r="ET33">
        <v>26891.2</v>
      </c>
      <c r="EU33">
        <v>30751.2</v>
      </c>
      <c r="EV33">
        <v>30793.3</v>
      </c>
      <c r="EW33">
        <v>34147.4</v>
      </c>
      <c r="EX33">
        <v>37333.2</v>
      </c>
      <c r="EY33">
        <v>37706.1</v>
      </c>
      <c r="EZ33">
        <v>41987.4</v>
      </c>
      <c r="FA33">
        <v>42172.2</v>
      </c>
      <c r="FB33">
        <v>2.23475</v>
      </c>
      <c r="FC33">
        <v>1.89587</v>
      </c>
      <c r="FD33">
        <v>0.207093</v>
      </c>
      <c r="FE33">
        <v>0</v>
      </c>
      <c r="FF33">
        <v>26.4489</v>
      </c>
      <c r="FG33">
        <v>999.9</v>
      </c>
      <c r="FH33">
        <v>56.599</v>
      </c>
      <c r="FI33">
        <v>30.927</v>
      </c>
      <c r="FJ33">
        <v>25.1398</v>
      </c>
      <c r="FK33">
        <v>60.1534</v>
      </c>
      <c r="FL33">
        <v>22.3518</v>
      </c>
      <c r="FM33">
        <v>1</v>
      </c>
      <c r="FN33">
        <v>-0.047091</v>
      </c>
      <c r="FO33">
        <v>1.85227</v>
      </c>
      <c r="FP33">
        <v>20.241</v>
      </c>
      <c r="FQ33">
        <v>5.23616</v>
      </c>
      <c r="FR33">
        <v>11.986</v>
      </c>
      <c r="FS33">
        <v>4.9729</v>
      </c>
      <c r="FT33">
        <v>3.29645</v>
      </c>
      <c r="FU33">
        <v>166.4</v>
      </c>
      <c r="FV33">
        <v>9999</v>
      </c>
      <c r="FW33">
        <v>9999</v>
      </c>
      <c r="FX33">
        <v>7724</v>
      </c>
      <c r="FY33">
        <v>1.8559</v>
      </c>
      <c r="FZ33">
        <v>1.85415</v>
      </c>
      <c r="GA33">
        <v>1.85521</v>
      </c>
      <c r="GB33">
        <v>1.85954</v>
      </c>
      <c r="GC33">
        <v>1.85383</v>
      </c>
      <c r="GD33">
        <v>1.85822</v>
      </c>
      <c r="GE33">
        <v>1.85546</v>
      </c>
      <c r="GF33">
        <v>1.85403</v>
      </c>
      <c r="GG33" t="s">
        <v>336</v>
      </c>
      <c r="GH33" t="s">
        <v>19</v>
      </c>
      <c r="GI33" t="s">
        <v>19</v>
      </c>
      <c r="GJ33" t="s">
        <v>19</v>
      </c>
      <c r="GK33" t="s">
        <v>337</v>
      </c>
      <c r="GL33" t="s">
        <v>338</v>
      </c>
      <c r="GM33" t="s">
        <v>339</v>
      </c>
      <c r="GN33" t="s">
        <v>339</v>
      </c>
      <c r="GO33" t="s">
        <v>339</v>
      </c>
      <c r="GP33" t="s">
        <v>339</v>
      </c>
      <c r="GQ33">
        <v>0</v>
      </c>
      <c r="GR33">
        <v>100</v>
      </c>
      <c r="GS33">
        <v>100</v>
      </c>
      <c r="GT33">
        <v>2.726</v>
      </c>
      <c r="GU33">
        <v>0.09</v>
      </c>
      <c r="GV33">
        <v>2</v>
      </c>
      <c r="GW33">
        <v>647.362</v>
      </c>
      <c r="GX33">
        <v>388.999</v>
      </c>
      <c r="GY33">
        <v>21.6102</v>
      </c>
      <c r="GZ33">
        <v>26.5048</v>
      </c>
      <c r="HA33">
        <v>30.0001</v>
      </c>
      <c r="HB33">
        <v>26.3952</v>
      </c>
      <c r="HC33">
        <v>26.3861</v>
      </c>
      <c r="HD33">
        <v>25.9806</v>
      </c>
      <c r="HE33">
        <v>22.0162</v>
      </c>
      <c r="HF33">
        <v>26.9394</v>
      </c>
      <c r="HG33">
        <v>21.61</v>
      </c>
      <c r="HH33">
        <v>568.17</v>
      </c>
      <c r="HI33">
        <v>21.7505</v>
      </c>
      <c r="HJ33">
        <v>101.156</v>
      </c>
      <c r="HK33">
        <v>101.502</v>
      </c>
    </row>
    <row r="34" spans="1:219">
      <c r="A34">
        <v>18</v>
      </c>
      <c r="B34">
        <v>1554850226</v>
      </c>
      <c r="C34">
        <v>412.400000095367</v>
      </c>
      <c r="D34" t="s">
        <v>390</v>
      </c>
      <c r="E34" t="s">
        <v>391</v>
      </c>
      <c r="H34">
        <v>1554850226</v>
      </c>
      <c r="I34">
        <f>BW34*AJ34*(BU34-BV34)/(100*BO34*(1000-AJ34*BU34))</f>
        <v>0</v>
      </c>
      <c r="J34">
        <f>BW34*AJ34*(BT34-BS34*(1000-AJ34*BV34)/(1000-AJ34*BU34))/(100*BO34)</f>
        <v>0</v>
      </c>
      <c r="K34">
        <f>BS34 - IF(AJ34&gt;1, J34*BO34*100.0/(AL34*CE34), 0)</f>
        <v>0</v>
      </c>
      <c r="L34">
        <f>((R34-I34/2)*K34-J34)/(R34+I34/2)</f>
        <v>0</v>
      </c>
      <c r="M34">
        <f>L34*(BX34+BY34)/1000.0</f>
        <v>0</v>
      </c>
      <c r="N34">
        <f>(BS34 - IF(AJ34&gt;1, J34*BO34*100.0/(AL34*CE34), 0))*(BX34+BY34)/1000.0</f>
        <v>0</v>
      </c>
      <c r="O34">
        <f>2.0/((1/Q34-1/P34)+SIGN(Q34)*SQRT((1/Q34-1/P34)*(1/Q34-1/P34) + 4*BP34/((BP34+1)*(BP34+1))*(2*1/Q34*1/P34-1/P34*1/P34)))</f>
        <v>0</v>
      </c>
      <c r="P34">
        <f>AG34+AF34*BO34+AE34*BO34*BO34</f>
        <v>0</v>
      </c>
      <c r="Q34">
        <f>I34*(1000-(1000*0.61365*exp(17.502*U34/(240.97+U34))/(BX34+BY34)+BU34)/2)/(1000*0.61365*exp(17.502*U34/(240.97+U34))/(BX34+BY34)-BU34)</f>
        <v>0</v>
      </c>
      <c r="R34">
        <f>1/((BP34+1)/(O34/1.6)+1/(P34/1.37)) + BP34/((BP34+1)/(O34/1.6) + BP34/(P34/1.37))</f>
        <v>0</v>
      </c>
      <c r="S34">
        <f>(BL34*BN34)</f>
        <v>0</v>
      </c>
      <c r="T34">
        <f>(BZ34+(S34+2*0.95*5.67E-8*(((BZ34+$B$7)+273)^4-(BZ34+273)^4)-44100*I34)/(1.84*29.3*P34+8*0.95*5.67E-8*(BZ34+273)^3))</f>
        <v>0</v>
      </c>
      <c r="U34">
        <f>($C$7*CA34+$D$7*CB34+$E$7*T34)</f>
        <v>0</v>
      </c>
      <c r="V34">
        <f>0.61365*exp(17.502*U34/(240.97+U34))</f>
        <v>0</v>
      </c>
      <c r="W34">
        <f>(X34/Y34*100)</f>
        <v>0</v>
      </c>
      <c r="X34">
        <f>BU34*(BX34+BY34)/1000</f>
        <v>0</v>
      </c>
      <c r="Y34">
        <f>0.61365*exp(17.502*BZ34/(240.97+BZ34))</f>
        <v>0</v>
      </c>
      <c r="Z34">
        <f>(V34-BU34*(BX34+BY34)/1000)</f>
        <v>0</v>
      </c>
      <c r="AA34">
        <f>(-I34*44100)</f>
        <v>0</v>
      </c>
      <c r="AB34">
        <f>2*29.3*P34*0.92*(BZ34-U34)</f>
        <v>0</v>
      </c>
      <c r="AC34">
        <f>2*0.95*5.67E-8*(((BZ34+$B$7)+273)^4-(U34+273)^4)</f>
        <v>0</v>
      </c>
      <c r="AD34">
        <f>S34+AC34+AA34+AB34</f>
        <v>0</v>
      </c>
      <c r="AE34">
        <v>-0.0421570880740035</v>
      </c>
      <c r="AF34">
        <v>0.047325024526823</v>
      </c>
      <c r="AG34">
        <v>3.51959722176321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MAX(0,($B$13+$C$13*CE34)/(1+$D$13*CE34)*BX34/(BZ34+273)*$E$13)</f>
        <v>0</v>
      </c>
      <c r="AM34" t="s">
        <v>330</v>
      </c>
      <c r="AN34">
        <v>3.87508235294118</v>
      </c>
      <c r="AO34">
        <v>2.0364</v>
      </c>
      <c r="AP34">
        <f>AO34-AN34</f>
        <v>0</v>
      </c>
      <c r="AQ34">
        <f>AP34/AO34</f>
        <v>0</v>
      </c>
      <c r="AR34">
        <v>-0.829396894826422</v>
      </c>
      <c r="AS34" t="s">
        <v>392</v>
      </c>
      <c r="AT34">
        <v>1.35541764705882</v>
      </c>
      <c r="AU34">
        <v>1.78</v>
      </c>
      <c r="AV34">
        <f>1-AT34/AU34</f>
        <v>0</v>
      </c>
      <c r="AW34">
        <v>0.5</v>
      </c>
      <c r="AX34">
        <f>BL34</f>
        <v>0</v>
      </c>
      <c r="AY34">
        <f>J34</f>
        <v>0</v>
      </c>
      <c r="AZ34">
        <f>AV34*AW34*AX34</f>
        <v>0</v>
      </c>
      <c r="BA34">
        <f>BF34/AU34</f>
        <v>0</v>
      </c>
      <c r="BB34">
        <f>(AY34-AR34)/AX34</f>
        <v>0</v>
      </c>
      <c r="BC34">
        <f>(AO34-AU34)/AU34</f>
        <v>0</v>
      </c>
      <c r="BD34" t="s">
        <v>332</v>
      </c>
      <c r="BE34">
        <v>0</v>
      </c>
      <c r="BF34">
        <f>AU34-BE34</f>
        <v>0</v>
      </c>
      <c r="BG34">
        <f>(AU34-AT34)/(AU34-BE34)</f>
        <v>0</v>
      </c>
      <c r="BH34">
        <f>(AO34-AU34)/(AO34-BE34)</f>
        <v>0</v>
      </c>
      <c r="BI34">
        <f>(AU34-AT34)/(AU34-AN34)</f>
        <v>0</v>
      </c>
      <c r="BJ34">
        <f>(AO34-AU34)/(AO34-AN34)</f>
        <v>0</v>
      </c>
      <c r="BK34">
        <f>$B$11*CF34+$C$11*CG34+$F$11*CT34</f>
        <v>0</v>
      </c>
      <c r="BL34">
        <f>BK34*BM34</f>
        <v>0</v>
      </c>
      <c r="BM34">
        <f>($B$11*$D$9+$C$11*$D$9+$F$11*((DG34+CY34)/MAX(DG34+CY34+DH34, 0.1)*$I$9+DH34/MAX(DG34+CY34+DH34, 0.1)*$J$9))/($B$11+$C$11+$F$11)</f>
        <v>0</v>
      </c>
      <c r="BN34">
        <f>($B$11*$K$9+$C$11*$K$9+$F$11*((DG34+CY34)/MAX(DG34+CY34+DH34, 0.1)*$P$9+DH34/MAX(DG34+CY34+DH34, 0.1)*$Q$9))/($B$11+$C$11+$F$11)</f>
        <v>0</v>
      </c>
      <c r="BO34">
        <v>6</v>
      </c>
      <c r="BP34">
        <v>0.5</v>
      </c>
      <c r="BQ34" t="s">
        <v>333</v>
      </c>
      <c r="BR34">
        <v>1554850226</v>
      </c>
      <c r="BS34">
        <v>667.555</v>
      </c>
      <c r="BT34">
        <v>678.609</v>
      </c>
      <c r="BU34">
        <v>21.765</v>
      </c>
      <c r="BV34">
        <v>21.837</v>
      </c>
      <c r="BW34">
        <v>600.082</v>
      </c>
      <c r="BX34">
        <v>101.146</v>
      </c>
      <c r="BY34">
        <v>0.0997623</v>
      </c>
      <c r="BZ34">
        <v>27.5177</v>
      </c>
      <c r="CA34">
        <v>30.0386</v>
      </c>
      <c r="CB34">
        <v>999.9</v>
      </c>
      <c r="CC34">
        <v>0</v>
      </c>
      <c r="CD34">
        <v>0</v>
      </c>
      <c r="CE34">
        <v>10051.2</v>
      </c>
      <c r="CF34">
        <v>0</v>
      </c>
      <c r="CG34">
        <v>0.00152894</v>
      </c>
      <c r="CH34">
        <v>-11.0545</v>
      </c>
      <c r="CI34">
        <v>682.408</v>
      </c>
      <c r="CJ34">
        <v>693.759</v>
      </c>
      <c r="CK34">
        <v>-0.0720634</v>
      </c>
      <c r="CL34">
        <v>664.829</v>
      </c>
      <c r="CM34">
        <v>678.609</v>
      </c>
      <c r="CN34">
        <v>21.675</v>
      </c>
      <c r="CO34">
        <v>21.837</v>
      </c>
      <c r="CP34">
        <v>2.20144</v>
      </c>
      <c r="CQ34">
        <v>2.20873</v>
      </c>
      <c r="CR34">
        <v>18.9728</v>
      </c>
      <c r="CS34">
        <v>19.0257</v>
      </c>
      <c r="CT34">
        <v>9143.93</v>
      </c>
      <c r="CU34">
        <v>0.995572</v>
      </c>
      <c r="CV34">
        <v>0.00442808</v>
      </c>
      <c r="CW34">
        <v>0</v>
      </c>
      <c r="CX34">
        <v>0.452</v>
      </c>
      <c r="CY34">
        <v>0</v>
      </c>
      <c r="CZ34">
        <v>1495.49</v>
      </c>
      <c r="DA34">
        <v>80612.8</v>
      </c>
      <c r="DB34">
        <v>52.062</v>
      </c>
      <c r="DC34">
        <v>48.875</v>
      </c>
      <c r="DD34">
        <v>50.312</v>
      </c>
      <c r="DE34">
        <v>46.562</v>
      </c>
      <c r="DF34">
        <v>49.625</v>
      </c>
      <c r="DG34">
        <v>9103.44</v>
      </c>
      <c r="DH34">
        <v>40.49</v>
      </c>
      <c r="DI34">
        <v>0</v>
      </c>
      <c r="DJ34">
        <v>2.90000009536743</v>
      </c>
      <c r="DK34">
        <v>1.35541764705882</v>
      </c>
      <c r="DL34">
        <v>0.296970676383259</v>
      </c>
      <c r="DM34">
        <v>-19.9331246817242</v>
      </c>
      <c r="DN34">
        <v>903.118235294118</v>
      </c>
      <c r="DO34">
        <v>10</v>
      </c>
      <c r="DP34">
        <v>1554846223.5</v>
      </c>
      <c r="DQ34" t="s">
        <v>334</v>
      </c>
      <c r="DR34">
        <v>14</v>
      </c>
      <c r="DS34">
        <v>2.726</v>
      </c>
      <c r="DT34">
        <v>0.09</v>
      </c>
      <c r="DU34">
        <v>400</v>
      </c>
      <c r="DV34">
        <v>19</v>
      </c>
      <c r="DW34">
        <v>0.32</v>
      </c>
      <c r="DX34">
        <v>0.14</v>
      </c>
      <c r="DY34">
        <v>652.020606557377</v>
      </c>
      <c r="DZ34">
        <v>100.275610787956</v>
      </c>
      <c r="EA34">
        <v>14.7130245737407</v>
      </c>
      <c r="EB34">
        <v>0</v>
      </c>
      <c r="EC34">
        <v>640.888196721311</v>
      </c>
      <c r="ED34">
        <v>100.073927022752</v>
      </c>
      <c r="EE34">
        <v>14.6832131180303</v>
      </c>
      <c r="EF34">
        <v>0</v>
      </c>
      <c r="EG34">
        <v>21.7348213114754</v>
      </c>
      <c r="EH34">
        <v>0.14328863035432</v>
      </c>
      <c r="EI34">
        <v>0.0210714250979159</v>
      </c>
      <c r="EJ34">
        <v>1</v>
      </c>
      <c r="EK34">
        <v>1</v>
      </c>
      <c r="EL34">
        <v>3</v>
      </c>
      <c r="EM34" t="s">
        <v>346</v>
      </c>
      <c r="EN34">
        <v>3.20869</v>
      </c>
      <c r="EO34">
        <v>2.6764</v>
      </c>
      <c r="EP34">
        <v>0.152151</v>
      </c>
      <c r="EQ34">
        <v>0.15383</v>
      </c>
      <c r="ER34">
        <v>0.108771</v>
      </c>
      <c r="ES34">
        <v>0.109157</v>
      </c>
      <c r="ET34">
        <v>26259.4</v>
      </c>
      <c r="EU34">
        <v>30034.5</v>
      </c>
      <c r="EV34">
        <v>30793.8</v>
      </c>
      <c r="EW34">
        <v>34147.7</v>
      </c>
      <c r="EX34">
        <v>37292.5</v>
      </c>
      <c r="EY34">
        <v>37671</v>
      </c>
      <c r="EZ34">
        <v>41987.8</v>
      </c>
      <c r="FA34">
        <v>42171.7</v>
      </c>
      <c r="FB34">
        <v>2.23513</v>
      </c>
      <c r="FC34">
        <v>1.89625</v>
      </c>
      <c r="FD34">
        <v>0.213347</v>
      </c>
      <c r="FE34">
        <v>0</v>
      </c>
      <c r="FF34">
        <v>26.5569</v>
      </c>
      <c r="FG34">
        <v>999.9</v>
      </c>
      <c r="FH34">
        <v>56.77</v>
      </c>
      <c r="FI34">
        <v>30.927</v>
      </c>
      <c r="FJ34">
        <v>25.2165</v>
      </c>
      <c r="FK34">
        <v>60.4934</v>
      </c>
      <c r="FL34">
        <v>22.2316</v>
      </c>
      <c r="FM34">
        <v>1</v>
      </c>
      <c r="FN34">
        <v>-0.046842</v>
      </c>
      <c r="FO34">
        <v>1.87289</v>
      </c>
      <c r="FP34">
        <v>20.2328</v>
      </c>
      <c r="FQ34">
        <v>5.2414</v>
      </c>
      <c r="FR34">
        <v>11.9861</v>
      </c>
      <c r="FS34">
        <v>4.97385</v>
      </c>
      <c r="FT34">
        <v>3.29718</v>
      </c>
      <c r="FU34">
        <v>166.4</v>
      </c>
      <c r="FV34">
        <v>9999</v>
      </c>
      <c r="FW34">
        <v>9999</v>
      </c>
      <c r="FX34">
        <v>7725.8</v>
      </c>
      <c r="FY34">
        <v>1.85591</v>
      </c>
      <c r="FZ34">
        <v>1.85413</v>
      </c>
      <c r="GA34">
        <v>1.85517</v>
      </c>
      <c r="GB34">
        <v>1.85948</v>
      </c>
      <c r="GC34">
        <v>1.85379</v>
      </c>
      <c r="GD34">
        <v>1.85822</v>
      </c>
      <c r="GE34">
        <v>1.85542</v>
      </c>
      <c r="GF34">
        <v>1.85399</v>
      </c>
      <c r="GG34" t="s">
        <v>336</v>
      </c>
      <c r="GH34" t="s">
        <v>19</v>
      </c>
      <c r="GI34" t="s">
        <v>19</v>
      </c>
      <c r="GJ34" t="s">
        <v>19</v>
      </c>
      <c r="GK34" t="s">
        <v>337</v>
      </c>
      <c r="GL34" t="s">
        <v>338</v>
      </c>
      <c r="GM34" t="s">
        <v>339</v>
      </c>
      <c r="GN34" t="s">
        <v>339</v>
      </c>
      <c r="GO34" t="s">
        <v>339</v>
      </c>
      <c r="GP34" t="s">
        <v>339</v>
      </c>
      <c r="GQ34">
        <v>0</v>
      </c>
      <c r="GR34">
        <v>100</v>
      </c>
      <c r="GS34">
        <v>100</v>
      </c>
      <c r="GT34">
        <v>2.726</v>
      </c>
      <c r="GU34">
        <v>0.09</v>
      </c>
      <c r="GV34">
        <v>2</v>
      </c>
      <c r="GW34">
        <v>647.676</v>
      </c>
      <c r="GX34">
        <v>389.222</v>
      </c>
      <c r="GY34">
        <v>21.6105</v>
      </c>
      <c r="GZ34">
        <v>26.5048</v>
      </c>
      <c r="HA34">
        <v>30</v>
      </c>
      <c r="HB34">
        <v>26.3975</v>
      </c>
      <c r="HC34">
        <v>26.3883</v>
      </c>
      <c r="HD34">
        <v>30.5384</v>
      </c>
      <c r="HE34">
        <v>22.0019</v>
      </c>
      <c r="HF34">
        <v>29.2152</v>
      </c>
      <c r="HG34">
        <v>21.61</v>
      </c>
      <c r="HH34">
        <v>688.17</v>
      </c>
      <c r="HI34">
        <v>21.7913</v>
      </c>
      <c r="HJ34">
        <v>101.157</v>
      </c>
      <c r="HK34">
        <v>101.502</v>
      </c>
    </row>
    <row r="35" spans="1:219">
      <c r="A35">
        <v>19</v>
      </c>
      <c r="B35">
        <v>1554850230</v>
      </c>
      <c r="C35">
        <v>416.400000095367</v>
      </c>
      <c r="D35" t="s">
        <v>393</v>
      </c>
      <c r="E35" t="s">
        <v>394</v>
      </c>
      <c r="H35">
        <v>1554850230</v>
      </c>
      <c r="I35">
        <f>BW35*AJ35*(BU35-BV35)/(100*BO35*(1000-AJ35*BU35))</f>
        <v>0</v>
      </c>
      <c r="J35">
        <f>BW35*AJ35*(BT35-BS35*(1000-AJ35*BV35)/(1000-AJ35*BU35))/(100*BO35)</f>
        <v>0</v>
      </c>
      <c r="K35">
        <f>BS35 - IF(AJ35&gt;1, J35*BO35*100.0/(AL35*CE35), 0)</f>
        <v>0</v>
      </c>
      <c r="L35">
        <f>((R35-I35/2)*K35-J35)/(R35+I35/2)</f>
        <v>0</v>
      </c>
      <c r="M35">
        <f>L35*(BX35+BY35)/1000.0</f>
        <v>0</v>
      </c>
      <c r="N35">
        <f>(BS35 - IF(AJ35&gt;1, J35*BO35*100.0/(AL35*CE35), 0))*(BX35+BY35)/1000.0</f>
        <v>0</v>
      </c>
      <c r="O35">
        <f>2.0/((1/Q35-1/P35)+SIGN(Q35)*SQRT((1/Q35-1/P35)*(1/Q35-1/P35) + 4*BP35/((BP35+1)*(BP35+1))*(2*1/Q35*1/P35-1/P35*1/P35)))</f>
        <v>0</v>
      </c>
      <c r="P35">
        <f>AG35+AF35*BO35+AE35*BO35*BO35</f>
        <v>0</v>
      </c>
      <c r="Q35">
        <f>I35*(1000-(1000*0.61365*exp(17.502*U35/(240.97+U35))/(BX35+BY35)+BU35)/2)/(1000*0.61365*exp(17.502*U35/(240.97+U35))/(BX35+BY35)-BU35)</f>
        <v>0</v>
      </c>
      <c r="R35">
        <f>1/((BP35+1)/(O35/1.6)+1/(P35/1.37)) + BP35/((BP35+1)/(O35/1.6) + BP35/(P35/1.37))</f>
        <v>0</v>
      </c>
      <c r="S35">
        <f>(BL35*BN35)</f>
        <v>0</v>
      </c>
      <c r="T35">
        <f>(BZ35+(S35+2*0.95*5.67E-8*(((BZ35+$B$7)+273)^4-(BZ35+273)^4)-44100*I35)/(1.84*29.3*P35+8*0.95*5.67E-8*(BZ35+273)^3))</f>
        <v>0</v>
      </c>
      <c r="U35">
        <f>($C$7*CA35+$D$7*CB35+$E$7*T35)</f>
        <v>0</v>
      </c>
      <c r="V35">
        <f>0.61365*exp(17.502*U35/(240.97+U35))</f>
        <v>0</v>
      </c>
      <c r="W35">
        <f>(X35/Y35*100)</f>
        <v>0</v>
      </c>
      <c r="X35">
        <f>BU35*(BX35+BY35)/1000</f>
        <v>0</v>
      </c>
      <c r="Y35">
        <f>0.61365*exp(17.502*BZ35/(240.97+BZ35))</f>
        <v>0</v>
      </c>
      <c r="Z35">
        <f>(V35-BU35*(BX35+BY35)/1000)</f>
        <v>0</v>
      </c>
      <c r="AA35">
        <f>(-I35*44100)</f>
        <v>0</v>
      </c>
      <c r="AB35">
        <f>2*29.3*P35*0.92*(BZ35-U35)</f>
        <v>0</v>
      </c>
      <c r="AC35">
        <f>2*0.95*5.67E-8*(((BZ35+$B$7)+273)^4-(U35+273)^4)</f>
        <v>0</v>
      </c>
      <c r="AD35">
        <f>S35+AC35+AA35+AB35</f>
        <v>0</v>
      </c>
      <c r="AE35">
        <v>-0.0419834554477627</v>
      </c>
      <c r="AF35">
        <v>0.0471301066928142</v>
      </c>
      <c r="AG35">
        <v>3.50815170120634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MAX(0,($B$13+$C$13*CE35)/(1+$D$13*CE35)*BX35/(BZ35+273)*$E$13)</f>
        <v>0</v>
      </c>
      <c r="AM35" t="s">
        <v>330</v>
      </c>
      <c r="AN35">
        <v>3.87508235294118</v>
      </c>
      <c r="AO35">
        <v>2.0364</v>
      </c>
      <c r="AP35">
        <f>AO35-AN35</f>
        <v>0</v>
      </c>
      <c r="AQ35">
        <f>AP35/AO35</f>
        <v>0</v>
      </c>
      <c r="AR35">
        <v>-0.829396894826422</v>
      </c>
      <c r="AS35" t="s">
        <v>395</v>
      </c>
      <c r="AT35">
        <v>1.29138235294118</v>
      </c>
      <c r="AU35">
        <v>1.4608</v>
      </c>
      <c r="AV35">
        <f>1-AT35/AU35</f>
        <v>0</v>
      </c>
      <c r="AW35">
        <v>0.5</v>
      </c>
      <c r="AX35">
        <f>BL35</f>
        <v>0</v>
      </c>
      <c r="AY35">
        <f>J35</f>
        <v>0</v>
      </c>
      <c r="AZ35">
        <f>AV35*AW35*AX35</f>
        <v>0</v>
      </c>
      <c r="BA35">
        <f>BF35/AU35</f>
        <v>0</v>
      </c>
      <c r="BB35">
        <f>(AY35-AR35)/AX35</f>
        <v>0</v>
      </c>
      <c r="BC35">
        <f>(AO35-AU35)/AU35</f>
        <v>0</v>
      </c>
      <c r="BD35" t="s">
        <v>332</v>
      </c>
      <c r="BE35">
        <v>0</v>
      </c>
      <c r="BF35">
        <f>AU35-BE35</f>
        <v>0</v>
      </c>
      <c r="BG35">
        <f>(AU35-AT35)/(AU35-BE35)</f>
        <v>0</v>
      </c>
      <c r="BH35">
        <f>(AO35-AU35)/(AO35-BE35)</f>
        <v>0</v>
      </c>
      <c r="BI35">
        <f>(AU35-AT35)/(AU35-AN35)</f>
        <v>0</v>
      </c>
      <c r="BJ35">
        <f>(AO35-AU35)/(AO35-AN35)</f>
        <v>0</v>
      </c>
      <c r="BK35">
        <f>$B$11*CF35+$C$11*CG35+$F$11*CT35</f>
        <v>0</v>
      </c>
      <c r="BL35">
        <f>BK35*BM35</f>
        <v>0</v>
      </c>
      <c r="BM35">
        <f>($B$11*$D$9+$C$11*$D$9+$F$11*((DG35+CY35)/MAX(DG35+CY35+DH35, 0.1)*$I$9+DH35/MAX(DG35+CY35+DH35, 0.1)*$J$9))/($B$11+$C$11+$F$11)</f>
        <v>0</v>
      </c>
      <c r="BN35">
        <f>($B$11*$K$9+$C$11*$K$9+$F$11*((DG35+CY35)/MAX(DG35+CY35+DH35, 0.1)*$P$9+DH35/MAX(DG35+CY35+DH35, 0.1)*$Q$9))/($B$11+$C$11+$F$11)</f>
        <v>0</v>
      </c>
      <c r="BO35">
        <v>6</v>
      </c>
      <c r="BP35">
        <v>0.5</v>
      </c>
      <c r="BQ35" t="s">
        <v>333</v>
      </c>
      <c r="BR35">
        <v>1554850230</v>
      </c>
      <c r="BS35">
        <v>674.204</v>
      </c>
      <c r="BT35">
        <v>685.342</v>
      </c>
      <c r="BU35">
        <v>21.7601</v>
      </c>
      <c r="BV35">
        <v>21.8442</v>
      </c>
      <c r="BW35">
        <v>599.967</v>
      </c>
      <c r="BX35">
        <v>101.144</v>
      </c>
      <c r="BY35">
        <v>0.0993194</v>
      </c>
      <c r="BZ35">
        <v>27.533</v>
      </c>
      <c r="CA35">
        <v>30.0677</v>
      </c>
      <c r="CB35">
        <v>999.9</v>
      </c>
      <c r="CC35">
        <v>0</v>
      </c>
      <c r="CD35">
        <v>0</v>
      </c>
      <c r="CE35">
        <v>10010</v>
      </c>
      <c r="CF35">
        <v>0</v>
      </c>
      <c r="CG35">
        <v>0.00152894</v>
      </c>
      <c r="CH35">
        <v>-11.1382</v>
      </c>
      <c r="CI35">
        <v>689.201</v>
      </c>
      <c r="CJ35">
        <v>700.647</v>
      </c>
      <c r="CK35">
        <v>-0.0841789</v>
      </c>
      <c r="CL35">
        <v>671.478</v>
      </c>
      <c r="CM35">
        <v>685.342</v>
      </c>
      <c r="CN35">
        <v>21.6701</v>
      </c>
      <c r="CO35">
        <v>21.8442</v>
      </c>
      <c r="CP35">
        <v>2.2009</v>
      </c>
      <c r="CQ35">
        <v>2.20942</v>
      </c>
      <c r="CR35">
        <v>18.9689</v>
      </c>
      <c r="CS35">
        <v>19.0308</v>
      </c>
      <c r="CT35">
        <v>9156.58</v>
      </c>
      <c r="CU35">
        <v>0.995572</v>
      </c>
      <c r="CV35">
        <v>0.00442808</v>
      </c>
      <c r="CW35">
        <v>0</v>
      </c>
      <c r="CX35">
        <v>0.2608</v>
      </c>
      <c r="CY35">
        <v>0</v>
      </c>
      <c r="CZ35">
        <v>1489.46</v>
      </c>
      <c r="DA35">
        <v>80724.3</v>
      </c>
      <c r="DB35">
        <v>52.062</v>
      </c>
      <c r="DC35">
        <v>48.875</v>
      </c>
      <c r="DD35">
        <v>50.312</v>
      </c>
      <c r="DE35">
        <v>46.5</v>
      </c>
      <c r="DF35">
        <v>49.625</v>
      </c>
      <c r="DG35">
        <v>9116.03</v>
      </c>
      <c r="DH35">
        <v>40.55</v>
      </c>
      <c r="DI35">
        <v>0</v>
      </c>
      <c r="DJ35">
        <v>2.89999985694885</v>
      </c>
      <c r="DK35">
        <v>1.29138235294118</v>
      </c>
      <c r="DL35">
        <v>-2.1431180246096</v>
      </c>
      <c r="DM35">
        <v>604.116871032709</v>
      </c>
      <c r="DN35">
        <v>831.906588235294</v>
      </c>
      <c r="DO35">
        <v>10</v>
      </c>
      <c r="DP35">
        <v>1554846223.5</v>
      </c>
      <c r="DQ35" t="s">
        <v>334</v>
      </c>
      <c r="DR35">
        <v>14</v>
      </c>
      <c r="DS35">
        <v>2.726</v>
      </c>
      <c r="DT35">
        <v>0.09</v>
      </c>
      <c r="DU35">
        <v>400</v>
      </c>
      <c r="DV35">
        <v>19</v>
      </c>
      <c r="DW35">
        <v>0.32</v>
      </c>
      <c r="DX35">
        <v>0.14</v>
      </c>
      <c r="DY35">
        <v>658.699360655738</v>
      </c>
      <c r="DZ35">
        <v>100.09422104707</v>
      </c>
      <c r="EA35">
        <v>14.6864149293313</v>
      </c>
      <c r="EB35">
        <v>0</v>
      </c>
      <c r="EC35">
        <v>647.556426229508</v>
      </c>
      <c r="ED35">
        <v>99.9999978847221</v>
      </c>
      <c r="EE35">
        <v>14.672367827123</v>
      </c>
      <c r="EF35">
        <v>0</v>
      </c>
      <c r="EG35">
        <v>21.7427114754098</v>
      </c>
      <c r="EH35">
        <v>0.125359703860398</v>
      </c>
      <c r="EI35">
        <v>0.0188396782051168</v>
      </c>
      <c r="EJ35">
        <v>1</v>
      </c>
      <c r="EK35">
        <v>1</v>
      </c>
      <c r="EL35">
        <v>3</v>
      </c>
      <c r="EM35" t="s">
        <v>346</v>
      </c>
      <c r="EN35">
        <v>3.20844</v>
      </c>
      <c r="EO35">
        <v>2.67559</v>
      </c>
      <c r="EP35">
        <v>0.153192</v>
      </c>
      <c r="EQ35">
        <v>0.154872</v>
      </c>
      <c r="ER35">
        <v>0.108751</v>
      </c>
      <c r="ES35">
        <v>0.10918</v>
      </c>
      <c r="ET35">
        <v>26227.3</v>
      </c>
      <c r="EU35">
        <v>29997.5</v>
      </c>
      <c r="EV35">
        <v>30793.9</v>
      </c>
      <c r="EW35">
        <v>34147.7</v>
      </c>
      <c r="EX35">
        <v>37293.2</v>
      </c>
      <c r="EY35">
        <v>37670</v>
      </c>
      <c r="EZ35">
        <v>41987.7</v>
      </c>
      <c r="FA35">
        <v>42171.7</v>
      </c>
      <c r="FB35">
        <v>2.23515</v>
      </c>
      <c r="FC35">
        <v>1.89662</v>
      </c>
      <c r="FD35">
        <v>0.214711</v>
      </c>
      <c r="FE35">
        <v>0</v>
      </c>
      <c r="FF35">
        <v>26.5639</v>
      </c>
      <c r="FG35">
        <v>999.9</v>
      </c>
      <c r="FH35">
        <v>56.77</v>
      </c>
      <c r="FI35">
        <v>30.927</v>
      </c>
      <c r="FJ35">
        <v>25.2154</v>
      </c>
      <c r="FK35">
        <v>60.7234</v>
      </c>
      <c r="FL35">
        <v>22.3117</v>
      </c>
      <c r="FM35">
        <v>1</v>
      </c>
      <c r="FN35">
        <v>-0.0467937</v>
      </c>
      <c r="FO35">
        <v>1.87472</v>
      </c>
      <c r="FP35">
        <v>20.232</v>
      </c>
      <c r="FQ35">
        <v>5.23721</v>
      </c>
      <c r="FR35">
        <v>11.986</v>
      </c>
      <c r="FS35">
        <v>4.97275</v>
      </c>
      <c r="FT35">
        <v>3.29663</v>
      </c>
      <c r="FU35">
        <v>166.4</v>
      </c>
      <c r="FV35">
        <v>9999</v>
      </c>
      <c r="FW35">
        <v>9999</v>
      </c>
      <c r="FX35">
        <v>7725.8</v>
      </c>
      <c r="FY35">
        <v>1.85592</v>
      </c>
      <c r="FZ35">
        <v>1.85414</v>
      </c>
      <c r="GA35">
        <v>1.8552</v>
      </c>
      <c r="GB35">
        <v>1.85953</v>
      </c>
      <c r="GC35">
        <v>1.85382</v>
      </c>
      <c r="GD35">
        <v>1.85822</v>
      </c>
      <c r="GE35">
        <v>1.85545</v>
      </c>
      <c r="GF35">
        <v>1.85403</v>
      </c>
      <c r="GG35" t="s">
        <v>336</v>
      </c>
      <c r="GH35" t="s">
        <v>19</v>
      </c>
      <c r="GI35" t="s">
        <v>19</v>
      </c>
      <c r="GJ35" t="s">
        <v>19</v>
      </c>
      <c r="GK35" t="s">
        <v>337</v>
      </c>
      <c r="GL35" t="s">
        <v>338</v>
      </c>
      <c r="GM35" t="s">
        <v>339</v>
      </c>
      <c r="GN35" t="s">
        <v>339</v>
      </c>
      <c r="GO35" t="s">
        <v>339</v>
      </c>
      <c r="GP35" t="s">
        <v>339</v>
      </c>
      <c r="GQ35">
        <v>0</v>
      </c>
      <c r="GR35">
        <v>100</v>
      </c>
      <c r="GS35">
        <v>100</v>
      </c>
      <c r="GT35">
        <v>2.726</v>
      </c>
      <c r="GU35">
        <v>0.09</v>
      </c>
      <c r="GV35">
        <v>2</v>
      </c>
      <c r="GW35">
        <v>647.696</v>
      </c>
      <c r="GX35">
        <v>389.428</v>
      </c>
      <c r="GY35">
        <v>21.6105</v>
      </c>
      <c r="GZ35">
        <v>26.5064</v>
      </c>
      <c r="HA35">
        <v>30.0001</v>
      </c>
      <c r="HB35">
        <v>26.3975</v>
      </c>
      <c r="HC35">
        <v>26.3883</v>
      </c>
      <c r="HD35">
        <v>30.7637</v>
      </c>
      <c r="HE35">
        <v>22.0019</v>
      </c>
      <c r="HF35">
        <v>29.2152</v>
      </c>
      <c r="HG35">
        <v>21.61</v>
      </c>
      <c r="HH35">
        <v>698.17</v>
      </c>
      <c r="HI35">
        <v>21.8643</v>
      </c>
      <c r="HJ35">
        <v>101.157</v>
      </c>
      <c r="HK35">
        <v>101.502</v>
      </c>
    </row>
    <row r="36" spans="1:219">
      <c r="A36">
        <v>20</v>
      </c>
      <c r="B36">
        <v>1554850234</v>
      </c>
      <c r="C36">
        <v>420.400000095367</v>
      </c>
      <c r="D36" t="s">
        <v>396</v>
      </c>
      <c r="E36" t="s">
        <v>397</v>
      </c>
      <c r="H36">
        <v>1554850234</v>
      </c>
      <c r="I36">
        <f>BW36*AJ36*(BU36-BV36)/(100*BO36*(1000-AJ36*BU36))</f>
        <v>0</v>
      </c>
      <c r="J36">
        <f>BW36*AJ36*(BT36-BS36*(1000-AJ36*BV36)/(1000-AJ36*BU36))/(100*BO36)</f>
        <v>0</v>
      </c>
      <c r="K36">
        <f>BS36 - IF(AJ36&gt;1, J36*BO36*100.0/(AL36*CE36), 0)</f>
        <v>0</v>
      </c>
      <c r="L36">
        <f>((R36-I36/2)*K36-J36)/(R36+I36/2)</f>
        <v>0</v>
      </c>
      <c r="M36">
        <f>L36*(BX36+BY36)/1000.0</f>
        <v>0</v>
      </c>
      <c r="N36">
        <f>(BS36 - IF(AJ36&gt;1, J36*BO36*100.0/(AL36*CE36), 0))*(BX36+BY36)/1000.0</f>
        <v>0</v>
      </c>
      <c r="O36">
        <f>2.0/((1/Q36-1/P36)+SIGN(Q36)*SQRT((1/Q36-1/P36)*(1/Q36-1/P36) + 4*BP36/((BP36+1)*(BP36+1))*(2*1/Q36*1/P36-1/P36*1/P36)))</f>
        <v>0</v>
      </c>
      <c r="P36">
        <f>AG36+AF36*BO36+AE36*BO36*BO36</f>
        <v>0</v>
      </c>
      <c r="Q36">
        <f>I36*(1000-(1000*0.61365*exp(17.502*U36/(240.97+U36))/(BX36+BY36)+BU36)/2)/(1000*0.61365*exp(17.502*U36/(240.97+U36))/(BX36+BY36)-BU36)</f>
        <v>0</v>
      </c>
      <c r="R36">
        <f>1/((BP36+1)/(O36/1.6)+1/(P36/1.37)) + BP36/((BP36+1)/(O36/1.6) + BP36/(P36/1.37))</f>
        <v>0</v>
      </c>
      <c r="S36">
        <f>(BL36*BN36)</f>
        <v>0</v>
      </c>
      <c r="T36">
        <f>(BZ36+(S36+2*0.95*5.67E-8*(((BZ36+$B$7)+273)^4-(BZ36+273)^4)-44100*I36)/(1.84*29.3*P36+8*0.95*5.67E-8*(BZ36+273)^3))</f>
        <v>0</v>
      </c>
      <c r="U36">
        <f>($C$7*CA36+$D$7*CB36+$E$7*T36)</f>
        <v>0</v>
      </c>
      <c r="V36">
        <f>0.61365*exp(17.502*U36/(240.97+U36))</f>
        <v>0</v>
      </c>
      <c r="W36">
        <f>(X36/Y36*100)</f>
        <v>0</v>
      </c>
      <c r="X36">
        <f>BU36*(BX36+BY36)/1000</f>
        <v>0</v>
      </c>
      <c r="Y36">
        <f>0.61365*exp(17.502*BZ36/(240.97+BZ36))</f>
        <v>0</v>
      </c>
      <c r="Z36">
        <f>(V36-BU36*(BX36+BY36)/1000)</f>
        <v>0</v>
      </c>
      <c r="AA36">
        <f>(-I36*44100)</f>
        <v>0</v>
      </c>
      <c r="AB36">
        <f>2*29.3*P36*0.92*(BZ36-U36)</f>
        <v>0</v>
      </c>
      <c r="AC36">
        <f>2*0.95*5.67E-8*(((BZ36+$B$7)+273)^4-(U36+273)^4)</f>
        <v>0</v>
      </c>
      <c r="AD36">
        <f>S36+AC36+AA36+AB36</f>
        <v>0</v>
      </c>
      <c r="AE36">
        <v>-0.0419104721586747</v>
      </c>
      <c r="AF36">
        <v>0.0470481765571256</v>
      </c>
      <c r="AG36">
        <v>3.50333579663506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MAX(0,($B$13+$C$13*CE36)/(1+$D$13*CE36)*BX36/(BZ36+273)*$E$13)</f>
        <v>0</v>
      </c>
      <c r="AM36" t="s">
        <v>330</v>
      </c>
      <c r="AN36">
        <v>3.87508235294118</v>
      </c>
      <c r="AO36">
        <v>2.0364</v>
      </c>
      <c r="AP36">
        <f>AO36-AN36</f>
        <v>0</v>
      </c>
      <c r="AQ36">
        <f>AP36/AO36</f>
        <v>0</v>
      </c>
      <c r="AR36">
        <v>-0.829396894826422</v>
      </c>
      <c r="AS36" t="s">
        <v>398</v>
      </c>
      <c r="AT36">
        <v>1.37967941176471</v>
      </c>
      <c r="AU36">
        <v>1.3336</v>
      </c>
      <c r="AV36">
        <f>1-AT36/AU36</f>
        <v>0</v>
      </c>
      <c r="AW36">
        <v>0.5</v>
      </c>
      <c r="AX36">
        <f>BL36</f>
        <v>0</v>
      </c>
      <c r="AY36">
        <f>J36</f>
        <v>0</v>
      </c>
      <c r="AZ36">
        <f>AV36*AW36*AX36</f>
        <v>0</v>
      </c>
      <c r="BA36">
        <f>BF36/AU36</f>
        <v>0</v>
      </c>
      <c r="BB36">
        <f>(AY36-AR36)/AX36</f>
        <v>0</v>
      </c>
      <c r="BC36">
        <f>(AO36-AU36)/AU36</f>
        <v>0</v>
      </c>
      <c r="BD36" t="s">
        <v>332</v>
      </c>
      <c r="BE36">
        <v>0</v>
      </c>
      <c r="BF36">
        <f>AU36-BE36</f>
        <v>0</v>
      </c>
      <c r="BG36">
        <f>(AU36-AT36)/(AU36-BE36)</f>
        <v>0</v>
      </c>
      <c r="BH36">
        <f>(AO36-AU36)/(AO36-BE36)</f>
        <v>0</v>
      </c>
      <c r="BI36">
        <f>(AU36-AT36)/(AU36-AN36)</f>
        <v>0</v>
      </c>
      <c r="BJ36">
        <f>(AO36-AU36)/(AO36-AN36)</f>
        <v>0</v>
      </c>
      <c r="BK36">
        <f>$B$11*CF36+$C$11*CG36+$F$11*CT36</f>
        <v>0</v>
      </c>
      <c r="BL36">
        <f>BK36*BM36</f>
        <v>0</v>
      </c>
      <c r="BM36">
        <f>($B$11*$D$9+$C$11*$D$9+$F$11*((DG36+CY36)/MAX(DG36+CY36+DH36, 0.1)*$I$9+DH36/MAX(DG36+CY36+DH36, 0.1)*$J$9))/($B$11+$C$11+$F$11)</f>
        <v>0</v>
      </c>
      <c r="BN36">
        <f>($B$11*$K$9+$C$11*$K$9+$F$11*((DG36+CY36)/MAX(DG36+CY36+DH36, 0.1)*$P$9+DH36/MAX(DG36+CY36+DH36, 0.1)*$Q$9))/($B$11+$C$11+$F$11)</f>
        <v>0</v>
      </c>
      <c r="BO36">
        <v>6</v>
      </c>
      <c r="BP36">
        <v>0.5</v>
      </c>
      <c r="BQ36" t="s">
        <v>333</v>
      </c>
      <c r="BR36">
        <v>1554850234</v>
      </c>
      <c r="BS36">
        <v>680.502</v>
      </c>
      <c r="BT36">
        <v>691.129</v>
      </c>
      <c r="BU36">
        <v>21.7607</v>
      </c>
      <c r="BV36">
        <v>21.8535</v>
      </c>
      <c r="BW36">
        <v>600.044</v>
      </c>
      <c r="BX36">
        <v>101.145</v>
      </c>
      <c r="BY36">
        <v>0.100579</v>
      </c>
      <c r="BZ36">
        <v>27.5392</v>
      </c>
      <c r="CA36">
        <v>29.9569</v>
      </c>
      <c r="CB36">
        <v>999.9</v>
      </c>
      <c r="CC36">
        <v>0</v>
      </c>
      <c r="CD36">
        <v>0</v>
      </c>
      <c r="CE36">
        <v>9992.5</v>
      </c>
      <c r="CF36">
        <v>0</v>
      </c>
      <c r="CG36">
        <v>0.00152894</v>
      </c>
      <c r="CH36">
        <v>-10.6268</v>
      </c>
      <c r="CI36">
        <v>695.64</v>
      </c>
      <c r="CJ36">
        <v>706.57</v>
      </c>
      <c r="CK36">
        <v>-0.0928421</v>
      </c>
      <c r="CL36">
        <v>677.776</v>
      </c>
      <c r="CM36">
        <v>691.129</v>
      </c>
      <c r="CN36">
        <v>21.6707</v>
      </c>
      <c r="CO36">
        <v>21.8535</v>
      </c>
      <c r="CP36">
        <v>2.20098</v>
      </c>
      <c r="CQ36">
        <v>2.21037</v>
      </c>
      <c r="CR36">
        <v>18.9694</v>
      </c>
      <c r="CS36">
        <v>19.0377</v>
      </c>
      <c r="CT36">
        <v>9157.9</v>
      </c>
      <c r="CU36">
        <v>0.995575</v>
      </c>
      <c r="CV36">
        <v>0.00442471</v>
      </c>
      <c r="CW36">
        <v>0</v>
      </c>
      <c r="CX36">
        <v>0.6072</v>
      </c>
      <c r="CY36">
        <v>0</v>
      </c>
      <c r="CZ36">
        <v>1488.73</v>
      </c>
      <c r="DA36">
        <v>80736</v>
      </c>
      <c r="DB36">
        <v>52</v>
      </c>
      <c r="DC36">
        <v>48.875</v>
      </c>
      <c r="DD36">
        <v>50.312</v>
      </c>
      <c r="DE36">
        <v>46.5</v>
      </c>
      <c r="DF36">
        <v>49.625</v>
      </c>
      <c r="DG36">
        <v>9117.38</v>
      </c>
      <c r="DH36">
        <v>40.52</v>
      </c>
      <c r="DI36">
        <v>0</v>
      </c>
      <c r="DJ36">
        <v>3.70000004768372</v>
      </c>
      <c r="DK36">
        <v>1.37967941176471</v>
      </c>
      <c r="DL36">
        <v>4.47472594272019</v>
      </c>
      <c r="DM36">
        <v>-3569.45158860622</v>
      </c>
      <c r="DN36">
        <v>832.098411764706</v>
      </c>
      <c r="DO36">
        <v>10</v>
      </c>
      <c r="DP36">
        <v>1554846223.5</v>
      </c>
      <c r="DQ36" t="s">
        <v>334</v>
      </c>
      <c r="DR36">
        <v>14</v>
      </c>
      <c r="DS36">
        <v>2.726</v>
      </c>
      <c r="DT36">
        <v>0.09</v>
      </c>
      <c r="DU36">
        <v>400</v>
      </c>
      <c r="DV36">
        <v>19</v>
      </c>
      <c r="DW36">
        <v>0.32</v>
      </c>
      <c r="DX36">
        <v>0.14</v>
      </c>
      <c r="DY36">
        <v>665.306229508197</v>
      </c>
      <c r="DZ36">
        <v>99.3385954521403</v>
      </c>
      <c r="EA36">
        <v>14.5768819130835</v>
      </c>
      <c r="EB36">
        <v>0</v>
      </c>
      <c r="EC36">
        <v>654.214</v>
      </c>
      <c r="ED36">
        <v>99.8539862506597</v>
      </c>
      <c r="EE36">
        <v>14.6509774899095</v>
      </c>
      <c r="EF36">
        <v>0</v>
      </c>
      <c r="EG36">
        <v>21.7489885245902</v>
      </c>
      <c r="EH36">
        <v>0.0936615547329422</v>
      </c>
      <c r="EI36">
        <v>0.0150617210864319</v>
      </c>
      <c r="EJ36">
        <v>1</v>
      </c>
      <c r="EK36">
        <v>1</v>
      </c>
      <c r="EL36">
        <v>3</v>
      </c>
      <c r="EM36" t="s">
        <v>346</v>
      </c>
      <c r="EN36">
        <v>3.20861</v>
      </c>
      <c r="EO36">
        <v>2.6767</v>
      </c>
      <c r="EP36">
        <v>0.154179</v>
      </c>
      <c r="EQ36">
        <v>0.155767</v>
      </c>
      <c r="ER36">
        <v>0.108755</v>
      </c>
      <c r="ES36">
        <v>0.109214</v>
      </c>
      <c r="ET36">
        <v>26196</v>
      </c>
      <c r="EU36">
        <v>29964.9</v>
      </c>
      <c r="EV36">
        <v>30793.1</v>
      </c>
      <c r="EW36">
        <v>34146.7</v>
      </c>
      <c r="EX36">
        <v>37292.2</v>
      </c>
      <c r="EY36">
        <v>37667.6</v>
      </c>
      <c r="EZ36">
        <v>41986.8</v>
      </c>
      <c r="FA36">
        <v>42170.6</v>
      </c>
      <c r="FB36">
        <v>2.23517</v>
      </c>
      <c r="FC36">
        <v>1.89627</v>
      </c>
      <c r="FD36">
        <v>0.207484</v>
      </c>
      <c r="FE36">
        <v>0</v>
      </c>
      <c r="FF36">
        <v>26.571</v>
      </c>
      <c r="FG36">
        <v>999.9</v>
      </c>
      <c r="FH36">
        <v>56.794</v>
      </c>
      <c r="FI36">
        <v>30.927</v>
      </c>
      <c r="FJ36">
        <v>25.2266</v>
      </c>
      <c r="FK36">
        <v>61.0734</v>
      </c>
      <c r="FL36">
        <v>22.4279</v>
      </c>
      <c r="FM36">
        <v>1</v>
      </c>
      <c r="FN36">
        <v>-0.046875</v>
      </c>
      <c r="FO36">
        <v>1.87718</v>
      </c>
      <c r="FP36">
        <v>20.2404</v>
      </c>
      <c r="FQ36">
        <v>5.24035</v>
      </c>
      <c r="FR36">
        <v>11.986</v>
      </c>
      <c r="FS36">
        <v>4.97385</v>
      </c>
      <c r="FT36">
        <v>3.2971</v>
      </c>
      <c r="FU36">
        <v>166.4</v>
      </c>
      <c r="FV36">
        <v>9999</v>
      </c>
      <c r="FW36">
        <v>9999</v>
      </c>
      <c r="FX36">
        <v>7725.8</v>
      </c>
      <c r="FY36">
        <v>1.85592</v>
      </c>
      <c r="FZ36">
        <v>1.85416</v>
      </c>
      <c r="GA36">
        <v>1.85518</v>
      </c>
      <c r="GB36">
        <v>1.85952</v>
      </c>
      <c r="GC36">
        <v>1.85381</v>
      </c>
      <c r="GD36">
        <v>1.85822</v>
      </c>
      <c r="GE36">
        <v>1.85545</v>
      </c>
      <c r="GF36">
        <v>1.85404</v>
      </c>
      <c r="GG36" t="s">
        <v>336</v>
      </c>
      <c r="GH36" t="s">
        <v>19</v>
      </c>
      <c r="GI36" t="s">
        <v>19</v>
      </c>
      <c r="GJ36" t="s">
        <v>19</v>
      </c>
      <c r="GK36" t="s">
        <v>337</v>
      </c>
      <c r="GL36" t="s">
        <v>338</v>
      </c>
      <c r="GM36" t="s">
        <v>339</v>
      </c>
      <c r="GN36" t="s">
        <v>339</v>
      </c>
      <c r="GO36" t="s">
        <v>339</v>
      </c>
      <c r="GP36" t="s">
        <v>339</v>
      </c>
      <c r="GQ36">
        <v>0</v>
      </c>
      <c r="GR36">
        <v>100</v>
      </c>
      <c r="GS36">
        <v>100</v>
      </c>
      <c r="GT36">
        <v>2.726</v>
      </c>
      <c r="GU36">
        <v>0.09</v>
      </c>
      <c r="GV36">
        <v>2</v>
      </c>
      <c r="GW36">
        <v>647.715</v>
      </c>
      <c r="GX36">
        <v>389.235</v>
      </c>
      <c r="GY36">
        <v>21.6106</v>
      </c>
      <c r="GZ36">
        <v>26.5059</v>
      </c>
      <c r="HA36">
        <v>30</v>
      </c>
      <c r="HB36">
        <v>26.3975</v>
      </c>
      <c r="HC36">
        <v>26.3883</v>
      </c>
      <c r="HD36">
        <v>30.9961</v>
      </c>
      <c r="HE36">
        <v>22.0019</v>
      </c>
      <c r="HF36">
        <v>29.6042</v>
      </c>
      <c r="HG36">
        <v>21.61</v>
      </c>
      <c r="HH36">
        <v>703.17</v>
      </c>
      <c r="HI36">
        <v>21.8936</v>
      </c>
      <c r="HJ36">
        <v>101.155</v>
      </c>
      <c r="HK36">
        <v>101.499</v>
      </c>
    </row>
    <row r="37" spans="1:219">
      <c r="A37">
        <v>21</v>
      </c>
      <c r="B37">
        <v>1554850262</v>
      </c>
      <c r="C37">
        <v>448.400000095367</v>
      </c>
      <c r="D37" t="s">
        <v>399</v>
      </c>
      <c r="E37" t="s">
        <v>400</v>
      </c>
      <c r="H37">
        <v>1554850262</v>
      </c>
      <c r="I37">
        <f>BW37*AJ37*(BU37-BV37)/(100*BO37*(1000-AJ37*BU37))</f>
        <v>0</v>
      </c>
      <c r="J37">
        <f>BW37*AJ37*(BT37-BS37*(1000-AJ37*BV37)/(1000-AJ37*BU37))/(100*BO37)</f>
        <v>0</v>
      </c>
      <c r="K37">
        <f>BS37 - IF(AJ37&gt;1, J37*BO37*100.0/(AL37*CE37), 0)</f>
        <v>0</v>
      </c>
      <c r="L37">
        <f>((R37-I37/2)*K37-J37)/(R37+I37/2)</f>
        <v>0</v>
      </c>
      <c r="M37">
        <f>L37*(BX37+BY37)/1000.0</f>
        <v>0</v>
      </c>
      <c r="N37">
        <f>(BS37 - IF(AJ37&gt;1, J37*BO37*100.0/(AL37*CE37), 0))*(BX37+BY37)/1000.0</f>
        <v>0</v>
      </c>
      <c r="O37">
        <f>2.0/((1/Q37-1/P37)+SIGN(Q37)*SQRT((1/Q37-1/P37)*(1/Q37-1/P37) + 4*BP37/((BP37+1)*(BP37+1))*(2*1/Q37*1/P37-1/P37*1/P37)))</f>
        <v>0</v>
      </c>
      <c r="P37">
        <f>AG37+AF37*BO37+AE37*BO37*BO37</f>
        <v>0</v>
      </c>
      <c r="Q37">
        <f>I37*(1000-(1000*0.61365*exp(17.502*U37/(240.97+U37))/(BX37+BY37)+BU37)/2)/(1000*0.61365*exp(17.502*U37/(240.97+U37))/(BX37+BY37)-BU37)</f>
        <v>0</v>
      </c>
      <c r="R37">
        <f>1/((BP37+1)/(O37/1.6)+1/(P37/1.37)) + BP37/((BP37+1)/(O37/1.6) + BP37/(P37/1.37))</f>
        <v>0</v>
      </c>
      <c r="S37">
        <f>(BL37*BN37)</f>
        <v>0</v>
      </c>
      <c r="T37">
        <f>(BZ37+(S37+2*0.95*5.67E-8*(((BZ37+$B$7)+273)^4-(BZ37+273)^4)-44100*I37)/(1.84*29.3*P37+8*0.95*5.67E-8*(BZ37+273)^3))</f>
        <v>0</v>
      </c>
      <c r="U37">
        <f>($C$7*CA37+$D$7*CB37+$E$7*T37)</f>
        <v>0</v>
      </c>
      <c r="V37">
        <f>0.61365*exp(17.502*U37/(240.97+U37))</f>
        <v>0</v>
      </c>
      <c r="W37">
        <f>(X37/Y37*100)</f>
        <v>0</v>
      </c>
      <c r="X37">
        <f>BU37*(BX37+BY37)/1000</f>
        <v>0</v>
      </c>
      <c r="Y37">
        <f>0.61365*exp(17.502*BZ37/(240.97+BZ37))</f>
        <v>0</v>
      </c>
      <c r="Z37">
        <f>(V37-BU37*(BX37+BY37)/1000)</f>
        <v>0</v>
      </c>
      <c r="AA37">
        <f>(-I37*44100)</f>
        <v>0</v>
      </c>
      <c r="AB37">
        <f>2*29.3*P37*0.92*(BZ37-U37)</f>
        <v>0</v>
      </c>
      <c r="AC37">
        <f>2*0.95*5.67E-8*(((BZ37+$B$7)+273)^4-(U37+273)^4)</f>
        <v>0</v>
      </c>
      <c r="AD37">
        <f>S37+AC37+AA37+AB37</f>
        <v>0</v>
      </c>
      <c r="AE37">
        <v>-0.0419889035651663</v>
      </c>
      <c r="AF37">
        <v>0.047136222681881</v>
      </c>
      <c r="AG37">
        <v>3.50851108440025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MAX(0,($B$13+$C$13*CE37)/(1+$D$13*CE37)*BX37/(BZ37+273)*$E$13)</f>
        <v>0</v>
      </c>
      <c r="AM37" t="s">
        <v>330</v>
      </c>
      <c r="AN37">
        <v>3.87508235294118</v>
      </c>
      <c r="AO37">
        <v>2.0364</v>
      </c>
      <c r="AP37">
        <f>AO37-AN37</f>
        <v>0</v>
      </c>
      <c r="AQ37">
        <f>AP37/AO37</f>
        <v>0</v>
      </c>
      <c r="AR37">
        <v>-0.829396894826422</v>
      </c>
      <c r="AS37" t="s">
        <v>401</v>
      </c>
      <c r="AT37">
        <v>1.40869411764706</v>
      </c>
      <c r="AU37">
        <v>1.4764</v>
      </c>
      <c r="AV37">
        <f>1-AT37/AU37</f>
        <v>0</v>
      </c>
      <c r="AW37">
        <v>0.5</v>
      </c>
      <c r="AX37">
        <f>BL37</f>
        <v>0</v>
      </c>
      <c r="AY37">
        <f>J37</f>
        <v>0</v>
      </c>
      <c r="AZ37">
        <f>AV37*AW37*AX37</f>
        <v>0</v>
      </c>
      <c r="BA37">
        <f>BF37/AU37</f>
        <v>0</v>
      </c>
      <c r="BB37">
        <f>(AY37-AR37)/AX37</f>
        <v>0</v>
      </c>
      <c r="BC37">
        <f>(AO37-AU37)/AU37</f>
        <v>0</v>
      </c>
      <c r="BD37" t="s">
        <v>332</v>
      </c>
      <c r="BE37">
        <v>0</v>
      </c>
      <c r="BF37">
        <f>AU37-BE37</f>
        <v>0</v>
      </c>
      <c r="BG37">
        <f>(AU37-AT37)/(AU37-BE37)</f>
        <v>0</v>
      </c>
      <c r="BH37">
        <f>(AO37-AU37)/(AO37-BE37)</f>
        <v>0</v>
      </c>
      <c r="BI37">
        <f>(AU37-AT37)/(AU37-AN37)</f>
        <v>0</v>
      </c>
      <c r="BJ37">
        <f>(AO37-AU37)/(AO37-AN37)</f>
        <v>0</v>
      </c>
      <c r="BK37">
        <f>$B$11*CF37+$C$11*CG37+$F$11*CT37</f>
        <v>0</v>
      </c>
      <c r="BL37">
        <f>BK37*BM37</f>
        <v>0</v>
      </c>
      <c r="BM37">
        <f>($B$11*$D$9+$C$11*$D$9+$F$11*((DG37+CY37)/MAX(DG37+CY37+DH37, 0.1)*$I$9+DH37/MAX(DG37+CY37+DH37, 0.1)*$J$9))/($B$11+$C$11+$F$11)</f>
        <v>0</v>
      </c>
      <c r="BN37">
        <f>($B$11*$K$9+$C$11*$K$9+$F$11*((DG37+CY37)/MAX(DG37+CY37+DH37, 0.1)*$P$9+DH37/MAX(DG37+CY37+DH37, 0.1)*$Q$9))/($B$11+$C$11+$F$11)</f>
        <v>0</v>
      </c>
      <c r="BO37">
        <v>6</v>
      </c>
      <c r="BP37">
        <v>0.5</v>
      </c>
      <c r="BQ37" t="s">
        <v>333</v>
      </c>
      <c r="BR37">
        <v>1554850262</v>
      </c>
      <c r="BS37">
        <v>727.528</v>
      </c>
      <c r="BT37">
        <v>738.721</v>
      </c>
      <c r="BU37">
        <v>21.8356</v>
      </c>
      <c r="BV37">
        <v>21.9767</v>
      </c>
      <c r="BW37">
        <v>599.991</v>
      </c>
      <c r="BX37">
        <v>101.145</v>
      </c>
      <c r="BY37">
        <v>0.100224</v>
      </c>
      <c r="BZ37">
        <v>27.5928</v>
      </c>
      <c r="CA37">
        <v>29.9788</v>
      </c>
      <c r="CB37">
        <v>999.9</v>
      </c>
      <c r="CC37">
        <v>0</v>
      </c>
      <c r="CD37">
        <v>0</v>
      </c>
      <c r="CE37">
        <v>10011.2</v>
      </c>
      <c r="CF37">
        <v>0</v>
      </c>
      <c r="CG37">
        <v>0.00152894</v>
      </c>
      <c r="CH37">
        <v>-11.1937</v>
      </c>
      <c r="CI37">
        <v>743.768</v>
      </c>
      <c r="CJ37">
        <v>755.321</v>
      </c>
      <c r="CK37">
        <v>-0.141094</v>
      </c>
      <c r="CL37">
        <v>724.802</v>
      </c>
      <c r="CM37">
        <v>738.721</v>
      </c>
      <c r="CN37">
        <v>21.7456</v>
      </c>
      <c r="CO37">
        <v>21.9767</v>
      </c>
      <c r="CP37">
        <v>2.20856</v>
      </c>
      <c r="CQ37">
        <v>2.22283</v>
      </c>
      <c r="CR37">
        <v>19.0245</v>
      </c>
      <c r="CS37">
        <v>19.1278</v>
      </c>
      <c r="CT37">
        <v>9145.11</v>
      </c>
      <c r="CU37">
        <v>0.995572</v>
      </c>
      <c r="CV37">
        <v>0.00442808</v>
      </c>
      <c r="CW37">
        <v>0</v>
      </c>
      <c r="CX37">
        <v>0.5184</v>
      </c>
      <c r="CY37">
        <v>0</v>
      </c>
      <c r="CZ37">
        <v>1489.15</v>
      </c>
      <c r="DA37">
        <v>80623.1</v>
      </c>
      <c r="DB37">
        <v>51.812</v>
      </c>
      <c r="DC37">
        <v>48.812</v>
      </c>
      <c r="DD37">
        <v>50.25</v>
      </c>
      <c r="DE37">
        <v>46.375</v>
      </c>
      <c r="DF37">
        <v>49.562</v>
      </c>
      <c r="DG37">
        <v>9104.62</v>
      </c>
      <c r="DH37">
        <v>40.5</v>
      </c>
      <c r="DI37">
        <v>0</v>
      </c>
      <c r="DJ37">
        <v>3</v>
      </c>
      <c r="DK37">
        <v>1.40869411764706</v>
      </c>
      <c r="DL37">
        <v>0.296950082311603</v>
      </c>
      <c r="DM37">
        <v>606.024579698481</v>
      </c>
      <c r="DN37">
        <v>898.913823529412</v>
      </c>
      <c r="DO37">
        <v>10</v>
      </c>
      <c r="DP37">
        <v>1554846223.5</v>
      </c>
      <c r="DQ37" t="s">
        <v>334</v>
      </c>
      <c r="DR37">
        <v>14</v>
      </c>
      <c r="DS37">
        <v>2.726</v>
      </c>
      <c r="DT37">
        <v>0.09</v>
      </c>
      <c r="DU37">
        <v>400</v>
      </c>
      <c r="DV37">
        <v>19</v>
      </c>
      <c r="DW37">
        <v>0.32</v>
      </c>
      <c r="DX37">
        <v>0.14</v>
      </c>
      <c r="DY37">
        <v>711.69531147541</v>
      </c>
      <c r="DZ37">
        <v>102.62142993125</v>
      </c>
      <c r="EA37">
        <v>15.0595829939664</v>
      </c>
      <c r="EB37">
        <v>0</v>
      </c>
      <c r="EC37">
        <v>700.49231147541</v>
      </c>
      <c r="ED37">
        <v>100.75703860391</v>
      </c>
      <c r="EE37">
        <v>14.785276681291</v>
      </c>
      <c r="EF37">
        <v>0</v>
      </c>
      <c r="EG37">
        <v>21.7790852459016</v>
      </c>
      <c r="EH37">
        <v>0.13128799576944</v>
      </c>
      <c r="EI37">
        <v>0.0203391235369426</v>
      </c>
      <c r="EJ37">
        <v>1</v>
      </c>
      <c r="EK37">
        <v>1</v>
      </c>
      <c r="EL37">
        <v>3</v>
      </c>
      <c r="EM37" t="s">
        <v>346</v>
      </c>
      <c r="EN37">
        <v>3.20849</v>
      </c>
      <c r="EO37">
        <v>2.67651</v>
      </c>
      <c r="EP37">
        <v>0.161389</v>
      </c>
      <c r="EQ37">
        <v>0.162981</v>
      </c>
      <c r="ER37">
        <v>0.10902</v>
      </c>
      <c r="ES37">
        <v>0.109644</v>
      </c>
      <c r="ET37">
        <v>25972.7</v>
      </c>
      <c r="EU37">
        <v>29709.5</v>
      </c>
      <c r="EV37">
        <v>30793.1</v>
      </c>
      <c r="EW37">
        <v>34147.4</v>
      </c>
      <c r="EX37">
        <v>37281.3</v>
      </c>
      <c r="EY37">
        <v>37650.1</v>
      </c>
      <c r="EZ37">
        <v>41987.1</v>
      </c>
      <c r="FA37">
        <v>42171.4</v>
      </c>
      <c r="FB37">
        <v>2.23507</v>
      </c>
      <c r="FC37">
        <v>1.897</v>
      </c>
      <c r="FD37">
        <v>0.207737</v>
      </c>
      <c r="FE37">
        <v>0</v>
      </c>
      <c r="FF37">
        <v>26.5886</v>
      </c>
      <c r="FG37">
        <v>999.9</v>
      </c>
      <c r="FH37">
        <v>56.916</v>
      </c>
      <c r="FI37">
        <v>30.937</v>
      </c>
      <c r="FJ37">
        <v>25.297</v>
      </c>
      <c r="FK37">
        <v>59.8934</v>
      </c>
      <c r="FL37">
        <v>22.3397</v>
      </c>
      <c r="FM37">
        <v>1</v>
      </c>
      <c r="FN37">
        <v>-0.0472104</v>
      </c>
      <c r="FO37">
        <v>1.88833</v>
      </c>
      <c r="FP37">
        <v>20.2325</v>
      </c>
      <c r="FQ37">
        <v>5.24065</v>
      </c>
      <c r="FR37">
        <v>11.986</v>
      </c>
      <c r="FS37">
        <v>4.97355</v>
      </c>
      <c r="FT37">
        <v>3.29718</v>
      </c>
      <c r="FU37">
        <v>166.4</v>
      </c>
      <c r="FV37">
        <v>9999</v>
      </c>
      <c r="FW37">
        <v>9999</v>
      </c>
      <c r="FX37">
        <v>7726.5</v>
      </c>
      <c r="FY37">
        <v>1.85591</v>
      </c>
      <c r="FZ37">
        <v>1.85415</v>
      </c>
      <c r="GA37">
        <v>1.8552</v>
      </c>
      <c r="GB37">
        <v>1.85954</v>
      </c>
      <c r="GC37">
        <v>1.85379</v>
      </c>
      <c r="GD37">
        <v>1.85822</v>
      </c>
      <c r="GE37">
        <v>1.85544</v>
      </c>
      <c r="GF37">
        <v>1.85402</v>
      </c>
      <c r="GG37" t="s">
        <v>336</v>
      </c>
      <c r="GH37" t="s">
        <v>19</v>
      </c>
      <c r="GI37" t="s">
        <v>19</v>
      </c>
      <c r="GJ37" t="s">
        <v>19</v>
      </c>
      <c r="GK37" t="s">
        <v>337</v>
      </c>
      <c r="GL37" t="s">
        <v>338</v>
      </c>
      <c r="GM37" t="s">
        <v>339</v>
      </c>
      <c r="GN37" t="s">
        <v>339</v>
      </c>
      <c r="GO37" t="s">
        <v>339</v>
      </c>
      <c r="GP37" t="s">
        <v>339</v>
      </c>
      <c r="GQ37">
        <v>0</v>
      </c>
      <c r="GR37">
        <v>100</v>
      </c>
      <c r="GS37">
        <v>100</v>
      </c>
      <c r="GT37">
        <v>2.726</v>
      </c>
      <c r="GU37">
        <v>0.09</v>
      </c>
      <c r="GV37">
        <v>2</v>
      </c>
      <c r="GW37">
        <v>647.639</v>
      </c>
      <c r="GX37">
        <v>389.635</v>
      </c>
      <c r="GY37">
        <v>21.6105</v>
      </c>
      <c r="GZ37">
        <v>26.5053</v>
      </c>
      <c r="HA37">
        <v>30.0001</v>
      </c>
      <c r="HB37">
        <v>26.3975</v>
      </c>
      <c r="HC37">
        <v>26.3883</v>
      </c>
      <c r="HD37">
        <v>32.6923</v>
      </c>
      <c r="HE37">
        <v>21.7272</v>
      </c>
      <c r="HF37">
        <v>30.3728</v>
      </c>
      <c r="HG37">
        <v>21.61</v>
      </c>
      <c r="HH37">
        <v>748.17</v>
      </c>
      <c r="HI37">
        <v>21.9775</v>
      </c>
      <c r="HJ37">
        <v>101.155</v>
      </c>
      <c r="HK37">
        <v>101.501</v>
      </c>
    </row>
    <row r="38" spans="1:219">
      <c r="A38">
        <v>22</v>
      </c>
      <c r="B38">
        <v>1554850266</v>
      </c>
      <c r="C38">
        <v>452.400000095367</v>
      </c>
      <c r="D38" t="s">
        <v>402</v>
      </c>
      <c r="E38" t="s">
        <v>403</v>
      </c>
      <c r="H38">
        <v>1554850266</v>
      </c>
      <c r="I38">
        <f>BW38*AJ38*(BU38-BV38)/(100*BO38*(1000-AJ38*BU38))</f>
        <v>0</v>
      </c>
      <c r="J38">
        <f>BW38*AJ38*(BT38-BS38*(1000-AJ38*BV38)/(1000-AJ38*BU38))/(100*BO38)</f>
        <v>0</v>
      </c>
      <c r="K38">
        <f>BS38 - IF(AJ38&gt;1, J38*BO38*100.0/(AL38*CE38), 0)</f>
        <v>0</v>
      </c>
      <c r="L38">
        <f>((R38-I38/2)*K38-J38)/(R38+I38/2)</f>
        <v>0</v>
      </c>
      <c r="M38">
        <f>L38*(BX38+BY38)/1000.0</f>
        <v>0</v>
      </c>
      <c r="N38">
        <f>(BS38 - IF(AJ38&gt;1, J38*BO38*100.0/(AL38*CE38), 0))*(BX38+BY38)/1000.0</f>
        <v>0</v>
      </c>
      <c r="O38">
        <f>2.0/((1/Q38-1/P38)+SIGN(Q38)*SQRT((1/Q38-1/P38)*(1/Q38-1/P38) + 4*BP38/((BP38+1)*(BP38+1))*(2*1/Q38*1/P38-1/P38*1/P38)))</f>
        <v>0</v>
      </c>
      <c r="P38">
        <f>AG38+AF38*BO38+AE38*BO38*BO38</f>
        <v>0</v>
      </c>
      <c r="Q38">
        <f>I38*(1000-(1000*0.61365*exp(17.502*U38/(240.97+U38))/(BX38+BY38)+BU38)/2)/(1000*0.61365*exp(17.502*U38/(240.97+U38))/(BX38+BY38)-BU38)</f>
        <v>0</v>
      </c>
      <c r="R38">
        <f>1/((BP38+1)/(O38/1.6)+1/(P38/1.37)) + BP38/((BP38+1)/(O38/1.6) + BP38/(P38/1.37))</f>
        <v>0</v>
      </c>
      <c r="S38">
        <f>(BL38*BN38)</f>
        <v>0</v>
      </c>
      <c r="T38">
        <f>(BZ38+(S38+2*0.95*5.67E-8*(((BZ38+$B$7)+273)^4-(BZ38+273)^4)-44100*I38)/(1.84*29.3*P38+8*0.95*5.67E-8*(BZ38+273)^3))</f>
        <v>0</v>
      </c>
      <c r="U38">
        <f>($C$7*CA38+$D$7*CB38+$E$7*T38)</f>
        <v>0</v>
      </c>
      <c r="V38">
        <f>0.61365*exp(17.502*U38/(240.97+U38))</f>
        <v>0</v>
      </c>
      <c r="W38">
        <f>(X38/Y38*100)</f>
        <v>0</v>
      </c>
      <c r="X38">
        <f>BU38*(BX38+BY38)/1000</f>
        <v>0</v>
      </c>
      <c r="Y38">
        <f>0.61365*exp(17.502*BZ38/(240.97+BZ38))</f>
        <v>0</v>
      </c>
      <c r="Z38">
        <f>(V38-BU38*(BX38+BY38)/1000)</f>
        <v>0</v>
      </c>
      <c r="AA38">
        <f>(-I38*44100)</f>
        <v>0</v>
      </c>
      <c r="AB38">
        <f>2*29.3*P38*0.92*(BZ38-U38)</f>
        <v>0</v>
      </c>
      <c r="AC38">
        <f>2*0.95*5.67E-8*(((BZ38+$B$7)+273)^4-(U38+273)^4)</f>
        <v>0</v>
      </c>
      <c r="AD38">
        <f>S38+AC38+AA38+AB38</f>
        <v>0</v>
      </c>
      <c r="AE38">
        <v>-0.0418056173371618</v>
      </c>
      <c r="AF38">
        <v>0.0469304678341906</v>
      </c>
      <c r="AG38">
        <v>3.49641163462543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MAX(0,($B$13+$C$13*CE38)/(1+$D$13*CE38)*BX38/(BZ38+273)*$E$13)</f>
        <v>0</v>
      </c>
      <c r="AM38" t="s">
        <v>330</v>
      </c>
      <c r="AN38">
        <v>3.87508235294118</v>
      </c>
      <c r="AO38">
        <v>2.0364</v>
      </c>
      <c r="AP38">
        <f>AO38-AN38</f>
        <v>0</v>
      </c>
      <c r="AQ38">
        <f>AP38/AO38</f>
        <v>0</v>
      </c>
      <c r="AR38">
        <v>-0.829396894826422</v>
      </c>
      <c r="AS38" t="s">
        <v>404</v>
      </c>
      <c r="AT38">
        <v>1.47882352941176</v>
      </c>
      <c r="AU38">
        <v>1.2468</v>
      </c>
      <c r="AV38">
        <f>1-AT38/AU38</f>
        <v>0</v>
      </c>
      <c r="AW38">
        <v>0.5</v>
      </c>
      <c r="AX38">
        <f>BL38</f>
        <v>0</v>
      </c>
      <c r="AY38">
        <f>J38</f>
        <v>0</v>
      </c>
      <c r="AZ38">
        <f>AV38*AW38*AX38</f>
        <v>0</v>
      </c>
      <c r="BA38">
        <f>BF38/AU38</f>
        <v>0</v>
      </c>
      <c r="BB38">
        <f>(AY38-AR38)/AX38</f>
        <v>0</v>
      </c>
      <c r="BC38">
        <f>(AO38-AU38)/AU38</f>
        <v>0</v>
      </c>
      <c r="BD38" t="s">
        <v>332</v>
      </c>
      <c r="BE38">
        <v>0</v>
      </c>
      <c r="BF38">
        <f>AU38-BE38</f>
        <v>0</v>
      </c>
      <c r="BG38">
        <f>(AU38-AT38)/(AU38-BE38)</f>
        <v>0</v>
      </c>
      <c r="BH38">
        <f>(AO38-AU38)/(AO38-BE38)</f>
        <v>0</v>
      </c>
      <c r="BI38">
        <f>(AU38-AT38)/(AU38-AN38)</f>
        <v>0</v>
      </c>
      <c r="BJ38">
        <f>(AO38-AU38)/(AO38-AN38)</f>
        <v>0</v>
      </c>
      <c r="BK38">
        <f>$B$11*CF38+$C$11*CG38+$F$11*CT38</f>
        <v>0</v>
      </c>
      <c r="BL38">
        <f>BK38*BM38</f>
        <v>0</v>
      </c>
      <c r="BM38">
        <f>($B$11*$D$9+$C$11*$D$9+$F$11*((DG38+CY38)/MAX(DG38+CY38+DH38, 0.1)*$I$9+DH38/MAX(DG38+CY38+DH38, 0.1)*$J$9))/($B$11+$C$11+$F$11)</f>
        <v>0</v>
      </c>
      <c r="BN38">
        <f>($B$11*$K$9+$C$11*$K$9+$F$11*((DG38+CY38)/MAX(DG38+CY38+DH38, 0.1)*$P$9+DH38/MAX(DG38+CY38+DH38, 0.1)*$Q$9))/($B$11+$C$11+$F$11)</f>
        <v>0</v>
      </c>
      <c r="BO38">
        <v>6</v>
      </c>
      <c r="BP38">
        <v>0.5</v>
      </c>
      <c r="BQ38" t="s">
        <v>333</v>
      </c>
      <c r="BR38">
        <v>1554850266</v>
      </c>
      <c r="BS38">
        <v>734.159</v>
      </c>
      <c r="BT38">
        <v>745.346</v>
      </c>
      <c r="BU38">
        <v>21.8548</v>
      </c>
      <c r="BV38">
        <v>21.981</v>
      </c>
      <c r="BW38">
        <v>600.057</v>
      </c>
      <c r="BX38">
        <v>101.145</v>
      </c>
      <c r="BY38">
        <v>0.100441</v>
      </c>
      <c r="BZ38">
        <v>27.5844</v>
      </c>
      <c r="CA38">
        <v>30.1951</v>
      </c>
      <c r="CB38">
        <v>999.9</v>
      </c>
      <c r="CC38">
        <v>0</v>
      </c>
      <c r="CD38">
        <v>0</v>
      </c>
      <c r="CE38">
        <v>9967.5</v>
      </c>
      <c r="CF38">
        <v>0</v>
      </c>
      <c r="CG38">
        <v>0.00152894</v>
      </c>
      <c r="CH38">
        <v>-11.1873</v>
      </c>
      <c r="CI38">
        <v>750.562</v>
      </c>
      <c r="CJ38">
        <v>762.098</v>
      </c>
      <c r="CK38">
        <v>-0.126209</v>
      </c>
      <c r="CL38">
        <v>731.433</v>
      </c>
      <c r="CM38">
        <v>745.346</v>
      </c>
      <c r="CN38">
        <v>21.7648</v>
      </c>
      <c r="CO38">
        <v>21.981</v>
      </c>
      <c r="CP38">
        <v>2.2105</v>
      </c>
      <c r="CQ38">
        <v>2.22327</v>
      </c>
      <c r="CR38">
        <v>19.0386</v>
      </c>
      <c r="CS38">
        <v>19.131</v>
      </c>
      <c r="CT38">
        <v>9156.97</v>
      </c>
      <c r="CU38">
        <v>0.995572</v>
      </c>
      <c r="CV38">
        <v>0.00442808</v>
      </c>
      <c r="CW38">
        <v>0</v>
      </c>
      <c r="CX38">
        <v>0.4272</v>
      </c>
      <c r="CY38">
        <v>0</v>
      </c>
      <c r="CZ38">
        <v>1483.79</v>
      </c>
      <c r="DA38">
        <v>80727.7</v>
      </c>
      <c r="DB38">
        <v>51.812</v>
      </c>
      <c r="DC38">
        <v>48.812</v>
      </c>
      <c r="DD38">
        <v>50.25</v>
      </c>
      <c r="DE38">
        <v>46.312</v>
      </c>
      <c r="DF38">
        <v>49.562</v>
      </c>
      <c r="DG38">
        <v>9116.42</v>
      </c>
      <c r="DH38">
        <v>40.55</v>
      </c>
      <c r="DI38">
        <v>0</v>
      </c>
      <c r="DJ38">
        <v>2.79999995231628</v>
      </c>
      <c r="DK38">
        <v>1.47882352941176</v>
      </c>
      <c r="DL38">
        <v>3.0699632554794</v>
      </c>
      <c r="DM38">
        <v>-2046.2621900484</v>
      </c>
      <c r="DN38">
        <v>896.410764705882</v>
      </c>
      <c r="DO38">
        <v>10</v>
      </c>
      <c r="DP38">
        <v>1554846223.5</v>
      </c>
      <c r="DQ38" t="s">
        <v>334</v>
      </c>
      <c r="DR38">
        <v>14</v>
      </c>
      <c r="DS38">
        <v>2.726</v>
      </c>
      <c r="DT38">
        <v>0.09</v>
      </c>
      <c r="DU38">
        <v>400</v>
      </c>
      <c r="DV38">
        <v>19</v>
      </c>
      <c r="DW38">
        <v>0.32</v>
      </c>
      <c r="DX38">
        <v>0.14</v>
      </c>
      <c r="DY38">
        <v>718.477131147541</v>
      </c>
      <c r="DZ38">
        <v>102.371187731361</v>
      </c>
      <c r="EA38">
        <v>15.0229078677356</v>
      </c>
      <c r="EB38">
        <v>0</v>
      </c>
      <c r="EC38">
        <v>707.178295081967</v>
      </c>
      <c r="ED38">
        <v>101.53900581703</v>
      </c>
      <c r="EE38">
        <v>14.8989379502055</v>
      </c>
      <c r="EF38">
        <v>0</v>
      </c>
      <c r="EG38">
        <v>21.7899</v>
      </c>
      <c r="EH38">
        <v>0.183657747223699</v>
      </c>
      <c r="EI38">
        <v>0.0279287324875416</v>
      </c>
      <c r="EJ38">
        <v>1</v>
      </c>
      <c r="EK38">
        <v>1</v>
      </c>
      <c r="EL38">
        <v>3</v>
      </c>
      <c r="EM38" t="s">
        <v>346</v>
      </c>
      <c r="EN38">
        <v>3.20863</v>
      </c>
      <c r="EO38">
        <v>2.67635</v>
      </c>
      <c r="EP38">
        <v>0.162387</v>
      </c>
      <c r="EQ38">
        <v>0.163966</v>
      </c>
      <c r="ER38">
        <v>0.109088</v>
      </c>
      <c r="ES38">
        <v>0.10966</v>
      </c>
      <c r="ET38">
        <v>25941.5</v>
      </c>
      <c r="EU38">
        <v>29674.4</v>
      </c>
      <c r="EV38">
        <v>30792.7</v>
      </c>
      <c r="EW38">
        <v>34147.3</v>
      </c>
      <c r="EX38">
        <v>37278.3</v>
      </c>
      <c r="EY38">
        <v>37649.4</v>
      </c>
      <c r="EZ38">
        <v>41986.9</v>
      </c>
      <c r="FA38">
        <v>42171.4</v>
      </c>
      <c r="FB38">
        <v>2.2352</v>
      </c>
      <c r="FC38">
        <v>1.89695</v>
      </c>
      <c r="FD38">
        <v>0.220478</v>
      </c>
      <c r="FE38">
        <v>0</v>
      </c>
      <c r="FF38">
        <v>26.5976</v>
      </c>
      <c r="FG38">
        <v>999.9</v>
      </c>
      <c r="FH38">
        <v>56.916</v>
      </c>
      <c r="FI38">
        <v>30.937</v>
      </c>
      <c r="FJ38">
        <v>25.2979</v>
      </c>
      <c r="FK38">
        <v>60.2134</v>
      </c>
      <c r="FL38">
        <v>22.2396</v>
      </c>
      <c r="FM38">
        <v>1</v>
      </c>
      <c r="FN38">
        <v>-0.0467378</v>
      </c>
      <c r="FO38">
        <v>1.89288</v>
      </c>
      <c r="FP38">
        <v>20.2322</v>
      </c>
      <c r="FQ38">
        <v>5.24065</v>
      </c>
      <c r="FR38">
        <v>11.9863</v>
      </c>
      <c r="FS38">
        <v>4.97385</v>
      </c>
      <c r="FT38">
        <v>3.29708</v>
      </c>
      <c r="FU38">
        <v>166.4</v>
      </c>
      <c r="FV38">
        <v>9999</v>
      </c>
      <c r="FW38">
        <v>9999</v>
      </c>
      <c r="FX38">
        <v>7726.5</v>
      </c>
      <c r="FY38">
        <v>1.85587</v>
      </c>
      <c r="FZ38">
        <v>1.85412</v>
      </c>
      <c r="GA38">
        <v>1.85517</v>
      </c>
      <c r="GB38">
        <v>1.85951</v>
      </c>
      <c r="GC38">
        <v>1.85379</v>
      </c>
      <c r="GD38">
        <v>1.85822</v>
      </c>
      <c r="GE38">
        <v>1.85543</v>
      </c>
      <c r="GF38">
        <v>1.85402</v>
      </c>
      <c r="GG38" t="s">
        <v>336</v>
      </c>
      <c r="GH38" t="s">
        <v>19</v>
      </c>
      <c r="GI38" t="s">
        <v>19</v>
      </c>
      <c r="GJ38" t="s">
        <v>19</v>
      </c>
      <c r="GK38" t="s">
        <v>337</v>
      </c>
      <c r="GL38" t="s">
        <v>338</v>
      </c>
      <c r="GM38" t="s">
        <v>339</v>
      </c>
      <c r="GN38" t="s">
        <v>339</v>
      </c>
      <c r="GO38" t="s">
        <v>339</v>
      </c>
      <c r="GP38" t="s">
        <v>339</v>
      </c>
      <c r="GQ38">
        <v>0</v>
      </c>
      <c r="GR38">
        <v>100</v>
      </c>
      <c r="GS38">
        <v>100</v>
      </c>
      <c r="GT38">
        <v>2.726</v>
      </c>
      <c r="GU38">
        <v>0.09</v>
      </c>
      <c r="GV38">
        <v>2</v>
      </c>
      <c r="GW38">
        <v>647.734</v>
      </c>
      <c r="GX38">
        <v>389.607</v>
      </c>
      <c r="GY38">
        <v>21.6109</v>
      </c>
      <c r="GZ38">
        <v>26.5048</v>
      </c>
      <c r="HA38">
        <v>30.0002</v>
      </c>
      <c r="HB38">
        <v>26.3975</v>
      </c>
      <c r="HC38">
        <v>26.3883</v>
      </c>
      <c r="HD38">
        <v>32.9211</v>
      </c>
      <c r="HE38">
        <v>21.7272</v>
      </c>
      <c r="HF38">
        <v>30.7469</v>
      </c>
      <c r="HG38">
        <v>21.61</v>
      </c>
      <c r="HH38">
        <v>758.17</v>
      </c>
      <c r="HI38">
        <v>21.9745</v>
      </c>
      <c r="HJ38">
        <v>101.154</v>
      </c>
      <c r="HK38">
        <v>101.501</v>
      </c>
    </row>
    <row r="39" spans="1:219">
      <c r="A39">
        <v>23</v>
      </c>
      <c r="B39">
        <v>1554850270</v>
      </c>
      <c r="C39">
        <v>456.400000095367</v>
      </c>
      <c r="D39" t="s">
        <v>405</v>
      </c>
      <c r="E39" t="s">
        <v>406</v>
      </c>
      <c r="H39">
        <v>1554850270</v>
      </c>
      <c r="I39">
        <f>BW39*AJ39*(BU39-BV39)/(100*BO39*(1000-AJ39*BU39))</f>
        <v>0</v>
      </c>
      <c r="J39">
        <f>BW39*AJ39*(BT39-BS39*(1000-AJ39*BV39)/(1000-AJ39*BU39))/(100*BO39)</f>
        <v>0</v>
      </c>
      <c r="K39">
        <f>BS39 - IF(AJ39&gt;1, J39*BO39*100.0/(AL39*CE39), 0)</f>
        <v>0</v>
      </c>
      <c r="L39">
        <f>((R39-I39/2)*K39-J39)/(R39+I39/2)</f>
        <v>0</v>
      </c>
      <c r="M39">
        <f>L39*(BX39+BY39)/1000.0</f>
        <v>0</v>
      </c>
      <c r="N39">
        <f>(BS39 - IF(AJ39&gt;1, J39*BO39*100.0/(AL39*CE39), 0))*(BX39+BY39)/1000.0</f>
        <v>0</v>
      </c>
      <c r="O39">
        <f>2.0/((1/Q39-1/P39)+SIGN(Q39)*SQRT((1/Q39-1/P39)*(1/Q39-1/P39) + 4*BP39/((BP39+1)*(BP39+1))*(2*1/Q39*1/P39-1/P39*1/P39)))</f>
        <v>0</v>
      </c>
      <c r="P39">
        <f>AG39+AF39*BO39+AE39*BO39*BO39</f>
        <v>0</v>
      </c>
      <c r="Q39">
        <f>I39*(1000-(1000*0.61365*exp(17.502*U39/(240.97+U39))/(BX39+BY39)+BU39)/2)/(1000*0.61365*exp(17.502*U39/(240.97+U39))/(BX39+BY39)-BU39)</f>
        <v>0</v>
      </c>
      <c r="R39">
        <f>1/((BP39+1)/(O39/1.6)+1/(P39/1.37)) + BP39/((BP39+1)/(O39/1.6) + BP39/(P39/1.37))</f>
        <v>0</v>
      </c>
      <c r="S39">
        <f>(BL39*BN39)</f>
        <v>0</v>
      </c>
      <c r="T39">
        <f>(BZ39+(S39+2*0.95*5.67E-8*(((BZ39+$B$7)+273)^4-(BZ39+273)^4)-44100*I39)/(1.84*29.3*P39+8*0.95*5.67E-8*(BZ39+273)^3))</f>
        <v>0</v>
      </c>
      <c r="U39">
        <f>($C$7*CA39+$D$7*CB39+$E$7*T39)</f>
        <v>0</v>
      </c>
      <c r="V39">
        <f>0.61365*exp(17.502*U39/(240.97+U39))</f>
        <v>0</v>
      </c>
      <c r="W39">
        <f>(X39/Y39*100)</f>
        <v>0</v>
      </c>
      <c r="X39">
        <f>BU39*(BX39+BY39)/1000</f>
        <v>0</v>
      </c>
      <c r="Y39">
        <f>0.61365*exp(17.502*BZ39/(240.97+BZ39))</f>
        <v>0</v>
      </c>
      <c r="Z39">
        <f>(V39-BU39*(BX39+BY39)/1000)</f>
        <v>0</v>
      </c>
      <c r="AA39">
        <f>(-I39*44100)</f>
        <v>0</v>
      </c>
      <c r="AB39">
        <f>2*29.3*P39*0.92*(BZ39-U39)</f>
        <v>0</v>
      </c>
      <c r="AC39">
        <f>2*0.95*5.67E-8*(((BZ39+$B$7)+273)^4-(U39+273)^4)</f>
        <v>0</v>
      </c>
      <c r="AD39">
        <f>S39+AC39+AA39+AB39</f>
        <v>0</v>
      </c>
      <c r="AE39">
        <v>-0.0419205431768619</v>
      </c>
      <c r="AF39">
        <v>0.0470594821573105</v>
      </c>
      <c r="AG39">
        <v>3.50400052253435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MAX(0,($B$13+$C$13*CE39)/(1+$D$13*CE39)*BX39/(BZ39+273)*$E$13)</f>
        <v>0</v>
      </c>
      <c r="AM39" t="s">
        <v>330</v>
      </c>
      <c r="AN39">
        <v>3.87508235294118</v>
      </c>
      <c r="AO39">
        <v>2.0364</v>
      </c>
      <c r="AP39">
        <f>AO39-AN39</f>
        <v>0</v>
      </c>
      <c r="AQ39">
        <f>AP39/AO39</f>
        <v>0</v>
      </c>
      <c r="AR39">
        <v>-0.829396894826422</v>
      </c>
      <c r="AS39" t="s">
        <v>407</v>
      </c>
      <c r="AT39">
        <v>1.55225588235294</v>
      </c>
      <c r="AU39">
        <v>1.5236</v>
      </c>
      <c r="AV39">
        <f>1-AT39/AU39</f>
        <v>0</v>
      </c>
      <c r="AW39">
        <v>0.5</v>
      </c>
      <c r="AX39">
        <f>BL39</f>
        <v>0</v>
      </c>
      <c r="AY39">
        <f>J39</f>
        <v>0</v>
      </c>
      <c r="AZ39">
        <f>AV39*AW39*AX39</f>
        <v>0</v>
      </c>
      <c r="BA39">
        <f>BF39/AU39</f>
        <v>0</v>
      </c>
      <c r="BB39">
        <f>(AY39-AR39)/AX39</f>
        <v>0</v>
      </c>
      <c r="BC39">
        <f>(AO39-AU39)/AU39</f>
        <v>0</v>
      </c>
      <c r="BD39" t="s">
        <v>332</v>
      </c>
      <c r="BE39">
        <v>0</v>
      </c>
      <c r="BF39">
        <f>AU39-BE39</f>
        <v>0</v>
      </c>
      <c r="BG39">
        <f>(AU39-AT39)/(AU39-BE39)</f>
        <v>0</v>
      </c>
      <c r="BH39">
        <f>(AO39-AU39)/(AO39-BE39)</f>
        <v>0</v>
      </c>
      <c r="BI39">
        <f>(AU39-AT39)/(AU39-AN39)</f>
        <v>0</v>
      </c>
      <c r="BJ39">
        <f>(AO39-AU39)/(AO39-AN39)</f>
        <v>0</v>
      </c>
      <c r="BK39">
        <f>$B$11*CF39+$C$11*CG39+$F$11*CT39</f>
        <v>0</v>
      </c>
      <c r="BL39">
        <f>BK39*BM39</f>
        <v>0</v>
      </c>
      <c r="BM39">
        <f>($B$11*$D$9+$C$11*$D$9+$F$11*((DG39+CY39)/MAX(DG39+CY39+DH39, 0.1)*$I$9+DH39/MAX(DG39+CY39+DH39, 0.1)*$J$9))/($B$11+$C$11+$F$11)</f>
        <v>0</v>
      </c>
      <c r="BN39">
        <f>($B$11*$K$9+$C$11*$K$9+$F$11*((DG39+CY39)/MAX(DG39+CY39+DH39, 0.1)*$P$9+DH39/MAX(DG39+CY39+DH39, 0.1)*$Q$9))/($B$11+$C$11+$F$11)</f>
        <v>0</v>
      </c>
      <c r="BO39">
        <v>6</v>
      </c>
      <c r="BP39">
        <v>0.5</v>
      </c>
      <c r="BQ39" t="s">
        <v>333</v>
      </c>
      <c r="BR39">
        <v>1554850270</v>
      </c>
      <c r="BS39">
        <v>740.528</v>
      </c>
      <c r="BT39">
        <v>751.388</v>
      </c>
      <c r="BU39">
        <v>21.8667</v>
      </c>
      <c r="BV39">
        <v>21.9929</v>
      </c>
      <c r="BW39">
        <v>600.005</v>
      </c>
      <c r="BX39">
        <v>101.144</v>
      </c>
      <c r="BY39">
        <v>0.0998343</v>
      </c>
      <c r="BZ39">
        <v>27.5996</v>
      </c>
      <c r="CA39">
        <v>30.2461</v>
      </c>
      <c r="CB39">
        <v>999.9</v>
      </c>
      <c r="CC39">
        <v>0</v>
      </c>
      <c r="CD39">
        <v>0</v>
      </c>
      <c r="CE39">
        <v>9995</v>
      </c>
      <c r="CF39">
        <v>0</v>
      </c>
      <c r="CG39">
        <v>0.00152894</v>
      </c>
      <c r="CH39">
        <v>-10.8595</v>
      </c>
      <c r="CI39">
        <v>757.083</v>
      </c>
      <c r="CJ39">
        <v>768.285</v>
      </c>
      <c r="CK39">
        <v>-0.126173</v>
      </c>
      <c r="CL39">
        <v>737.802</v>
      </c>
      <c r="CM39">
        <v>751.388</v>
      </c>
      <c r="CN39">
        <v>21.7767</v>
      </c>
      <c r="CO39">
        <v>21.9929</v>
      </c>
      <c r="CP39">
        <v>2.21169</v>
      </c>
      <c r="CQ39">
        <v>2.22446</v>
      </c>
      <c r="CR39">
        <v>19.0473</v>
      </c>
      <c r="CS39">
        <v>19.1395</v>
      </c>
      <c r="CT39">
        <v>9149.24</v>
      </c>
      <c r="CU39">
        <v>0.995575</v>
      </c>
      <c r="CV39">
        <v>0.00442471</v>
      </c>
      <c r="CW39">
        <v>0</v>
      </c>
      <c r="CX39">
        <v>0.8684</v>
      </c>
      <c r="CY39">
        <v>0</v>
      </c>
      <c r="CZ39">
        <v>1487.14</v>
      </c>
      <c r="DA39">
        <v>80659.6</v>
      </c>
      <c r="DB39">
        <v>51.812</v>
      </c>
      <c r="DC39">
        <v>48.812</v>
      </c>
      <c r="DD39">
        <v>50.25</v>
      </c>
      <c r="DE39">
        <v>46.375</v>
      </c>
      <c r="DF39">
        <v>49.562</v>
      </c>
      <c r="DG39">
        <v>9108.75</v>
      </c>
      <c r="DH39">
        <v>40.48</v>
      </c>
      <c r="DI39">
        <v>0</v>
      </c>
      <c r="DJ39">
        <v>3.60000014305115</v>
      </c>
      <c r="DK39">
        <v>1.55225588235294</v>
      </c>
      <c r="DL39">
        <v>1.19645260189434</v>
      </c>
      <c r="DM39">
        <v>-1323.97312855675</v>
      </c>
      <c r="DN39">
        <v>898.571294117647</v>
      </c>
      <c r="DO39">
        <v>10</v>
      </c>
      <c r="DP39">
        <v>1554846223.5</v>
      </c>
      <c r="DQ39" t="s">
        <v>334</v>
      </c>
      <c r="DR39">
        <v>14</v>
      </c>
      <c r="DS39">
        <v>2.726</v>
      </c>
      <c r="DT39">
        <v>0.09</v>
      </c>
      <c r="DU39">
        <v>400</v>
      </c>
      <c r="DV39">
        <v>19</v>
      </c>
      <c r="DW39">
        <v>0.32</v>
      </c>
      <c r="DX39">
        <v>0.14</v>
      </c>
      <c r="DY39">
        <v>725.164</v>
      </c>
      <c r="DZ39">
        <v>101.462551031203</v>
      </c>
      <c r="EA39">
        <v>14.8921967233146</v>
      </c>
      <c r="EB39">
        <v>0</v>
      </c>
      <c r="EC39">
        <v>713.896885245902</v>
      </c>
      <c r="ED39">
        <v>101.668994182975</v>
      </c>
      <c r="EE39">
        <v>14.9178708695951</v>
      </c>
      <c r="EF39">
        <v>0</v>
      </c>
      <c r="EG39">
        <v>21.8029245901639</v>
      </c>
      <c r="EH39">
        <v>0.222886515071398</v>
      </c>
      <c r="EI39">
        <v>0.0332611803253482</v>
      </c>
      <c r="EJ39">
        <v>0</v>
      </c>
      <c r="EK39">
        <v>0</v>
      </c>
      <c r="EL39">
        <v>3</v>
      </c>
      <c r="EM39" t="s">
        <v>356</v>
      </c>
      <c r="EN39">
        <v>3.20852</v>
      </c>
      <c r="EO39">
        <v>2.67598</v>
      </c>
      <c r="EP39">
        <v>0.16334</v>
      </c>
      <c r="EQ39">
        <v>0.164859</v>
      </c>
      <c r="ER39">
        <v>0.10913</v>
      </c>
      <c r="ES39">
        <v>0.1097</v>
      </c>
      <c r="ET39">
        <v>25912.2</v>
      </c>
      <c r="EU39">
        <v>29642.8</v>
      </c>
      <c r="EV39">
        <v>30793</v>
      </c>
      <c r="EW39">
        <v>34147.3</v>
      </c>
      <c r="EX39">
        <v>37276.8</v>
      </c>
      <c r="EY39">
        <v>37647.7</v>
      </c>
      <c r="EZ39">
        <v>41987.1</v>
      </c>
      <c r="FA39">
        <v>42171.3</v>
      </c>
      <c r="FB39">
        <v>2.23492</v>
      </c>
      <c r="FC39">
        <v>1.89727</v>
      </c>
      <c r="FD39">
        <v>0.223152</v>
      </c>
      <c r="FE39">
        <v>0</v>
      </c>
      <c r="FF39">
        <v>26.6053</v>
      </c>
      <c r="FG39">
        <v>999.9</v>
      </c>
      <c r="FH39">
        <v>56.916</v>
      </c>
      <c r="FI39">
        <v>30.937</v>
      </c>
      <c r="FJ39">
        <v>25.2954</v>
      </c>
      <c r="FK39">
        <v>60.4734</v>
      </c>
      <c r="FL39">
        <v>22.2356</v>
      </c>
      <c r="FM39">
        <v>1</v>
      </c>
      <c r="FN39">
        <v>-0.0468699</v>
      </c>
      <c r="FO39">
        <v>1.89666</v>
      </c>
      <c r="FP39">
        <v>20.2334</v>
      </c>
      <c r="FQ39">
        <v>5.2402</v>
      </c>
      <c r="FR39">
        <v>11.986</v>
      </c>
      <c r="FS39">
        <v>4.97355</v>
      </c>
      <c r="FT39">
        <v>3.2971</v>
      </c>
      <c r="FU39">
        <v>166.4</v>
      </c>
      <c r="FV39">
        <v>9999</v>
      </c>
      <c r="FW39">
        <v>9999</v>
      </c>
      <c r="FX39">
        <v>7726.7</v>
      </c>
      <c r="FY39">
        <v>1.85588</v>
      </c>
      <c r="FZ39">
        <v>1.85411</v>
      </c>
      <c r="GA39">
        <v>1.85518</v>
      </c>
      <c r="GB39">
        <v>1.85951</v>
      </c>
      <c r="GC39">
        <v>1.85379</v>
      </c>
      <c r="GD39">
        <v>1.85822</v>
      </c>
      <c r="GE39">
        <v>1.85544</v>
      </c>
      <c r="GF39">
        <v>1.854</v>
      </c>
      <c r="GG39" t="s">
        <v>336</v>
      </c>
      <c r="GH39" t="s">
        <v>19</v>
      </c>
      <c r="GI39" t="s">
        <v>19</v>
      </c>
      <c r="GJ39" t="s">
        <v>19</v>
      </c>
      <c r="GK39" t="s">
        <v>337</v>
      </c>
      <c r="GL39" t="s">
        <v>338</v>
      </c>
      <c r="GM39" t="s">
        <v>339</v>
      </c>
      <c r="GN39" t="s">
        <v>339</v>
      </c>
      <c r="GO39" t="s">
        <v>339</v>
      </c>
      <c r="GP39" t="s">
        <v>339</v>
      </c>
      <c r="GQ39">
        <v>0</v>
      </c>
      <c r="GR39">
        <v>100</v>
      </c>
      <c r="GS39">
        <v>100</v>
      </c>
      <c r="GT39">
        <v>2.726</v>
      </c>
      <c r="GU39">
        <v>0.09</v>
      </c>
      <c r="GV39">
        <v>2</v>
      </c>
      <c r="GW39">
        <v>647.523</v>
      </c>
      <c r="GX39">
        <v>389.786</v>
      </c>
      <c r="GY39">
        <v>21.6109</v>
      </c>
      <c r="GZ39">
        <v>26.5057</v>
      </c>
      <c r="HA39">
        <v>30</v>
      </c>
      <c r="HB39">
        <v>26.3975</v>
      </c>
      <c r="HC39">
        <v>26.3883</v>
      </c>
      <c r="HD39">
        <v>33.1619</v>
      </c>
      <c r="HE39">
        <v>21.7272</v>
      </c>
      <c r="HF39">
        <v>30.7469</v>
      </c>
      <c r="HG39">
        <v>21.61</v>
      </c>
      <c r="HH39">
        <v>763.17</v>
      </c>
      <c r="HI39">
        <v>21.9745</v>
      </c>
      <c r="HJ39">
        <v>101.155</v>
      </c>
      <c r="HK39">
        <v>101.501</v>
      </c>
    </row>
    <row r="40" spans="1:219">
      <c r="A40">
        <v>24</v>
      </c>
      <c r="B40">
        <v>1554850274</v>
      </c>
      <c r="C40">
        <v>460.400000095367</v>
      </c>
      <c r="D40" t="s">
        <v>408</v>
      </c>
      <c r="E40" t="s">
        <v>409</v>
      </c>
      <c r="H40">
        <v>1554850274</v>
      </c>
      <c r="I40">
        <f>BW40*AJ40*(BU40-BV40)/(100*BO40*(1000-AJ40*BU40))</f>
        <v>0</v>
      </c>
      <c r="J40">
        <f>BW40*AJ40*(BT40-BS40*(1000-AJ40*BV40)/(1000-AJ40*BU40))/(100*BO40)</f>
        <v>0</v>
      </c>
      <c r="K40">
        <f>BS40 - IF(AJ40&gt;1, J40*BO40*100.0/(AL40*CE40), 0)</f>
        <v>0</v>
      </c>
      <c r="L40">
        <f>((R40-I40/2)*K40-J40)/(R40+I40/2)</f>
        <v>0</v>
      </c>
      <c r="M40">
        <f>L40*(BX40+BY40)/1000.0</f>
        <v>0</v>
      </c>
      <c r="N40">
        <f>(BS40 - IF(AJ40&gt;1, J40*BO40*100.0/(AL40*CE40), 0))*(BX40+BY40)/1000.0</f>
        <v>0</v>
      </c>
      <c r="O40">
        <f>2.0/((1/Q40-1/P40)+SIGN(Q40)*SQRT((1/Q40-1/P40)*(1/Q40-1/P40) + 4*BP40/((BP40+1)*(BP40+1))*(2*1/Q40*1/P40-1/P40*1/P40)))</f>
        <v>0</v>
      </c>
      <c r="P40">
        <f>AG40+AF40*BO40+AE40*BO40*BO40</f>
        <v>0</v>
      </c>
      <c r="Q40">
        <f>I40*(1000-(1000*0.61365*exp(17.502*U40/(240.97+U40))/(BX40+BY40)+BU40)/2)/(1000*0.61365*exp(17.502*U40/(240.97+U40))/(BX40+BY40)-BU40)</f>
        <v>0</v>
      </c>
      <c r="R40">
        <f>1/((BP40+1)/(O40/1.6)+1/(P40/1.37)) + BP40/((BP40+1)/(O40/1.6) + BP40/(P40/1.37))</f>
        <v>0</v>
      </c>
      <c r="S40">
        <f>(BL40*BN40)</f>
        <v>0</v>
      </c>
      <c r="T40">
        <f>(BZ40+(S40+2*0.95*5.67E-8*(((BZ40+$B$7)+273)^4-(BZ40+273)^4)-44100*I40)/(1.84*29.3*P40+8*0.95*5.67E-8*(BZ40+273)^3))</f>
        <v>0</v>
      </c>
      <c r="U40">
        <f>($C$7*CA40+$D$7*CB40+$E$7*T40)</f>
        <v>0</v>
      </c>
      <c r="V40">
        <f>0.61365*exp(17.502*U40/(240.97+U40))</f>
        <v>0</v>
      </c>
      <c r="W40">
        <f>(X40/Y40*100)</f>
        <v>0</v>
      </c>
      <c r="X40">
        <f>BU40*(BX40+BY40)/1000</f>
        <v>0</v>
      </c>
      <c r="Y40">
        <f>0.61365*exp(17.502*BZ40/(240.97+BZ40))</f>
        <v>0</v>
      </c>
      <c r="Z40">
        <f>(V40-BU40*(BX40+BY40)/1000)</f>
        <v>0</v>
      </c>
      <c r="AA40">
        <f>(-I40*44100)</f>
        <v>0</v>
      </c>
      <c r="AB40">
        <f>2*29.3*P40*0.92*(BZ40-U40)</f>
        <v>0</v>
      </c>
      <c r="AC40">
        <f>2*0.95*5.67E-8*(((BZ40+$B$7)+273)^4-(U40+273)^4)</f>
        <v>0</v>
      </c>
      <c r="AD40">
        <f>S40+AC40+AA40+AB40</f>
        <v>0</v>
      </c>
      <c r="AE40">
        <v>-0.0419628995694311</v>
      </c>
      <c r="AF40">
        <v>0.0471070309185931</v>
      </c>
      <c r="AG40">
        <v>3.50679559155623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MAX(0,($B$13+$C$13*CE40)/(1+$D$13*CE40)*BX40/(BZ40+273)*$E$13)</f>
        <v>0</v>
      </c>
      <c r="AM40" t="s">
        <v>330</v>
      </c>
      <c r="AN40">
        <v>3.87508235294118</v>
      </c>
      <c r="AO40">
        <v>2.0364</v>
      </c>
      <c r="AP40">
        <f>AO40-AN40</f>
        <v>0</v>
      </c>
      <c r="AQ40">
        <f>AP40/AO40</f>
        <v>0</v>
      </c>
      <c r="AR40">
        <v>-0.829396894826422</v>
      </c>
      <c r="AS40" t="s">
        <v>410</v>
      </c>
      <c r="AT40">
        <v>1.71312941176471</v>
      </c>
      <c r="AU40">
        <v>1.4288</v>
      </c>
      <c r="AV40">
        <f>1-AT40/AU40</f>
        <v>0</v>
      </c>
      <c r="AW40">
        <v>0.5</v>
      </c>
      <c r="AX40">
        <f>BL40</f>
        <v>0</v>
      </c>
      <c r="AY40">
        <f>J40</f>
        <v>0</v>
      </c>
      <c r="AZ40">
        <f>AV40*AW40*AX40</f>
        <v>0</v>
      </c>
      <c r="BA40">
        <f>BF40/AU40</f>
        <v>0</v>
      </c>
      <c r="BB40">
        <f>(AY40-AR40)/AX40</f>
        <v>0</v>
      </c>
      <c r="BC40">
        <f>(AO40-AU40)/AU40</f>
        <v>0</v>
      </c>
      <c r="BD40" t="s">
        <v>332</v>
      </c>
      <c r="BE40">
        <v>0</v>
      </c>
      <c r="BF40">
        <f>AU40-BE40</f>
        <v>0</v>
      </c>
      <c r="BG40">
        <f>(AU40-AT40)/(AU40-BE40)</f>
        <v>0</v>
      </c>
      <c r="BH40">
        <f>(AO40-AU40)/(AO40-BE40)</f>
        <v>0</v>
      </c>
      <c r="BI40">
        <f>(AU40-AT40)/(AU40-AN40)</f>
        <v>0</v>
      </c>
      <c r="BJ40">
        <f>(AO40-AU40)/(AO40-AN40)</f>
        <v>0</v>
      </c>
      <c r="BK40">
        <f>$B$11*CF40+$C$11*CG40+$F$11*CT40</f>
        <v>0</v>
      </c>
      <c r="BL40">
        <f>BK40*BM40</f>
        <v>0</v>
      </c>
      <c r="BM40">
        <f>($B$11*$D$9+$C$11*$D$9+$F$11*((DG40+CY40)/MAX(DG40+CY40+DH40, 0.1)*$I$9+DH40/MAX(DG40+CY40+DH40, 0.1)*$J$9))/($B$11+$C$11+$F$11)</f>
        <v>0</v>
      </c>
      <c r="BN40">
        <f>($B$11*$K$9+$C$11*$K$9+$F$11*((DG40+CY40)/MAX(DG40+CY40+DH40, 0.1)*$P$9+DH40/MAX(DG40+CY40+DH40, 0.1)*$Q$9))/($B$11+$C$11+$F$11)</f>
        <v>0</v>
      </c>
      <c r="BO40">
        <v>6</v>
      </c>
      <c r="BP40">
        <v>0.5</v>
      </c>
      <c r="BQ40" t="s">
        <v>333</v>
      </c>
      <c r="BR40">
        <v>1554850274</v>
      </c>
      <c r="BS40">
        <v>747.106</v>
      </c>
      <c r="BT40">
        <v>758.426</v>
      </c>
      <c r="BU40">
        <v>21.8804</v>
      </c>
      <c r="BV40">
        <v>22.0037</v>
      </c>
      <c r="BW40">
        <v>600.052</v>
      </c>
      <c r="BX40">
        <v>101.145</v>
      </c>
      <c r="BY40">
        <v>0.100211</v>
      </c>
      <c r="BZ40">
        <v>27.6004</v>
      </c>
      <c r="CA40">
        <v>30.1222</v>
      </c>
      <c r="CB40">
        <v>999.9</v>
      </c>
      <c r="CC40">
        <v>0</v>
      </c>
      <c r="CD40">
        <v>0</v>
      </c>
      <c r="CE40">
        <v>10005</v>
      </c>
      <c r="CF40">
        <v>0</v>
      </c>
      <c r="CG40">
        <v>0.00152894</v>
      </c>
      <c r="CH40">
        <v>-11.3199</v>
      </c>
      <c r="CI40">
        <v>763.818</v>
      </c>
      <c r="CJ40">
        <v>775.489</v>
      </c>
      <c r="CK40">
        <v>-0.12331</v>
      </c>
      <c r="CL40">
        <v>744.38</v>
      </c>
      <c r="CM40">
        <v>758.426</v>
      </c>
      <c r="CN40">
        <v>21.7904</v>
      </c>
      <c r="CO40">
        <v>22.0037</v>
      </c>
      <c r="CP40">
        <v>2.21309</v>
      </c>
      <c r="CQ40">
        <v>2.22556</v>
      </c>
      <c r="CR40">
        <v>19.0574</v>
      </c>
      <c r="CS40">
        <v>19.1475</v>
      </c>
      <c r="CT40">
        <v>1500.37</v>
      </c>
      <c r="CU40">
        <v>0.972998</v>
      </c>
      <c r="CV40">
        <v>0.0270021</v>
      </c>
      <c r="CW40">
        <v>0</v>
      </c>
      <c r="CX40">
        <v>2.89975</v>
      </c>
      <c r="CY40">
        <v>0</v>
      </c>
      <c r="CZ40">
        <v>246.7</v>
      </c>
      <c r="DA40">
        <v>13125.2</v>
      </c>
      <c r="DB40">
        <v>51.75</v>
      </c>
      <c r="DC40">
        <v>48.812</v>
      </c>
      <c r="DD40">
        <v>50.187</v>
      </c>
      <c r="DE40">
        <v>46.312</v>
      </c>
      <c r="DF40">
        <v>49.562</v>
      </c>
      <c r="DG40">
        <v>1459.86</v>
      </c>
      <c r="DH40">
        <v>40.51</v>
      </c>
      <c r="DI40">
        <v>0</v>
      </c>
      <c r="DJ40">
        <v>4.70000004768372</v>
      </c>
      <c r="DK40">
        <v>1.71312941176471</v>
      </c>
      <c r="DL40">
        <v>8.92601867941992</v>
      </c>
      <c r="DM40">
        <v>-3473.20970923835</v>
      </c>
      <c r="DN40">
        <v>754.555352941176</v>
      </c>
      <c r="DO40">
        <v>10</v>
      </c>
      <c r="DP40">
        <v>1554846223.5</v>
      </c>
      <c r="DQ40" t="s">
        <v>334</v>
      </c>
      <c r="DR40">
        <v>14</v>
      </c>
      <c r="DS40">
        <v>2.726</v>
      </c>
      <c r="DT40">
        <v>0.09</v>
      </c>
      <c r="DU40">
        <v>400</v>
      </c>
      <c r="DV40">
        <v>19</v>
      </c>
      <c r="DW40">
        <v>0.32</v>
      </c>
      <c r="DX40">
        <v>0.14</v>
      </c>
      <c r="DY40">
        <v>731.91306557377</v>
      </c>
      <c r="DZ40">
        <v>99.6977831835201</v>
      </c>
      <c r="EA40">
        <v>14.6317445884152</v>
      </c>
      <c r="EB40">
        <v>0</v>
      </c>
      <c r="EC40">
        <v>720.592967213115</v>
      </c>
      <c r="ED40">
        <v>100.97826123746</v>
      </c>
      <c r="EE40">
        <v>14.817398634511</v>
      </c>
      <c r="EF40">
        <v>0</v>
      </c>
      <c r="EG40">
        <v>21.8174131147541</v>
      </c>
      <c r="EH40">
        <v>0.238518244315219</v>
      </c>
      <c r="EI40">
        <v>0.0353889372146661</v>
      </c>
      <c r="EJ40">
        <v>0</v>
      </c>
      <c r="EK40">
        <v>0</v>
      </c>
      <c r="EL40">
        <v>3</v>
      </c>
      <c r="EM40" t="s">
        <v>356</v>
      </c>
      <c r="EN40">
        <v>3.20862</v>
      </c>
      <c r="EO40">
        <v>2.67645</v>
      </c>
      <c r="EP40">
        <v>0.16432</v>
      </c>
      <c r="EQ40">
        <v>0.165896</v>
      </c>
      <c r="ER40">
        <v>0.109178</v>
      </c>
      <c r="ES40">
        <v>0.109738</v>
      </c>
      <c r="ET40">
        <v>25882</v>
      </c>
      <c r="EU40">
        <v>29606</v>
      </c>
      <c r="EV40">
        <v>30793.2</v>
      </c>
      <c r="EW40">
        <v>34147.4</v>
      </c>
      <c r="EX40">
        <v>37275.2</v>
      </c>
      <c r="EY40">
        <v>37645.9</v>
      </c>
      <c r="EZ40">
        <v>41987.6</v>
      </c>
      <c r="FA40">
        <v>42171.1</v>
      </c>
      <c r="FB40">
        <v>2.23522</v>
      </c>
      <c r="FC40">
        <v>1.89718</v>
      </c>
      <c r="FD40">
        <v>0.215046</v>
      </c>
      <c r="FE40">
        <v>0</v>
      </c>
      <c r="FF40">
        <v>26.6134</v>
      </c>
      <c r="FG40">
        <v>999.9</v>
      </c>
      <c r="FH40">
        <v>56.941</v>
      </c>
      <c r="FI40">
        <v>30.937</v>
      </c>
      <c r="FJ40">
        <v>25.3091</v>
      </c>
      <c r="FK40">
        <v>60.0434</v>
      </c>
      <c r="FL40">
        <v>22.3718</v>
      </c>
      <c r="FM40">
        <v>1</v>
      </c>
      <c r="FN40">
        <v>-0.0470706</v>
      </c>
      <c r="FO40">
        <v>1.89915</v>
      </c>
      <c r="FP40">
        <v>20.2469</v>
      </c>
      <c r="FQ40">
        <v>5.24425</v>
      </c>
      <c r="FR40">
        <v>11.986</v>
      </c>
      <c r="FS40">
        <v>4.9749</v>
      </c>
      <c r="FT40">
        <v>3.2977</v>
      </c>
      <c r="FU40">
        <v>166.4</v>
      </c>
      <c r="FV40">
        <v>9999</v>
      </c>
      <c r="FW40">
        <v>9999</v>
      </c>
      <c r="FX40">
        <v>7726.7</v>
      </c>
      <c r="FY40">
        <v>1.85589</v>
      </c>
      <c r="FZ40">
        <v>1.85415</v>
      </c>
      <c r="GA40">
        <v>1.85519</v>
      </c>
      <c r="GB40">
        <v>1.85953</v>
      </c>
      <c r="GC40">
        <v>1.8538</v>
      </c>
      <c r="GD40">
        <v>1.85822</v>
      </c>
      <c r="GE40">
        <v>1.85544</v>
      </c>
      <c r="GF40">
        <v>1.85402</v>
      </c>
      <c r="GG40" t="s">
        <v>336</v>
      </c>
      <c r="GH40" t="s">
        <v>19</v>
      </c>
      <c r="GI40" t="s">
        <v>19</v>
      </c>
      <c r="GJ40" t="s">
        <v>19</v>
      </c>
      <c r="GK40" t="s">
        <v>337</v>
      </c>
      <c r="GL40" t="s">
        <v>338</v>
      </c>
      <c r="GM40" t="s">
        <v>339</v>
      </c>
      <c r="GN40" t="s">
        <v>339</v>
      </c>
      <c r="GO40" t="s">
        <v>339</v>
      </c>
      <c r="GP40" t="s">
        <v>339</v>
      </c>
      <c r="GQ40">
        <v>0</v>
      </c>
      <c r="GR40">
        <v>100</v>
      </c>
      <c r="GS40">
        <v>100</v>
      </c>
      <c r="GT40">
        <v>2.726</v>
      </c>
      <c r="GU40">
        <v>0.09</v>
      </c>
      <c r="GV40">
        <v>2</v>
      </c>
      <c r="GW40">
        <v>647.753</v>
      </c>
      <c r="GX40">
        <v>389.731</v>
      </c>
      <c r="GY40">
        <v>21.6108</v>
      </c>
      <c r="GZ40">
        <v>26.507</v>
      </c>
      <c r="HA40">
        <v>30.0002</v>
      </c>
      <c r="HB40">
        <v>26.3975</v>
      </c>
      <c r="HC40">
        <v>26.3883</v>
      </c>
      <c r="HD40">
        <v>33.2684</v>
      </c>
      <c r="HE40">
        <v>21.7272</v>
      </c>
      <c r="HF40">
        <v>30.7469</v>
      </c>
      <c r="HG40">
        <v>21.61</v>
      </c>
      <c r="HH40">
        <v>768.17</v>
      </c>
      <c r="HI40">
        <v>21.9745</v>
      </c>
      <c r="HJ40">
        <v>101.156</v>
      </c>
      <c r="HK40">
        <v>101.5</v>
      </c>
    </row>
    <row r="41" spans="1:219">
      <c r="A41">
        <v>25</v>
      </c>
      <c r="B41">
        <v>1554850280</v>
      </c>
      <c r="C41">
        <v>466.400000095367</v>
      </c>
      <c r="D41" t="s">
        <v>411</v>
      </c>
      <c r="E41" t="s">
        <v>412</v>
      </c>
      <c r="H41">
        <v>1554850280</v>
      </c>
      <c r="I41">
        <f>BW41*AJ41*(BU41-BV41)/(100*BO41*(1000-AJ41*BU41))</f>
        <v>0</v>
      </c>
      <c r="J41">
        <f>BW41*AJ41*(BT41-BS41*(1000-AJ41*BV41)/(1000-AJ41*BU41))/(100*BO41)</f>
        <v>0</v>
      </c>
      <c r="K41">
        <f>BS41 - IF(AJ41&gt;1, J41*BO41*100.0/(AL41*CE41), 0)</f>
        <v>0</v>
      </c>
      <c r="L41">
        <f>((R41-I41/2)*K41-J41)/(R41+I41/2)</f>
        <v>0</v>
      </c>
      <c r="M41">
        <f>L41*(BX41+BY41)/1000.0</f>
        <v>0</v>
      </c>
      <c r="N41">
        <f>(BS41 - IF(AJ41&gt;1, J41*BO41*100.0/(AL41*CE41), 0))*(BX41+BY41)/1000.0</f>
        <v>0</v>
      </c>
      <c r="O41">
        <f>2.0/((1/Q41-1/P41)+SIGN(Q41)*SQRT((1/Q41-1/P41)*(1/Q41-1/P41) + 4*BP41/((BP41+1)*(BP41+1))*(2*1/Q41*1/P41-1/P41*1/P41)))</f>
        <v>0</v>
      </c>
      <c r="P41">
        <f>AG41+AF41*BO41+AE41*BO41*BO41</f>
        <v>0</v>
      </c>
      <c r="Q41">
        <f>I41*(1000-(1000*0.61365*exp(17.502*U41/(240.97+U41))/(BX41+BY41)+BU41)/2)/(1000*0.61365*exp(17.502*U41/(240.97+U41))/(BX41+BY41)-BU41)</f>
        <v>0</v>
      </c>
      <c r="R41">
        <f>1/((BP41+1)/(O41/1.6)+1/(P41/1.37)) + BP41/((BP41+1)/(O41/1.6) + BP41/(P41/1.37))</f>
        <v>0</v>
      </c>
      <c r="S41">
        <f>(BL41*BN41)</f>
        <v>0</v>
      </c>
      <c r="T41">
        <f>(BZ41+(S41+2*0.95*5.67E-8*(((BZ41+$B$7)+273)^4-(BZ41+273)^4)-44100*I41)/(1.84*29.3*P41+8*0.95*5.67E-8*(BZ41+273)^3))</f>
        <v>0</v>
      </c>
      <c r="U41">
        <f>($C$7*CA41+$D$7*CB41+$E$7*T41)</f>
        <v>0</v>
      </c>
      <c r="V41">
        <f>0.61365*exp(17.502*U41/(240.97+U41))</f>
        <v>0</v>
      </c>
      <c r="W41">
        <f>(X41/Y41*100)</f>
        <v>0</v>
      </c>
      <c r="X41">
        <f>BU41*(BX41+BY41)/1000</f>
        <v>0</v>
      </c>
      <c r="Y41">
        <f>0.61365*exp(17.502*BZ41/(240.97+BZ41))</f>
        <v>0</v>
      </c>
      <c r="Z41">
        <f>(V41-BU41*(BX41+BY41)/1000)</f>
        <v>0</v>
      </c>
      <c r="AA41">
        <f>(-I41*44100)</f>
        <v>0</v>
      </c>
      <c r="AB41">
        <f>2*29.3*P41*0.92*(BZ41-U41)</f>
        <v>0</v>
      </c>
      <c r="AC41">
        <f>2*0.95*5.67E-8*(((BZ41+$B$7)+273)^4-(U41+273)^4)</f>
        <v>0</v>
      </c>
      <c r="AD41">
        <f>S41+AC41+AA41+AB41</f>
        <v>0</v>
      </c>
      <c r="AE41">
        <v>-0.0420081886501263</v>
      </c>
      <c r="AF41">
        <v>0.0471578718792149</v>
      </c>
      <c r="AG41">
        <v>3.50978308617019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MAX(0,($B$13+$C$13*CE41)/(1+$D$13*CE41)*BX41/(BZ41+273)*$E$13)</f>
        <v>0</v>
      </c>
      <c r="AM41" t="s">
        <v>330</v>
      </c>
      <c r="AN41">
        <v>3.87508235294118</v>
      </c>
      <c r="AO41">
        <v>2.0364</v>
      </c>
      <c r="AP41">
        <f>AO41-AN41</f>
        <v>0</v>
      </c>
      <c r="AQ41">
        <f>AP41/AO41</f>
        <v>0</v>
      </c>
      <c r="AR41">
        <v>-0.829396894826422</v>
      </c>
      <c r="AS41" t="s">
        <v>413</v>
      </c>
      <c r="AT41">
        <v>1.80076470588235</v>
      </c>
      <c r="AU41">
        <v>1.7112</v>
      </c>
      <c r="AV41">
        <f>1-AT41/AU41</f>
        <v>0</v>
      </c>
      <c r="AW41">
        <v>0.5</v>
      </c>
      <c r="AX41">
        <f>BL41</f>
        <v>0</v>
      </c>
      <c r="AY41">
        <f>J41</f>
        <v>0</v>
      </c>
      <c r="AZ41">
        <f>AV41*AW41*AX41</f>
        <v>0</v>
      </c>
      <c r="BA41">
        <f>BF41/AU41</f>
        <v>0</v>
      </c>
      <c r="BB41">
        <f>(AY41-AR41)/AX41</f>
        <v>0</v>
      </c>
      <c r="BC41">
        <f>(AO41-AU41)/AU41</f>
        <v>0</v>
      </c>
      <c r="BD41" t="s">
        <v>332</v>
      </c>
      <c r="BE41">
        <v>0</v>
      </c>
      <c r="BF41">
        <f>AU41-BE41</f>
        <v>0</v>
      </c>
      <c r="BG41">
        <f>(AU41-AT41)/(AU41-BE41)</f>
        <v>0</v>
      </c>
      <c r="BH41">
        <f>(AO41-AU41)/(AO41-BE41)</f>
        <v>0</v>
      </c>
      <c r="BI41">
        <f>(AU41-AT41)/(AU41-AN41)</f>
        <v>0</v>
      </c>
      <c r="BJ41">
        <f>(AO41-AU41)/(AO41-AN41)</f>
        <v>0</v>
      </c>
      <c r="BK41">
        <f>$B$11*CF41+$C$11*CG41+$F$11*CT41</f>
        <v>0</v>
      </c>
      <c r="BL41">
        <f>BK41*BM41</f>
        <v>0</v>
      </c>
      <c r="BM41">
        <f>($B$11*$D$9+$C$11*$D$9+$F$11*((DG41+CY41)/MAX(DG41+CY41+DH41, 0.1)*$I$9+DH41/MAX(DG41+CY41+DH41, 0.1)*$J$9))/($B$11+$C$11+$F$11)</f>
        <v>0</v>
      </c>
      <c r="BN41">
        <f>($B$11*$K$9+$C$11*$K$9+$F$11*((DG41+CY41)/MAX(DG41+CY41+DH41, 0.1)*$P$9+DH41/MAX(DG41+CY41+DH41, 0.1)*$Q$9))/($B$11+$C$11+$F$11)</f>
        <v>0</v>
      </c>
      <c r="BO41">
        <v>6</v>
      </c>
      <c r="BP41">
        <v>0.5</v>
      </c>
      <c r="BQ41" t="s">
        <v>333</v>
      </c>
      <c r="BR41">
        <v>1554850280</v>
      </c>
      <c r="BS41">
        <v>756.516</v>
      </c>
      <c r="BT41">
        <v>767.375</v>
      </c>
      <c r="BU41">
        <v>21.8844</v>
      </c>
      <c r="BV41">
        <v>22.0102</v>
      </c>
      <c r="BW41">
        <v>599.99</v>
      </c>
      <c r="BX41">
        <v>101.147</v>
      </c>
      <c r="BY41">
        <v>0.0997827</v>
      </c>
      <c r="BZ41">
        <v>27.5181</v>
      </c>
      <c r="CA41">
        <v>29.2533</v>
      </c>
      <c r="CB41">
        <v>999.9</v>
      </c>
      <c r="CC41">
        <v>0</v>
      </c>
      <c r="CD41">
        <v>0</v>
      </c>
      <c r="CE41">
        <v>10015.6</v>
      </c>
      <c r="CF41">
        <v>0</v>
      </c>
      <c r="CG41">
        <v>0.00152894</v>
      </c>
      <c r="CH41">
        <v>-10.8589</v>
      </c>
      <c r="CI41">
        <v>773.443</v>
      </c>
      <c r="CJ41">
        <v>784.645</v>
      </c>
      <c r="CK41">
        <v>-0.125811</v>
      </c>
      <c r="CL41">
        <v>753.79</v>
      </c>
      <c r="CM41">
        <v>767.375</v>
      </c>
      <c r="CN41">
        <v>21.7944</v>
      </c>
      <c r="CO41">
        <v>22.0102</v>
      </c>
      <c r="CP41">
        <v>2.21353</v>
      </c>
      <c r="CQ41">
        <v>2.22626</v>
      </c>
      <c r="CR41">
        <v>19.0606</v>
      </c>
      <c r="CS41">
        <v>19.1525</v>
      </c>
      <c r="CT41">
        <v>9143.96</v>
      </c>
      <c r="CU41">
        <v>0.995579</v>
      </c>
      <c r="CV41">
        <v>0.00442135</v>
      </c>
      <c r="CW41">
        <v>0</v>
      </c>
      <c r="CX41">
        <v>0.4148</v>
      </c>
      <c r="CY41">
        <v>0</v>
      </c>
      <c r="CZ41">
        <v>1490.17</v>
      </c>
      <c r="DA41">
        <v>80613.2</v>
      </c>
      <c r="DB41">
        <v>51.5</v>
      </c>
      <c r="DC41">
        <v>48.812</v>
      </c>
      <c r="DD41">
        <v>50.187</v>
      </c>
      <c r="DE41">
        <v>46.312</v>
      </c>
      <c r="DF41">
        <v>49.5</v>
      </c>
      <c r="DG41">
        <v>9103.53</v>
      </c>
      <c r="DH41">
        <v>40.43</v>
      </c>
      <c r="DI41">
        <v>0</v>
      </c>
      <c r="DJ41">
        <v>5.79999995231628</v>
      </c>
      <c r="DK41">
        <v>1.80076470588235</v>
      </c>
      <c r="DL41">
        <v>-7.00529959299028</v>
      </c>
      <c r="DM41">
        <v>2764.09205370721</v>
      </c>
      <c r="DN41">
        <v>683.996764705882</v>
      </c>
      <c r="DO41">
        <v>10</v>
      </c>
      <c r="DP41">
        <v>1554846223.5</v>
      </c>
      <c r="DQ41" t="s">
        <v>334</v>
      </c>
      <c r="DR41">
        <v>14</v>
      </c>
      <c r="DS41">
        <v>2.726</v>
      </c>
      <c r="DT41">
        <v>0.09</v>
      </c>
      <c r="DU41">
        <v>400</v>
      </c>
      <c r="DV41">
        <v>19</v>
      </c>
      <c r="DW41">
        <v>0.32</v>
      </c>
      <c r="DX41">
        <v>0.14</v>
      </c>
      <c r="DY41">
        <v>741.789196721311</v>
      </c>
      <c r="DZ41">
        <v>97.3249497620155</v>
      </c>
      <c r="EA41">
        <v>14.2836664666952</v>
      </c>
      <c r="EB41">
        <v>0</v>
      </c>
      <c r="EC41">
        <v>730.626196721311</v>
      </c>
      <c r="ED41">
        <v>99.2318900052727</v>
      </c>
      <c r="EE41">
        <v>14.560702895594</v>
      </c>
      <c r="EF41">
        <v>0</v>
      </c>
      <c r="EG41">
        <v>21.8389278688525</v>
      </c>
      <c r="EH41">
        <v>0.239428873611815</v>
      </c>
      <c r="EI41">
        <v>0.0355550929286248</v>
      </c>
      <c r="EJ41">
        <v>0</v>
      </c>
      <c r="EK41">
        <v>0</v>
      </c>
      <c r="EL41">
        <v>3</v>
      </c>
      <c r="EM41" t="s">
        <v>356</v>
      </c>
      <c r="EN41">
        <v>3.20848</v>
      </c>
      <c r="EO41">
        <v>2.67611</v>
      </c>
      <c r="EP41">
        <v>0.165718</v>
      </c>
      <c r="EQ41">
        <v>0.167211</v>
      </c>
      <c r="ER41">
        <v>0.109194</v>
      </c>
      <c r="ES41">
        <v>0.109763</v>
      </c>
      <c r="ET41">
        <v>25838.5</v>
      </c>
      <c r="EU41">
        <v>29559.9</v>
      </c>
      <c r="EV41">
        <v>30792.9</v>
      </c>
      <c r="EW41">
        <v>34148.1</v>
      </c>
      <c r="EX41">
        <v>37273.7</v>
      </c>
      <c r="EY41">
        <v>37645.5</v>
      </c>
      <c r="EZ41">
        <v>41986.8</v>
      </c>
      <c r="FA41">
        <v>42171.9</v>
      </c>
      <c r="FB41">
        <v>2.23527</v>
      </c>
      <c r="FC41">
        <v>1.89735</v>
      </c>
      <c r="FD41">
        <v>0.161156</v>
      </c>
      <c r="FE41">
        <v>0</v>
      </c>
      <c r="FF41">
        <v>26.6221</v>
      </c>
      <c r="FG41">
        <v>999.9</v>
      </c>
      <c r="FH41">
        <v>56.965</v>
      </c>
      <c r="FI41">
        <v>30.937</v>
      </c>
      <c r="FJ41">
        <v>25.3181</v>
      </c>
      <c r="FK41">
        <v>60.6434</v>
      </c>
      <c r="FL41">
        <v>22.4319</v>
      </c>
      <c r="FM41">
        <v>1</v>
      </c>
      <c r="FN41">
        <v>-0.0468089</v>
      </c>
      <c r="FO41">
        <v>1.89922</v>
      </c>
      <c r="FP41">
        <v>20.2324</v>
      </c>
      <c r="FQ41">
        <v>5.24035</v>
      </c>
      <c r="FR41">
        <v>11.986</v>
      </c>
      <c r="FS41">
        <v>4.9737</v>
      </c>
      <c r="FT41">
        <v>3.29725</v>
      </c>
      <c r="FU41">
        <v>166.4</v>
      </c>
      <c r="FV41">
        <v>9999</v>
      </c>
      <c r="FW41">
        <v>9999</v>
      </c>
      <c r="FX41">
        <v>7726.9</v>
      </c>
      <c r="FY41">
        <v>1.85584</v>
      </c>
      <c r="FZ41">
        <v>1.85412</v>
      </c>
      <c r="GA41">
        <v>1.85519</v>
      </c>
      <c r="GB41">
        <v>1.85947</v>
      </c>
      <c r="GC41">
        <v>1.85379</v>
      </c>
      <c r="GD41">
        <v>1.85822</v>
      </c>
      <c r="GE41">
        <v>1.85542</v>
      </c>
      <c r="GF41">
        <v>1.85397</v>
      </c>
      <c r="GG41" t="s">
        <v>336</v>
      </c>
      <c r="GH41" t="s">
        <v>19</v>
      </c>
      <c r="GI41" t="s">
        <v>19</v>
      </c>
      <c r="GJ41" t="s">
        <v>19</v>
      </c>
      <c r="GK41" t="s">
        <v>337</v>
      </c>
      <c r="GL41" t="s">
        <v>338</v>
      </c>
      <c r="GM41" t="s">
        <v>339</v>
      </c>
      <c r="GN41" t="s">
        <v>339</v>
      </c>
      <c r="GO41" t="s">
        <v>339</v>
      </c>
      <c r="GP41" t="s">
        <v>339</v>
      </c>
      <c r="GQ41">
        <v>0</v>
      </c>
      <c r="GR41">
        <v>100</v>
      </c>
      <c r="GS41">
        <v>100</v>
      </c>
      <c r="GT41">
        <v>2.726</v>
      </c>
      <c r="GU41">
        <v>0.09</v>
      </c>
      <c r="GV41">
        <v>2</v>
      </c>
      <c r="GW41">
        <v>647.792</v>
      </c>
      <c r="GX41">
        <v>389.828</v>
      </c>
      <c r="GY41">
        <v>21.6103</v>
      </c>
      <c r="GZ41">
        <v>26.507</v>
      </c>
      <c r="HA41">
        <v>30.0001</v>
      </c>
      <c r="HB41">
        <v>26.3975</v>
      </c>
      <c r="HC41">
        <v>26.3883</v>
      </c>
      <c r="HD41">
        <v>33.715</v>
      </c>
      <c r="HE41">
        <v>21.7272</v>
      </c>
      <c r="HF41">
        <v>31.12</v>
      </c>
      <c r="HG41">
        <v>21.61</v>
      </c>
      <c r="HH41">
        <v>778.17</v>
      </c>
      <c r="HI41">
        <v>21.9745</v>
      </c>
      <c r="HJ41">
        <v>101.154</v>
      </c>
      <c r="HK41">
        <v>101.502</v>
      </c>
    </row>
    <row r="42" spans="1:219">
      <c r="A42">
        <v>26</v>
      </c>
      <c r="B42">
        <v>1554850284.5</v>
      </c>
      <c r="C42">
        <v>470.900000095367</v>
      </c>
      <c r="D42" t="s">
        <v>414</v>
      </c>
      <c r="E42" t="s">
        <v>415</v>
      </c>
      <c r="H42">
        <v>1554850284.5</v>
      </c>
      <c r="I42">
        <f>BW42*AJ42*(BU42-BV42)/(100*BO42*(1000-AJ42*BU42))</f>
        <v>0</v>
      </c>
      <c r="J42">
        <f>BW42*AJ42*(BT42-BS42*(1000-AJ42*BV42)/(1000-AJ42*BU42))/(100*BO42)</f>
        <v>0</v>
      </c>
      <c r="K42">
        <f>BS42 - IF(AJ42&gt;1, J42*BO42*100.0/(AL42*CE42), 0)</f>
        <v>0</v>
      </c>
      <c r="L42">
        <f>((R42-I42/2)*K42-J42)/(R42+I42/2)</f>
        <v>0</v>
      </c>
      <c r="M42">
        <f>L42*(BX42+BY42)/1000.0</f>
        <v>0</v>
      </c>
      <c r="N42">
        <f>(BS42 - IF(AJ42&gt;1, J42*BO42*100.0/(AL42*CE42), 0))*(BX42+BY42)/1000.0</f>
        <v>0</v>
      </c>
      <c r="O42">
        <f>2.0/((1/Q42-1/P42)+SIGN(Q42)*SQRT((1/Q42-1/P42)*(1/Q42-1/P42) + 4*BP42/((BP42+1)*(BP42+1))*(2*1/Q42*1/P42-1/P42*1/P42)))</f>
        <v>0</v>
      </c>
      <c r="P42">
        <f>AG42+AF42*BO42+AE42*BO42*BO42</f>
        <v>0</v>
      </c>
      <c r="Q42">
        <f>I42*(1000-(1000*0.61365*exp(17.502*U42/(240.97+U42))/(BX42+BY42)+BU42)/2)/(1000*0.61365*exp(17.502*U42/(240.97+U42))/(BX42+BY42)-BU42)</f>
        <v>0</v>
      </c>
      <c r="R42">
        <f>1/((BP42+1)/(O42/1.6)+1/(P42/1.37)) + BP42/((BP42+1)/(O42/1.6) + BP42/(P42/1.37))</f>
        <v>0</v>
      </c>
      <c r="S42">
        <f>(BL42*BN42)</f>
        <v>0</v>
      </c>
      <c r="T42">
        <f>(BZ42+(S42+2*0.95*5.67E-8*(((BZ42+$B$7)+273)^4-(BZ42+273)^4)-44100*I42)/(1.84*29.3*P42+8*0.95*5.67E-8*(BZ42+273)^3))</f>
        <v>0</v>
      </c>
      <c r="U42">
        <f>($C$7*CA42+$D$7*CB42+$E$7*T42)</f>
        <v>0</v>
      </c>
      <c r="V42">
        <f>0.61365*exp(17.502*U42/(240.97+U42))</f>
        <v>0</v>
      </c>
      <c r="W42">
        <f>(X42/Y42*100)</f>
        <v>0</v>
      </c>
      <c r="X42">
        <f>BU42*(BX42+BY42)/1000</f>
        <v>0</v>
      </c>
      <c r="Y42">
        <f>0.61365*exp(17.502*BZ42/(240.97+BZ42))</f>
        <v>0</v>
      </c>
      <c r="Z42">
        <f>(V42-BU42*(BX42+BY42)/1000)</f>
        <v>0</v>
      </c>
      <c r="AA42">
        <f>(-I42*44100)</f>
        <v>0</v>
      </c>
      <c r="AB42">
        <f>2*29.3*P42*0.92*(BZ42-U42)</f>
        <v>0</v>
      </c>
      <c r="AC42">
        <f>2*0.95*5.67E-8*(((BZ42+$B$7)+273)^4-(U42+273)^4)</f>
        <v>0</v>
      </c>
      <c r="AD42">
        <f>S42+AC42+AA42+AB42</f>
        <v>0</v>
      </c>
      <c r="AE42">
        <v>-0.0421122128352653</v>
      </c>
      <c r="AF42">
        <v>0.0472746481400526</v>
      </c>
      <c r="AG42">
        <v>3.51664073634893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MAX(0,($B$13+$C$13*CE42)/(1+$D$13*CE42)*BX42/(BZ42+273)*$E$13)</f>
        <v>0</v>
      </c>
      <c r="AM42" t="s">
        <v>330</v>
      </c>
      <c r="AN42">
        <v>3.87508235294118</v>
      </c>
      <c r="AO42">
        <v>2.0364</v>
      </c>
      <c r="AP42">
        <f>AO42-AN42</f>
        <v>0</v>
      </c>
      <c r="AQ42">
        <f>AP42/AO42</f>
        <v>0</v>
      </c>
      <c r="AR42">
        <v>-0.829396894826422</v>
      </c>
      <c r="AS42" t="s">
        <v>416</v>
      </c>
      <c r="AT42">
        <v>1.82463529411765</v>
      </c>
      <c r="AU42">
        <v>1.2884</v>
      </c>
      <c r="AV42">
        <f>1-AT42/AU42</f>
        <v>0</v>
      </c>
      <c r="AW42">
        <v>0.5</v>
      </c>
      <c r="AX42">
        <f>BL42</f>
        <v>0</v>
      </c>
      <c r="AY42">
        <f>J42</f>
        <v>0</v>
      </c>
      <c r="AZ42">
        <f>AV42*AW42*AX42</f>
        <v>0</v>
      </c>
      <c r="BA42">
        <f>BF42/AU42</f>
        <v>0</v>
      </c>
      <c r="BB42">
        <f>(AY42-AR42)/AX42</f>
        <v>0</v>
      </c>
      <c r="BC42">
        <f>(AO42-AU42)/AU42</f>
        <v>0</v>
      </c>
      <c r="BD42" t="s">
        <v>332</v>
      </c>
      <c r="BE42">
        <v>0</v>
      </c>
      <c r="BF42">
        <f>AU42-BE42</f>
        <v>0</v>
      </c>
      <c r="BG42">
        <f>(AU42-AT42)/(AU42-BE42)</f>
        <v>0</v>
      </c>
      <c r="BH42">
        <f>(AO42-AU42)/(AO42-BE42)</f>
        <v>0</v>
      </c>
      <c r="BI42">
        <f>(AU42-AT42)/(AU42-AN42)</f>
        <v>0</v>
      </c>
      <c r="BJ42">
        <f>(AO42-AU42)/(AO42-AN42)</f>
        <v>0</v>
      </c>
      <c r="BK42">
        <f>$B$11*CF42+$C$11*CG42+$F$11*CT42</f>
        <v>0</v>
      </c>
      <c r="BL42">
        <f>BK42*BM42</f>
        <v>0</v>
      </c>
      <c r="BM42">
        <f>($B$11*$D$9+$C$11*$D$9+$F$11*((DG42+CY42)/MAX(DG42+CY42+DH42, 0.1)*$I$9+DH42/MAX(DG42+CY42+DH42, 0.1)*$J$9))/($B$11+$C$11+$F$11)</f>
        <v>0</v>
      </c>
      <c r="BN42">
        <f>($B$11*$K$9+$C$11*$K$9+$F$11*((DG42+CY42)/MAX(DG42+CY42+DH42, 0.1)*$P$9+DH42/MAX(DG42+CY42+DH42, 0.1)*$Q$9))/($B$11+$C$11+$F$11)</f>
        <v>0</v>
      </c>
      <c r="BO42">
        <v>6</v>
      </c>
      <c r="BP42">
        <v>0.5</v>
      </c>
      <c r="BQ42" t="s">
        <v>333</v>
      </c>
      <c r="BR42">
        <v>1554850284.5</v>
      </c>
      <c r="BS42">
        <v>763.955</v>
      </c>
      <c r="BT42">
        <v>775.107</v>
      </c>
      <c r="BU42">
        <v>21.9039</v>
      </c>
      <c r="BV42">
        <v>22.0272</v>
      </c>
      <c r="BW42">
        <v>600</v>
      </c>
      <c r="BX42">
        <v>101.145</v>
      </c>
      <c r="BY42">
        <v>0.0997132</v>
      </c>
      <c r="BZ42">
        <v>27.5983</v>
      </c>
      <c r="CA42">
        <v>30.1671</v>
      </c>
      <c r="CB42">
        <v>999.9</v>
      </c>
      <c r="CC42">
        <v>0</v>
      </c>
      <c r="CD42">
        <v>0</v>
      </c>
      <c r="CE42">
        <v>10040.6</v>
      </c>
      <c r="CF42">
        <v>0</v>
      </c>
      <c r="CG42">
        <v>0.00152894</v>
      </c>
      <c r="CH42">
        <v>-11.1526</v>
      </c>
      <c r="CI42">
        <v>781.063</v>
      </c>
      <c r="CJ42">
        <v>792.565</v>
      </c>
      <c r="CK42">
        <v>-0.123257</v>
      </c>
      <c r="CL42">
        <v>761.229</v>
      </c>
      <c r="CM42">
        <v>775.107</v>
      </c>
      <c r="CN42">
        <v>21.8139</v>
      </c>
      <c r="CO42">
        <v>22.0272</v>
      </c>
      <c r="CP42">
        <v>2.21548</v>
      </c>
      <c r="CQ42">
        <v>2.22795</v>
      </c>
      <c r="CR42">
        <v>19.0747</v>
      </c>
      <c r="CS42">
        <v>19.1647</v>
      </c>
      <c r="CT42">
        <v>9164.16</v>
      </c>
      <c r="CU42">
        <v>0.995575</v>
      </c>
      <c r="CV42">
        <v>0.00442471</v>
      </c>
      <c r="CW42">
        <v>0</v>
      </c>
      <c r="CX42">
        <v>0.7852</v>
      </c>
      <c r="CY42">
        <v>0</v>
      </c>
      <c r="CZ42">
        <v>1478.09</v>
      </c>
      <c r="DA42">
        <v>80791.2</v>
      </c>
      <c r="DB42">
        <v>51.625</v>
      </c>
      <c r="DC42">
        <v>48.812</v>
      </c>
      <c r="DD42">
        <v>50.187</v>
      </c>
      <c r="DE42">
        <v>46.312</v>
      </c>
      <c r="DF42">
        <v>49.5</v>
      </c>
      <c r="DG42">
        <v>9123.61</v>
      </c>
      <c r="DH42">
        <v>40.55</v>
      </c>
      <c r="DI42">
        <v>0</v>
      </c>
      <c r="DJ42">
        <v>4.09999990463257</v>
      </c>
      <c r="DK42">
        <v>1.82463529411765</v>
      </c>
      <c r="DL42">
        <v>-2.78958327501591</v>
      </c>
      <c r="DM42">
        <v>2231.58133598298</v>
      </c>
      <c r="DN42">
        <v>681.879235294118</v>
      </c>
      <c r="DO42">
        <v>10</v>
      </c>
      <c r="DP42">
        <v>1554846223.5</v>
      </c>
      <c r="DQ42" t="s">
        <v>334</v>
      </c>
      <c r="DR42">
        <v>14</v>
      </c>
      <c r="DS42">
        <v>2.726</v>
      </c>
      <c r="DT42">
        <v>0.09</v>
      </c>
      <c r="DU42">
        <v>400</v>
      </c>
      <c r="DV42">
        <v>19</v>
      </c>
      <c r="DW42">
        <v>0.32</v>
      </c>
      <c r="DX42">
        <v>0.14</v>
      </c>
      <c r="DY42">
        <v>749.955147540984</v>
      </c>
      <c r="DZ42">
        <v>97.0054489688013</v>
      </c>
      <c r="EA42">
        <v>14.2369356021191</v>
      </c>
      <c r="EB42">
        <v>0</v>
      </c>
      <c r="EC42">
        <v>738.830819672131</v>
      </c>
      <c r="ED42">
        <v>97.7263564251739</v>
      </c>
      <c r="EE42">
        <v>14.3398020638284</v>
      </c>
      <c r="EF42">
        <v>0</v>
      </c>
      <c r="EG42">
        <v>21.8557327868852</v>
      </c>
      <c r="EH42">
        <v>0.206755367530415</v>
      </c>
      <c r="EI42">
        <v>0.031319813669606</v>
      </c>
      <c r="EJ42">
        <v>0</v>
      </c>
      <c r="EK42">
        <v>0</v>
      </c>
      <c r="EL42">
        <v>3</v>
      </c>
      <c r="EM42" t="s">
        <v>356</v>
      </c>
      <c r="EN42">
        <v>3.20851</v>
      </c>
      <c r="EO42">
        <v>2.67625</v>
      </c>
      <c r="EP42">
        <v>0.166812</v>
      </c>
      <c r="EQ42">
        <v>0.168336</v>
      </c>
      <c r="ER42">
        <v>0.109262</v>
      </c>
      <c r="ES42">
        <v>0.109821</v>
      </c>
      <c r="ET42">
        <v>25804.7</v>
      </c>
      <c r="EU42">
        <v>29520</v>
      </c>
      <c r="EV42">
        <v>30793</v>
      </c>
      <c r="EW42">
        <v>34148.2</v>
      </c>
      <c r="EX42">
        <v>37270.9</v>
      </c>
      <c r="EY42">
        <v>37643.3</v>
      </c>
      <c r="EZ42">
        <v>41986.8</v>
      </c>
      <c r="FA42">
        <v>42172.1</v>
      </c>
      <c r="FB42">
        <v>2.23525</v>
      </c>
      <c r="FC42">
        <v>1.89753</v>
      </c>
      <c r="FD42">
        <v>0.21755</v>
      </c>
      <c r="FE42">
        <v>0</v>
      </c>
      <c r="FF42">
        <v>26.6177</v>
      </c>
      <c r="FG42">
        <v>999.9</v>
      </c>
      <c r="FH42">
        <v>56.965</v>
      </c>
      <c r="FI42">
        <v>30.957</v>
      </c>
      <c r="FJ42">
        <v>25.3459</v>
      </c>
      <c r="FK42">
        <v>60.3634</v>
      </c>
      <c r="FL42">
        <v>22.3197</v>
      </c>
      <c r="FM42">
        <v>1</v>
      </c>
      <c r="FN42">
        <v>-0.0468496</v>
      </c>
      <c r="FO42">
        <v>1.90164</v>
      </c>
      <c r="FP42">
        <v>20.2426</v>
      </c>
      <c r="FQ42">
        <v>5.24185</v>
      </c>
      <c r="FR42">
        <v>11.986</v>
      </c>
      <c r="FS42">
        <v>4.97415</v>
      </c>
      <c r="FT42">
        <v>3.29723</v>
      </c>
      <c r="FU42">
        <v>166.4</v>
      </c>
      <c r="FV42">
        <v>9999</v>
      </c>
      <c r="FW42">
        <v>9999</v>
      </c>
      <c r="FX42">
        <v>7726.9</v>
      </c>
      <c r="FY42">
        <v>1.85588</v>
      </c>
      <c r="FZ42">
        <v>1.85413</v>
      </c>
      <c r="GA42">
        <v>1.85518</v>
      </c>
      <c r="GB42">
        <v>1.85951</v>
      </c>
      <c r="GC42">
        <v>1.85379</v>
      </c>
      <c r="GD42">
        <v>1.85822</v>
      </c>
      <c r="GE42">
        <v>1.85545</v>
      </c>
      <c r="GF42">
        <v>1.854</v>
      </c>
      <c r="GG42" t="s">
        <v>336</v>
      </c>
      <c r="GH42" t="s">
        <v>19</v>
      </c>
      <c r="GI42" t="s">
        <v>19</v>
      </c>
      <c r="GJ42" t="s">
        <v>19</v>
      </c>
      <c r="GK42" t="s">
        <v>337</v>
      </c>
      <c r="GL42" t="s">
        <v>338</v>
      </c>
      <c r="GM42" t="s">
        <v>339</v>
      </c>
      <c r="GN42" t="s">
        <v>339</v>
      </c>
      <c r="GO42" t="s">
        <v>339</v>
      </c>
      <c r="GP42" t="s">
        <v>339</v>
      </c>
      <c r="GQ42">
        <v>0</v>
      </c>
      <c r="GR42">
        <v>100</v>
      </c>
      <c r="GS42">
        <v>100</v>
      </c>
      <c r="GT42">
        <v>2.726</v>
      </c>
      <c r="GU42">
        <v>0.09</v>
      </c>
      <c r="GV42">
        <v>2</v>
      </c>
      <c r="GW42">
        <v>647.773</v>
      </c>
      <c r="GX42">
        <v>389.924</v>
      </c>
      <c r="GY42">
        <v>21.6104</v>
      </c>
      <c r="GZ42">
        <v>26.507</v>
      </c>
      <c r="HA42">
        <v>30</v>
      </c>
      <c r="HB42">
        <v>26.3975</v>
      </c>
      <c r="HC42">
        <v>26.3883</v>
      </c>
      <c r="HD42">
        <v>33.8742</v>
      </c>
      <c r="HE42">
        <v>21.7272</v>
      </c>
      <c r="HF42">
        <v>31.12</v>
      </c>
      <c r="HG42">
        <v>21.61</v>
      </c>
      <c r="HH42">
        <v>788.17</v>
      </c>
      <c r="HI42">
        <v>21.9745</v>
      </c>
      <c r="HJ42">
        <v>101.154</v>
      </c>
      <c r="HK42">
        <v>101.503</v>
      </c>
    </row>
    <row r="43" spans="1:219">
      <c r="A43">
        <v>27</v>
      </c>
      <c r="B43">
        <v>1554850288</v>
      </c>
      <c r="C43">
        <v>474.400000095367</v>
      </c>
      <c r="D43" t="s">
        <v>417</v>
      </c>
      <c r="E43" t="s">
        <v>418</v>
      </c>
      <c r="H43">
        <v>1554850288</v>
      </c>
      <c r="I43">
        <f>BW43*AJ43*(BU43-BV43)/(100*BO43*(1000-AJ43*BU43))</f>
        <v>0</v>
      </c>
      <c r="J43">
        <f>BW43*AJ43*(BT43-BS43*(1000-AJ43*BV43)/(1000-AJ43*BU43))/(100*BO43)</f>
        <v>0</v>
      </c>
      <c r="K43">
        <f>BS43 - IF(AJ43&gt;1, J43*BO43*100.0/(AL43*CE43), 0)</f>
        <v>0</v>
      </c>
      <c r="L43">
        <f>((R43-I43/2)*K43-J43)/(R43+I43/2)</f>
        <v>0</v>
      </c>
      <c r="M43">
        <f>L43*(BX43+BY43)/1000.0</f>
        <v>0</v>
      </c>
      <c r="N43">
        <f>(BS43 - IF(AJ43&gt;1, J43*BO43*100.0/(AL43*CE43), 0))*(BX43+BY43)/1000.0</f>
        <v>0</v>
      </c>
      <c r="O43">
        <f>2.0/((1/Q43-1/P43)+SIGN(Q43)*SQRT((1/Q43-1/P43)*(1/Q43-1/P43) + 4*BP43/((BP43+1)*(BP43+1))*(2*1/Q43*1/P43-1/P43*1/P43)))</f>
        <v>0</v>
      </c>
      <c r="P43">
        <f>AG43+AF43*BO43+AE43*BO43*BO43</f>
        <v>0</v>
      </c>
      <c r="Q43">
        <f>I43*(1000-(1000*0.61365*exp(17.502*U43/(240.97+U43))/(BX43+BY43)+BU43)/2)/(1000*0.61365*exp(17.502*U43/(240.97+U43))/(BX43+BY43)-BU43)</f>
        <v>0</v>
      </c>
      <c r="R43">
        <f>1/((BP43+1)/(O43/1.6)+1/(P43/1.37)) + BP43/((BP43+1)/(O43/1.6) + BP43/(P43/1.37))</f>
        <v>0</v>
      </c>
      <c r="S43">
        <f>(BL43*BN43)</f>
        <v>0</v>
      </c>
      <c r="T43">
        <f>(BZ43+(S43+2*0.95*5.67E-8*(((BZ43+$B$7)+273)^4-(BZ43+273)^4)-44100*I43)/(1.84*29.3*P43+8*0.95*5.67E-8*(BZ43+273)^3))</f>
        <v>0</v>
      </c>
      <c r="U43">
        <f>($C$7*CA43+$D$7*CB43+$E$7*T43)</f>
        <v>0</v>
      </c>
      <c r="V43">
        <f>0.61365*exp(17.502*U43/(240.97+U43))</f>
        <v>0</v>
      </c>
      <c r="W43">
        <f>(X43/Y43*100)</f>
        <v>0</v>
      </c>
      <c r="X43">
        <f>BU43*(BX43+BY43)/1000</f>
        <v>0</v>
      </c>
      <c r="Y43">
        <f>0.61365*exp(17.502*BZ43/(240.97+BZ43))</f>
        <v>0</v>
      </c>
      <c r="Z43">
        <f>(V43-BU43*(BX43+BY43)/1000)</f>
        <v>0</v>
      </c>
      <c r="AA43">
        <f>(-I43*44100)</f>
        <v>0</v>
      </c>
      <c r="AB43">
        <f>2*29.3*P43*0.92*(BZ43-U43)</f>
        <v>0</v>
      </c>
      <c r="AC43">
        <f>2*0.95*5.67E-8*(((BZ43+$B$7)+273)^4-(U43+273)^4)</f>
        <v>0</v>
      </c>
      <c r="AD43">
        <f>S43+AC43+AA43+AB43</f>
        <v>0</v>
      </c>
      <c r="AE43">
        <v>-0.0415850110653913</v>
      </c>
      <c r="AF43">
        <v>0.0466828179679573</v>
      </c>
      <c r="AG43">
        <v>3.48182383864714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MAX(0,($B$13+$C$13*CE43)/(1+$D$13*CE43)*BX43/(BZ43+273)*$E$13)</f>
        <v>0</v>
      </c>
      <c r="AM43" t="s">
        <v>330</v>
      </c>
      <c r="AN43">
        <v>3.87508235294118</v>
      </c>
      <c r="AO43">
        <v>2.0364</v>
      </c>
      <c r="AP43">
        <f>AO43-AN43</f>
        <v>0</v>
      </c>
      <c r="AQ43">
        <f>AP43/AO43</f>
        <v>0</v>
      </c>
      <c r="AR43">
        <v>-0.829396894826422</v>
      </c>
      <c r="AS43" t="s">
        <v>419</v>
      </c>
      <c r="AT43">
        <v>1.59108529411765</v>
      </c>
      <c r="AU43">
        <v>1.2124</v>
      </c>
      <c r="AV43">
        <f>1-AT43/AU43</f>
        <v>0</v>
      </c>
      <c r="AW43">
        <v>0.5</v>
      </c>
      <c r="AX43">
        <f>BL43</f>
        <v>0</v>
      </c>
      <c r="AY43">
        <f>J43</f>
        <v>0</v>
      </c>
      <c r="AZ43">
        <f>AV43*AW43*AX43</f>
        <v>0</v>
      </c>
      <c r="BA43">
        <f>BF43/AU43</f>
        <v>0</v>
      </c>
      <c r="BB43">
        <f>(AY43-AR43)/AX43</f>
        <v>0</v>
      </c>
      <c r="BC43">
        <f>(AO43-AU43)/AU43</f>
        <v>0</v>
      </c>
      <c r="BD43" t="s">
        <v>332</v>
      </c>
      <c r="BE43">
        <v>0</v>
      </c>
      <c r="BF43">
        <f>AU43-BE43</f>
        <v>0</v>
      </c>
      <c r="BG43">
        <f>(AU43-AT43)/(AU43-BE43)</f>
        <v>0</v>
      </c>
      <c r="BH43">
        <f>(AO43-AU43)/(AO43-BE43)</f>
        <v>0</v>
      </c>
      <c r="BI43">
        <f>(AU43-AT43)/(AU43-AN43)</f>
        <v>0</v>
      </c>
      <c r="BJ43">
        <f>(AO43-AU43)/(AO43-AN43)</f>
        <v>0</v>
      </c>
      <c r="BK43">
        <f>$B$11*CF43+$C$11*CG43+$F$11*CT43</f>
        <v>0</v>
      </c>
      <c r="BL43">
        <f>BK43*BM43</f>
        <v>0</v>
      </c>
      <c r="BM43">
        <f>($B$11*$D$9+$C$11*$D$9+$F$11*((DG43+CY43)/MAX(DG43+CY43+DH43, 0.1)*$I$9+DH43/MAX(DG43+CY43+DH43, 0.1)*$J$9))/($B$11+$C$11+$F$11)</f>
        <v>0</v>
      </c>
      <c r="BN43">
        <f>($B$11*$K$9+$C$11*$K$9+$F$11*((DG43+CY43)/MAX(DG43+CY43+DH43, 0.1)*$P$9+DH43/MAX(DG43+CY43+DH43, 0.1)*$Q$9))/($B$11+$C$11+$F$11)</f>
        <v>0</v>
      </c>
      <c r="BO43">
        <v>6</v>
      </c>
      <c r="BP43">
        <v>0.5</v>
      </c>
      <c r="BQ43" t="s">
        <v>333</v>
      </c>
      <c r="BR43">
        <v>1554850288</v>
      </c>
      <c r="BS43">
        <v>769.318</v>
      </c>
      <c r="BT43">
        <v>779.084</v>
      </c>
      <c r="BU43">
        <v>21.9085</v>
      </c>
      <c r="BV43">
        <v>22.0308</v>
      </c>
      <c r="BW43">
        <v>599.95</v>
      </c>
      <c r="BX43">
        <v>101.144</v>
      </c>
      <c r="BY43">
        <v>0.100275</v>
      </c>
      <c r="BZ43">
        <v>27.538</v>
      </c>
      <c r="CA43">
        <v>28.9998</v>
      </c>
      <c r="CB43">
        <v>999.9</v>
      </c>
      <c r="CC43">
        <v>0</v>
      </c>
      <c r="CD43">
        <v>0</v>
      </c>
      <c r="CE43">
        <v>9915</v>
      </c>
      <c r="CF43">
        <v>0</v>
      </c>
      <c r="CG43">
        <v>0.00152894</v>
      </c>
      <c r="CH43">
        <v>-9.76678</v>
      </c>
      <c r="CI43">
        <v>786.55</v>
      </c>
      <c r="CJ43">
        <v>796.635</v>
      </c>
      <c r="CK43">
        <v>-0.122318</v>
      </c>
      <c r="CL43">
        <v>766.592</v>
      </c>
      <c r="CM43">
        <v>779.084</v>
      </c>
      <c r="CN43">
        <v>21.8185</v>
      </c>
      <c r="CO43">
        <v>22.0308</v>
      </c>
      <c r="CP43">
        <v>2.21592</v>
      </c>
      <c r="CQ43">
        <v>2.22829</v>
      </c>
      <c r="CR43">
        <v>19.0779</v>
      </c>
      <c r="CS43">
        <v>19.1672</v>
      </c>
      <c r="CT43">
        <v>9162.07</v>
      </c>
      <c r="CU43">
        <v>0.995575</v>
      </c>
      <c r="CV43">
        <v>0.00442471</v>
      </c>
      <c r="CW43">
        <v>0</v>
      </c>
      <c r="CX43">
        <v>0.7384</v>
      </c>
      <c r="CY43">
        <v>0</v>
      </c>
      <c r="CZ43">
        <v>1479.02</v>
      </c>
      <c r="DA43">
        <v>80772.8</v>
      </c>
      <c r="DB43">
        <v>51.5</v>
      </c>
      <c r="DC43">
        <v>48.812</v>
      </c>
      <c r="DD43">
        <v>50.187</v>
      </c>
      <c r="DE43">
        <v>46.25</v>
      </c>
      <c r="DF43">
        <v>49.5</v>
      </c>
      <c r="DG43">
        <v>9121.53</v>
      </c>
      <c r="DH43">
        <v>40.54</v>
      </c>
      <c r="DI43">
        <v>0</v>
      </c>
      <c r="DJ43">
        <v>3.90000009536743</v>
      </c>
      <c r="DK43">
        <v>1.59108529411765</v>
      </c>
      <c r="DL43">
        <v>5.59447453446626</v>
      </c>
      <c r="DM43">
        <v>-2976.52082260929</v>
      </c>
      <c r="DN43">
        <v>754.843235294118</v>
      </c>
      <c r="DO43">
        <v>10</v>
      </c>
      <c r="DP43">
        <v>1554846223.5</v>
      </c>
      <c r="DQ43" t="s">
        <v>334</v>
      </c>
      <c r="DR43">
        <v>14</v>
      </c>
      <c r="DS43">
        <v>2.726</v>
      </c>
      <c r="DT43">
        <v>0.09</v>
      </c>
      <c r="DU43">
        <v>400</v>
      </c>
      <c r="DV43">
        <v>19</v>
      </c>
      <c r="DW43">
        <v>0.32</v>
      </c>
      <c r="DX43">
        <v>0.14</v>
      </c>
      <c r="DY43">
        <v>754.769327868853</v>
      </c>
      <c r="DZ43">
        <v>96.1015589635162</v>
      </c>
      <c r="EA43">
        <v>14.105597403939</v>
      </c>
      <c r="EB43">
        <v>0</v>
      </c>
      <c r="EC43">
        <v>743.729950819672</v>
      </c>
      <c r="ED43">
        <v>97.2193421470176</v>
      </c>
      <c r="EE43">
        <v>14.2650225565389</v>
      </c>
      <c r="EF43">
        <v>0</v>
      </c>
      <c r="EG43">
        <v>21.8663180327869</v>
      </c>
      <c r="EH43">
        <v>0.186600317292442</v>
      </c>
      <c r="EI43">
        <v>0.0282386928376518</v>
      </c>
      <c r="EJ43">
        <v>1</v>
      </c>
      <c r="EK43">
        <v>1</v>
      </c>
      <c r="EL43">
        <v>3</v>
      </c>
      <c r="EM43" t="s">
        <v>346</v>
      </c>
      <c r="EN43">
        <v>3.2084</v>
      </c>
      <c r="EO43">
        <v>2.67573</v>
      </c>
      <c r="EP43">
        <v>0.167597</v>
      </c>
      <c r="EQ43">
        <v>0.168911</v>
      </c>
      <c r="ER43">
        <v>0.109277</v>
      </c>
      <c r="ES43">
        <v>0.109832</v>
      </c>
      <c r="ET43">
        <v>25780.2</v>
      </c>
      <c r="EU43">
        <v>29499.5</v>
      </c>
      <c r="EV43">
        <v>30792.9</v>
      </c>
      <c r="EW43">
        <v>34148</v>
      </c>
      <c r="EX43">
        <v>37270</v>
      </c>
      <c r="EY43">
        <v>37642.8</v>
      </c>
      <c r="EZ43">
        <v>41986.4</v>
      </c>
      <c r="FA43">
        <v>42172.1</v>
      </c>
      <c r="FB43">
        <v>2.23517</v>
      </c>
      <c r="FC43">
        <v>1.8974</v>
      </c>
      <c r="FD43">
        <v>0.146054</v>
      </c>
      <c r="FE43">
        <v>0</v>
      </c>
      <c r="FF43">
        <v>26.6145</v>
      </c>
      <c r="FG43">
        <v>999.9</v>
      </c>
      <c r="FH43">
        <v>56.989</v>
      </c>
      <c r="FI43">
        <v>30.957</v>
      </c>
      <c r="FJ43">
        <v>25.3572</v>
      </c>
      <c r="FK43">
        <v>60.7734</v>
      </c>
      <c r="FL43">
        <v>22.3037</v>
      </c>
      <c r="FM43">
        <v>1</v>
      </c>
      <c r="FN43">
        <v>-0.047091</v>
      </c>
      <c r="FO43">
        <v>1.9017</v>
      </c>
      <c r="FP43">
        <v>20.2362</v>
      </c>
      <c r="FQ43">
        <v>5.23586</v>
      </c>
      <c r="FR43">
        <v>11.9861</v>
      </c>
      <c r="FS43">
        <v>4.97235</v>
      </c>
      <c r="FT43">
        <v>3.29625</v>
      </c>
      <c r="FU43">
        <v>166.4</v>
      </c>
      <c r="FV43">
        <v>9999</v>
      </c>
      <c r="FW43">
        <v>9999</v>
      </c>
      <c r="FX43">
        <v>7726.9</v>
      </c>
      <c r="FY43">
        <v>1.85588</v>
      </c>
      <c r="FZ43">
        <v>1.85413</v>
      </c>
      <c r="GA43">
        <v>1.85522</v>
      </c>
      <c r="GB43">
        <v>1.85954</v>
      </c>
      <c r="GC43">
        <v>1.85382</v>
      </c>
      <c r="GD43">
        <v>1.85822</v>
      </c>
      <c r="GE43">
        <v>1.85545</v>
      </c>
      <c r="GF43">
        <v>1.85404</v>
      </c>
      <c r="GG43" t="s">
        <v>336</v>
      </c>
      <c r="GH43" t="s">
        <v>19</v>
      </c>
      <c r="GI43" t="s">
        <v>19</v>
      </c>
      <c r="GJ43" t="s">
        <v>19</v>
      </c>
      <c r="GK43" t="s">
        <v>337</v>
      </c>
      <c r="GL43" t="s">
        <v>338</v>
      </c>
      <c r="GM43" t="s">
        <v>339</v>
      </c>
      <c r="GN43" t="s">
        <v>339</v>
      </c>
      <c r="GO43" t="s">
        <v>339</v>
      </c>
      <c r="GP43" t="s">
        <v>339</v>
      </c>
      <c r="GQ43">
        <v>0</v>
      </c>
      <c r="GR43">
        <v>100</v>
      </c>
      <c r="GS43">
        <v>100</v>
      </c>
      <c r="GT43">
        <v>2.726</v>
      </c>
      <c r="GU43">
        <v>0.09</v>
      </c>
      <c r="GV43">
        <v>2</v>
      </c>
      <c r="GW43">
        <v>647.715</v>
      </c>
      <c r="GX43">
        <v>389.855</v>
      </c>
      <c r="GY43">
        <v>21.6102</v>
      </c>
      <c r="GZ43">
        <v>26.507</v>
      </c>
      <c r="HA43">
        <v>30.0001</v>
      </c>
      <c r="HB43">
        <v>26.3975</v>
      </c>
      <c r="HC43">
        <v>26.3883</v>
      </c>
      <c r="HD43">
        <v>34.2033</v>
      </c>
      <c r="HE43">
        <v>21.7272</v>
      </c>
      <c r="HF43">
        <v>31.12</v>
      </c>
      <c r="HG43">
        <v>21.61</v>
      </c>
      <c r="HH43">
        <v>793.17</v>
      </c>
      <c r="HI43">
        <v>21.9745</v>
      </c>
      <c r="HJ43">
        <v>101.154</v>
      </c>
      <c r="HK43">
        <v>101.502</v>
      </c>
    </row>
    <row r="44" spans="1:219">
      <c r="A44">
        <v>28</v>
      </c>
      <c r="B44">
        <v>1554850316</v>
      </c>
      <c r="C44">
        <v>502.400000095367</v>
      </c>
      <c r="D44" t="s">
        <v>420</v>
      </c>
      <c r="E44" t="s">
        <v>421</v>
      </c>
      <c r="H44">
        <v>1554850316</v>
      </c>
      <c r="I44">
        <f>BW44*AJ44*(BU44-BV44)/(100*BO44*(1000-AJ44*BU44))</f>
        <v>0</v>
      </c>
      <c r="J44">
        <f>BW44*AJ44*(BT44-BS44*(1000-AJ44*BV44)/(1000-AJ44*BU44))/(100*BO44)</f>
        <v>0</v>
      </c>
      <c r="K44">
        <f>BS44 - IF(AJ44&gt;1, J44*BO44*100.0/(AL44*CE44), 0)</f>
        <v>0</v>
      </c>
      <c r="L44">
        <f>((R44-I44/2)*K44-J44)/(R44+I44/2)</f>
        <v>0</v>
      </c>
      <c r="M44">
        <f>L44*(BX44+BY44)/1000.0</f>
        <v>0</v>
      </c>
      <c r="N44">
        <f>(BS44 - IF(AJ44&gt;1, J44*BO44*100.0/(AL44*CE44), 0))*(BX44+BY44)/1000.0</f>
        <v>0</v>
      </c>
      <c r="O44">
        <f>2.0/((1/Q44-1/P44)+SIGN(Q44)*SQRT((1/Q44-1/P44)*(1/Q44-1/P44) + 4*BP44/((BP44+1)*(BP44+1))*(2*1/Q44*1/P44-1/P44*1/P44)))</f>
        <v>0</v>
      </c>
      <c r="P44">
        <f>AG44+AF44*BO44+AE44*BO44*BO44</f>
        <v>0</v>
      </c>
      <c r="Q44">
        <f>I44*(1000-(1000*0.61365*exp(17.502*U44/(240.97+U44))/(BX44+BY44)+BU44)/2)/(1000*0.61365*exp(17.502*U44/(240.97+U44))/(BX44+BY44)-BU44)</f>
        <v>0</v>
      </c>
      <c r="R44">
        <f>1/((BP44+1)/(O44/1.6)+1/(P44/1.37)) + BP44/((BP44+1)/(O44/1.6) + BP44/(P44/1.37))</f>
        <v>0</v>
      </c>
      <c r="S44">
        <f>(BL44*BN44)</f>
        <v>0</v>
      </c>
      <c r="T44">
        <f>(BZ44+(S44+2*0.95*5.67E-8*(((BZ44+$B$7)+273)^4-(BZ44+273)^4)-44100*I44)/(1.84*29.3*P44+8*0.95*5.67E-8*(BZ44+273)^3))</f>
        <v>0</v>
      </c>
      <c r="U44">
        <f>($C$7*CA44+$D$7*CB44+$E$7*T44)</f>
        <v>0</v>
      </c>
      <c r="V44">
        <f>0.61365*exp(17.502*U44/(240.97+U44))</f>
        <v>0</v>
      </c>
      <c r="W44">
        <f>(X44/Y44*100)</f>
        <v>0</v>
      </c>
      <c r="X44">
        <f>BU44*(BX44+BY44)/1000</f>
        <v>0</v>
      </c>
      <c r="Y44">
        <f>0.61365*exp(17.502*BZ44/(240.97+BZ44))</f>
        <v>0</v>
      </c>
      <c r="Z44">
        <f>(V44-BU44*(BX44+BY44)/1000)</f>
        <v>0</v>
      </c>
      <c r="AA44">
        <f>(-I44*44100)</f>
        <v>0</v>
      </c>
      <c r="AB44">
        <f>2*29.3*P44*0.92*(BZ44-U44)</f>
        <v>0</v>
      </c>
      <c r="AC44">
        <f>2*0.95*5.67E-8*(((BZ44+$B$7)+273)^4-(U44+273)^4)</f>
        <v>0</v>
      </c>
      <c r="AD44">
        <f>S44+AC44+AA44+AB44</f>
        <v>0</v>
      </c>
      <c r="AE44">
        <v>-0.0422850149329469</v>
      </c>
      <c r="AF44">
        <v>0.0474686336329953</v>
      </c>
      <c r="AG44">
        <v>3.5280192130122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MAX(0,($B$13+$C$13*CE44)/(1+$D$13*CE44)*BX44/(BZ44+273)*$E$13)</f>
        <v>0</v>
      </c>
      <c r="AM44" t="s">
        <v>330</v>
      </c>
      <c r="AN44">
        <v>3.87508235294118</v>
      </c>
      <c r="AO44">
        <v>2.0364</v>
      </c>
      <c r="AP44">
        <f>AO44-AN44</f>
        <v>0</v>
      </c>
      <c r="AQ44">
        <f>AP44/AO44</f>
        <v>0</v>
      </c>
      <c r="AR44">
        <v>-0.829396894826422</v>
      </c>
      <c r="AS44" t="s">
        <v>422</v>
      </c>
      <c r="AT44">
        <v>1.50699117647059</v>
      </c>
      <c r="AU44">
        <v>1.4192</v>
      </c>
      <c r="AV44">
        <f>1-AT44/AU44</f>
        <v>0</v>
      </c>
      <c r="AW44">
        <v>0.5</v>
      </c>
      <c r="AX44">
        <f>BL44</f>
        <v>0</v>
      </c>
      <c r="AY44">
        <f>J44</f>
        <v>0</v>
      </c>
      <c r="AZ44">
        <f>AV44*AW44*AX44</f>
        <v>0</v>
      </c>
      <c r="BA44">
        <f>BF44/AU44</f>
        <v>0</v>
      </c>
      <c r="BB44">
        <f>(AY44-AR44)/AX44</f>
        <v>0</v>
      </c>
      <c r="BC44">
        <f>(AO44-AU44)/AU44</f>
        <v>0</v>
      </c>
      <c r="BD44" t="s">
        <v>332</v>
      </c>
      <c r="BE44">
        <v>0</v>
      </c>
      <c r="BF44">
        <f>AU44-BE44</f>
        <v>0</v>
      </c>
      <c r="BG44">
        <f>(AU44-AT44)/(AU44-BE44)</f>
        <v>0</v>
      </c>
      <c r="BH44">
        <f>(AO44-AU44)/(AO44-BE44)</f>
        <v>0</v>
      </c>
      <c r="BI44">
        <f>(AU44-AT44)/(AU44-AN44)</f>
        <v>0</v>
      </c>
      <c r="BJ44">
        <f>(AO44-AU44)/(AO44-AN44)</f>
        <v>0</v>
      </c>
      <c r="BK44">
        <f>$B$11*CF44+$C$11*CG44+$F$11*CT44</f>
        <v>0</v>
      </c>
      <c r="BL44">
        <f>BK44*BM44</f>
        <v>0</v>
      </c>
      <c r="BM44">
        <f>($B$11*$D$9+$C$11*$D$9+$F$11*((DG44+CY44)/MAX(DG44+CY44+DH44, 0.1)*$I$9+DH44/MAX(DG44+CY44+DH44, 0.1)*$J$9))/($B$11+$C$11+$F$11)</f>
        <v>0</v>
      </c>
      <c r="BN44">
        <f>($B$11*$K$9+$C$11*$K$9+$F$11*((DG44+CY44)/MAX(DG44+CY44+DH44, 0.1)*$P$9+DH44/MAX(DG44+CY44+DH44, 0.1)*$Q$9))/($B$11+$C$11+$F$11)</f>
        <v>0</v>
      </c>
      <c r="BO44">
        <v>6</v>
      </c>
      <c r="BP44">
        <v>0.5</v>
      </c>
      <c r="BQ44" t="s">
        <v>333</v>
      </c>
      <c r="BR44">
        <v>1554850316</v>
      </c>
      <c r="BS44">
        <v>817.312</v>
      </c>
      <c r="BT44">
        <v>828.771</v>
      </c>
      <c r="BU44">
        <v>21.9292</v>
      </c>
      <c r="BV44">
        <v>22.0005</v>
      </c>
      <c r="BW44">
        <v>600.077</v>
      </c>
      <c r="BX44">
        <v>101.144</v>
      </c>
      <c r="BY44">
        <v>0.0998504</v>
      </c>
      <c r="BZ44">
        <v>27.6237</v>
      </c>
      <c r="CA44">
        <v>30.0801</v>
      </c>
      <c r="CB44">
        <v>999.9</v>
      </c>
      <c r="CC44">
        <v>0</v>
      </c>
      <c r="CD44">
        <v>0</v>
      </c>
      <c r="CE44">
        <v>10081.9</v>
      </c>
      <c r="CF44">
        <v>0</v>
      </c>
      <c r="CG44">
        <v>0.00152894</v>
      </c>
      <c r="CH44">
        <v>-11.459</v>
      </c>
      <c r="CI44">
        <v>835.637</v>
      </c>
      <c r="CJ44">
        <v>847.414</v>
      </c>
      <c r="CK44">
        <v>-0.0713196</v>
      </c>
      <c r="CL44">
        <v>814.586</v>
      </c>
      <c r="CM44">
        <v>828.771</v>
      </c>
      <c r="CN44">
        <v>21.8392</v>
      </c>
      <c r="CO44">
        <v>22.0005</v>
      </c>
      <c r="CP44">
        <v>2.218</v>
      </c>
      <c r="CQ44">
        <v>2.22521</v>
      </c>
      <c r="CR44">
        <v>19.0929</v>
      </c>
      <c r="CS44">
        <v>19.145</v>
      </c>
      <c r="CT44">
        <v>9146.22</v>
      </c>
      <c r="CU44">
        <v>0.995572</v>
      </c>
      <c r="CV44">
        <v>0.00442808</v>
      </c>
      <c r="CW44">
        <v>0</v>
      </c>
      <c r="CX44">
        <v>0.7644</v>
      </c>
      <c r="CY44">
        <v>0</v>
      </c>
      <c r="CZ44">
        <v>1483.24</v>
      </c>
      <c r="DA44">
        <v>80633</v>
      </c>
      <c r="DB44">
        <v>51.437</v>
      </c>
      <c r="DC44">
        <v>48.75</v>
      </c>
      <c r="DD44">
        <v>50.062</v>
      </c>
      <c r="DE44">
        <v>46.25</v>
      </c>
      <c r="DF44">
        <v>49.312</v>
      </c>
      <c r="DG44">
        <v>9105.72</v>
      </c>
      <c r="DH44">
        <v>40.5</v>
      </c>
      <c r="DI44">
        <v>0</v>
      </c>
      <c r="DJ44">
        <v>3</v>
      </c>
      <c r="DK44">
        <v>1.50699117647059</v>
      </c>
      <c r="DL44">
        <v>2.57465054366213</v>
      </c>
      <c r="DM44">
        <v>575.65627293282</v>
      </c>
      <c r="DN44">
        <v>895.726764705882</v>
      </c>
      <c r="DO44">
        <v>10</v>
      </c>
      <c r="DP44">
        <v>1554846223.5</v>
      </c>
      <c r="DQ44" t="s">
        <v>334</v>
      </c>
      <c r="DR44">
        <v>14</v>
      </c>
      <c r="DS44">
        <v>2.726</v>
      </c>
      <c r="DT44">
        <v>0.09</v>
      </c>
      <c r="DU44">
        <v>400</v>
      </c>
      <c r="DV44">
        <v>19</v>
      </c>
      <c r="DW44">
        <v>0.32</v>
      </c>
      <c r="DX44">
        <v>0.14</v>
      </c>
      <c r="DY44">
        <v>801.451081967213</v>
      </c>
      <c r="DZ44">
        <v>106.059204653635</v>
      </c>
      <c r="EA44">
        <v>15.5701359231515</v>
      </c>
      <c r="EB44">
        <v>0</v>
      </c>
      <c r="EC44">
        <v>789.775770491803</v>
      </c>
      <c r="ED44">
        <v>103.59528926495</v>
      </c>
      <c r="EE44">
        <v>15.2031965840594</v>
      </c>
      <c r="EF44">
        <v>0</v>
      </c>
      <c r="EG44">
        <v>21.9249540983607</v>
      </c>
      <c r="EH44">
        <v>0.0668687466948793</v>
      </c>
      <c r="EI44">
        <v>0.0116153173851402</v>
      </c>
      <c r="EJ44">
        <v>1</v>
      </c>
      <c r="EK44">
        <v>1</v>
      </c>
      <c r="EL44">
        <v>3</v>
      </c>
      <c r="EM44" t="s">
        <v>346</v>
      </c>
      <c r="EN44">
        <v>3.20868</v>
      </c>
      <c r="EO44">
        <v>2.67677</v>
      </c>
      <c r="EP44">
        <v>0.174514</v>
      </c>
      <c r="EQ44">
        <v>0.175997</v>
      </c>
      <c r="ER44">
        <v>0.109349</v>
      </c>
      <c r="ES44">
        <v>0.109725</v>
      </c>
      <c r="ET44">
        <v>25567.1</v>
      </c>
      <c r="EU44">
        <v>29248</v>
      </c>
      <c r="EV44">
        <v>30794.1</v>
      </c>
      <c r="EW44">
        <v>34148</v>
      </c>
      <c r="EX44">
        <v>37268.7</v>
      </c>
      <c r="EY44">
        <v>37647.4</v>
      </c>
      <c r="EZ44">
        <v>41988.5</v>
      </c>
      <c r="FA44">
        <v>42172.2</v>
      </c>
      <c r="FB44">
        <v>2.23498</v>
      </c>
      <c r="FC44">
        <v>1.89758</v>
      </c>
      <c r="FD44">
        <v>0.21258</v>
      </c>
      <c r="FE44">
        <v>0</v>
      </c>
      <c r="FF44">
        <v>26.6111</v>
      </c>
      <c r="FG44">
        <v>999.9</v>
      </c>
      <c r="FH44">
        <v>57.081</v>
      </c>
      <c r="FI44">
        <v>30.957</v>
      </c>
      <c r="FJ44">
        <v>25.3973</v>
      </c>
      <c r="FK44">
        <v>60.2234</v>
      </c>
      <c r="FL44">
        <v>22.2035</v>
      </c>
      <c r="FM44">
        <v>1</v>
      </c>
      <c r="FN44">
        <v>-0.0470783</v>
      </c>
      <c r="FO44">
        <v>1.90964</v>
      </c>
      <c r="FP44">
        <v>20.2318</v>
      </c>
      <c r="FQ44">
        <v>5.23915</v>
      </c>
      <c r="FR44">
        <v>11.986</v>
      </c>
      <c r="FS44">
        <v>4.9732</v>
      </c>
      <c r="FT44">
        <v>3.29702</v>
      </c>
      <c r="FU44">
        <v>166.5</v>
      </c>
      <c r="FV44">
        <v>9999</v>
      </c>
      <c r="FW44">
        <v>9999</v>
      </c>
      <c r="FX44">
        <v>7727.6</v>
      </c>
      <c r="FY44">
        <v>1.85589</v>
      </c>
      <c r="FZ44">
        <v>1.85411</v>
      </c>
      <c r="GA44">
        <v>1.85516</v>
      </c>
      <c r="GB44">
        <v>1.85953</v>
      </c>
      <c r="GC44">
        <v>1.8538</v>
      </c>
      <c r="GD44">
        <v>1.85822</v>
      </c>
      <c r="GE44">
        <v>1.85544</v>
      </c>
      <c r="GF44">
        <v>1.85403</v>
      </c>
      <c r="GG44" t="s">
        <v>336</v>
      </c>
      <c r="GH44" t="s">
        <v>19</v>
      </c>
      <c r="GI44" t="s">
        <v>19</v>
      </c>
      <c r="GJ44" t="s">
        <v>19</v>
      </c>
      <c r="GK44" t="s">
        <v>337</v>
      </c>
      <c r="GL44" t="s">
        <v>338</v>
      </c>
      <c r="GM44" t="s">
        <v>339</v>
      </c>
      <c r="GN44" t="s">
        <v>339</v>
      </c>
      <c r="GO44" t="s">
        <v>339</v>
      </c>
      <c r="GP44" t="s">
        <v>339</v>
      </c>
      <c r="GQ44">
        <v>0</v>
      </c>
      <c r="GR44">
        <v>100</v>
      </c>
      <c r="GS44">
        <v>100</v>
      </c>
      <c r="GT44">
        <v>2.726</v>
      </c>
      <c r="GU44">
        <v>0.09</v>
      </c>
      <c r="GV44">
        <v>2</v>
      </c>
      <c r="GW44">
        <v>647.561</v>
      </c>
      <c r="GX44">
        <v>389.951</v>
      </c>
      <c r="GY44">
        <v>21.6105</v>
      </c>
      <c r="GZ44">
        <v>26.507</v>
      </c>
      <c r="HA44">
        <v>30</v>
      </c>
      <c r="HB44">
        <v>26.3975</v>
      </c>
      <c r="HC44">
        <v>26.3883</v>
      </c>
      <c r="HD44">
        <v>35.867</v>
      </c>
      <c r="HE44">
        <v>22.2789</v>
      </c>
      <c r="HF44">
        <v>32.2674</v>
      </c>
      <c r="HG44">
        <v>21.61</v>
      </c>
      <c r="HH44">
        <v>838.17</v>
      </c>
      <c r="HI44">
        <v>21.9901</v>
      </c>
      <c r="HJ44">
        <v>101.158</v>
      </c>
      <c r="HK44">
        <v>101.503</v>
      </c>
    </row>
    <row r="45" spans="1:219">
      <c r="A45">
        <v>29</v>
      </c>
      <c r="B45">
        <v>1554850320</v>
      </c>
      <c r="C45">
        <v>506.400000095367</v>
      </c>
      <c r="D45" t="s">
        <v>423</v>
      </c>
      <c r="E45" t="s">
        <v>424</v>
      </c>
      <c r="H45">
        <v>1554850320</v>
      </c>
      <c r="I45">
        <f>BW45*AJ45*(BU45-BV45)/(100*BO45*(1000-AJ45*BU45))</f>
        <v>0</v>
      </c>
      <c r="J45">
        <f>BW45*AJ45*(BT45-BS45*(1000-AJ45*BV45)/(1000-AJ45*BU45))/(100*BO45)</f>
        <v>0</v>
      </c>
      <c r="K45">
        <f>BS45 - IF(AJ45&gt;1, J45*BO45*100.0/(AL45*CE45), 0)</f>
        <v>0</v>
      </c>
      <c r="L45">
        <f>((R45-I45/2)*K45-J45)/(R45+I45/2)</f>
        <v>0</v>
      </c>
      <c r="M45">
        <f>L45*(BX45+BY45)/1000.0</f>
        <v>0</v>
      </c>
      <c r="N45">
        <f>(BS45 - IF(AJ45&gt;1, J45*BO45*100.0/(AL45*CE45), 0))*(BX45+BY45)/1000.0</f>
        <v>0</v>
      </c>
      <c r="O45">
        <f>2.0/((1/Q45-1/P45)+SIGN(Q45)*SQRT((1/Q45-1/P45)*(1/Q45-1/P45) + 4*BP45/((BP45+1)*(BP45+1))*(2*1/Q45*1/P45-1/P45*1/P45)))</f>
        <v>0</v>
      </c>
      <c r="P45">
        <f>AG45+AF45*BO45+AE45*BO45*BO45</f>
        <v>0</v>
      </c>
      <c r="Q45">
        <f>I45*(1000-(1000*0.61365*exp(17.502*U45/(240.97+U45))/(BX45+BY45)+BU45)/2)/(1000*0.61365*exp(17.502*U45/(240.97+U45))/(BX45+BY45)-BU45)</f>
        <v>0</v>
      </c>
      <c r="R45">
        <f>1/((BP45+1)/(O45/1.6)+1/(P45/1.37)) + BP45/((BP45+1)/(O45/1.6) + BP45/(P45/1.37))</f>
        <v>0</v>
      </c>
      <c r="S45">
        <f>(BL45*BN45)</f>
        <v>0</v>
      </c>
      <c r="T45">
        <f>(BZ45+(S45+2*0.95*5.67E-8*(((BZ45+$B$7)+273)^4-(BZ45+273)^4)-44100*I45)/(1.84*29.3*P45+8*0.95*5.67E-8*(BZ45+273)^3))</f>
        <v>0</v>
      </c>
      <c r="U45">
        <f>($C$7*CA45+$D$7*CB45+$E$7*T45)</f>
        <v>0</v>
      </c>
      <c r="V45">
        <f>0.61365*exp(17.502*U45/(240.97+U45))</f>
        <v>0</v>
      </c>
      <c r="W45">
        <f>(X45/Y45*100)</f>
        <v>0</v>
      </c>
      <c r="X45">
        <f>BU45*(BX45+BY45)/1000</f>
        <v>0</v>
      </c>
      <c r="Y45">
        <f>0.61365*exp(17.502*BZ45/(240.97+BZ45))</f>
        <v>0</v>
      </c>
      <c r="Z45">
        <f>(V45-BU45*(BX45+BY45)/1000)</f>
        <v>0</v>
      </c>
      <c r="AA45">
        <f>(-I45*44100)</f>
        <v>0</v>
      </c>
      <c r="AB45">
        <f>2*29.3*P45*0.92*(BZ45-U45)</f>
        <v>0</v>
      </c>
      <c r="AC45">
        <f>2*0.95*5.67E-8*(((BZ45+$B$7)+273)^4-(U45+273)^4)</f>
        <v>0</v>
      </c>
      <c r="AD45">
        <f>S45+AC45+AA45+AB45</f>
        <v>0</v>
      </c>
      <c r="AE45">
        <v>-0.0419654160851474</v>
      </c>
      <c r="AF45">
        <v>0.0471098559279436</v>
      </c>
      <c r="AG45">
        <v>3.5069616233794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MAX(0,($B$13+$C$13*CE45)/(1+$D$13*CE45)*BX45/(BZ45+273)*$E$13)</f>
        <v>0</v>
      </c>
      <c r="AM45" t="s">
        <v>330</v>
      </c>
      <c r="AN45">
        <v>3.87508235294118</v>
      </c>
      <c r="AO45">
        <v>2.0364</v>
      </c>
      <c r="AP45">
        <f>AO45-AN45</f>
        <v>0</v>
      </c>
      <c r="AQ45">
        <f>AP45/AO45</f>
        <v>0</v>
      </c>
      <c r="AR45">
        <v>-0.829396894826422</v>
      </c>
      <c r="AS45" t="s">
        <v>425</v>
      </c>
      <c r="AT45">
        <v>1.59742352941176</v>
      </c>
      <c r="AU45">
        <v>1.6556</v>
      </c>
      <c r="AV45">
        <f>1-AT45/AU45</f>
        <v>0</v>
      </c>
      <c r="AW45">
        <v>0.5</v>
      </c>
      <c r="AX45">
        <f>BL45</f>
        <v>0</v>
      </c>
      <c r="AY45">
        <f>J45</f>
        <v>0</v>
      </c>
      <c r="AZ45">
        <f>AV45*AW45*AX45</f>
        <v>0</v>
      </c>
      <c r="BA45">
        <f>BF45/AU45</f>
        <v>0</v>
      </c>
      <c r="BB45">
        <f>(AY45-AR45)/AX45</f>
        <v>0</v>
      </c>
      <c r="BC45">
        <f>(AO45-AU45)/AU45</f>
        <v>0</v>
      </c>
      <c r="BD45" t="s">
        <v>332</v>
      </c>
      <c r="BE45">
        <v>0</v>
      </c>
      <c r="BF45">
        <f>AU45-BE45</f>
        <v>0</v>
      </c>
      <c r="BG45">
        <f>(AU45-AT45)/(AU45-BE45)</f>
        <v>0</v>
      </c>
      <c r="BH45">
        <f>(AO45-AU45)/(AO45-BE45)</f>
        <v>0</v>
      </c>
      <c r="BI45">
        <f>(AU45-AT45)/(AU45-AN45)</f>
        <v>0</v>
      </c>
      <c r="BJ45">
        <f>(AO45-AU45)/(AO45-AN45)</f>
        <v>0</v>
      </c>
      <c r="BK45">
        <f>$B$11*CF45+$C$11*CG45+$F$11*CT45</f>
        <v>0</v>
      </c>
      <c r="BL45">
        <f>BK45*BM45</f>
        <v>0</v>
      </c>
      <c r="BM45">
        <f>($B$11*$D$9+$C$11*$D$9+$F$11*((DG45+CY45)/MAX(DG45+CY45+DH45, 0.1)*$I$9+DH45/MAX(DG45+CY45+DH45, 0.1)*$J$9))/($B$11+$C$11+$F$11)</f>
        <v>0</v>
      </c>
      <c r="BN45">
        <f>($B$11*$K$9+$C$11*$K$9+$F$11*((DG45+CY45)/MAX(DG45+CY45+DH45, 0.1)*$P$9+DH45/MAX(DG45+CY45+DH45, 0.1)*$Q$9))/($B$11+$C$11+$F$11)</f>
        <v>0</v>
      </c>
      <c r="BO45">
        <v>6</v>
      </c>
      <c r="BP45">
        <v>0.5</v>
      </c>
      <c r="BQ45" t="s">
        <v>333</v>
      </c>
      <c r="BR45">
        <v>1554850320</v>
      </c>
      <c r="BS45">
        <v>823.99</v>
      </c>
      <c r="BT45">
        <v>835.579</v>
      </c>
      <c r="BU45">
        <v>21.9233</v>
      </c>
      <c r="BV45">
        <v>22.0134</v>
      </c>
      <c r="BW45">
        <v>599.96</v>
      </c>
      <c r="BX45">
        <v>101.145</v>
      </c>
      <c r="BY45">
        <v>0.0999732</v>
      </c>
      <c r="BZ45">
        <v>27.6406</v>
      </c>
      <c r="CA45">
        <v>30.0583</v>
      </c>
      <c r="CB45">
        <v>999.9</v>
      </c>
      <c r="CC45">
        <v>0</v>
      </c>
      <c r="CD45">
        <v>0</v>
      </c>
      <c r="CE45">
        <v>10005.6</v>
      </c>
      <c r="CF45">
        <v>0</v>
      </c>
      <c r="CG45">
        <v>0.00152894</v>
      </c>
      <c r="CH45">
        <v>-11.5884</v>
      </c>
      <c r="CI45">
        <v>842.46</v>
      </c>
      <c r="CJ45">
        <v>854.387</v>
      </c>
      <c r="CK45">
        <v>-0.0901337</v>
      </c>
      <c r="CL45">
        <v>821.264</v>
      </c>
      <c r="CM45">
        <v>835.579</v>
      </c>
      <c r="CN45">
        <v>21.8333</v>
      </c>
      <c r="CO45">
        <v>22.0134</v>
      </c>
      <c r="CP45">
        <v>2.21743</v>
      </c>
      <c r="CQ45">
        <v>2.22654</v>
      </c>
      <c r="CR45">
        <v>19.0888</v>
      </c>
      <c r="CS45">
        <v>19.1546</v>
      </c>
      <c r="CT45">
        <v>9151.23</v>
      </c>
      <c r="CU45">
        <v>0.995572</v>
      </c>
      <c r="CV45">
        <v>0.00442808</v>
      </c>
      <c r="CW45">
        <v>0</v>
      </c>
      <c r="CX45">
        <v>0.6052</v>
      </c>
      <c r="CY45">
        <v>0</v>
      </c>
      <c r="CZ45">
        <v>1480.97</v>
      </c>
      <c r="DA45">
        <v>80677.1</v>
      </c>
      <c r="DB45">
        <v>51.437</v>
      </c>
      <c r="DC45">
        <v>48.75</v>
      </c>
      <c r="DD45">
        <v>50</v>
      </c>
      <c r="DE45">
        <v>46.25</v>
      </c>
      <c r="DF45">
        <v>49.312</v>
      </c>
      <c r="DG45">
        <v>9110.71</v>
      </c>
      <c r="DH45">
        <v>40.52</v>
      </c>
      <c r="DI45">
        <v>0</v>
      </c>
      <c r="DJ45">
        <v>3</v>
      </c>
      <c r="DK45">
        <v>1.59742352941176</v>
      </c>
      <c r="DL45">
        <v>-1.51253594161824</v>
      </c>
      <c r="DM45">
        <v>252.673755885854</v>
      </c>
      <c r="DN45">
        <v>966.483117647059</v>
      </c>
      <c r="DO45">
        <v>10</v>
      </c>
      <c r="DP45">
        <v>1554846223.5</v>
      </c>
      <c r="DQ45" t="s">
        <v>334</v>
      </c>
      <c r="DR45">
        <v>14</v>
      </c>
      <c r="DS45">
        <v>2.726</v>
      </c>
      <c r="DT45">
        <v>0.09</v>
      </c>
      <c r="DU45">
        <v>400</v>
      </c>
      <c r="DV45">
        <v>19</v>
      </c>
      <c r="DW45">
        <v>0.32</v>
      </c>
      <c r="DX45">
        <v>0.14</v>
      </c>
      <c r="DY45">
        <v>808.451655737705</v>
      </c>
      <c r="DZ45">
        <v>104.160057112677</v>
      </c>
      <c r="EA45">
        <v>15.289850846698</v>
      </c>
      <c r="EB45">
        <v>0</v>
      </c>
      <c r="EC45">
        <v>796.582409836065</v>
      </c>
      <c r="ED45">
        <v>104.37757377053</v>
      </c>
      <c r="EE45">
        <v>15.3156182294437</v>
      </c>
      <c r="EF45">
        <v>0</v>
      </c>
      <c r="EG45">
        <v>21.9274590163934</v>
      </c>
      <c r="EH45">
        <v>0.0374462189317758</v>
      </c>
      <c r="EI45">
        <v>0.00939747746148283</v>
      </c>
      <c r="EJ45">
        <v>1</v>
      </c>
      <c r="EK45">
        <v>1</v>
      </c>
      <c r="EL45">
        <v>3</v>
      </c>
      <c r="EM45" t="s">
        <v>346</v>
      </c>
      <c r="EN45">
        <v>3.20842</v>
      </c>
      <c r="EO45">
        <v>2.67621</v>
      </c>
      <c r="EP45">
        <v>0.175462</v>
      </c>
      <c r="EQ45">
        <v>0.176953</v>
      </c>
      <c r="ER45">
        <v>0.10933</v>
      </c>
      <c r="ES45">
        <v>0.109772</v>
      </c>
      <c r="ET45">
        <v>25537.6</v>
      </c>
      <c r="EU45">
        <v>29214.1</v>
      </c>
      <c r="EV45">
        <v>30794</v>
      </c>
      <c r="EW45">
        <v>34148.1</v>
      </c>
      <c r="EX45">
        <v>37269.1</v>
      </c>
      <c r="EY45">
        <v>37645.6</v>
      </c>
      <c r="EZ45">
        <v>41987.9</v>
      </c>
      <c r="FA45">
        <v>42172.4</v>
      </c>
      <c r="FB45">
        <v>2.23542</v>
      </c>
      <c r="FC45">
        <v>1.89755</v>
      </c>
      <c r="FD45">
        <v>0.21068</v>
      </c>
      <c r="FE45">
        <v>0</v>
      </c>
      <c r="FF45">
        <v>26.6204</v>
      </c>
      <c r="FG45">
        <v>999.9</v>
      </c>
      <c r="FH45">
        <v>57.081</v>
      </c>
      <c r="FI45">
        <v>30.957</v>
      </c>
      <c r="FJ45">
        <v>25.3964</v>
      </c>
      <c r="FK45">
        <v>60.5134</v>
      </c>
      <c r="FL45">
        <v>22.2837</v>
      </c>
      <c r="FM45">
        <v>1</v>
      </c>
      <c r="FN45">
        <v>-0.0468598</v>
      </c>
      <c r="FO45">
        <v>1.91158</v>
      </c>
      <c r="FP45">
        <v>20.232</v>
      </c>
      <c r="FQ45">
        <v>5.23915</v>
      </c>
      <c r="FR45">
        <v>11.986</v>
      </c>
      <c r="FS45">
        <v>4.9734</v>
      </c>
      <c r="FT45">
        <v>3.2971</v>
      </c>
      <c r="FU45">
        <v>166.5</v>
      </c>
      <c r="FV45">
        <v>9999</v>
      </c>
      <c r="FW45">
        <v>9999</v>
      </c>
      <c r="FX45">
        <v>7727.6</v>
      </c>
      <c r="FY45">
        <v>1.85588</v>
      </c>
      <c r="FZ45">
        <v>1.85411</v>
      </c>
      <c r="GA45">
        <v>1.85518</v>
      </c>
      <c r="GB45">
        <v>1.85953</v>
      </c>
      <c r="GC45">
        <v>1.8538</v>
      </c>
      <c r="GD45">
        <v>1.85822</v>
      </c>
      <c r="GE45">
        <v>1.85545</v>
      </c>
      <c r="GF45">
        <v>1.854</v>
      </c>
      <c r="GG45" t="s">
        <v>336</v>
      </c>
      <c r="GH45" t="s">
        <v>19</v>
      </c>
      <c r="GI45" t="s">
        <v>19</v>
      </c>
      <c r="GJ45" t="s">
        <v>19</v>
      </c>
      <c r="GK45" t="s">
        <v>337</v>
      </c>
      <c r="GL45" t="s">
        <v>338</v>
      </c>
      <c r="GM45" t="s">
        <v>339</v>
      </c>
      <c r="GN45" t="s">
        <v>339</v>
      </c>
      <c r="GO45" t="s">
        <v>339</v>
      </c>
      <c r="GP45" t="s">
        <v>339</v>
      </c>
      <c r="GQ45">
        <v>0</v>
      </c>
      <c r="GR45">
        <v>100</v>
      </c>
      <c r="GS45">
        <v>100</v>
      </c>
      <c r="GT45">
        <v>2.726</v>
      </c>
      <c r="GU45">
        <v>0.09</v>
      </c>
      <c r="GV45">
        <v>2</v>
      </c>
      <c r="GW45">
        <v>647.907</v>
      </c>
      <c r="GX45">
        <v>389.938</v>
      </c>
      <c r="GY45">
        <v>21.6105</v>
      </c>
      <c r="GZ45">
        <v>26.507</v>
      </c>
      <c r="HA45">
        <v>30.0002</v>
      </c>
      <c r="HB45">
        <v>26.3975</v>
      </c>
      <c r="HC45">
        <v>26.3883</v>
      </c>
      <c r="HD45">
        <v>36.0865</v>
      </c>
      <c r="HE45">
        <v>22.2789</v>
      </c>
      <c r="HF45">
        <v>32.2674</v>
      </c>
      <c r="HG45">
        <v>21.61</v>
      </c>
      <c r="HH45">
        <v>848.17</v>
      </c>
      <c r="HI45">
        <v>22.0064</v>
      </c>
      <c r="HJ45">
        <v>101.157</v>
      </c>
      <c r="HK45">
        <v>101.503</v>
      </c>
    </row>
    <row r="46" spans="1:219">
      <c r="A46">
        <v>30</v>
      </c>
      <c r="B46">
        <v>1554850324</v>
      </c>
      <c r="C46">
        <v>510.400000095367</v>
      </c>
      <c r="D46" t="s">
        <v>426</v>
      </c>
      <c r="E46" t="s">
        <v>427</v>
      </c>
      <c r="H46">
        <v>1554850324</v>
      </c>
      <c r="I46">
        <f>BW46*AJ46*(BU46-BV46)/(100*BO46*(1000-AJ46*BU46))</f>
        <v>0</v>
      </c>
      <c r="J46">
        <f>BW46*AJ46*(BT46-BS46*(1000-AJ46*BV46)/(1000-AJ46*BU46))/(100*BO46)</f>
        <v>0</v>
      </c>
      <c r="K46">
        <f>BS46 - IF(AJ46&gt;1, J46*BO46*100.0/(AL46*CE46), 0)</f>
        <v>0</v>
      </c>
      <c r="L46">
        <f>((R46-I46/2)*K46-J46)/(R46+I46/2)</f>
        <v>0</v>
      </c>
      <c r="M46">
        <f>L46*(BX46+BY46)/1000.0</f>
        <v>0</v>
      </c>
      <c r="N46">
        <f>(BS46 - IF(AJ46&gt;1, J46*BO46*100.0/(AL46*CE46), 0))*(BX46+BY46)/1000.0</f>
        <v>0</v>
      </c>
      <c r="O46">
        <f>2.0/((1/Q46-1/P46)+SIGN(Q46)*SQRT((1/Q46-1/P46)*(1/Q46-1/P46) + 4*BP46/((BP46+1)*(BP46+1))*(2*1/Q46*1/P46-1/P46*1/P46)))</f>
        <v>0</v>
      </c>
      <c r="P46">
        <f>AG46+AF46*BO46+AE46*BO46*BO46</f>
        <v>0</v>
      </c>
      <c r="Q46">
        <f>I46*(1000-(1000*0.61365*exp(17.502*U46/(240.97+U46))/(BX46+BY46)+BU46)/2)/(1000*0.61365*exp(17.502*U46/(240.97+U46))/(BX46+BY46)-BU46)</f>
        <v>0</v>
      </c>
      <c r="R46">
        <f>1/((BP46+1)/(O46/1.6)+1/(P46/1.37)) + BP46/((BP46+1)/(O46/1.6) + BP46/(P46/1.37))</f>
        <v>0</v>
      </c>
      <c r="S46">
        <f>(BL46*BN46)</f>
        <v>0</v>
      </c>
      <c r="T46">
        <f>(BZ46+(S46+2*0.95*5.67E-8*(((BZ46+$B$7)+273)^4-(BZ46+273)^4)-44100*I46)/(1.84*29.3*P46+8*0.95*5.67E-8*(BZ46+273)^3))</f>
        <v>0</v>
      </c>
      <c r="U46">
        <f>($C$7*CA46+$D$7*CB46+$E$7*T46)</f>
        <v>0</v>
      </c>
      <c r="V46">
        <f>0.61365*exp(17.502*U46/(240.97+U46))</f>
        <v>0</v>
      </c>
      <c r="W46">
        <f>(X46/Y46*100)</f>
        <v>0</v>
      </c>
      <c r="X46">
        <f>BU46*(BX46+BY46)/1000</f>
        <v>0</v>
      </c>
      <c r="Y46">
        <f>0.61365*exp(17.502*BZ46/(240.97+BZ46))</f>
        <v>0</v>
      </c>
      <c r="Z46">
        <f>(V46-BU46*(BX46+BY46)/1000)</f>
        <v>0</v>
      </c>
      <c r="AA46">
        <f>(-I46*44100)</f>
        <v>0</v>
      </c>
      <c r="AB46">
        <f>2*29.3*P46*0.92*(BZ46-U46)</f>
        <v>0</v>
      </c>
      <c r="AC46">
        <f>2*0.95*5.67E-8*(((BZ46+$B$7)+273)^4-(U46+273)^4)</f>
        <v>0</v>
      </c>
      <c r="AD46">
        <f>S46+AC46+AA46+AB46</f>
        <v>0</v>
      </c>
      <c r="AE46">
        <v>-0.0417235088395552</v>
      </c>
      <c r="AF46">
        <v>0.0468382938525276</v>
      </c>
      <c r="AG46">
        <v>3.4909852861699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MAX(0,($B$13+$C$13*CE46)/(1+$D$13*CE46)*BX46/(BZ46+273)*$E$13)</f>
        <v>0</v>
      </c>
      <c r="AM46" t="s">
        <v>330</v>
      </c>
      <c r="AN46">
        <v>3.87508235294118</v>
      </c>
      <c r="AO46">
        <v>2.0364</v>
      </c>
      <c r="AP46">
        <f>AO46-AN46</f>
        <v>0</v>
      </c>
      <c r="AQ46">
        <f>AP46/AO46</f>
        <v>0</v>
      </c>
      <c r="AR46">
        <v>-0.829396894826422</v>
      </c>
      <c r="AS46" t="s">
        <v>428</v>
      </c>
      <c r="AT46">
        <v>1.51435294117647</v>
      </c>
      <c r="AU46">
        <v>1.492</v>
      </c>
      <c r="AV46">
        <f>1-AT46/AU46</f>
        <v>0</v>
      </c>
      <c r="AW46">
        <v>0.5</v>
      </c>
      <c r="AX46">
        <f>BL46</f>
        <v>0</v>
      </c>
      <c r="AY46">
        <f>J46</f>
        <v>0</v>
      </c>
      <c r="AZ46">
        <f>AV46*AW46*AX46</f>
        <v>0</v>
      </c>
      <c r="BA46">
        <f>BF46/AU46</f>
        <v>0</v>
      </c>
      <c r="BB46">
        <f>(AY46-AR46)/AX46</f>
        <v>0</v>
      </c>
      <c r="BC46">
        <f>(AO46-AU46)/AU46</f>
        <v>0</v>
      </c>
      <c r="BD46" t="s">
        <v>332</v>
      </c>
      <c r="BE46">
        <v>0</v>
      </c>
      <c r="BF46">
        <f>AU46-BE46</f>
        <v>0</v>
      </c>
      <c r="BG46">
        <f>(AU46-AT46)/(AU46-BE46)</f>
        <v>0</v>
      </c>
      <c r="BH46">
        <f>(AO46-AU46)/(AO46-BE46)</f>
        <v>0</v>
      </c>
      <c r="BI46">
        <f>(AU46-AT46)/(AU46-AN46)</f>
        <v>0</v>
      </c>
      <c r="BJ46">
        <f>(AO46-AU46)/(AO46-AN46)</f>
        <v>0</v>
      </c>
      <c r="BK46">
        <f>$B$11*CF46+$C$11*CG46+$F$11*CT46</f>
        <v>0</v>
      </c>
      <c r="BL46">
        <f>BK46*BM46</f>
        <v>0</v>
      </c>
      <c r="BM46">
        <f>($B$11*$D$9+$C$11*$D$9+$F$11*((DG46+CY46)/MAX(DG46+CY46+DH46, 0.1)*$I$9+DH46/MAX(DG46+CY46+DH46, 0.1)*$J$9))/($B$11+$C$11+$F$11)</f>
        <v>0</v>
      </c>
      <c r="BN46">
        <f>($B$11*$K$9+$C$11*$K$9+$F$11*((DG46+CY46)/MAX(DG46+CY46+DH46, 0.1)*$P$9+DH46/MAX(DG46+CY46+DH46, 0.1)*$Q$9))/($B$11+$C$11+$F$11)</f>
        <v>0</v>
      </c>
      <c r="BO46">
        <v>6</v>
      </c>
      <c r="BP46">
        <v>0.5</v>
      </c>
      <c r="BQ46" t="s">
        <v>333</v>
      </c>
      <c r="BR46">
        <v>1554850324</v>
      </c>
      <c r="BS46">
        <v>830.379</v>
      </c>
      <c r="BT46">
        <v>841.429</v>
      </c>
      <c r="BU46">
        <v>21.9252</v>
      </c>
      <c r="BV46">
        <v>22.0205</v>
      </c>
      <c r="BW46">
        <v>600.004</v>
      </c>
      <c r="BX46">
        <v>101.143</v>
      </c>
      <c r="BY46">
        <v>0.100665</v>
      </c>
      <c r="BZ46">
        <v>27.6536</v>
      </c>
      <c r="CA46">
        <v>30.2264</v>
      </c>
      <c r="CB46">
        <v>999.9</v>
      </c>
      <c r="CC46">
        <v>0</v>
      </c>
      <c r="CD46">
        <v>0</v>
      </c>
      <c r="CE46">
        <v>9948.12</v>
      </c>
      <c r="CF46">
        <v>0</v>
      </c>
      <c r="CG46">
        <v>0.00152894</v>
      </c>
      <c r="CH46">
        <v>-11.0496</v>
      </c>
      <c r="CI46">
        <v>848.994</v>
      </c>
      <c r="CJ46">
        <v>860.375</v>
      </c>
      <c r="CK46">
        <v>-0.0952854</v>
      </c>
      <c r="CL46">
        <v>827.653</v>
      </c>
      <c r="CM46">
        <v>841.429</v>
      </c>
      <c r="CN46">
        <v>21.8352</v>
      </c>
      <c r="CO46">
        <v>22.0205</v>
      </c>
      <c r="CP46">
        <v>2.21759</v>
      </c>
      <c r="CQ46">
        <v>2.22723</v>
      </c>
      <c r="CR46">
        <v>19.09</v>
      </c>
      <c r="CS46">
        <v>19.1595</v>
      </c>
      <c r="CT46">
        <v>9154.78</v>
      </c>
      <c r="CU46">
        <v>0.995572</v>
      </c>
      <c r="CV46">
        <v>0.00442808</v>
      </c>
      <c r="CW46">
        <v>0</v>
      </c>
      <c r="CX46">
        <v>0.738</v>
      </c>
      <c r="CY46">
        <v>0</v>
      </c>
      <c r="CZ46">
        <v>1479.1</v>
      </c>
      <c r="DA46">
        <v>80708.4</v>
      </c>
      <c r="DB46">
        <v>51.437</v>
      </c>
      <c r="DC46">
        <v>48.75</v>
      </c>
      <c r="DD46">
        <v>50</v>
      </c>
      <c r="DE46">
        <v>46.187</v>
      </c>
      <c r="DF46">
        <v>49.312</v>
      </c>
      <c r="DG46">
        <v>9114.24</v>
      </c>
      <c r="DH46">
        <v>40.54</v>
      </c>
      <c r="DI46">
        <v>0</v>
      </c>
      <c r="DJ46">
        <v>2.79999995231628</v>
      </c>
      <c r="DK46">
        <v>1.51435294117647</v>
      </c>
      <c r="DL46">
        <v>-1.61363282902435</v>
      </c>
      <c r="DM46">
        <v>760.247216357108</v>
      </c>
      <c r="DN46">
        <v>965.502823529412</v>
      </c>
      <c r="DO46">
        <v>10</v>
      </c>
      <c r="DP46">
        <v>1554846223.5</v>
      </c>
      <c r="DQ46" t="s">
        <v>334</v>
      </c>
      <c r="DR46">
        <v>14</v>
      </c>
      <c r="DS46">
        <v>2.726</v>
      </c>
      <c r="DT46">
        <v>0.09</v>
      </c>
      <c r="DU46">
        <v>400</v>
      </c>
      <c r="DV46">
        <v>19</v>
      </c>
      <c r="DW46">
        <v>0.32</v>
      </c>
      <c r="DX46">
        <v>0.14</v>
      </c>
      <c r="DY46">
        <v>815.325409836066</v>
      </c>
      <c r="DZ46">
        <v>101.154333157062</v>
      </c>
      <c r="EA46">
        <v>14.8464639101475</v>
      </c>
      <c r="EB46">
        <v>0</v>
      </c>
      <c r="EC46">
        <v>803.483934426229</v>
      </c>
      <c r="ED46">
        <v>103.461791644635</v>
      </c>
      <c r="EE46">
        <v>15.1817408242506</v>
      </c>
      <c r="EF46">
        <v>0</v>
      </c>
      <c r="EG46">
        <v>21.9291885245902</v>
      </c>
      <c r="EH46">
        <v>0.00271919619249282</v>
      </c>
      <c r="EI46">
        <v>0.00703814194837396</v>
      </c>
      <c r="EJ46">
        <v>1</v>
      </c>
      <c r="EK46">
        <v>1</v>
      </c>
      <c r="EL46">
        <v>3</v>
      </c>
      <c r="EM46" t="s">
        <v>346</v>
      </c>
      <c r="EN46">
        <v>3.20851</v>
      </c>
      <c r="EO46">
        <v>2.6764</v>
      </c>
      <c r="EP46">
        <v>0.176361</v>
      </c>
      <c r="EQ46">
        <v>0.177767</v>
      </c>
      <c r="ER46">
        <v>0.109335</v>
      </c>
      <c r="ES46">
        <v>0.109795</v>
      </c>
      <c r="ET46">
        <v>25509.7</v>
      </c>
      <c r="EU46">
        <v>29184.8</v>
      </c>
      <c r="EV46">
        <v>30793.9</v>
      </c>
      <c r="EW46">
        <v>34147.6</v>
      </c>
      <c r="EX46">
        <v>37268.9</v>
      </c>
      <c r="EY46">
        <v>37644.1</v>
      </c>
      <c r="EZ46">
        <v>41988</v>
      </c>
      <c r="FA46">
        <v>42171.8</v>
      </c>
      <c r="FB46">
        <v>2.2351</v>
      </c>
      <c r="FC46">
        <v>1.89743</v>
      </c>
      <c r="FD46">
        <v>0.220336</v>
      </c>
      <c r="FE46">
        <v>0</v>
      </c>
      <c r="FF46">
        <v>26.6314</v>
      </c>
      <c r="FG46">
        <v>999.9</v>
      </c>
      <c r="FH46">
        <v>57.105</v>
      </c>
      <c r="FI46">
        <v>30.957</v>
      </c>
      <c r="FJ46">
        <v>25.4084</v>
      </c>
      <c r="FK46">
        <v>61.0734</v>
      </c>
      <c r="FL46">
        <v>22.3678</v>
      </c>
      <c r="FM46">
        <v>1</v>
      </c>
      <c r="FN46">
        <v>-0.0471824</v>
      </c>
      <c r="FO46">
        <v>1.91378</v>
      </c>
      <c r="FP46">
        <v>20.232</v>
      </c>
      <c r="FQ46">
        <v>5.23826</v>
      </c>
      <c r="FR46">
        <v>11.9863</v>
      </c>
      <c r="FS46">
        <v>4.97345</v>
      </c>
      <c r="FT46">
        <v>3.29682</v>
      </c>
      <c r="FU46">
        <v>166.5</v>
      </c>
      <c r="FV46">
        <v>9999</v>
      </c>
      <c r="FW46">
        <v>9999</v>
      </c>
      <c r="FX46">
        <v>7727.9</v>
      </c>
      <c r="FY46">
        <v>1.85589</v>
      </c>
      <c r="FZ46">
        <v>1.85412</v>
      </c>
      <c r="GA46">
        <v>1.8552</v>
      </c>
      <c r="GB46">
        <v>1.85954</v>
      </c>
      <c r="GC46">
        <v>1.85379</v>
      </c>
      <c r="GD46">
        <v>1.85822</v>
      </c>
      <c r="GE46">
        <v>1.85545</v>
      </c>
      <c r="GF46">
        <v>1.85404</v>
      </c>
      <c r="GG46" t="s">
        <v>336</v>
      </c>
      <c r="GH46" t="s">
        <v>19</v>
      </c>
      <c r="GI46" t="s">
        <v>19</v>
      </c>
      <c r="GJ46" t="s">
        <v>19</v>
      </c>
      <c r="GK46" t="s">
        <v>337</v>
      </c>
      <c r="GL46" t="s">
        <v>338</v>
      </c>
      <c r="GM46" t="s">
        <v>339</v>
      </c>
      <c r="GN46" t="s">
        <v>339</v>
      </c>
      <c r="GO46" t="s">
        <v>339</v>
      </c>
      <c r="GP46" t="s">
        <v>339</v>
      </c>
      <c r="GQ46">
        <v>0</v>
      </c>
      <c r="GR46">
        <v>100</v>
      </c>
      <c r="GS46">
        <v>100</v>
      </c>
      <c r="GT46">
        <v>2.726</v>
      </c>
      <c r="GU46">
        <v>0.09</v>
      </c>
      <c r="GV46">
        <v>2</v>
      </c>
      <c r="GW46">
        <v>647.657</v>
      </c>
      <c r="GX46">
        <v>389.869</v>
      </c>
      <c r="GY46">
        <v>21.6105</v>
      </c>
      <c r="GZ46">
        <v>26.507</v>
      </c>
      <c r="HA46">
        <v>30</v>
      </c>
      <c r="HB46">
        <v>26.3975</v>
      </c>
      <c r="HC46">
        <v>26.3883</v>
      </c>
      <c r="HD46">
        <v>36.3281</v>
      </c>
      <c r="HE46">
        <v>22.2789</v>
      </c>
      <c r="HF46">
        <v>32.2674</v>
      </c>
      <c r="HG46">
        <v>21.61</v>
      </c>
      <c r="HH46">
        <v>853.17</v>
      </c>
      <c r="HI46">
        <v>22.0153</v>
      </c>
      <c r="HJ46">
        <v>101.157</v>
      </c>
      <c r="HK46">
        <v>101.501</v>
      </c>
    </row>
    <row r="47" spans="1:219">
      <c r="A47">
        <v>31</v>
      </c>
      <c r="B47">
        <v>1554850334</v>
      </c>
      <c r="C47">
        <v>520.400000095367</v>
      </c>
      <c r="D47" t="s">
        <v>429</v>
      </c>
      <c r="E47" t="s">
        <v>430</v>
      </c>
      <c r="H47">
        <v>1554850334</v>
      </c>
      <c r="I47">
        <f>BW47*AJ47*(BU47-BV47)/(100*BO47*(1000-AJ47*BU47))</f>
        <v>0</v>
      </c>
      <c r="J47">
        <f>BW47*AJ47*(BT47-BS47*(1000-AJ47*BV47)/(1000-AJ47*BU47))/(100*BO47)</f>
        <v>0</v>
      </c>
      <c r="K47">
        <f>BS47 - IF(AJ47&gt;1, J47*BO47*100.0/(AL47*CE47), 0)</f>
        <v>0</v>
      </c>
      <c r="L47">
        <f>((R47-I47/2)*K47-J47)/(R47+I47/2)</f>
        <v>0</v>
      </c>
      <c r="M47">
        <f>L47*(BX47+BY47)/1000.0</f>
        <v>0</v>
      </c>
      <c r="N47">
        <f>(BS47 - IF(AJ47&gt;1, J47*BO47*100.0/(AL47*CE47), 0))*(BX47+BY47)/1000.0</f>
        <v>0</v>
      </c>
      <c r="O47">
        <f>2.0/((1/Q47-1/P47)+SIGN(Q47)*SQRT((1/Q47-1/P47)*(1/Q47-1/P47) + 4*BP47/((BP47+1)*(BP47+1))*(2*1/Q47*1/P47-1/P47*1/P47)))</f>
        <v>0</v>
      </c>
      <c r="P47">
        <f>AG47+AF47*BO47+AE47*BO47*BO47</f>
        <v>0</v>
      </c>
      <c r="Q47">
        <f>I47*(1000-(1000*0.61365*exp(17.502*U47/(240.97+U47))/(BX47+BY47)+BU47)/2)/(1000*0.61365*exp(17.502*U47/(240.97+U47))/(BX47+BY47)-BU47)</f>
        <v>0</v>
      </c>
      <c r="R47">
        <f>1/((BP47+1)/(O47/1.6)+1/(P47/1.37)) + BP47/((BP47+1)/(O47/1.6) + BP47/(P47/1.37))</f>
        <v>0</v>
      </c>
      <c r="S47">
        <f>(BL47*BN47)</f>
        <v>0</v>
      </c>
      <c r="T47">
        <f>(BZ47+(S47+2*0.95*5.67E-8*(((BZ47+$B$7)+273)^4-(BZ47+273)^4)-44100*I47)/(1.84*29.3*P47+8*0.95*5.67E-8*(BZ47+273)^3))</f>
        <v>0</v>
      </c>
      <c r="U47">
        <f>($C$7*CA47+$D$7*CB47+$E$7*T47)</f>
        <v>0</v>
      </c>
      <c r="V47">
        <f>0.61365*exp(17.502*U47/(240.97+U47))</f>
        <v>0</v>
      </c>
      <c r="W47">
        <f>(X47/Y47*100)</f>
        <v>0</v>
      </c>
      <c r="X47">
        <f>BU47*(BX47+BY47)/1000</f>
        <v>0</v>
      </c>
      <c r="Y47">
        <f>0.61365*exp(17.502*BZ47/(240.97+BZ47))</f>
        <v>0</v>
      </c>
      <c r="Z47">
        <f>(V47-BU47*(BX47+BY47)/1000)</f>
        <v>0</v>
      </c>
      <c r="AA47">
        <f>(-I47*44100)</f>
        <v>0</v>
      </c>
      <c r="AB47">
        <f>2*29.3*P47*0.92*(BZ47-U47)</f>
        <v>0</v>
      </c>
      <c r="AC47">
        <f>2*0.95*5.67E-8*(((BZ47+$B$7)+273)^4-(U47+273)^4)</f>
        <v>0</v>
      </c>
      <c r="AD47">
        <f>S47+AC47+AA47+AB47</f>
        <v>0</v>
      </c>
      <c r="AE47">
        <v>-0.0421851941297844</v>
      </c>
      <c r="AF47">
        <v>0.0473565760366628</v>
      </c>
      <c r="AG47">
        <v>3.52144834560786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MAX(0,($B$13+$C$13*CE47)/(1+$D$13*CE47)*BX47/(BZ47+273)*$E$13)</f>
        <v>0</v>
      </c>
      <c r="AM47" t="s">
        <v>330</v>
      </c>
      <c r="AN47">
        <v>3.87508235294118</v>
      </c>
      <c r="AO47">
        <v>2.0364</v>
      </c>
      <c r="AP47">
        <f>AO47-AN47</f>
        <v>0</v>
      </c>
      <c r="AQ47">
        <f>AP47/AO47</f>
        <v>0</v>
      </c>
      <c r="AR47">
        <v>-0.829396894826422</v>
      </c>
      <c r="AS47" t="s">
        <v>431</v>
      </c>
      <c r="AT47">
        <v>1.59769411764706</v>
      </c>
      <c r="AU47">
        <v>1.3384</v>
      </c>
      <c r="AV47">
        <f>1-AT47/AU47</f>
        <v>0</v>
      </c>
      <c r="AW47">
        <v>0.5</v>
      </c>
      <c r="AX47">
        <f>BL47</f>
        <v>0</v>
      </c>
      <c r="AY47">
        <f>J47</f>
        <v>0</v>
      </c>
      <c r="AZ47">
        <f>AV47*AW47*AX47</f>
        <v>0</v>
      </c>
      <c r="BA47">
        <f>BF47/AU47</f>
        <v>0</v>
      </c>
      <c r="BB47">
        <f>(AY47-AR47)/AX47</f>
        <v>0</v>
      </c>
      <c r="BC47">
        <f>(AO47-AU47)/AU47</f>
        <v>0</v>
      </c>
      <c r="BD47" t="s">
        <v>332</v>
      </c>
      <c r="BE47">
        <v>0</v>
      </c>
      <c r="BF47">
        <f>AU47-BE47</f>
        <v>0</v>
      </c>
      <c r="BG47">
        <f>(AU47-AT47)/(AU47-BE47)</f>
        <v>0</v>
      </c>
      <c r="BH47">
        <f>(AO47-AU47)/(AO47-BE47)</f>
        <v>0</v>
      </c>
      <c r="BI47">
        <f>(AU47-AT47)/(AU47-AN47)</f>
        <v>0</v>
      </c>
      <c r="BJ47">
        <f>(AO47-AU47)/(AO47-AN47)</f>
        <v>0</v>
      </c>
      <c r="BK47">
        <f>$B$11*CF47+$C$11*CG47+$F$11*CT47</f>
        <v>0</v>
      </c>
      <c r="BL47">
        <f>BK47*BM47</f>
        <v>0</v>
      </c>
      <c r="BM47">
        <f>($B$11*$D$9+$C$11*$D$9+$F$11*((DG47+CY47)/MAX(DG47+CY47+DH47, 0.1)*$I$9+DH47/MAX(DG47+CY47+DH47, 0.1)*$J$9))/($B$11+$C$11+$F$11)</f>
        <v>0</v>
      </c>
      <c r="BN47">
        <f>($B$11*$K$9+$C$11*$K$9+$F$11*((DG47+CY47)/MAX(DG47+CY47+DH47, 0.1)*$P$9+DH47/MAX(DG47+CY47+DH47, 0.1)*$Q$9))/($B$11+$C$11+$F$11)</f>
        <v>0</v>
      </c>
      <c r="BO47">
        <v>6</v>
      </c>
      <c r="BP47">
        <v>0.5</v>
      </c>
      <c r="BQ47" t="s">
        <v>333</v>
      </c>
      <c r="BR47">
        <v>1554850334</v>
      </c>
      <c r="BS47">
        <v>846.601</v>
      </c>
      <c r="BT47">
        <v>858.337</v>
      </c>
      <c r="BU47">
        <v>21.9375</v>
      </c>
      <c r="BV47">
        <v>22.0443</v>
      </c>
      <c r="BW47">
        <v>600.082</v>
      </c>
      <c r="BX47">
        <v>101.144</v>
      </c>
      <c r="BY47">
        <v>0.0998584</v>
      </c>
      <c r="BZ47">
        <v>27.6551</v>
      </c>
      <c r="CA47">
        <v>30.3306</v>
      </c>
      <c r="CB47">
        <v>999.9</v>
      </c>
      <c r="CC47">
        <v>0</v>
      </c>
      <c r="CD47">
        <v>0</v>
      </c>
      <c r="CE47">
        <v>10058.1</v>
      </c>
      <c r="CF47">
        <v>0</v>
      </c>
      <c r="CG47">
        <v>0.00152894</v>
      </c>
      <c r="CH47">
        <v>-11.7357</v>
      </c>
      <c r="CI47">
        <v>865.59</v>
      </c>
      <c r="CJ47">
        <v>877.685</v>
      </c>
      <c r="CK47">
        <v>-0.106819</v>
      </c>
      <c r="CL47">
        <v>843.875</v>
      </c>
      <c r="CM47">
        <v>858.337</v>
      </c>
      <c r="CN47">
        <v>21.8475</v>
      </c>
      <c r="CO47">
        <v>22.0443</v>
      </c>
      <c r="CP47">
        <v>2.21885</v>
      </c>
      <c r="CQ47">
        <v>2.22966</v>
      </c>
      <c r="CR47">
        <v>19.0991</v>
      </c>
      <c r="CS47">
        <v>19.177</v>
      </c>
      <c r="CT47">
        <v>1498.2</v>
      </c>
      <c r="CU47">
        <v>0.972991</v>
      </c>
      <c r="CV47">
        <v>0.0270086</v>
      </c>
      <c r="CW47">
        <v>0</v>
      </c>
      <c r="CX47">
        <v>2.5745</v>
      </c>
      <c r="CY47">
        <v>0</v>
      </c>
      <c r="CZ47">
        <v>248.714</v>
      </c>
      <c r="DA47">
        <v>13106.2</v>
      </c>
      <c r="DB47">
        <v>51.437</v>
      </c>
      <c r="DC47">
        <v>48.75</v>
      </c>
      <c r="DD47">
        <v>50</v>
      </c>
      <c r="DE47">
        <v>46.187</v>
      </c>
      <c r="DF47">
        <v>49.312</v>
      </c>
      <c r="DG47">
        <v>1457.74</v>
      </c>
      <c r="DH47">
        <v>40.46</v>
      </c>
      <c r="DI47">
        <v>0</v>
      </c>
      <c r="DJ47">
        <v>3.30000019073486</v>
      </c>
      <c r="DK47">
        <v>1.59769411764706</v>
      </c>
      <c r="DL47">
        <v>1.69837238278771</v>
      </c>
      <c r="DM47">
        <v>-821.664456746517</v>
      </c>
      <c r="DN47">
        <v>821.787058823529</v>
      </c>
      <c r="DO47">
        <v>10</v>
      </c>
      <c r="DP47">
        <v>1554846223.5</v>
      </c>
      <c r="DQ47" t="s">
        <v>334</v>
      </c>
      <c r="DR47">
        <v>14</v>
      </c>
      <c r="DS47">
        <v>2.726</v>
      </c>
      <c r="DT47">
        <v>0.09</v>
      </c>
      <c r="DU47">
        <v>400</v>
      </c>
      <c r="DV47">
        <v>19</v>
      </c>
      <c r="DW47">
        <v>0.32</v>
      </c>
      <c r="DX47">
        <v>0.14</v>
      </c>
      <c r="DY47">
        <v>831.978344262295</v>
      </c>
      <c r="DZ47">
        <v>97.8051464833316</v>
      </c>
      <c r="EA47">
        <v>14.3524680471833</v>
      </c>
      <c r="EB47">
        <v>0</v>
      </c>
      <c r="EC47">
        <v>820.421704918033</v>
      </c>
      <c r="ED47">
        <v>99.7915557905763</v>
      </c>
      <c r="EE47">
        <v>14.6429932501098</v>
      </c>
      <c r="EF47">
        <v>0</v>
      </c>
      <c r="EG47">
        <v>21.9301295081967</v>
      </c>
      <c r="EH47">
        <v>-0.0160232681121085</v>
      </c>
      <c r="EI47">
        <v>0.00461037121162171</v>
      </c>
      <c r="EJ47">
        <v>1</v>
      </c>
      <c r="EK47">
        <v>1</v>
      </c>
      <c r="EL47">
        <v>3</v>
      </c>
      <c r="EM47" t="s">
        <v>346</v>
      </c>
      <c r="EN47">
        <v>3.20869</v>
      </c>
      <c r="EO47">
        <v>2.67656</v>
      </c>
      <c r="EP47">
        <v>0.178636</v>
      </c>
      <c r="EQ47">
        <v>0.180114</v>
      </c>
      <c r="ER47">
        <v>0.10938</v>
      </c>
      <c r="ES47">
        <v>0.10988</v>
      </c>
      <c r="ET47">
        <v>25438.6</v>
      </c>
      <c r="EU47">
        <v>29102.5</v>
      </c>
      <c r="EV47">
        <v>30793.1</v>
      </c>
      <c r="EW47">
        <v>34148.7</v>
      </c>
      <c r="EX47">
        <v>37266.3</v>
      </c>
      <c r="EY47">
        <v>37641.5</v>
      </c>
      <c r="EZ47">
        <v>41987.2</v>
      </c>
      <c r="FA47">
        <v>42173</v>
      </c>
      <c r="FB47">
        <v>2.23507</v>
      </c>
      <c r="FC47">
        <v>1.89745</v>
      </c>
      <c r="FD47">
        <v>0.225231</v>
      </c>
      <c r="FE47">
        <v>0</v>
      </c>
      <c r="FF47">
        <v>26.6562</v>
      </c>
      <c r="FG47">
        <v>999.9</v>
      </c>
      <c r="FH47">
        <v>57.154</v>
      </c>
      <c r="FI47">
        <v>30.937</v>
      </c>
      <c r="FJ47">
        <v>25.4032</v>
      </c>
      <c r="FK47">
        <v>60.1934</v>
      </c>
      <c r="FL47">
        <v>22.2837</v>
      </c>
      <c r="FM47">
        <v>1</v>
      </c>
      <c r="FN47">
        <v>-0.0472561</v>
      </c>
      <c r="FO47">
        <v>1.9186</v>
      </c>
      <c r="FP47">
        <v>20.2323</v>
      </c>
      <c r="FQ47">
        <v>5.24005</v>
      </c>
      <c r="FR47">
        <v>11.986</v>
      </c>
      <c r="FS47">
        <v>4.9737</v>
      </c>
      <c r="FT47">
        <v>3.29725</v>
      </c>
      <c r="FU47">
        <v>166.5</v>
      </c>
      <c r="FV47">
        <v>9999</v>
      </c>
      <c r="FW47">
        <v>9999</v>
      </c>
      <c r="FX47">
        <v>7728.1</v>
      </c>
      <c r="FY47">
        <v>1.85586</v>
      </c>
      <c r="FZ47">
        <v>1.85414</v>
      </c>
      <c r="GA47">
        <v>1.8552</v>
      </c>
      <c r="GB47">
        <v>1.85953</v>
      </c>
      <c r="GC47">
        <v>1.85381</v>
      </c>
      <c r="GD47">
        <v>1.85821</v>
      </c>
      <c r="GE47">
        <v>1.85546</v>
      </c>
      <c r="GF47">
        <v>1.85402</v>
      </c>
      <c r="GG47" t="s">
        <v>336</v>
      </c>
      <c r="GH47" t="s">
        <v>19</v>
      </c>
      <c r="GI47" t="s">
        <v>19</v>
      </c>
      <c r="GJ47" t="s">
        <v>19</v>
      </c>
      <c r="GK47" t="s">
        <v>337</v>
      </c>
      <c r="GL47" t="s">
        <v>338</v>
      </c>
      <c r="GM47" t="s">
        <v>339</v>
      </c>
      <c r="GN47" t="s">
        <v>339</v>
      </c>
      <c r="GO47" t="s">
        <v>339</v>
      </c>
      <c r="GP47" t="s">
        <v>339</v>
      </c>
      <c r="GQ47">
        <v>0</v>
      </c>
      <c r="GR47">
        <v>100</v>
      </c>
      <c r="GS47">
        <v>100</v>
      </c>
      <c r="GT47">
        <v>2.726</v>
      </c>
      <c r="GU47">
        <v>0.09</v>
      </c>
      <c r="GV47">
        <v>2</v>
      </c>
      <c r="GW47">
        <v>647.638</v>
      </c>
      <c r="GX47">
        <v>389.883</v>
      </c>
      <c r="GY47">
        <v>21.6105</v>
      </c>
      <c r="GZ47">
        <v>26.507</v>
      </c>
      <c r="HA47">
        <v>30</v>
      </c>
      <c r="HB47">
        <v>26.3975</v>
      </c>
      <c r="HC47">
        <v>26.3883</v>
      </c>
      <c r="HD47">
        <v>36.9175</v>
      </c>
      <c r="HE47">
        <v>22.2789</v>
      </c>
      <c r="HF47">
        <v>32.6416</v>
      </c>
      <c r="HG47">
        <v>21.61</v>
      </c>
      <c r="HH47">
        <v>868.17</v>
      </c>
      <c r="HI47">
        <v>22.0328</v>
      </c>
      <c r="HJ47">
        <v>101.155</v>
      </c>
      <c r="HK47">
        <v>101.505</v>
      </c>
    </row>
    <row r="48" spans="1:219">
      <c r="A48">
        <v>32</v>
      </c>
      <c r="B48">
        <v>1554850338</v>
      </c>
      <c r="C48">
        <v>524.400000095367</v>
      </c>
      <c r="D48" t="s">
        <v>432</v>
      </c>
      <c r="E48" t="s">
        <v>433</v>
      </c>
      <c r="H48">
        <v>1554850338</v>
      </c>
      <c r="I48">
        <f>BW48*AJ48*(BU48-BV48)/(100*BO48*(1000-AJ48*BU48))</f>
        <v>0</v>
      </c>
      <c r="J48">
        <f>BW48*AJ48*(BT48-BS48*(1000-AJ48*BV48)/(1000-AJ48*BU48))/(100*BO48)</f>
        <v>0</v>
      </c>
      <c r="K48">
        <f>BS48 - IF(AJ48&gt;1, J48*BO48*100.0/(AL48*CE48), 0)</f>
        <v>0</v>
      </c>
      <c r="L48">
        <f>((R48-I48/2)*K48-J48)/(R48+I48/2)</f>
        <v>0</v>
      </c>
      <c r="M48">
        <f>L48*(BX48+BY48)/1000.0</f>
        <v>0</v>
      </c>
      <c r="N48">
        <f>(BS48 - IF(AJ48&gt;1, J48*BO48*100.0/(AL48*CE48), 0))*(BX48+BY48)/1000.0</f>
        <v>0</v>
      </c>
      <c r="O48">
        <f>2.0/((1/Q48-1/P48)+SIGN(Q48)*SQRT((1/Q48-1/P48)*(1/Q48-1/P48) + 4*BP48/((BP48+1)*(BP48+1))*(2*1/Q48*1/P48-1/P48*1/P48)))</f>
        <v>0</v>
      </c>
      <c r="P48">
        <f>AG48+AF48*BO48+AE48*BO48*BO48</f>
        <v>0</v>
      </c>
      <c r="Q48">
        <f>I48*(1000-(1000*0.61365*exp(17.502*U48/(240.97+U48))/(BX48+BY48)+BU48)/2)/(1000*0.61365*exp(17.502*U48/(240.97+U48))/(BX48+BY48)-BU48)</f>
        <v>0</v>
      </c>
      <c r="R48">
        <f>1/((BP48+1)/(O48/1.6)+1/(P48/1.37)) + BP48/((BP48+1)/(O48/1.6) + BP48/(P48/1.37))</f>
        <v>0</v>
      </c>
      <c r="S48">
        <f>(BL48*BN48)</f>
        <v>0</v>
      </c>
      <c r="T48">
        <f>(BZ48+(S48+2*0.95*5.67E-8*(((BZ48+$B$7)+273)^4-(BZ48+273)^4)-44100*I48)/(1.84*29.3*P48+8*0.95*5.67E-8*(BZ48+273)^3))</f>
        <v>0</v>
      </c>
      <c r="U48">
        <f>($C$7*CA48+$D$7*CB48+$E$7*T48)</f>
        <v>0</v>
      </c>
      <c r="V48">
        <f>0.61365*exp(17.502*U48/(240.97+U48))</f>
        <v>0</v>
      </c>
      <c r="W48">
        <f>(X48/Y48*100)</f>
        <v>0</v>
      </c>
      <c r="X48">
        <f>BU48*(BX48+BY48)/1000</f>
        <v>0</v>
      </c>
      <c r="Y48">
        <f>0.61365*exp(17.502*BZ48/(240.97+BZ48))</f>
        <v>0</v>
      </c>
      <c r="Z48">
        <f>(V48-BU48*(BX48+BY48)/1000)</f>
        <v>0</v>
      </c>
      <c r="AA48">
        <f>(-I48*44100)</f>
        <v>0</v>
      </c>
      <c r="AB48">
        <f>2*29.3*P48*0.92*(BZ48-U48)</f>
        <v>0</v>
      </c>
      <c r="AC48">
        <f>2*0.95*5.67E-8*(((BZ48+$B$7)+273)^4-(U48+273)^4)</f>
        <v>0</v>
      </c>
      <c r="AD48">
        <f>S48+AC48+AA48+AB48</f>
        <v>0</v>
      </c>
      <c r="AE48">
        <v>-0.042012395092377</v>
      </c>
      <c r="AF48">
        <v>0.0471625939791459</v>
      </c>
      <c r="AG48">
        <v>3.51006050644982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MAX(0,($B$13+$C$13*CE48)/(1+$D$13*CE48)*BX48/(BZ48+273)*$E$13)</f>
        <v>0</v>
      </c>
      <c r="AM48" t="s">
        <v>330</v>
      </c>
      <c r="AN48">
        <v>3.87508235294118</v>
      </c>
      <c r="AO48">
        <v>2.0364</v>
      </c>
      <c r="AP48">
        <f>AO48-AN48</f>
        <v>0</v>
      </c>
      <c r="AQ48">
        <f>AP48/AO48</f>
        <v>0</v>
      </c>
      <c r="AR48">
        <v>-0.829396894826422</v>
      </c>
      <c r="AS48" t="s">
        <v>434</v>
      </c>
      <c r="AT48">
        <v>1.57110882352941</v>
      </c>
      <c r="AU48">
        <v>1.4372</v>
      </c>
      <c r="AV48">
        <f>1-AT48/AU48</f>
        <v>0</v>
      </c>
      <c r="AW48">
        <v>0.5</v>
      </c>
      <c r="AX48">
        <f>BL48</f>
        <v>0</v>
      </c>
      <c r="AY48">
        <f>J48</f>
        <v>0</v>
      </c>
      <c r="AZ48">
        <f>AV48*AW48*AX48</f>
        <v>0</v>
      </c>
      <c r="BA48">
        <f>BF48/AU48</f>
        <v>0</v>
      </c>
      <c r="BB48">
        <f>(AY48-AR48)/AX48</f>
        <v>0</v>
      </c>
      <c r="BC48">
        <f>(AO48-AU48)/AU48</f>
        <v>0</v>
      </c>
      <c r="BD48" t="s">
        <v>332</v>
      </c>
      <c r="BE48">
        <v>0</v>
      </c>
      <c r="BF48">
        <f>AU48-BE48</f>
        <v>0</v>
      </c>
      <c r="BG48">
        <f>(AU48-AT48)/(AU48-BE48)</f>
        <v>0</v>
      </c>
      <c r="BH48">
        <f>(AO48-AU48)/(AO48-BE48)</f>
        <v>0</v>
      </c>
      <c r="BI48">
        <f>(AU48-AT48)/(AU48-AN48)</f>
        <v>0</v>
      </c>
      <c r="BJ48">
        <f>(AO48-AU48)/(AO48-AN48)</f>
        <v>0</v>
      </c>
      <c r="BK48">
        <f>$B$11*CF48+$C$11*CG48+$F$11*CT48</f>
        <v>0</v>
      </c>
      <c r="BL48">
        <f>BK48*BM48</f>
        <v>0</v>
      </c>
      <c r="BM48">
        <f>($B$11*$D$9+$C$11*$D$9+$F$11*((DG48+CY48)/MAX(DG48+CY48+DH48, 0.1)*$I$9+DH48/MAX(DG48+CY48+DH48, 0.1)*$J$9))/($B$11+$C$11+$F$11)</f>
        <v>0</v>
      </c>
      <c r="BN48">
        <f>($B$11*$K$9+$C$11*$K$9+$F$11*((DG48+CY48)/MAX(DG48+CY48+DH48, 0.1)*$P$9+DH48/MAX(DG48+CY48+DH48, 0.1)*$Q$9))/($B$11+$C$11+$F$11)</f>
        <v>0</v>
      </c>
      <c r="BO48">
        <v>6</v>
      </c>
      <c r="BP48">
        <v>0.5</v>
      </c>
      <c r="BQ48" t="s">
        <v>333</v>
      </c>
      <c r="BR48">
        <v>1554850338</v>
      </c>
      <c r="BS48">
        <v>853.638</v>
      </c>
      <c r="BT48">
        <v>865.605</v>
      </c>
      <c r="BU48">
        <v>21.9449</v>
      </c>
      <c r="BV48">
        <v>22.0461</v>
      </c>
      <c r="BW48">
        <v>600.009</v>
      </c>
      <c r="BX48">
        <v>101.144</v>
      </c>
      <c r="BY48">
        <v>0.0997596</v>
      </c>
      <c r="BZ48">
        <v>27.6654</v>
      </c>
      <c r="CA48">
        <v>30.1976</v>
      </c>
      <c r="CB48">
        <v>999.9</v>
      </c>
      <c r="CC48">
        <v>0</v>
      </c>
      <c r="CD48">
        <v>0</v>
      </c>
      <c r="CE48">
        <v>10016.9</v>
      </c>
      <c r="CF48">
        <v>0</v>
      </c>
      <c r="CG48">
        <v>0.00152894</v>
      </c>
      <c r="CH48">
        <v>-11.9664</v>
      </c>
      <c r="CI48">
        <v>872.792</v>
      </c>
      <c r="CJ48">
        <v>885.118</v>
      </c>
      <c r="CK48">
        <v>-0.101223</v>
      </c>
      <c r="CL48">
        <v>850.912</v>
      </c>
      <c r="CM48">
        <v>865.605</v>
      </c>
      <c r="CN48">
        <v>21.8549</v>
      </c>
      <c r="CO48">
        <v>22.0461</v>
      </c>
      <c r="CP48">
        <v>2.2196</v>
      </c>
      <c r="CQ48">
        <v>2.22984</v>
      </c>
      <c r="CR48">
        <v>19.1045</v>
      </c>
      <c r="CS48">
        <v>19.1783</v>
      </c>
      <c r="CT48">
        <v>9156.75</v>
      </c>
      <c r="CU48">
        <v>0.995575</v>
      </c>
      <c r="CV48">
        <v>0.00442471</v>
      </c>
      <c r="CW48">
        <v>0</v>
      </c>
      <c r="CX48">
        <v>1.1496</v>
      </c>
      <c r="CY48">
        <v>0</v>
      </c>
      <c r="CZ48">
        <v>1477.5</v>
      </c>
      <c r="DA48">
        <v>80725.8</v>
      </c>
      <c r="DB48">
        <v>51.437</v>
      </c>
      <c r="DC48">
        <v>48.687</v>
      </c>
      <c r="DD48">
        <v>50</v>
      </c>
      <c r="DE48">
        <v>46.187</v>
      </c>
      <c r="DF48">
        <v>49.312</v>
      </c>
      <c r="DG48">
        <v>9116.23</v>
      </c>
      <c r="DH48">
        <v>40.52</v>
      </c>
      <c r="DI48">
        <v>0</v>
      </c>
      <c r="DJ48">
        <v>3.60000014305115</v>
      </c>
      <c r="DK48">
        <v>1.57110882352941</v>
      </c>
      <c r="DL48">
        <v>-1.52279913272715</v>
      </c>
      <c r="DM48">
        <v>2001.73683556719</v>
      </c>
      <c r="DN48">
        <v>821.885294117647</v>
      </c>
      <c r="DO48">
        <v>10</v>
      </c>
      <c r="DP48">
        <v>1554846223.5</v>
      </c>
      <c r="DQ48" t="s">
        <v>334</v>
      </c>
      <c r="DR48">
        <v>14</v>
      </c>
      <c r="DS48">
        <v>2.726</v>
      </c>
      <c r="DT48">
        <v>0.09</v>
      </c>
      <c r="DU48">
        <v>400</v>
      </c>
      <c r="DV48">
        <v>19</v>
      </c>
      <c r="DW48">
        <v>0.32</v>
      </c>
      <c r="DX48">
        <v>0.14</v>
      </c>
      <c r="DY48">
        <v>838.61637704918</v>
      </c>
      <c r="DZ48">
        <v>98.5673019566367</v>
      </c>
      <c r="EA48">
        <v>14.4664132685968</v>
      </c>
      <c r="EB48">
        <v>0</v>
      </c>
      <c r="EC48">
        <v>827.066852459016</v>
      </c>
      <c r="ED48">
        <v>98.822119513485</v>
      </c>
      <c r="EE48">
        <v>14.5002273162917</v>
      </c>
      <c r="EF48">
        <v>0</v>
      </c>
      <c r="EG48">
        <v>21.9303147540984</v>
      </c>
      <c r="EH48">
        <v>0.00995282919089842</v>
      </c>
      <c r="EI48">
        <v>0.00490338912789231</v>
      </c>
      <c r="EJ48">
        <v>1</v>
      </c>
      <c r="EK48">
        <v>1</v>
      </c>
      <c r="EL48">
        <v>3</v>
      </c>
      <c r="EM48" t="s">
        <v>346</v>
      </c>
      <c r="EN48">
        <v>3.20853</v>
      </c>
      <c r="EO48">
        <v>2.67609</v>
      </c>
      <c r="EP48">
        <v>0.179613</v>
      </c>
      <c r="EQ48">
        <v>0.181113</v>
      </c>
      <c r="ER48">
        <v>0.109406</v>
      </c>
      <c r="ES48">
        <v>0.109886</v>
      </c>
      <c r="ET48">
        <v>25408.6</v>
      </c>
      <c r="EU48">
        <v>29066.8</v>
      </c>
      <c r="EV48">
        <v>30793.5</v>
      </c>
      <c r="EW48">
        <v>34148.5</v>
      </c>
      <c r="EX48">
        <v>37265.4</v>
      </c>
      <c r="EY48">
        <v>37641.3</v>
      </c>
      <c r="EZ48">
        <v>41987.4</v>
      </c>
      <c r="FA48">
        <v>42173</v>
      </c>
      <c r="FB48">
        <v>2.23515</v>
      </c>
      <c r="FC48">
        <v>1.8978</v>
      </c>
      <c r="FD48">
        <v>0.216536</v>
      </c>
      <c r="FE48">
        <v>0</v>
      </c>
      <c r="FF48">
        <v>26.6648</v>
      </c>
      <c r="FG48">
        <v>999.9</v>
      </c>
      <c r="FH48">
        <v>57.154</v>
      </c>
      <c r="FI48">
        <v>30.957</v>
      </c>
      <c r="FJ48">
        <v>25.4292</v>
      </c>
      <c r="FK48">
        <v>60.4534</v>
      </c>
      <c r="FL48">
        <v>22.2436</v>
      </c>
      <c r="FM48">
        <v>1</v>
      </c>
      <c r="FN48">
        <v>-0.046908</v>
      </c>
      <c r="FO48">
        <v>1.9195</v>
      </c>
      <c r="FP48">
        <v>20.2407</v>
      </c>
      <c r="FQ48">
        <v>5.24035</v>
      </c>
      <c r="FR48">
        <v>11.986</v>
      </c>
      <c r="FS48">
        <v>4.9738</v>
      </c>
      <c r="FT48">
        <v>3.29725</v>
      </c>
      <c r="FU48">
        <v>166.5</v>
      </c>
      <c r="FV48">
        <v>9999</v>
      </c>
      <c r="FW48">
        <v>9999</v>
      </c>
      <c r="FX48">
        <v>7728.1</v>
      </c>
      <c r="FY48">
        <v>1.85589</v>
      </c>
      <c r="FZ48">
        <v>1.85412</v>
      </c>
      <c r="GA48">
        <v>1.85519</v>
      </c>
      <c r="GB48">
        <v>1.85952</v>
      </c>
      <c r="GC48">
        <v>1.8538</v>
      </c>
      <c r="GD48">
        <v>1.85822</v>
      </c>
      <c r="GE48">
        <v>1.85545</v>
      </c>
      <c r="GF48">
        <v>1.85404</v>
      </c>
      <c r="GG48" t="s">
        <v>336</v>
      </c>
      <c r="GH48" t="s">
        <v>19</v>
      </c>
      <c r="GI48" t="s">
        <v>19</v>
      </c>
      <c r="GJ48" t="s">
        <v>19</v>
      </c>
      <c r="GK48" t="s">
        <v>337</v>
      </c>
      <c r="GL48" t="s">
        <v>338</v>
      </c>
      <c r="GM48" t="s">
        <v>339</v>
      </c>
      <c r="GN48" t="s">
        <v>339</v>
      </c>
      <c r="GO48" t="s">
        <v>339</v>
      </c>
      <c r="GP48" t="s">
        <v>339</v>
      </c>
      <c r="GQ48">
        <v>0</v>
      </c>
      <c r="GR48">
        <v>100</v>
      </c>
      <c r="GS48">
        <v>100</v>
      </c>
      <c r="GT48">
        <v>2.726</v>
      </c>
      <c r="GU48">
        <v>0.09</v>
      </c>
      <c r="GV48">
        <v>2</v>
      </c>
      <c r="GW48">
        <v>647.696</v>
      </c>
      <c r="GX48">
        <v>390.075</v>
      </c>
      <c r="GY48">
        <v>21.6104</v>
      </c>
      <c r="GZ48">
        <v>26.507</v>
      </c>
      <c r="HA48">
        <v>30.0001</v>
      </c>
      <c r="HB48">
        <v>26.3975</v>
      </c>
      <c r="HC48">
        <v>26.3883</v>
      </c>
      <c r="HD48">
        <v>37.1175</v>
      </c>
      <c r="HE48">
        <v>22.2789</v>
      </c>
      <c r="HF48">
        <v>33.0418</v>
      </c>
      <c r="HG48">
        <v>21.61</v>
      </c>
      <c r="HH48">
        <v>878.17</v>
      </c>
      <c r="HI48">
        <v>22.0327</v>
      </c>
      <c r="HJ48">
        <v>101.156</v>
      </c>
      <c r="HK48">
        <v>101.504</v>
      </c>
    </row>
    <row r="49" spans="1:219">
      <c r="A49">
        <v>33</v>
      </c>
      <c r="B49">
        <v>1554850342</v>
      </c>
      <c r="C49">
        <v>528.400000095367</v>
      </c>
      <c r="D49" t="s">
        <v>435</v>
      </c>
      <c r="E49" t="s">
        <v>436</v>
      </c>
      <c r="H49">
        <v>1554850342</v>
      </c>
      <c r="I49">
        <f>BW49*AJ49*(BU49-BV49)/(100*BO49*(1000-AJ49*BU49))</f>
        <v>0</v>
      </c>
      <c r="J49">
        <f>BW49*AJ49*(BT49-BS49*(1000-AJ49*BV49)/(1000-AJ49*BU49))/(100*BO49)</f>
        <v>0</v>
      </c>
      <c r="K49">
        <f>BS49 - IF(AJ49&gt;1, J49*BO49*100.0/(AL49*CE49), 0)</f>
        <v>0</v>
      </c>
      <c r="L49">
        <f>((R49-I49/2)*K49-J49)/(R49+I49/2)</f>
        <v>0</v>
      </c>
      <c r="M49">
        <f>L49*(BX49+BY49)/1000.0</f>
        <v>0</v>
      </c>
      <c r="N49">
        <f>(BS49 - IF(AJ49&gt;1, J49*BO49*100.0/(AL49*CE49), 0))*(BX49+BY49)/1000.0</f>
        <v>0</v>
      </c>
      <c r="O49">
        <f>2.0/((1/Q49-1/P49)+SIGN(Q49)*SQRT((1/Q49-1/P49)*(1/Q49-1/P49) + 4*BP49/((BP49+1)*(BP49+1))*(2*1/Q49*1/P49-1/P49*1/P49)))</f>
        <v>0</v>
      </c>
      <c r="P49">
        <f>AG49+AF49*BO49+AE49*BO49*BO49</f>
        <v>0</v>
      </c>
      <c r="Q49">
        <f>I49*(1000-(1000*0.61365*exp(17.502*U49/(240.97+U49))/(BX49+BY49)+BU49)/2)/(1000*0.61365*exp(17.502*U49/(240.97+U49))/(BX49+BY49)-BU49)</f>
        <v>0</v>
      </c>
      <c r="R49">
        <f>1/((BP49+1)/(O49/1.6)+1/(P49/1.37)) + BP49/((BP49+1)/(O49/1.6) + BP49/(P49/1.37))</f>
        <v>0</v>
      </c>
      <c r="S49">
        <f>(BL49*BN49)</f>
        <v>0</v>
      </c>
      <c r="T49">
        <f>(BZ49+(S49+2*0.95*5.67E-8*(((BZ49+$B$7)+273)^4-(BZ49+273)^4)-44100*I49)/(1.84*29.3*P49+8*0.95*5.67E-8*(BZ49+273)^3))</f>
        <v>0</v>
      </c>
      <c r="U49">
        <f>($C$7*CA49+$D$7*CB49+$E$7*T49)</f>
        <v>0</v>
      </c>
      <c r="V49">
        <f>0.61365*exp(17.502*U49/(240.97+U49))</f>
        <v>0</v>
      </c>
      <c r="W49">
        <f>(X49/Y49*100)</f>
        <v>0</v>
      </c>
      <c r="X49">
        <f>BU49*(BX49+BY49)/1000</f>
        <v>0</v>
      </c>
      <c r="Y49">
        <f>0.61365*exp(17.502*BZ49/(240.97+BZ49))</f>
        <v>0</v>
      </c>
      <c r="Z49">
        <f>(V49-BU49*(BX49+BY49)/1000)</f>
        <v>0</v>
      </c>
      <c r="AA49">
        <f>(-I49*44100)</f>
        <v>0</v>
      </c>
      <c r="AB49">
        <f>2*29.3*P49*0.92*(BZ49-U49)</f>
        <v>0</v>
      </c>
      <c r="AC49">
        <f>2*0.95*5.67E-8*(((BZ49+$B$7)+273)^4-(U49+273)^4)</f>
        <v>0</v>
      </c>
      <c r="AD49">
        <f>S49+AC49+AA49+AB49</f>
        <v>0</v>
      </c>
      <c r="AE49">
        <v>-0.0420543366063108</v>
      </c>
      <c r="AF49">
        <v>0.047209677002815</v>
      </c>
      <c r="AG49">
        <v>3.5128260666676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MAX(0,($B$13+$C$13*CE49)/(1+$D$13*CE49)*BX49/(BZ49+273)*$E$13)</f>
        <v>0</v>
      </c>
      <c r="AM49" t="s">
        <v>330</v>
      </c>
      <c r="AN49">
        <v>3.87508235294118</v>
      </c>
      <c r="AO49">
        <v>2.0364</v>
      </c>
      <c r="AP49">
        <f>AO49-AN49</f>
        <v>0</v>
      </c>
      <c r="AQ49">
        <f>AP49/AO49</f>
        <v>0</v>
      </c>
      <c r="AR49">
        <v>-0.829396894826422</v>
      </c>
      <c r="AS49" t="s">
        <v>437</v>
      </c>
      <c r="AT49">
        <v>1.72757058823529</v>
      </c>
      <c r="AU49">
        <v>1.4748</v>
      </c>
      <c r="AV49">
        <f>1-AT49/AU49</f>
        <v>0</v>
      </c>
      <c r="AW49">
        <v>0.5</v>
      </c>
      <c r="AX49">
        <f>BL49</f>
        <v>0</v>
      </c>
      <c r="AY49">
        <f>J49</f>
        <v>0</v>
      </c>
      <c r="AZ49">
        <f>AV49*AW49*AX49</f>
        <v>0</v>
      </c>
      <c r="BA49">
        <f>BF49/AU49</f>
        <v>0</v>
      </c>
      <c r="BB49">
        <f>(AY49-AR49)/AX49</f>
        <v>0</v>
      </c>
      <c r="BC49">
        <f>(AO49-AU49)/AU49</f>
        <v>0</v>
      </c>
      <c r="BD49" t="s">
        <v>332</v>
      </c>
      <c r="BE49">
        <v>0</v>
      </c>
      <c r="BF49">
        <f>AU49-BE49</f>
        <v>0</v>
      </c>
      <c r="BG49">
        <f>(AU49-AT49)/(AU49-BE49)</f>
        <v>0</v>
      </c>
      <c r="BH49">
        <f>(AO49-AU49)/(AO49-BE49)</f>
        <v>0</v>
      </c>
      <c r="BI49">
        <f>(AU49-AT49)/(AU49-AN49)</f>
        <v>0</v>
      </c>
      <c r="BJ49">
        <f>(AO49-AU49)/(AO49-AN49)</f>
        <v>0</v>
      </c>
      <c r="BK49">
        <f>$B$11*CF49+$C$11*CG49+$F$11*CT49</f>
        <v>0</v>
      </c>
      <c r="BL49">
        <f>BK49*BM49</f>
        <v>0</v>
      </c>
      <c r="BM49">
        <f>($B$11*$D$9+$C$11*$D$9+$F$11*((DG49+CY49)/MAX(DG49+CY49+DH49, 0.1)*$I$9+DH49/MAX(DG49+CY49+DH49, 0.1)*$J$9))/($B$11+$C$11+$F$11)</f>
        <v>0</v>
      </c>
      <c r="BN49">
        <f>($B$11*$K$9+$C$11*$K$9+$F$11*((DG49+CY49)/MAX(DG49+CY49+DH49, 0.1)*$P$9+DH49/MAX(DG49+CY49+DH49, 0.1)*$Q$9))/($B$11+$C$11+$F$11)</f>
        <v>0</v>
      </c>
      <c r="BO49">
        <v>6</v>
      </c>
      <c r="BP49">
        <v>0.5</v>
      </c>
      <c r="BQ49" t="s">
        <v>333</v>
      </c>
      <c r="BR49">
        <v>1554850342</v>
      </c>
      <c r="BS49">
        <v>860.041</v>
      </c>
      <c r="BT49">
        <v>870.855</v>
      </c>
      <c r="BU49">
        <v>21.9443</v>
      </c>
      <c r="BV49">
        <v>22.0589</v>
      </c>
      <c r="BW49">
        <v>599.976</v>
      </c>
      <c r="BX49">
        <v>101.144</v>
      </c>
      <c r="BY49">
        <v>0.0997195</v>
      </c>
      <c r="BZ49">
        <v>27.6252</v>
      </c>
      <c r="CA49">
        <v>29.4458</v>
      </c>
      <c r="CB49">
        <v>999.9</v>
      </c>
      <c r="CC49">
        <v>0</v>
      </c>
      <c r="CD49">
        <v>0</v>
      </c>
      <c r="CE49">
        <v>10026.9</v>
      </c>
      <c r="CF49">
        <v>0</v>
      </c>
      <c r="CG49">
        <v>0.00152894</v>
      </c>
      <c r="CH49">
        <v>-10.8145</v>
      </c>
      <c r="CI49">
        <v>879.337</v>
      </c>
      <c r="CJ49">
        <v>890.499</v>
      </c>
      <c r="CK49">
        <v>-0.11463</v>
      </c>
      <c r="CL49">
        <v>857.315</v>
      </c>
      <c r="CM49">
        <v>870.855</v>
      </c>
      <c r="CN49">
        <v>21.8543</v>
      </c>
      <c r="CO49">
        <v>22.0589</v>
      </c>
      <c r="CP49">
        <v>2.21954</v>
      </c>
      <c r="CQ49">
        <v>2.23113</v>
      </c>
      <c r="CR49">
        <v>19.104</v>
      </c>
      <c r="CS49">
        <v>19.1876</v>
      </c>
      <c r="CT49">
        <v>1495.69</v>
      </c>
      <c r="CU49">
        <v>0.972993</v>
      </c>
      <c r="CV49">
        <v>0.0270066</v>
      </c>
      <c r="CW49">
        <v>0</v>
      </c>
      <c r="CX49">
        <v>0.1936</v>
      </c>
      <c r="CY49">
        <v>0</v>
      </c>
      <c r="CZ49">
        <v>252.939</v>
      </c>
      <c r="DA49">
        <v>13084.3</v>
      </c>
      <c r="DB49">
        <v>51.312</v>
      </c>
      <c r="DC49">
        <v>48.687</v>
      </c>
      <c r="DD49">
        <v>50</v>
      </c>
      <c r="DE49">
        <v>46.187</v>
      </c>
      <c r="DF49">
        <v>49.25</v>
      </c>
      <c r="DG49">
        <v>1455.3</v>
      </c>
      <c r="DH49">
        <v>40.39</v>
      </c>
      <c r="DI49">
        <v>0</v>
      </c>
      <c r="DJ49">
        <v>4.60000014305115</v>
      </c>
      <c r="DK49">
        <v>1.72757058823529</v>
      </c>
      <c r="DL49">
        <v>5.33188719089663</v>
      </c>
      <c r="DM49">
        <v>-5140.18785901236</v>
      </c>
      <c r="DN49">
        <v>749.003176470588</v>
      </c>
      <c r="DO49">
        <v>10</v>
      </c>
      <c r="DP49">
        <v>1554846223.5</v>
      </c>
      <c r="DQ49" t="s">
        <v>334</v>
      </c>
      <c r="DR49">
        <v>14</v>
      </c>
      <c r="DS49">
        <v>2.726</v>
      </c>
      <c r="DT49">
        <v>0.09</v>
      </c>
      <c r="DU49">
        <v>400</v>
      </c>
      <c r="DV49">
        <v>19</v>
      </c>
      <c r="DW49">
        <v>0.32</v>
      </c>
      <c r="DX49">
        <v>0.14</v>
      </c>
      <c r="DY49">
        <v>845.189672131148</v>
      </c>
      <c r="DZ49">
        <v>98.6667160232386</v>
      </c>
      <c r="EA49">
        <v>14.4823342479571</v>
      </c>
      <c r="EB49">
        <v>0</v>
      </c>
      <c r="EC49">
        <v>833.712655737705</v>
      </c>
      <c r="ED49">
        <v>98.7979925964807</v>
      </c>
      <c r="EE49">
        <v>14.4966337142599</v>
      </c>
      <c r="EF49">
        <v>0</v>
      </c>
      <c r="EG49">
        <v>21.9320442622951</v>
      </c>
      <c r="EH49">
        <v>0.0337021681649681</v>
      </c>
      <c r="EI49">
        <v>0.00711201994755916</v>
      </c>
      <c r="EJ49">
        <v>1</v>
      </c>
      <c r="EK49">
        <v>1</v>
      </c>
      <c r="EL49">
        <v>3</v>
      </c>
      <c r="EM49" t="s">
        <v>346</v>
      </c>
      <c r="EN49">
        <v>3.20846</v>
      </c>
      <c r="EO49">
        <v>2.67614</v>
      </c>
      <c r="EP49">
        <v>0.180499</v>
      </c>
      <c r="EQ49">
        <v>0.181832</v>
      </c>
      <c r="ER49">
        <v>0.109403</v>
      </c>
      <c r="ES49">
        <v>0.109929</v>
      </c>
      <c r="ET49">
        <v>25381.2</v>
      </c>
      <c r="EU49">
        <v>29040.9</v>
      </c>
      <c r="EV49">
        <v>30793.5</v>
      </c>
      <c r="EW49">
        <v>34148.1</v>
      </c>
      <c r="EX49">
        <v>37265.6</v>
      </c>
      <c r="EY49">
        <v>37639</v>
      </c>
      <c r="EZ49">
        <v>41987.5</v>
      </c>
      <c r="FA49">
        <v>42172.5</v>
      </c>
      <c r="FB49">
        <v>2.235</v>
      </c>
      <c r="FC49">
        <v>1.89788</v>
      </c>
      <c r="FD49">
        <v>0.169784</v>
      </c>
      <c r="FE49">
        <v>0</v>
      </c>
      <c r="FF49">
        <v>26.6743</v>
      </c>
      <c r="FG49">
        <v>999.9</v>
      </c>
      <c r="FH49">
        <v>57.179</v>
      </c>
      <c r="FI49">
        <v>30.957</v>
      </c>
      <c r="FJ49">
        <v>25.4411</v>
      </c>
      <c r="FK49">
        <v>59.8434</v>
      </c>
      <c r="FL49">
        <v>22.3838</v>
      </c>
      <c r="FM49">
        <v>1</v>
      </c>
      <c r="FN49">
        <v>-0.0469868</v>
      </c>
      <c r="FO49">
        <v>1.92045</v>
      </c>
      <c r="FP49">
        <v>20.2438</v>
      </c>
      <c r="FQ49">
        <v>5.23706</v>
      </c>
      <c r="FR49">
        <v>11.9861</v>
      </c>
      <c r="FS49">
        <v>4.9732</v>
      </c>
      <c r="FT49">
        <v>3.29665</v>
      </c>
      <c r="FU49">
        <v>166.5</v>
      </c>
      <c r="FV49">
        <v>9999</v>
      </c>
      <c r="FW49">
        <v>9999</v>
      </c>
      <c r="FX49">
        <v>7728.3</v>
      </c>
      <c r="FY49">
        <v>1.85589</v>
      </c>
      <c r="FZ49">
        <v>1.85413</v>
      </c>
      <c r="GA49">
        <v>1.85521</v>
      </c>
      <c r="GB49">
        <v>1.85952</v>
      </c>
      <c r="GC49">
        <v>1.8538</v>
      </c>
      <c r="GD49">
        <v>1.85822</v>
      </c>
      <c r="GE49">
        <v>1.85544</v>
      </c>
      <c r="GF49">
        <v>1.85404</v>
      </c>
      <c r="GG49" t="s">
        <v>336</v>
      </c>
      <c r="GH49" t="s">
        <v>19</v>
      </c>
      <c r="GI49" t="s">
        <v>19</v>
      </c>
      <c r="GJ49" t="s">
        <v>19</v>
      </c>
      <c r="GK49" t="s">
        <v>337</v>
      </c>
      <c r="GL49" t="s">
        <v>338</v>
      </c>
      <c r="GM49" t="s">
        <v>339</v>
      </c>
      <c r="GN49" t="s">
        <v>339</v>
      </c>
      <c r="GO49" t="s">
        <v>339</v>
      </c>
      <c r="GP49" t="s">
        <v>339</v>
      </c>
      <c r="GQ49">
        <v>0</v>
      </c>
      <c r="GR49">
        <v>100</v>
      </c>
      <c r="GS49">
        <v>100</v>
      </c>
      <c r="GT49">
        <v>2.726</v>
      </c>
      <c r="GU49">
        <v>0.09</v>
      </c>
      <c r="GV49">
        <v>2</v>
      </c>
      <c r="GW49">
        <v>647.581</v>
      </c>
      <c r="GX49">
        <v>390.117</v>
      </c>
      <c r="GY49">
        <v>21.6103</v>
      </c>
      <c r="GZ49">
        <v>26.507</v>
      </c>
      <c r="HA49">
        <v>30.0002</v>
      </c>
      <c r="HB49">
        <v>26.3975</v>
      </c>
      <c r="HC49">
        <v>26.3883</v>
      </c>
      <c r="HD49">
        <v>37.3993</v>
      </c>
      <c r="HE49">
        <v>22.2789</v>
      </c>
      <c r="HF49">
        <v>33.0418</v>
      </c>
      <c r="HG49">
        <v>21.61</v>
      </c>
      <c r="HH49">
        <v>883.17</v>
      </c>
      <c r="HI49">
        <v>22.0429</v>
      </c>
      <c r="HJ49">
        <v>101.156</v>
      </c>
      <c r="HK49">
        <v>101.503</v>
      </c>
    </row>
    <row r="50" spans="1:219">
      <c r="A50">
        <v>34</v>
      </c>
      <c r="B50">
        <v>1554850346</v>
      </c>
      <c r="C50">
        <v>532.400000095367</v>
      </c>
      <c r="D50" t="s">
        <v>438</v>
      </c>
      <c r="E50" t="s">
        <v>439</v>
      </c>
      <c r="H50">
        <v>1554850346</v>
      </c>
      <c r="I50">
        <f>BW50*AJ50*(BU50-BV50)/(100*BO50*(1000-AJ50*BU50))</f>
        <v>0</v>
      </c>
      <c r="J50">
        <f>BW50*AJ50*(BT50-BS50*(1000-AJ50*BV50)/(1000-AJ50*BU50))/(100*BO50)</f>
        <v>0</v>
      </c>
      <c r="K50">
        <f>BS50 - IF(AJ50&gt;1, J50*BO50*100.0/(AL50*CE50), 0)</f>
        <v>0</v>
      </c>
      <c r="L50">
        <f>((R50-I50/2)*K50-J50)/(R50+I50/2)</f>
        <v>0</v>
      </c>
      <c r="M50">
        <f>L50*(BX50+BY50)/1000.0</f>
        <v>0</v>
      </c>
      <c r="N50">
        <f>(BS50 - IF(AJ50&gt;1, J50*BO50*100.0/(AL50*CE50), 0))*(BX50+BY50)/1000.0</f>
        <v>0</v>
      </c>
      <c r="O50">
        <f>2.0/((1/Q50-1/P50)+SIGN(Q50)*SQRT((1/Q50-1/P50)*(1/Q50-1/P50) + 4*BP50/((BP50+1)*(BP50+1))*(2*1/Q50*1/P50-1/P50*1/P50)))</f>
        <v>0</v>
      </c>
      <c r="P50">
        <f>AG50+AF50*BO50+AE50*BO50*BO50</f>
        <v>0</v>
      </c>
      <c r="Q50">
        <f>I50*(1000-(1000*0.61365*exp(17.502*U50/(240.97+U50))/(BX50+BY50)+BU50)/2)/(1000*0.61365*exp(17.502*U50/(240.97+U50))/(BX50+BY50)-BU50)</f>
        <v>0</v>
      </c>
      <c r="R50">
        <f>1/((BP50+1)/(O50/1.6)+1/(P50/1.37)) + BP50/((BP50+1)/(O50/1.6) + BP50/(P50/1.37))</f>
        <v>0</v>
      </c>
      <c r="S50">
        <f>(BL50*BN50)</f>
        <v>0</v>
      </c>
      <c r="T50">
        <f>(BZ50+(S50+2*0.95*5.67E-8*(((BZ50+$B$7)+273)^4-(BZ50+273)^4)-44100*I50)/(1.84*29.3*P50+8*0.95*5.67E-8*(BZ50+273)^3))</f>
        <v>0</v>
      </c>
      <c r="U50">
        <f>($C$7*CA50+$D$7*CB50+$E$7*T50)</f>
        <v>0</v>
      </c>
      <c r="V50">
        <f>0.61365*exp(17.502*U50/(240.97+U50))</f>
        <v>0</v>
      </c>
      <c r="W50">
        <f>(X50/Y50*100)</f>
        <v>0</v>
      </c>
      <c r="X50">
        <f>BU50*(BX50+BY50)/1000</f>
        <v>0</v>
      </c>
      <c r="Y50">
        <f>0.61365*exp(17.502*BZ50/(240.97+BZ50))</f>
        <v>0</v>
      </c>
      <c r="Z50">
        <f>(V50-BU50*(BX50+BY50)/1000)</f>
        <v>0</v>
      </c>
      <c r="AA50">
        <f>(-I50*44100)</f>
        <v>0</v>
      </c>
      <c r="AB50">
        <f>2*29.3*P50*0.92*(BZ50-U50)</f>
        <v>0</v>
      </c>
      <c r="AC50">
        <f>2*0.95*5.67E-8*(((BZ50+$B$7)+273)^4-(U50+273)^4)</f>
        <v>0</v>
      </c>
      <c r="AD50">
        <f>S50+AC50+AA50+AB50</f>
        <v>0</v>
      </c>
      <c r="AE50">
        <v>-0.0418187032188866</v>
      </c>
      <c r="AF50">
        <v>0.0469451578828129</v>
      </c>
      <c r="AG50">
        <v>3.49727610297409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MAX(0,($B$13+$C$13*CE50)/(1+$D$13*CE50)*BX50/(BZ50+273)*$E$13)</f>
        <v>0</v>
      </c>
      <c r="AM50" t="s">
        <v>330</v>
      </c>
      <c r="AN50">
        <v>3.87508235294118</v>
      </c>
      <c r="AO50">
        <v>2.0364</v>
      </c>
      <c r="AP50">
        <f>AO50-AN50</f>
        <v>0</v>
      </c>
      <c r="AQ50">
        <f>AP50/AO50</f>
        <v>0</v>
      </c>
      <c r="AR50">
        <v>-0.829396894826422</v>
      </c>
      <c r="AS50" t="s">
        <v>440</v>
      </c>
      <c r="AT50">
        <v>1.77259117647059</v>
      </c>
      <c r="AU50">
        <v>1.518</v>
      </c>
      <c r="AV50">
        <f>1-AT50/AU50</f>
        <v>0</v>
      </c>
      <c r="AW50">
        <v>0.5</v>
      </c>
      <c r="AX50">
        <f>BL50</f>
        <v>0</v>
      </c>
      <c r="AY50">
        <f>J50</f>
        <v>0</v>
      </c>
      <c r="AZ50">
        <f>AV50*AW50*AX50</f>
        <v>0</v>
      </c>
      <c r="BA50">
        <f>BF50/AU50</f>
        <v>0</v>
      </c>
      <c r="BB50">
        <f>(AY50-AR50)/AX50</f>
        <v>0</v>
      </c>
      <c r="BC50">
        <f>(AO50-AU50)/AU50</f>
        <v>0</v>
      </c>
      <c r="BD50" t="s">
        <v>332</v>
      </c>
      <c r="BE50">
        <v>0</v>
      </c>
      <c r="BF50">
        <f>AU50-BE50</f>
        <v>0</v>
      </c>
      <c r="BG50">
        <f>(AU50-AT50)/(AU50-BE50)</f>
        <v>0</v>
      </c>
      <c r="BH50">
        <f>(AO50-AU50)/(AO50-BE50)</f>
        <v>0</v>
      </c>
      <c r="BI50">
        <f>(AU50-AT50)/(AU50-AN50)</f>
        <v>0</v>
      </c>
      <c r="BJ50">
        <f>(AO50-AU50)/(AO50-AN50)</f>
        <v>0</v>
      </c>
      <c r="BK50">
        <f>$B$11*CF50+$C$11*CG50+$F$11*CT50</f>
        <v>0</v>
      </c>
      <c r="BL50">
        <f>BK50*BM50</f>
        <v>0</v>
      </c>
      <c r="BM50">
        <f>($B$11*$D$9+$C$11*$D$9+$F$11*((DG50+CY50)/MAX(DG50+CY50+DH50, 0.1)*$I$9+DH50/MAX(DG50+CY50+DH50, 0.1)*$J$9))/($B$11+$C$11+$F$11)</f>
        <v>0</v>
      </c>
      <c r="BN50">
        <f>($B$11*$K$9+$C$11*$K$9+$F$11*((DG50+CY50)/MAX(DG50+CY50+DH50, 0.1)*$P$9+DH50/MAX(DG50+CY50+DH50, 0.1)*$Q$9))/($B$11+$C$11+$F$11)</f>
        <v>0</v>
      </c>
      <c r="BO50">
        <v>6</v>
      </c>
      <c r="BP50">
        <v>0.5</v>
      </c>
      <c r="BQ50" t="s">
        <v>333</v>
      </c>
      <c r="BR50">
        <v>1554850346</v>
      </c>
      <c r="BS50">
        <v>866.657</v>
      </c>
      <c r="BT50">
        <v>878.956</v>
      </c>
      <c r="BU50">
        <v>21.9518</v>
      </c>
      <c r="BV50">
        <v>22.0667</v>
      </c>
      <c r="BW50">
        <v>600.018</v>
      </c>
      <c r="BX50">
        <v>101.145</v>
      </c>
      <c r="BY50">
        <v>0.100717</v>
      </c>
      <c r="BZ50">
        <v>27.6524</v>
      </c>
      <c r="CA50">
        <v>29.6195</v>
      </c>
      <c r="CB50">
        <v>999.9</v>
      </c>
      <c r="CC50">
        <v>0</v>
      </c>
      <c r="CD50">
        <v>0</v>
      </c>
      <c r="CE50">
        <v>9970.62</v>
      </c>
      <c r="CF50">
        <v>0</v>
      </c>
      <c r="CG50">
        <v>0.00152894</v>
      </c>
      <c r="CH50">
        <v>-12.2991</v>
      </c>
      <c r="CI50">
        <v>886.109</v>
      </c>
      <c r="CJ50">
        <v>898.79</v>
      </c>
      <c r="CK50">
        <v>-0.114908</v>
      </c>
      <c r="CL50">
        <v>863.931</v>
      </c>
      <c r="CM50">
        <v>878.956</v>
      </c>
      <c r="CN50">
        <v>21.8618</v>
      </c>
      <c r="CO50">
        <v>22.0667</v>
      </c>
      <c r="CP50">
        <v>2.22032</v>
      </c>
      <c r="CQ50">
        <v>2.23194</v>
      </c>
      <c r="CR50">
        <v>19.1097</v>
      </c>
      <c r="CS50">
        <v>19.1934</v>
      </c>
      <c r="CT50">
        <v>9161.85</v>
      </c>
      <c r="CU50">
        <v>0.995575</v>
      </c>
      <c r="CV50">
        <v>0.00442471</v>
      </c>
      <c r="CW50">
        <v>0</v>
      </c>
      <c r="CX50">
        <v>0.8428</v>
      </c>
      <c r="CY50">
        <v>0</v>
      </c>
      <c r="CZ50">
        <v>1474.71</v>
      </c>
      <c r="DA50">
        <v>80770.8</v>
      </c>
      <c r="DB50">
        <v>51.312</v>
      </c>
      <c r="DC50">
        <v>48.687</v>
      </c>
      <c r="DD50">
        <v>49.937</v>
      </c>
      <c r="DE50">
        <v>46.187</v>
      </c>
      <c r="DF50">
        <v>49.25</v>
      </c>
      <c r="DG50">
        <v>9121.31</v>
      </c>
      <c r="DH50">
        <v>40.54</v>
      </c>
      <c r="DI50">
        <v>0</v>
      </c>
      <c r="DJ50">
        <v>3.40000009536743</v>
      </c>
      <c r="DK50">
        <v>1.77259117647059</v>
      </c>
      <c r="DL50">
        <v>-5.30238690641574</v>
      </c>
      <c r="DM50">
        <v>-56.1831018278097</v>
      </c>
      <c r="DN50">
        <v>676.481764705882</v>
      </c>
      <c r="DO50">
        <v>10</v>
      </c>
      <c r="DP50">
        <v>1554846223.5</v>
      </c>
      <c r="DQ50" t="s">
        <v>334</v>
      </c>
      <c r="DR50">
        <v>14</v>
      </c>
      <c r="DS50">
        <v>2.726</v>
      </c>
      <c r="DT50">
        <v>0.09</v>
      </c>
      <c r="DU50">
        <v>400</v>
      </c>
      <c r="DV50">
        <v>19</v>
      </c>
      <c r="DW50">
        <v>0.32</v>
      </c>
      <c r="DX50">
        <v>0.14</v>
      </c>
      <c r="DY50">
        <v>851.742540983607</v>
      </c>
      <c r="DZ50">
        <v>98.755183500809</v>
      </c>
      <c r="EA50">
        <v>14.4963775334593</v>
      </c>
      <c r="EB50">
        <v>0</v>
      </c>
      <c r="EC50">
        <v>840.295262295082</v>
      </c>
      <c r="ED50">
        <v>98.5507075621519</v>
      </c>
      <c r="EE50">
        <v>14.46033892184</v>
      </c>
      <c r="EF50">
        <v>0</v>
      </c>
      <c r="EG50">
        <v>21.9336754098361</v>
      </c>
      <c r="EH50">
        <v>0.0524795346377652</v>
      </c>
      <c r="EI50">
        <v>0.00839181208547564</v>
      </c>
      <c r="EJ50">
        <v>1</v>
      </c>
      <c r="EK50">
        <v>1</v>
      </c>
      <c r="EL50">
        <v>3</v>
      </c>
      <c r="EM50" t="s">
        <v>346</v>
      </c>
      <c r="EN50">
        <v>3.20855</v>
      </c>
      <c r="EO50">
        <v>2.67665</v>
      </c>
      <c r="EP50">
        <v>0.181414</v>
      </c>
      <c r="EQ50">
        <v>0.182941</v>
      </c>
      <c r="ER50">
        <v>0.109431</v>
      </c>
      <c r="ES50">
        <v>0.109958</v>
      </c>
      <c r="ET50">
        <v>25352.8</v>
      </c>
      <c r="EU50">
        <v>29001.4</v>
      </c>
      <c r="EV50">
        <v>30793.5</v>
      </c>
      <c r="EW50">
        <v>34147.9</v>
      </c>
      <c r="EX50">
        <v>37264.3</v>
      </c>
      <c r="EY50">
        <v>37637.6</v>
      </c>
      <c r="EZ50">
        <v>41987.4</v>
      </c>
      <c r="FA50">
        <v>42172.3</v>
      </c>
      <c r="FB50">
        <v>2.23515</v>
      </c>
      <c r="FC50">
        <v>1.89785</v>
      </c>
      <c r="FD50">
        <v>0.180088</v>
      </c>
      <c r="FE50">
        <v>0</v>
      </c>
      <c r="FF50">
        <v>26.6801</v>
      </c>
      <c r="FG50">
        <v>999.9</v>
      </c>
      <c r="FH50">
        <v>57.179</v>
      </c>
      <c r="FI50">
        <v>30.957</v>
      </c>
      <c r="FJ50">
        <v>25.4437</v>
      </c>
      <c r="FK50">
        <v>60.1334</v>
      </c>
      <c r="FL50">
        <v>22.476</v>
      </c>
      <c r="FM50">
        <v>1</v>
      </c>
      <c r="FN50">
        <v>-0.047096</v>
      </c>
      <c r="FO50">
        <v>1.92167</v>
      </c>
      <c r="FP50">
        <v>20.2348</v>
      </c>
      <c r="FQ50">
        <v>5.24065</v>
      </c>
      <c r="FR50">
        <v>11.986</v>
      </c>
      <c r="FS50">
        <v>4.974</v>
      </c>
      <c r="FT50">
        <v>3.29733</v>
      </c>
      <c r="FU50">
        <v>166.5</v>
      </c>
      <c r="FV50">
        <v>9999</v>
      </c>
      <c r="FW50">
        <v>9999</v>
      </c>
      <c r="FX50">
        <v>7728.3</v>
      </c>
      <c r="FY50">
        <v>1.85589</v>
      </c>
      <c r="FZ50">
        <v>1.85412</v>
      </c>
      <c r="GA50">
        <v>1.8552</v>
      </c>
      <c r="GB50">
        <v>1.85952</v>
      </c>
      <c r="GC50">
        <v>1.8538</v>
      </c>
      <c r="GD50">
        <v>1.85822</v>
      </c>
      <c r="GE50">
        <v>1.85545</v>
      </c>
      <c r="GF50">
        <v>1.85402</v>
      </c>
      <c r="GG50" t="s">
        <v>336</v>
      </c>
      <c r="GH50" t="s">
        <v>19</v>
      </c>
      <c r="GI50" t="s">
        <v>19</v>
      </c>
      <c r="GJ50" t="s">
        <v>19</v>
      </c>
      <c r="GK50" t="s">
        <v>337</v>
      </c>
      <c r="GL50" t="s">
        <v>338</v>
      </c>
      <c r="GM50" t="s">
        <v>339</v>
      </c>
      <c r="GN50" t="s">
        <v>339</v>
      </c>
      <c r="GO50" t="s">
        <v>339</v>
      </c>
      <c r="GP50" t="s">
        <v>339</v>
      </c>
      <c r="GQ50">
        <v>0</v>
      </c>
      <c r="GR50">
        <v>100</v>
      </c>
      <c r="GS50">
        <v>100</v>
      </c>
      <c r="GT50">
        <v>2.726</v>
      </c>
      <c r="GU50">
        <v>0.09</v>
      </c>
      <c r="GV50">
        <v>2</v>
      </c>
      <c r="GW50">
        <v>647.696</v>
      </c>
      <c r="GX50">
        <v>390.103</v>
      </c>
      <c r="GY50">
        <v>21.6103</v>
      </c>
      <c r="GZ50">
        <v>26.507</v>
      </c>
      <c r="HA50">
        <v>30</v>
      </c>
      <c r="HB50">
        <v>26.3975</v>
      </c>
      <c r="HC50">
        <v>26.3883</v>
      </c>
      <c r="HD50">
        <v>37.5635</v>
      </c>
      <c r="HE50">
        <v>22.2789</v>
      </c>
      <c r="HF50">
        <v>33.0418</v>
      </c>
      <c r="HG50">
        <v>21.61</v>
      </c>
      <c r="HH50">
        <v>888.17</v>
      </c>
      <c r="HI50">
        <v>22.0337</v>
      </c>
      <c r="HJ50">
        <v>101.156</v>
      </c>
      <c r="HK50">
        <v>101.503</v>
      </c>
    </row>
    <row r="51" spans="1:219">
      <c r="A51">
        <v>35</v>
      </c>
      <c r="B51">
        <v>1554850350.5</v>
      </c>
      <c r="C51">
        <v>536.900000095367</v>
      </c>
      <c r="D51" t="s">
        <v>441</v>
      </c>
      <c r="E51" t="s">
        <v>442</v>
      </c>
      <c r="H51">
        <v>1554850350.5</v>
      </c>
      <c r="I51">
        <f>BW51*AJ51*(BU51-BV51)/(100*BO51*(1000-AJ51*BU51))</f>
        <v>0</v>
      </c>
      <c r="J51">
        <f>BW51*AJ51*(BT51-BS51*(1000-AJ51*BV51)/(1000-AJ51*BU51))/(100*BO51)</f>
        <v>0</v>
      </c>
      <c r="K51">
        <f>BS51 - IF(AJ51&gt;1, J51*BO51*100.0/(AL51*CE51), 0)</f>
        <v>0</v>
      </c>
      <c r="L51">
        <f>((R51-I51/2)*K51-J51)/(R51+I51/2)</f>
        <v>0</v>
      </c>
      <c r="M51">
        <f>L51*(BX51+BY51)/1000.0</f>
        <v>0</v>
      </c>
      <c r="N51">
        <f>(BS51 - IF(AJ51&gt;1, J51*BO51*100.0/(AL51*CE51), 0))*(BX51+BY51)/1000.0</f>
        <v>0</v>
      </c>
      <c r="O51">
        <f>2.0/((1/Q51-1/P51)+SIGN(Q51)*SQRT((1/Q51-1/P51)*(1/Q51-1/P51) + 4*BP51/((BP51+1)*(BP51+1))*(2*1/Q51*1/P51-1/P51*1/P51)))</f>
        <v>0</v>
      </c>
      <c r="P51">
        <f>AG51+AF51*BO51+AE51*BO51*BO51</f>
        <v>0</v>
      </c>
      <c r="Q51">
        <f>I51*(1000-(1000*0.61365*exp(17.502*U51/(240.97+U51))/(BX51+BY51)+BU51)/2)/(1000*0.61365*exp(17.502*U51/(240.97+U51))/(BX51+BY51)-BU51)</f>
        <v>0</v>
      </c>
      <c r="R51">
        <f>1/((BP51+1)/(O51/1.6)+1/(P51/1.37)) + BP51/((BP51+1)/(O51/1.6) + BP51/(P51/1.37))</f>
        <v>0</v>
      </c>
      <c r="S51">
        <f>(BL51*BN51)</f>
        <v>0</v>
      </c>
      <c r="T51">
        <f>(BZ51+(S51+2*0.95*5.67E-8*(((BZ51+$B$7)+273)^4-(BZ51+273)^4)-44100*I51)/(1.84*29.3*P51+8*0.95*5.67E-8*(BZ51+273)^3))</f>
        <v>0</v>
      </c>
      <c r="U51">
        <f>($C$7*CA51+$D$7*CB51+$E$7*T51)</f>
        <v>0</v>
      </c>
      <c r="V51">
        <f>0.61365*exp(17.502*U51/(240.97+U51))</f>
        <v>0</v>
      </c>
      <c r="W51">
        <f>(X51/Y51*100)</f>
        <v>0</v>
      </c>
      <c r="X51">
        <f>BU51*(BX51+BY51)/1000</f>
        <v>0</v>
      </c>
      <c r="Y51">
        <f>0.61365*exp(17.502*BZ51/(240.97+BZ51))</f>
        <v>0</v>
      </c>
      <c r="Z51">
        <f>(V51-BU51*(BX51+BY51)/1000)</f>
        <v>0</v>
      </c>
      <c r="AA51">
        <f>(-I51*44100)</f>
        <v>0</v>
      </c>
      <c r="AB51">
        <f>2*29.3*P51*0.92*(BZ51-U51)</f>
        <v>0</v>
      </c>
      <c r="AC51">
        <f>2*0.95*5.67E-8*(((BZ51+$B$7)+273)^4-(U51+273)^4)</f>
        <v>0</v>
      </c>
      <c r="AD51">
        <f>S51+AC51+AA51+AB51</f>
        <v>0</v>
      </c>
      <c r="AE51">
        <v>-0.0417584326674811</v>
      </c>
      <c r="AF51">
        <v>0.0468774989088698</v>
      </c>
      <c r="AG51">
        <v>3.49329377282832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MAX(0,($B$13+$C$13*CE51)/(1+$D$13*CE51)*BX51/(BZ51+273)*$E$13)</f>
        <v>0</v>
      </c>
      <c r="AM51" t="s">
        <v>330</v>
      </c>
      <c r="AN51">
        <v>3.87508235294118</v>
      </c>
      <c r="AO51">
        <v>2.0364</v>
      </c>
      <c r="AP51">
        <f>AO51-AN51</f>
        <v>0</v>
      </c>
      <c r="AQ51">
        <f>AP51/AO51</f>
        <v>0</v>
      </c>
      <c r="AR51">
        <v>-0.829396894826422</v>
      </c>
      <c r="AS51" t="s">
        <v>443</v>
      </c>
      <c r="AT51">
        <v>1.57739705882353</v>
      </c>
      <c r="AU51">
        <v>1.5612</v>
      </c>
      <c r="AV51">
        <f>1-AT51/AU51</f>
        <v>0</v>
      </c>
      <c r="AW51">
        <v>0.5</v>
      </c>
      <c r="AX51">
        <f>BL51</f>
        <v>0</v>
      </c>
      <c r="AY51">
        <f>J51</f>
        <v>0</v>
      </c>
      <c r="AZ51">
        <f>AV51*AW51*AX51</f>
        <v>0</v>
      </c>
      <c r="BA51">
        <f>BF51/AU51</f>
        <v>0</v>
      </c>
      <c r="BB51">
        <f>(AY51-AR51)/AX51</f>
        <v>0</v>
      </c>
      <c r="BC51">
        <f>(AO51-AU51)/AU51</f>
        <v>0</v>
      </c>
      <c r="BD51" t="s">
        <v>332</v>
      </c>
      <c r="BE51">
        <v>0</v>
      </c>
      <c r="BF51">
        <f>AU51-BE51</f>
        <v>0</v>
      </c>
      <c r="BG51">
        <f>(AU51-AT51)/(AU51-BE51)</f>
        <v>0</v>
      </c>
      <c r="BH51">
        <f>(AO51-AU51)/(AO51-BE51)</f>
        <v>0</v>
      </c>
      <c r="BI51">
        <f>(AU51-AT51)/(AU51-AN51)</f>
        <v>0</v>
      </c>
      <c r="BJ51">
        <f>(AO51-AU51)/(AO51-AN51)</f>
        <v>0</v>
      </c>
      <c r="BK51">
        <f>$B$11*CF51+$C$11*CG51+$F$11*CT51</f>
        <v>0</v>
      </c>
      <c r="BL51">
        <f>BK51*BM51</f>
        <v>0</v>
      </c>
      <c r="BM51">
        <f>($B$11*$D$9+$C$11*$D$9+$F$11*((DG51+CY51)/MAX(DG51+CY51+DH51, 0.1)*$I$9+DH51/MAX(DG51+CY51+DH51, 0.1)*$J$9))/($B$11+$C$11+$F$11)</f>
        <v>0</v>
      </c>
      <c r="BN51">
        <f>($B$11*$K$9+$C$11*$K$9+$F$11*((DG51+CY51)/MAX(DG51+CY51+DH51, 0.1)*$P$9+DH51/MAX(DG51+CY51+DH51, 0.1)*$Q$9))/($B$11+$C$11+$F$11)</f>
        <v>0</v>
      </c>
      <c r="BO51">
        <v>6</v>
      </c>
      <c r="BP51">
        <v>0.5</v>
      </c>
      <c r="BQ51" t="s">
        <v>333</v>
      </c>
      <c r="BR51">
        <v>1554850350.5</v>
      </c>
      <c r="BS51">
        <v>874.325</v>
      </c>
      <c r="BT51">
        <v>885.549</v>
      </c>
      <c r="BU51">
        <v>21.9608</v>
      </c>
      <c r="BV51">
        <v>22.0683</v>
      </c>
      <c r="BW51">
        <v>600.033</v>
      </c>
      <c r="BX51">
        <v>101.145</v>
      </c>
      <c r="BY51">
        <v>0.100205</v>
      </c>
      <c r="BZ51">
        <v>27.6705</v>
      </c>
      <c r="CA51">
        <v>30.0792</v>
      </c>
      <c r="CB51">
        <v>999.9</v>
      </c>
      <c r="CC51">
        <v>0</v>
      </c>
      <c r="CD51">
        <v>0</v>
      </c>
      <c r="CE51">
        <v>9956.25</v>
      </c>
      <c r="CF51">
        <v>0</v>
      </c>
      <c r="CG51">
        <v>0.00152894</v>
      </c>
      <c r="CH51">
        <v>-11.224</v>
      </c>
      <c r="CI51">
        <v>893.956</v>
      </c>
      <c r="CJ51">
        <v>905.532</v>
      </c>
      <c r="CK51">
        <v>-0.107523</v>
      </c>
      <c r="CL51">
        <v>871.599</v>
      </c>
      <c r="CM51">
        <v>885.549</v>
      </c>
      <c r="CN51">
        <v>21.8708</v>
      </c>
      <c r="CO51">
        <v>22.0683</v>
      </c>
      <c r="CP51">
        <v>2.22122</v>
      </c>
      <c r="CQ51">
        <v>2.2321</v>
      </c>
      <c r="CR51">
        <v>19.1162</v>
      </c>
      <c r="CS51">
        <v>19.1946</v>
      </c>
      <c r="CT51">
        <v>9185.59</v>
      </c>
      <c r="CU51">
        <v>0.995579</v>
      </c>
      <c r="CV51">
        <v>0.00442135</v>
      </c>
      <c r="CW51">
        <v>0</v>
      </c>
      <c r="CX51">
        <v>0.8028</v>
      </c>
      <c r="CY51">
        <v>0</v>
      </c>
      <c r="CZ51">
        <v>1455.67</v>
      </c>
      <c r="DA51">
        <v>80980.2</v>
      </c>
      <c r="DB51">
        <v>51.375</v>
      </c>
      <c r="DC51">
        <v>48.687</v>
      </c>
      <c r="DD51">
        <v>49.937</v>
      </c>
      <c r="DE51">
        <v>46.187</v>
      </c>
      <c r="DF51">
        <v>49.25</v>
      </c>
      <c r="DG51">
        <v>9144.98</v>
      </c>
      <c r="DH51">
        <v>40.61</v>
      </c>
      <c r="DI51">
        <v>0</v>
      </c>
      <c r="DJ51">
        <v>5.20000004768372</v>
      </c>
      <c r="DK51">
        <v>1.57739705882353</v>
      </c>
      <c r="DL51">
        <v>8.65146649666617</v>
      </c>
      <c r="DM51">
        <v>-2957.31535453739</v>
      </c>
      <c r="DN51">
        <v>678.645529411765</v>
      </c>
      <c r="DO51">
        <v>10</v>
      </c>
      <c r="DP51">
        <v>1554846223.5</v>
      </c>
      <c r="DQ51" t="s">
        <v>334</v>
      </c>
      <c r="DR51">
        <v>14</v>
      </c>
      <c r="DS51">
        <v>2.726</v>
      </c>
      <c r="DT51">
        <v>0.09</v>
      </c>
      <c r="DU51">
        <v>400</v>
      </c>
      <c r="DV51">
        <v>19</v>
      </c>
      <c r="DW51">
        <v>0.32</v>
      </c>
      <c r="DX51">
        <v>0.14</v>
      </c>
      <c r="DY51">
        <v>860.018196721311</v>
      </c>
      <c r="DZ51">
        <v>100.101924907475</v>
      </c>
      <c r="EA51">
        <v>14.6942223995866</v>
      </c>
      <c r="EB51">
        <v>0</v>
      </c>
      <c r="EC51">
        <v>848.545114754098</v>
      </c>
      <c r="ED51">
        <v>99.0421618191617</v>
      </c>
      <c r="EE51">
        <v>14.5326623006319</v>
      </c>
      <c r="EF51">
        <v>0</v>
      </c>
      <c r="EG51">
        <v>21.9384918032787</v>
      </c>
      <c r="EH51">
        <v>0.0735813855103294</v>
      </c>
      <c r="EI51">
        <v>0.0110045936024346</v>
      </c>
      <c r="EJ51">
        <v>1</v>
      </c>
      <c r="EK51">
        <v>1</v>
      </c>
      <c r="EL51">
        <v>3</v>
      </c>
      <c r="EM51" t="s">
        <v>346</v>
      </c>
      <c r="EN51">
        <v>3.20858</v>
      </c>
      <c r="EO51">
        <v>2.67602</v>
      </c>
      <c r="EP51">
        <v>0.182466</v>
      </c>
      <c r="EQ51">
        <v>0.183835</v>
      </c>
      <c r="ER51">
        <v>0.109462</v>
      </c>
      <c r="ES51">
        <v>0.109963</v>
      </c>
      <c r="ET51">
        <v>25320.3</v>
      </c>
      <c r="EU51">
        <v>28970</v>
      </c>
      <c r="EV51">
        <v>30793.6</v>
      </c>
      <c r="EW51">
        <v>34148.3</v>
      </c>
      <c r="EX51">
        <v>37263.2</v>
      </c>
      <c r="EY51">
        <v>37637.8</v>
      </c>
      <c r="EZ51">
        <v>41987.6</v>
      </c>
      <c r="FA51">
        <v>42172.7</v>
      </c>
      <c r="FB51">
        <v>2.23482</v>
      </c>
      <c r="FC51">
        <v>1.89772</v>
      </c>
      <c r="FD51">
        <v>0.208393</v>
      </c>
      <c r="FE51">
        <v>0</v>
      </c>
      <c r="FF51">
        <v>26.679</v>
      </c>
      <c r="FG51">
        <v>999.9</v>
      </c>
      <c r="FH51">
        <v>57.203</v>
      </c>
      <c r="FI51">
        <v>30.957</v>
      </c>
      <c r="FJ51">
        <v>25.4521</v>
      </c>
      <c r="FK51">
        <v>60.0334</v>
      </c>
      <c r="FL51">
        <v>22.1635</v>
      </c>
      <c r="FM51">
        <v>1</v>
      </c>
      <c r="FN51">
        <v>-0.0468775</v>
      </c>
      <c r="FO51">
        <v>1.92399</v>
      </c>
      <c r="FP51">
        <v>20.2464</v>
      </c>
      <c r="FQ51">
        <v>5.2399</v>
      </c>
      <c r="FR51">
        <v>11.986</v>
      </c>
      <c r="FS51">
        <v>4.97385</v>
      </c>
      <c r="FT51">
        <v>3.2972</v>
      </c>
      <c r="FU51">
        <v>166.5</v>
      </c>
      <c r="FV51">
        <v>9999</v>
      </c>
      <c r="FW51">
        <v>9999</v>
      </c>
      <c r="FX51">
        <v>7728.3</v>
      </c>
      <c r="FY51">
        <v>1.85591</v>
      </c>
      <c r="FZ51">
        <v>1.85413</v>
      </c>
      <c r="GA51">
        <v>1.85521</v>
      </c>
      <c r="GB51">
        <v>1.85954</v>
      </c>
      <c r="GC51">
        <v>1.8538</v>
      </c>
      <c r="GD51">
        <v>1.85823</v>
      </c>
      <c r="GE51">
        <v>1.85546</v>
      </c>
      <c r="GF51">
        <v>1.85404</v>
      </c>
      <c r="GG51" t="s">
        <v>336</v>
      </c>
      <c r="GH51" t="s">
        <v>19</v>
      </c>
      <c r="GI51" t="s">
        <v>19</v>
      </c>
      <c r="GJ51" t="s">
        <v>19</v>
      </c>
      <c r="GK51" t="s">
        <v>337</v>
      </c>
      <c r="GL51" t="s">
        <v>338</v>
      </c>
      <c r="GM51" t="s">
        <v>339</v>
      </c>
      <c r="GN51" t="s">
        <v>339</v>
      </c>
      <c r="GO51" t="s">
        <v>339</v>
      </c>
      <c r="GP51" t="s">
        <v>339</v>
      </c>
      <c r="GQ51">
        <v>0</v>
      </c>
      <c r="GR51">
        <v>100</v>
      </c>
      <c r="GS51">
        <v>100</v>
      </c>
      <c r="GT51">
        <v>2.726</v>
      </c>
      <c r="GU51">
        <v>0.09</v>
      </c>
      <c r="GV51">
        <v>2</v>
      </c>
      <c r="GW51">
        <v>647.446</v>
      </c>
      <c r="GX51">
        <v>390.034</v>
      </c>
      <c r="GY51">
        <v>21.6104</v>
      </c>
      <c r="GZ51">
        <v>26.507</v>
      </c>
      <c r="HA51">
        <v>30.0002</v>
      </c>
      <c r="HB51">
        <v>26.3975</v>
      </c>
      <c r="HC51">
        <v>26.3883</v>
      </c>
      <c r="HD51">
        <v>37.8775</v>
      </c>
      <c r="HE51">
        <v>22.2789</v>
      </c>
      <c r="HF51">
        <v>33.4258</v>
      </c>
      <c r="HG51">
        <v>21.61</v>
      </c>
      <c r="HH51">
        <v>898.17</v>
      </c>
      <c r="HI51">
        <v>22.0326</v>
      </c>
      <c r="HJ51">
        <v>101.156</v>
      </c>
      <c r="HK51">
        <v>101.504</v>
      </c>
    </row>
    <row r="52" spans="1:219">
      <c r="A52">
        <v>36</v>
      </c>
      <c r="B52">
        <v>1554850354</v>
      </c>
      <c r="C52">
        <v>540.400000095367</v>
      </c>
      <c r="D52" t="s">
        <v>444</v>
      </c>
      <c r="E52" t="s">
        <v>445</v>
      </c>
      <c r="H52">
        <v>1554850354</v>
      </c>
      <c r="I52">
        <f>BW52*AJ52*(BU52-BV52)/(100*BO52*(1000-AJ52*BU52))</f>
        <v>0</v>
      </c>
      <c r="J52">
        <f>BW52*AJ52*(BT52-BS52*(1000-AJ52*BV52)/(1000-AJ52*BU52))/(100*BO52)</f>
        <v>0</v>
      </c>
      <c r="K52">
        <f>BS52 - IF(AJ52&gt;1, J52*BO52*100.0/(AL52*CE52), 0)</f>
        <v>0</v>
      </c>
      <c r="L52">
        <f>((R52-I52/2)*K52-J52)/(R52+I52/2)</f>
        <v>0</v>
      </c>
      <c r="M52">
        <f>L52*(BX52+BY52)/1000.0</f>
        <v>0</v>
      </c>
      <c r="N52">
        <f>(BS52 - IF(AJ52&gt;1, J52*BO52*100.0/(AL52*CE52), 0))*(BX52+BY52)/1000.0</f>
        <v>0</v>
      </c>
      <c r="O52">
        <f>2.0/((1/Q52-1/P52)+SIGN(Q52)*SQRT((1/Q52-1/P52)*(1/Q52-1/P52) + 4*BP52/((BP52+1)*(BP52+1))*(2*1/Q52*1/P52-1/P52*1/P52)))</f>
        <v>0</v>
      </c>
      <c r="P52">
        <f>AG52+AF52*BO52+AE52*BO52*BO52</f>
        <v>0</v>
      </c>
      <c r="Q52">
        <f>I52*(1000-(1000*0.61365*exp(17.502*U52/(240.97+U52))/(BX52+BY52)+BU52)/2)/(1000*0.61365*exp(17.502*U52/(240.97+U52))/(BX52+BY52)-BU52)</f>
        <v>0</v>
      </c>
      <c r="R52">
        <f>1/((BP52+1)/(O52/1.6)+1/(P52/1.37)) + BP52/((BP52+1)/(O52/1.6) + BP52/(P52/1.37))</f>
        <v>0</v>
      </c>
      <c r="S52">
        <f>(BL52*BN52)</f>
        <v>0</v>
      </c>
      <c r="T52">
        <f>(BZ52+(S52+2*0.95*5.67E-8*(((BZ52+$B$7)+273)^4-(BZ52+273)^4)-44100*I52)/(1.84*29.3*P52+8*0.95*5.67E-8*(BZ52+273)^3))</f>
        <v>0</v>
      </c>
      <c r="U52">
        <f>($C$7*CA52+$D$7*CB52+$E$7*T52)</f>
        <v>0</v>
      </c>
      <c r="V52">
        <f>0.61365*exp(17.502*U52/(240.97+U52))</f>
        <v>0</v>
      </c>
      <c r="W52">
        <f>(X52/Y52*100)</f>
        <v>0</v>
      </c>
      <c r="X52">
        <f>BU52*(BX52+BY52)/1000</f>
        <v>0</v>
      </c>
      <c r="Y52">
        <f>0.61365*exp(17.502*BZ52/(240.97+BZ52))</f>
        <v>0</v>
      </c>
      <c r="Z52">
        <f>(V52-BU52*(BX52+BY52)/1000)</f>
        <v>0</v>
      </c>
      <c r="AA52">
        <f>(-I52*44100)</f>
        <v>0</v>
      </c>
      <c r="AB52">
        <f>2*29.3*P52*0.92*(BZ52-U52)</f>
        <v>0</v>
      </c>
      <c r="AC52">
        <f>2*0.95*5.67E-8*(((BZ52+$B$7)+273)^4-(U52+273)^4)</f>
        <v>0</v>
      </c>
      <c r="AD52">
        <f>S52+AC52+AA52+AB52</f>
        <v>0</v>
      </c>
      <c r="AE52">
        <v>-0.0418030169375883</v>
      </c>
      <c r="AF52">
        <v>0.0469275486578618</v>
      </c>
      <c r="AG52">
        <v>3.49623983793971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MAX(0,($B$13+$C$13*CE52)/(1+$D$13*CE52)*BX52/(BZ52+273)*$E$13)</f>
        <v>0</v>
      </c>
      <c r="AM52" t="s">
        <v>330</v>
      </c>
      <c r="AN52">
        <v>3.87508235294118</v>
      </c>
      <c r="AO52">
        <v>2.0364</v>
      </c>
      <c r="AP52">
        <f>AO52-AN52</f>
        <v>0</v>
      </c>
      <c r="AQ52">
        <f>AP52/AO52</f>
        <v>0</v>
      </c>
      <c r="AR52">
        <v>-0.829396894826422</v>
      </c>
      <c r="AS52" t="s">
        <v>446</v>
      </c>
      <c r="AT52">
        <v>1.79983823529412</v>
      </c>
      <c r="AU52">
        <v>1.5228</v>
      </c>
      <c r="AV52">
        <f>1-AT52/AU52</f>
        <v>0</v>
      </c>
      <c r="AW52">
        <v>0.5</v>
      </c>
      <c r="AX52">
        <f>BL52</f>
        <v>0</v>
      </c>
      <c r="AY52">
        <f>J52</f>
        <v>0</v>
      </c>
      <c r="AZ52">
        <f>AV52*AW52*AX52</f>
        <v>0</v>
      </c>
      <c r="BA52">
        <f>BF52/AU52</f>
        <v>0</v>
      </c>
      <c r="BB52">
        <f>(AY52-AR52)/AX52</f>
        <v>0</v>
      </c>
      <c r="BC52">
        <f>(AO52-AU52)/AU52</f>
        <v>0</v>
      </c>
      <c r="BD52" t="s">
        <v>332</v>
      </c>
      <c r="BE52">
        <v>0</v>
      </c>
      <c r="BF52">
        <f>AU52-BE52</f>
        <v>0</v>
      </c>
      <c r="BG52">
        <f>(AU52-AT52)/(AU52-BE52)</f>
        <v>0</v>
      </c>
      <c r="BH52">
        <f>(AO52-AU52)/(AO52-BE52)</f>
        <v>0</v>
      </c>
      <c r="BI52">
        <f>(AU52-AT52)/(AU52-AN52)</f>
        <v>0</v>
      </c>
      <c r="BJ52">
        <f>(AO52-AU52)/(AO52-AN52)</f>
        <v>0</v>
      </c>
      <c r="BK52">
        <f>$B$11*CF52+$C$11*CG52+$F$11*CT52</f>
        <v>0</v>
      </c>
      <c r="BL52">
        <f>BK52*BM52</f>
        <v>0</v>
      </c>
      <c r="BM52">
        <f>($B$11*$D$9+$C$11*$D$9+$F$11*((DG52+CY52)/MAX(DG52+CY52+DH52, 0.1)*$I$9+DH52/MAX(DG52+CY52+DH52, 0.1)*$J$9))/($B$11+$C$11+$F$11)</f>
        <v>0</v>
      </c>
      <c r="BN52">
        <f>($B$11*$K$9+$C$11*$K$9+$F$11*((DG52+CY52)/MAX(DG52+CY52+DH52, 0.1)*$P$9+DH52/MAX(DG52+CY52+DH52, 0.1)*$Q$9))/($B$11+$C$11+$F$11)</f>
        <v>0</v>
      </c>
      <c r="BO52">
        <v>6</v>
      </c>
      <c r="BP52">
        <v>0.5</v>
      </c>
      <c r="BQ52" t="s">
        <v>333</v>
      </c>
      <c r="BR52">
        <v>1554850354</v>
      </c>
      <c r="BS52">
        <v>880.164</v>
      </c>
      <c r="BT52">
        <v>892.048</v>
      </c>
      <c r="BU52">
        <v>21.9595</v>
      </c>
      <c r="BV52">
        <v>22.0756</v>
      </c>
      <c r="BW52">
        <v>600.006</v>
      </c>
      <c r="BX52">
        <v>101.145</v>
      </c>
      <c r="BY52">
        <v>0.09991</v>
      </c>
      <c r="BZ52">
        <v>27.6019</v>
      </c>
      <c r="CA52">
        <v>29.4243</v>
      </c>
      <c r="CB52">
        <v>999.9</v>
      </c>
      <c r="CC52">
        <v>0</v>
      </c>
      <c r="CD52">
        <v>0</v>
      </c>
      <c r="CE52">
        <v>9966.88</v>
      </c>
      <c r="CF52">
        <v>0</v>
      </c>
      <c r="CG52">
        <v>0.00152894</v>
      </c>
      <c r="CH52">
        <v>-11.8845</v>
      </c>
      <c r="CI52">
        <v>899.926</v>
      </c>
      <c r="CJ52">
        <v>912.185</v>
      </c>
      <c r="CK52">
        <v>-0.116146</v>
      </c>
      <c r="CL52">
        <v>877.438</v>
      </c>
      <c r="CM52">
        <v>892.048</v>
      </c>
      <c r="CN52">
        <v>21.8695</v>
      </c>
      <c r="CO52">
        <v>22.0756</v>
      </c>
      <c r="CP52">
        <v>2.22108</v>
      </c>
      <c r="CQ52">
        <v>2.23283</v>
      </c>
      <c r="CR52">
        <v>19.1152</v>
      </c>
      <c r="CS52">
        <v>19.1998</v>
      </c>
      <c r="CT52">
        <v>9212.99</v>
      </c>
      <c r="CU52">
        <v>0.995579</v>
      </c>
      <c r="CV52">
        <v>0.00442135</v>
      </c>
      <c r="CW52">
        <v>0</v>
      </c>
      <c r="CX52">
        <v>0.9516</v>
      </c>
      <c r="CY52">
        <v>0</v>
      </c>
      <c r="CZ52">
        <v>1410.1</v>
      </c>
      <c r="DA52">
        <v>81221.8</v>
      </c>
      <c r="DB52">
        <v>51.125</v>
      </c>
      <c r="DC52">
        <v>48.687</v>
      </c>
      <c r="DD52">
        <v>49.937</v>
      </c>
      <c r="DE52">
        <v>46.187</v>
      </c>
      <c r="DF52">
        <v>49.25</v>
      </c>
      <c r="DG52">
        <v>9172.26</v>
      </c>
      <c r="DH52">
        <v>40.73</v>
      </c>
      <c r="DI52">
        <v>0</v>
      </c>
      <c r="DJ52">
        <v>3.70000004768372</v>
      </c>
      <c r="DK52">
        <v>1.79983823529412</v>
      </c>
      <c r="DL52">
        <v>5.00970849708178</v>
      </c>
      <c r="DM52">
        <v>589.978719838848</v>
      </c>
      <c r="DN52">
        <v>603.253117647059</v>
      </c>
      <c r="DO52">
        <v>10</v>
      </c>
      <c r="DP52">
        <v>1554846223.5</v>
      </c>
      <c r="DQ52" t="s">
        <v>334</v>
      </c>
      <c r="DR52">
        <v>14</v>
      </c>
      <c r="DS52">
        <v>2.726</v>
      </c>
      <c r="DT52">
        <v>0.09</v>
      </c>
      <c r="DU52">
        <v>400</v>
      </c>
      <c r="DV52">
        <v>19</v>
      </c>
      <c r="DW52">
        <v>0.32</v>
      </c>
      <c r="DX52">
        <v>0.14</v>
      </c>
      <c r="DY52">
        <v>865.013885245902</v>
      </c>
      <c r="DZ52">
        <v>100.198838709676</v>
      </c>
      <c r="EA52">
        <v>14.7081387028266</v>
      </c>
      <c r="EB52">
        <v>0</v>
      </c>
      <c r="EC52">
        <v>853.490295081967</v>
      </c>
      <c r="ED52">
        <v>99.4698847170791</v>
      </c>
      <c r="EE52">
        <v>14.595195037245</v>
      </c>
      <c r="EF52">
        <v>0</v>
      </c>
      <c r="EG52">
        <v>21.9421327868852</v>
      </c>
      <c r="EH52">
        <v>0.0778381808566907</v>
      </c>
      <c r="EI52">
        <v>0.0115992470263174</v>
      </c>
      <c r="EJ52">
        <v>1</v>
      </c>
      <c r="EK52">
        <v>1</v>
      </c>
      <c r="EL52">
        <v>3</v>
      </c>
      <c r="EM52" t="s">
        <v>346</v>
      </c>
      <c r="EN52">
        <v>3.20852</v>
      </c>
      <c r="EO52">
        <v>2.67581</v>
      </c>
      <c r="EP52">
        <v>0.183265</v>
      </c>
      <c r="EQ52">
        <v>0.184716</v>
      </c>
      <c r="ER52">
        <v>0.109457</v>
      </c>
      <c r="ES52">
        <v>0.109988</v>
      </c>
      <c r="ET52">
        <v>25295.2</v>
      </c>
      <c r="EU52">
        <v>28938.8</v>
      </c>
      <c r="EV52">
        <v>30793.1</v>
      </c>
      <c r="EW52">
        <v>34148.3</v>
      </c>
      <c r="EX52">
        <v>37263.1</v>
      </c>
      <c r="EY52">
        <v>37636.7</v>
      </c>
      <c r="EZ52">
        <v>41987.2</v>
      </c>
      <c r="FA52">
        <v>42172.6</v>
      </c>
      <c r="FB52">
        <v>2.2351</v>
      </c>
      <c r="FC52">
        <v>1.89797</v>
      </c>
      <c r="FD52">
        <v>0.168167</v>
      </c>
      <c r="FE52">
        <v>0</v>
      </c>
      <c r="FF52">
        <v>26.679</v>
      </c>
      <c r="FG52">
        <v>999.9</v>
      </c>
      <c r="FH52">
        <v>57.227</v>
      </c>
      <c r="FI52">
        <v>30.957</v>
      </c>
      <c r="FJ52">
        <v>25.4617</v>
      </c>
      <c r="FK52">
        <v>60.3834</v>
      </c>
      <c r="FL52">
        <v>22.1835</v>
      </c>
      <c r="FM52">
        <v>1</v>
      </c>
      <c r="FN52">
        <v>-0.0470884</v>
      </c>
      <c r="FO52">
        <v>1.92383</v>
      </c>
      <c r="FP52">
        <v>20.2462</v>
      </c>
      <c r="FQ52">
        <v>5.23975</v>
      </c>
      <c r="FR52">
        <v>11.9861</v>
      </c>
      <c r="FS52">
        <v>4.9735</v>
      </c>
      <c r="FT52">
        <v>3.29695</v>
      </c>
      <c r="FU52">
        <v>166.5</v>
      </c>
      <c r="FV52">
        <v>9999</v>
      </c>
      <c r="FW52">
        <v>9999</v>
      </c>
      <c r="FX52">
        <v>7728.5</v>
      </c>
      <c r="FY52">
        <v>1.85591</v>
      </c>
      <c r="FZ52">
        <v>1.85413</v>
      </c>
      <c r="GA52">
        <v>1.85521</v>
      </c>
      <c r="GB52">
        <v>1.85955</v>
      </c>
      <c r="GC52">
        <v>1.8538</v>
      </c>
      <c r="GD52">
        <v>1.85822</v>
      </c>
      <c r="GE52">
        <v>1.85546</v>
      </c>
      <c r="GF52">
        <v>1.85406</v>
      </c>
      <c r="GG52" t="s">
        <v>336</v>
      </c>
      <c r="GH52" t="s">
        <v>19</v>
      </c>
      <c r="GI52" t="s">
        <v>19</v>
      </c>
      <c r="GJ52" t="s">
        <v>19</v>
      </c>
      <c r="GK52" t="s">
        <v>337</v>
      </c>
      <c r="GL52" t="s">
        <v>338</v>
      </c>
      <c r="GM52" t="s">
        <v>339</v>
      </c>
      <c r="GN52" t="s">
        <v>339</v>
      </c>
      <c r="GO52" t="s">
        <v>339</v>
      </c>
      <c r="GP52" t="s">
        <v>339</v>
      </c>
      <c r="GQ52">
        <v>0</v>
      </c>
      <c r="GR52">
        <v>100</v>
      </c>
      <c r="GS52">
        <v>100</v>
      </c>
      <c r="GT52">
        <v>2.726</v>
      </c>
      <c r="GU52">
        <v>0.09</v>
      </c>
      <c r="GV52">
        <v>2</v>
      </c>
      <c r="GW52">
        <v>647.657</v>
      </c>
      <c r="GX52">
        <v>390.172</v>
      </c>
      <c r="GY52">
        <v>21.6102</v>
      </c>
      <c r="GZ52">
        <v>26.507</v>
      </c>
      <c r="HA52">
        <v>30</v>
      </c>
      <c r="HB52">
        <v>26.3975</v>
      </c>
      <c r="HC52">
        <v>26.3883</v>
      </c>
      <c r="HD52">
        <v>38.0578</v>
      </c>
      <c r="HE52">
        <v>22.2789</v>
      </c>
      <c r="HF52">
        <v>33.4258</v>
      </c>
      <c r="HG52">
        <v>21.61</v>
      </c>
      <c r="HH52">
        <v>903.17</v>
      </c>
      <c r="HI52">
        <v>22.0342</v>
      </c>
      <c r="HJ52">
        <v>101.155</v>
      </c>
      <c r="HK52">
        <v>101.504</v>
      </c>
    </row>
    <row r="53" spans="1:219">
      <c r="A53">
        <v>37</v>
      </c>
      <c r="B53">
        <v>1554850358</v>
      </c>
      <c r="C53">
        <v>544.400000095367</v>
      </c>
      <c r="D53" t="s">
        <v>447</v>
      </c>
      <c r="E53" t="s">
        <v>448</v>
      </c>
      <c r="H53">
        <v>1554850358</v>
      </c>
      <c r="I53">
        <f>BW53*AJ53*(BU53-BV53)/(100*BO53*(1000-AJ53*BU53))</f>
        <v>0</v>
      </c>
      <c r="J53">
        <f>BW53*AJ53*(BT53-BS53*(1000-AJ53*BV53)/(1000-AJ53*BU53))/(100*BO53)</f>
        <v>0</v>
      </c>
      <c r="K53">
        <f>BS53 - IF(AJ53&gt;1, J53*BO53*100.0/(AL53*CE53), 0)</f>
        <v>0</v>
      </c>
      <c r="L53">
        <f>((R53-I53/2)*K53-J53)/(R53+I53/2)</f>
        <v>0</v>
      </c>
      <c r="M53">
        <f>L53*(BX53+BY53)/1000.0</f>
        <v>0</v>
      </c>
      <c r="N53">
        <f>(BS53 - IF(AJ53&gt;1, J53*BO53*100.0/(AL53*CE53), 0))*(BX53+BY53)/1000.0</f>
        <v>0</v>
      </c>
      <c r="O53">
        <f>2.0/((1/Q53-1/P53)+SIGN(Q53)*SQRT((1/Q53-1/P53)*(1/Q53-1/P53) + 4*BP53/((BP53+1)*(BP53+1))*(2*1/Q53*1/P53-1/P53*1/P53)))</f>
        <v>0</v>
      </c>
      <c r="P53">
        <f>AG53+AF53*BO53+AE53*BO53*BO53</f>
        <v>0</v>
      </c>
      <c r="Q53">
        <f>I53*(1000-(1000*0.61365*exp(17.502*U53/(240.97+U53))/(BX53+BY53)+BU53)/2)/(1000*0.61365*exp(17.502*U53/(240.97+U53))/(BX53+BY53)-BU53)</f>
        <v>0</v>
      </c>
      <c r="R53">
        <f>1/((BP53+1)/(O53/1.6)+1/(P53/1.37)) + BP53/((BP53+1)/(O53/1.6) + BP53/(P53/1.37))</f>
        <v>0</v>
      </c>
      <c r="S53">
        <f>(BL53*BN53)</f>
        <v>0</v>
      </c>
      <c r="T53">
        <f>(BZ53+(S53+2*0.95*5.67E-8*(((BZ53+$B$7)+273)^4-(BZ53+273)^4)-44100*I53)/(1.84*29.3*P53+8*0.95*5.67E-8*(BZ53+273)^3))</f>
        <v>0</v>
      </c>
      <c r="U53">
        <f>($C$7*CA53+$D$7*CB53+$E$7*T53)</f>
        <v>0</v>
      </c>
      <c r="V53">
        <f>0.61365*exp(17.502*U53/(240.97+U53))</f>
        <v>0</v>
      </c>
      <c r="W53">
        <f>(X53/Y53*100)</f>
        <v>0</v>
      </c>
      <c r="X53">
        <f>BU53*(BX53+BY53)/1000</f>
        <v>0</v>
      </c>
      <c r="Y53">
        <f>0.61365*exp(17.502*BZ53/(240.97+BZ53))</f>
        <v>0</v>
      </c>
      <c r="Z53">
        <f>(V53-BU53*(BX53+BY53)/1000)</f>
        <v>0</v>
      </c>
      <c r="AA53">
        <f>(-I53*44100)</f>
        <v>0</v>
      </c>
      <c r="AB53">
        <f>2*29.3*P53*0.92*(BZ53-U53)</f>
        <v>0</v>
      </c>
      <c r="AC53">
        <f>2*0.95*5.67E-8*(((BZ53+$B$7)+273)^4-(U53+273)^4)</f>
        <v>0</v>
      </c>
      <c r="AD53">
        <f>S53+AC53+AA53+AB53</f>
        <v>0</v>
      </c>
      <c r="AE53">
        <v>-0.0418760012890642</v>
      </c>
      <c r="AF53">
        <v>0.0470094799861738</v>
      </c>
      <c r="AG53">
        <v>3.50106016111106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MAX(0,($B$13+$C$13*CE53)/(1+$D$13*CE53)*BX53/(BZ53+273)*$E$13)</f>
        <v>0</v>
      </c>
      <c r="AM53" t="s">
        <v>330</v>
      </c>
      <c r="AN53">
        <v>3.87508235294118</v>
      </c>
      <c r="AO53">
        <v>2.0364</v>
      </c>
      <c r="AP53">
        <f>AO53-AN53</f>
        <v>0</v>
      </c>
      <c r="AQ53">
        <f>AP53/AO53</f>
        <v>0</v>
      </c>
      <c r="AR53">
        <v>-0.829396894826422</v>
      </c>
      <c r="AS53" t="s">
        <v>449</v>
      </c>
      <c r="AT53">
        <v>2.0553</v>
      </c>
      <c r="AU53">
        <v>1.3936</v>
      </c>
      <c r="AV53">
        <f>1-AT53/AU53</f>
        <v>0</v>
      </c>
      <c r="AW53">
        <v>0.5</v>
      </c>
      <c r="AX53">
        <f>BL53</f>
        <v>0</v>
      </c>
      <c r="AY53">
        <f>J53</f>
        <v>0</v>
      </c>
      <c r="AZ53">
        <f>AV53*AW53*AX53</f>
        <v>0</v>
      </c>
      <c r="BA53">
        <f>BF53/AU53</f>
        <v>0</v>
      </c>
      <c r="BB53">
        <f>(AY53-AR53)/AX53</f>
        <v>0</v>
      </c>
      <c r="BC53">
        <f>(AO53-AU53)/AU53</f>
        <v>0</v>
      </c>
      <c r="BD53" t="s">
        <v>332</v>
      </c>
      <c r="BE53">
        <v>0</v>
      </c>
      <c r="BF53">
        <f>AU53-BE53</f>
        <v>0</v>
      </c>
      <c r="BG53">
        <f>(AU53-AT53)/(AU53-BE53)</f>
        <v>0</v>
      </c>
      <c r="BH53">
        <f>(AO53-AU53)/(AO53-BE53)</f>
        <v>0</v>
      </c>
      <c r="BI53">
        <f>(AU53-AT53)/(AU53-AN53)</f>
        <v>0</v>
      </c>
      <c r="BJ53">
        <f>(AO53-AU53)/(AO53-AN53)</f>
        <v>0</v>
      </c>
      <c r="BK53">
        <f>$B$11*CF53+$C$11*CG53+$F$11*CT53</f>
        <v>0</v>
      </c>
      <c r="BL53">
        <f>BK53*BM53</f>
        <v>0</v>
      </c>
      <c r="BM53">
        <f>($B$11*$D$9+$C$11*$D$9+$F$11*((DG53+CY53)/MAX(DG53+CY53+DH53, 0.1)*$I$9+DH53/MAX(DG53+CY53+DH53, 0.1)*$J$9))/($B$11+$C$11+$F$11)</f>
        <v>0</v>
      </c>
      <c r="BN53">
        <f>($B$11*$K$9+$C$11*$K$9+$F$11*((DG53+CY53)/MAX(DG53+CY53+DH53, 0.1)*$P$9+DH53/MAX(DG53+CY53+DH53, 0.1)*$Q$9))/($B$11+$C$11+$F$11)</f>
        <v>0</v>
      </c>
      <c r="BO53">
        <v>6</v>
      </c>
      <c r="BP53">
        <v>0.5</v>
      </c>
      <c r="BQ53" t="s">
        <v>333</v>
      </c>
      <c r="BR53">
        <v>1554850358</v>
      </c>
      <c r="BS53">
        <v>886.886</v>
      </c>
      <c r="BT53">
        <v>898.218</v>
      </c>
      <c r="BU53">
        <v>21.9639</v>
      </c>
      <c r="BV53">
        <v>22.0899</v>
      </c>
      <c r="BW53">
        <v>599.942</v>
      </c>
      <c r="BX53">
        <v>101.144</v>
      </c>
      <c r="BY53">
        <v>0.0997941</v>
      </c>
      <c r="BZ53">
        <v>27.5739</v>
      </c>
      <c r="CA53">
        <v>29.1855</v>
      </c>
      <c r="CB53">
        <v>999.9</v>
      </c>
      <c r="CC53">
        <v>0</v>
      </c>
      <c r="CD53">
        <v>0</v>
      </c>
      <c r="CE53">
        <v>9984.38</v>
      </c>
      <c r="CF53">
        <v>0</v>
      </c>
      <c r="CG53">
        <v>0.00152894</v>
      </c>
      <c r="CH53">
        <v>-11.3312</v>
      </c>
      <c r="CI53">
        <v>906.803</v>
      </c>
      <c r="CJ53">
        <v>918.507</v>
      </c>
      <c r="CK53">
        <v>-0.125992</v>
      </c>
      <c r="CL53">
        <v>884.16</v>
      </c>
      <c r="CM53">
        <v>898.218</v>
      </c>
      <c r="CN53">
        <v>21.8739</v>
      </c>
      <c r="CO53">
        <v>22.0899</v>
      </c>
      <c r="CP53">
        <v>2.22151</v>
      </c>
      <c r="CQ53">
        <v>2.23425</v>
      </c>
      <c r="CR53">
        <v>19.1183</v>
      </c>
      <c r="CS53">
        <v>19.21</v>
      </c>
      <c r="CT53">
        <v>9174.43</v>
      </c>
      <c r="CU53">
        <v>0.995579</v>
      </c>
      <c r="CV53">
        <v>0.00442135</v>
      </c>
      <c r="CW53">
        <v>0</v>
      </c>
      <c r="CX53">
        <v>0.6808</v>
      </c>
      <c r="CY53">
        <v>0</v>
      </c>
      <c r="CZ53">
        <v>1465.46</v>
      </c>
      <c r="DA53">
        <v>80881.8</v>
      </c>
      <c r="DB53">
        <v>51</v>
      </c>
      <c r="DC53">
        <v>48.687</v>
      </c>
      <c r="DD53">
        <v>49.937</v>
      </c>
      <c r="DE53">
        <v>46.187</v>
      </c>
      <c r="DF53">
        <v>49.187</v>
      </c>
      <c r="DG53">
        <v>9133.87</v>
      </c>
      <c r="DH53">
        <v>40.56</v>
      </c>
      <c r="DI53">
        <v>0</v>
      </c>
      <c r="DJ53">
        <v>4.10000014305115</v>
      </c>
      <c r="DK53">
        <v>2.0553</v>
      </c>
      <c r="DL53">
        <v>-0.721209463055301</v>
      </c>
      <c r="DM53">
        <v>477.90773996053</v>
      </c>
      <c r="DN53">
        <v>601.726411764706</v>
      </c>
      <c r="DO53">
        <v>10</v>
      </c>
      <c r="DP53">
        <v>1554846223.5</v>
      </c>
      <c r="DQ53" t="s">
        <v>334</v>
      </c>
      <c r="DR53">
        <v>14</v>
      </c>
      <c r="DS53">
        <v>2.726</v>
      </c>
      <c r="DT53">
        <v>0.09</v>
      </c>
      <c r="DU53">
        <v>400</v>
      </c>
      <c r="DV53">
        <v>19</v>
      </c>
      <c r="DW53">
        <v>0.32</v>
      </c>
      <c r="DX53">
        <v>0.14</v>
      </c>
      <c r="DY53">
        <v>871.71793442623</v>
      </c>
      <c r="DZ53">
        <v>100.327735589638</v>
      </c>
      <c r="EA53">
        <v>14.726924017326</v>
      </c>
      <c r="EB53">
        <v>0</v>
      </c>
      <c r="EC53">
        <v>860.143032786885</v>
      </c>
      <c r="ED53">
        <v>99.8904114225307</v>
      </c>
      <c r="EE53">
        <v>14.6569423487752</v>
      </c>
      <c r="EF53">
        <v>0</v>
      </c>
      <c r="EG53">
        <v>21.946631147541</v>
      </c>
      <c r="EH53">
        <v>0.073614383923855</v>
      </c>
      <c r="EI53">
        <v>0.0110616534646353</v>
      </c>
      <c r="EJ53">
        <v>1</v>
      </c>
      <c r="EK53">
        <v>1</v>
      </c>
      <c r="EL53">
        <v>3</v>
      </c>
      <c r="EM53" t="s">
        <v>346</v>
      </c>
      <c r="EN53">
        <v>3.20838</v>
      </c>
      <c r="EO53">
        <v>2.67586</v>
      </c>
      <c r="EP53">
        <v>0.18418</v>
      </c>
      <c r="EQ53">
        <v>0.185548</v>
      </c>
      <c r="ER53">
        <v>0.109472</v>
      </c>
      <c r="ES53">
        <v>0.110037</v>
      </c>
      <c r="ET53">
        <v>25267.4</v>
      </c>
      <c r="EU53">
        <v>28909.4</v>
      </c>
      <c r="EV53">
        <v>30793.8</v>
      </c>
      <c r="EW53">
        <v>34148.5</v>
      </c>
      <c r="EX53">
        <v>37263.3</v>
      </c>
      <c r="EY53">
        <v>37634.6</v>
      </c>
      <c r="EZ53">
        <v>41988.2</v>
      </c>
      <c r="FA53">
        <v>42172.6</v>
      </c>
      <c r="FB53">
        <v>2.23517</v>
      </c>
      <c r="FC53">
        <v>1.89823</v>
      </c>
      <c r="FD53">
        <v>0.153646</v>
      </c>
      <c r="FE53">
        <v>0</v>
      </c>
      <c r="FF53">
        <v>26.6767</v>
      </c>
      <c r="FG53">
        <v>999.9</v>
      </c>
      <c r="FH53">
        <v>57.227</v>
      </c>
      <c r="FI53">
        <v>30.957</v>
      </c>
      <c r="FJ53">
        <v>25.4622</v>
      </c>
      <c r="FK53">
        <v>60.4034</v>
      </c>
      <c r="FL53">
        <v>22.2476</v>
      </c>
      <c r="FM53">
        <v>1</v>
      </c>
      <c r="FN53">
        <v>-0.0468521</v>
      </c>
      <c r="FO53">
        <v>1.92406</v>
      </c>
      <c r="FP53">
        <v>20.2437</v>
      </c>
      <c r="FQ53">
        <v>5.23826</v>
      </c>
      <c r="FR53">
        <v>11.986</v>
      </c>
      <c r="FS53">
        <v>4.97305</v>
      </c>
      <c r="FT53">
        <v>3.29673</v>
      </c>
      <c r="FU53">
        <v>166.5</v>
      </c>
      <c r="FV53">
        <v>9999</v>
      </c>
      <c r="FW53">
        <v>9999</v>
      </c>
      <c r="FX53">
        <v>7728.5</v>
      </c>
      <c r="FY53">
        <v>1.85591</v>
      </c>
      <c r="FZ53">
        <v>1.85412</v>
      </c>
      <c r="GA53">
        <v>1.85518</v>
      </c>
      <c r="GB53">
        <v>1.85953</v>
      </c>
      <c r="GC53">
        <v>1.85379</v>
      </c>
      <c r="GD53">
        <v>1.85822</v>
      </c>
      <c r="GE53">
        <v>1.85546</v>
      </c>
      <c r="GF53">
        <v>1.85402</v>
      </c>
      <c r="GG53" t="s">
        <v>336</v>
      </c>
      <c r="GH53" t="s">
        <v>19</v>
      </c>
      <c r="GI53" t="s">
        <v>19</v>
      </c>
      <c r="GJ53" t="s">
        <v>19</v>
      </c>
      <c r="GK53" t="s">
        <v>337</v>
      </c>
      <c r="GL53" t="s">
        <v>338</v>
      </c>
      <c r="GM53" t="s">
        <v>339</v>
      </c>
      <c r="GN53" t="s">
        <v>339</v>
      </c>
      <c r="GO53" t="s">
        <v>339</v>
      </c>
      <c r="GP53" t="s">
        <v>339</v>
      </c>
      <c r="GQ53">
        <v>0</v>
      </c>
      <c r="GR53">
        <v>100</v>
      </c>
      <c r="GS53">
        <v>100</v>
      </c>
      <c r="GT53">
        <v>2.726</v>
      </c>
      <c r="GU53">
        <v>0.09</v>
      </c>
      <c r="GV53">
        <v>2</v>
      </c>
      <c r="GW53">
        <v>647.715</v>
      </c>
      <c r="GX53">
        <v>390.31</v>
      </c>
      <c r="GY53">
        <v>21.6101</v>
      </c>
      <c r="GZ53">
        <v>26.507</v>
      </c>
      <c r="HA53">
        <v>30.0003</v>
      </c>
      <c r="HB53">
        <v>26.3975</v>
      </c>
      <c r="HC53">
        <v>26.3883</v>
      </c>
      <c r="HD53">
        <v>38.2525</v>
      </c>
      <c r="HE53">
        <v>22.2789</v>
      </c>
      <c r="HF53">
        <v>33.4258</v>
      </c>
      <c r="HG53">
        <v>21.61</v>
      </c>
      <c r="HH53">
        <v>908.17</v>
      </c>
      <c r="HI53">
        <v>22.0327</v>
      </c>
      <c r="HJ53">
        <v>101.157</v>
      </c>
      <c r="HK53">
        <v>101.504</v>
      </c>
    </row>
    <row r="54" spans="1:219">
      <c r="A54">
        <v>38</v>
      </c>
      <c r="B54">
        <v>1554850376</v>
      </c>
      <c r="C54">
        <v>562.400000095367</v>
      </c>
      <c r="D54" t="s">
        <v>450</v>
      </c>
      <c r="E54" t="s">
        <v>451</v>
      </c>
      <c r="H54">
        <v>1554850376</v>
      </c>
      <c r="I54">
        <f>BW54*AJ54*(BU54-BV54)/(100*BO54*(1000-AJ54*BU54))</f>
        <v>0</v>
      </c>
      <c r="J54">
        <f>BW54*AJ54*(BT54-BS54*(1000-AJ54*BV54)/(1000-AJ54*BU54))/(100*BO54)</f>
        <v>0</v>
      </c>
      <c r="K54">
        <f>BS54 - IF(AJ54&gt;1, J54*BO54*100.0/(AL54*CE54), 0)</f>
        <v>0</v>
      </c>
      <c r="L54">
        <f>((R54-I54/2)*K54-J54)/(R54+I54/2)</f>
        <v>0</v>
      </c>
      <c r="M54">
        <f>L54*(BX54+BY54)/1000.0</f>
        <v>0</v>
      </c>
      <c r="N54">
        <f>(BS54 - IF(AJ54&gt;1, J54*BO54*100.0/(AL54*CE54), 0))*(BX54+BY54)/1000.0</f>
        <v>0</v>
      </c>
      <c r="O54">
        <f>2.0/((1/Q54-1/P54)+SIGN(Q54)*SQRT((1/Q54-1/P54)*(1/Q54-1/P54) + 4*BP54/((BP54+1)*(BP54+1))*(2*1/Q54*1/P54-1/P54*1/P54)))</f>
        <v>0</v>
      </c>
      <c r="P54">
        <f>AG54+AF54*BO54+AE54*BO54*BO54</f>
        <v>0</v>
      </c>
      <c r="Q54">
        <f>I54*(1000-(1000*0.61365*exp(17.502*U54/(240.97+U54))/(BX54+BY54)+BU54)/2)/(1000*0.61365*exp(17.502*U54/(240.97+U54))/(BX54+BY54)-BU54)</f>
        <v>0</v>
      </c>
      <c r="R54">
        <f>1/((BP54+1)/(O54/1.6)+1/(P54/1.37)) + BP54/((BP54+1)/(O54/1.6) + BP54/(P54/1.37))</f>
        <v>0</v>
      </c>
      <c r="S54">
        <f>(BL54*BN54)</f>
        <v>0</v>
      </c>
      <c r="T54">
        <f>(BZ54+(S54+2*0.95*5.67E-8*(((BZ54+$B$7)+273)^4-(BZ54+273)^4)-44100*I54)/(1.84*29.3*P54+8*0.95*5.67E-8*(BZ54+273)^3))</f>
        <v>0</v>
      </c>
      <c r="U54">
        <f>($C$7*CA54+$D$7*CB54+$E$7*T54)</f>
        <v>0</v>
      </c>
      <c r="V54">
        <f>0.61365*exp(17.502*U54/(240.97+U54))</f>
        <v>0</v>
      </c>
      <c r="W54">
        <f>(X54/Y54*100)</f>
        <v>0</v>
      </c>
      <c r="X54">
        <f>BU54*(BX54+BY54)/1000</f>
        <v>0</v>
      </c>
      <c r="Y54">
        <f>0.61365*exp(17.502*BZ54/(240.97+BZ54))</f>
        <v>0</v>
      </c>
      <c r="Z54">
        <f>(V54-BU54*(BX54+BY54)/1000)</f>
        <v>0</v>
      </c>
      <c r="AA54">
        <f>(-I54*44100)</f>
        <v>0</v>
      </c>
      <c r="AB54">
        <f>2*29.3*P54*0.92*(BZ54-U54)</f>
        <v>0</v>
      </c>
      <c r="AC54">
        <f>2*0.95*5.67E-8*(((BZ54+$B$7)+273)^4-(U54+273)^4)</f>
        <v>0</v>
      </c>
      <c r="AD54">
        <f>S54+AC54+AA54+AB54</f>
        <v>0</v>
      </c>
      <c r="AE54">
        <v>-0.0420983783847637</v>
      </c>
      <c r="AF54">
        <v>0.0472591177574</v>
      </c>
      <c r="AG54">
        <v>3.5157290652986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MAX(0,($B$13+$C$13*CE54)/(1+$D$13*CE54)*BX54/(BZ54+273)*$E$13)</f>
        <v>0</v>
      </c>
      <c r="AM54" t="s">
        <v>330</v>
      </c>
      <c r="AN54">
        <v>3.87508235294118</v>
      </c>
      <c r="AO54">
        <v>2.0364</v>
      </c>
      <c r="AP54">
        <f>AO54-AN54</f>
        <v>0</v>
      </c>
      <c r="AQ54">
        <f>AP54/AO54</f>
        <v>0</v>
      </c>
      <c r="AR54">
        <v>-0.829396894826422</v>
      </c>
      <c r="AS54" t="s">
        <v>452</v>
      </c>
      <c r="AT54">
        <v>1.34744117647059</v>
      </c>
      <c r="AU54">
        <v>1.4716</v>
      </c>
      <c r="AV54">
        <f>1-AT54/AU54</f>
        <v>0</v>
      </c>
      <c r="AW54">
        <v>0.5</v>
      </c>
      <c r="AX54">
        <f>BL54</f>
        <v>0</v>
      </c>
      <c r="AY54">
        <f>J54</f>
        <v>0</v>
      </c>
      <c r="AZ54">
        <f>AV54*AW54*AX54</f>
        <v>0</v>
      </c>
      <c r="BA54">
        <f>BF54/AU54</f>
        <v>0</v>
      </c>
      <c r="BB54">
        <f>(AY54-AR54)/AX54</f>
        <v>0</v>
      </c>
      <c r="BC54">
        <f>(AO54-AU54)/AU54</f>
        <v>0</v>
      </c>
      <c r="BD54" t="s">
        <v>332</v>
      </c>
      <c r="BE54">
        <v>0</v>
      </c>
      <c r="BF54">
        <f>AU54-BE54</f>
        <v>0</v>
      </c>
      <c r="BG54">
        <f>(AU54-AT54)/(AU54-BE54)</f>
        <v>0</v>
      </c>
      <c r="BH54">
        <f>(AO54-AU54)/(AO54-BE54)</f>
        <v>0</v>
      </c>
      <c r="BI54">
        <f>(AU54-AT54)/(AU54-AN54)</f>
        <v>0</v>
      </c>
      <c r="BJ54">
        <f>(AO54-AU54)/(AO54-AN54)</f>
        <v>0</v>
      </c>
      <c r="BK54">
        <f>$B$11*CF54+$C$11*CG54+$F$11*CT54</f>
        <v>0</v>
      </c>
      <c r="BL54">
        <f>BK54*BM54</f>
        <v>0</v>
      </c>
      <c r="BM54">
        <f>($B$11*$D$9+$C$11*$D$9+$F$11*((DG54+CY54)/MAX(DG54+CY54+DH54, 0.1)*$I$9+DH54/MAX(DG54+CY54+DH54, 0.1)*$J$9))/($B$11+$C$11+$F$11)</f>
        <v>0</v>
      </c>
      <c r="BN54">
        <f>($B$11*$K$9+$C$11*$K$9+$F$11*((DG54+CY54)/MAX(DG54+CY54+DH54, 0.1)*$P$9+DH54/MAX(DG54+CY54+DH54, 0.1)*$Q$9))/($B$11+$C$11+$F$11)</f>
        <v>0</v>
      </c>
      <c r="BO54">
        <v>6</v>
      </c>
      <c r="BP54">
        <v>0.5</v>
      </c>
      <c r="BQ54" t="s">
        <v>333</v>
      </c>
      <c r="BR54">
        <v>1554850376</v>
      </c>
      <c r="BS54">
        <v>917.499</v>
      </c>
      <c r="BT54">
        <v>929.135</v>
      </c>
      <c r="BU54">
        <v>22.0081</v>
      </c>
      <c r="BV54">
        <v>22.0944</v>
      </c>
      <c r="BW54">
        <v>600.026</v>
      </c>
      <c r="BX54">
        <v>101.143</v>
      </c>
      <c r="BY54">
        <v>0.100137</v>
      </c>
      <c r="BZ54">
        <v>27.6532</v>
      </c>
      <c r="CA54">
        <v>30.2119</v>
      </c>
      <c r="CB54">
        <v>999.9</v>
      </c>
      <c r="CC54">
        <v>0</v>
      </c>
      <c r="CD54">
        <v>0</v>
      </c>
      <c r="CE54">
        <v>10037.5</v>
      </c>
      <c r="CF54">
        <v>0</v>
      </c>
      <c r="CG54">
        <v>0.00152894</v>
      </c>
      <c r="CH54">
        <v>-11.6366</v>
      </c>
      <c r="CI54">
        <v>938.145</v>
      </c>
      <c r="CJ54">
        <v>950.128</v>
      </c>
      <c r="CK54">
        <v>-0.0863495</v>
      </c>
      <c r="CL54">
        <v>914.773</v>
      </c>
      <c r="CM54">
        <v>929.135</v>
      </c>
      <c r="CN54">
        <v>21.9181</v>
      </c>
      <c r="CO54">
        <v>22.0944</v>
      </c>
      <c r="CP54">
        <v>2.22597</v>
      </c>
      <c r="CQ54">
        <v>2.2347</v>
      </c>
      <c r="CR54">
        <v>19.1505</v>
      </c>
      <c r="CS54">
        <v>19.2133</v>
      </c>
      <c r="CT54">
        <v>1496.37</v>
      </c>
      <c r="CU54">
        <v>0.973007</v>
      </c>
      <c r="CV54">
        <v>0.0269931</v>
      </c>
      <c r="CW54">
        <v>0</v>
      </c>
      <c r="CX54">
        <v>0.7112</v>
      </c>
      <c r="CY54">
        <v>0</v>
      </c>
      <c r="CZ54">
        <v>251.11</v>
      </c>
      <c r="DA54">
        <v>13090.3</v>
      </c>
      <c r="DB54">
        <v>51.062</v>
      </c>
      <c r="DC54">
        <v>48.687</v>
      </c>
      <c r="DD54">
        <v>49.875</v>
      </c>
      <c r="DE54">
        <v>46.125</v>
      </c>
      <c r="DF54">
        <v>49.125</v>
      </c>
      <c r="DG54">
        <v>1455.98</v>
      </c>
      <c r="DH54">
        <v>40.39</v>
      </c>
      <c r="DI54">
        <v>0</v>
      </c>
      <c r="DJ54">
        <v>3</v>
      </c>
      <c r="DK54">
        <v>1.34744117647059</v>
      </c>
      <c r="DL54">
        <v>3.93282963687719</v>
      </c>
      <c r="DM54">
        <v>-130.147614013196</v>
      </c>
      <c r="DN54">
        <v>749.539705882353</v>
      </c>
      <c r="DO54">
        <v>10</v>
      </c>
      <c r="DP54">
        <v>1554846223.5</v>
      </c>
      <c r="DQ54" t="s">
        <v>334</v>
      </c>
      <c r="DR54">
        <v>14</v>
      </c>
      <c r="DS54">
        <v>2.726</v>
      </c>
      <c r="DT54">
        <v>0.09</v>
      </c>
      <c r="DU54">
        <v>400</v>
      </c>
      <c r="DV54">
        <v>19</v>
      </c>
      <c r="DW54">
        <v>0.32</v>
      </c>
      <c r="DX54">
        <v>0.14</v>
      </c>
      <c r="DY54">
        <v>901.951245901639</v>
      </c>
      <c r="DZ54">
        <v>101.545484928661</v>
      </c>
      <c r="EA54">
        <v>14.9060666785299</v>
      </c>
      <c r="EB54">
        <v>0</v>
      </c>
      <c r="EC54">
        <v>890.205459016394</v>
      </c>
      <c r="ED54">
        <v>100.962320465413</v>
      </c>
      <c r="EE54">
        <v>14.8150598230245</v>
      </c>
      <c r="EF54">
        <v>0</v>
      </c>
      <c r="EG54">
        <v>21.9713852459016</v>
      </c>
      <c r="EH54">
        <v>0.0984634584875887</v>
      </c>
      <c r="EI54">
        <v>0.0152077939041577</v>
      </c>
      <c r="EJ54">
        <v>1</v>
      </c>
      <c r="EK54">
        <v>1</v>
      </c>
      <c r="EL54">
        <v>3</v>
      </c>
      <c r="EM54" t="s">
        <v>346</v>
      </c>
      <c r="EN54">
        <v>3.20857</v>
      </c>
      <c r="EO54">
        <v>2.67665</v>
      </c>
      <c r="EP54">
        <v>0.188307</v>
      </c>
      <c r="EQ54">
        <v>0.189674</v>
      </c>
      <c r="ER54">
        <v>0.109627</v>
      </c>
      <c r="ES54">
        <v>0.110053</v>
      </c>
      <c r="ET54">
        <v>25138.5</v>
      </c>
      <c r="EU54">
        <v>28763</v>
      </c>
      <c r="EV54">
        <v>30792.5</v>
      </c>
      <c r="EW54">
        <v>34148.6</v>
      </c>
      <c r="EX54">
        <v>37255.1</v>
      </c>
      <c r="EY54">
        <v>37634.3</v>
      </c>
      <c r="EZ54">
        <v>41986.3</v>
      </c>
      <c r="FA54">
        <v>42173.1</v>
      </c>
      <c r="FB54">
        <v>2.23505</v>
      </c>
      <c r="FC54">
        <v>1.89772</v>
      </c>
      <c r="FD54">
        <v>0.21892</v>
      </c>
      <c r="FE54">
        <v>0</v>
      </c>
      <c r="FF54">
        <v>26.64</v>
      </c>
      <c r="FG54">
        <v>999.9</v>
      </c>
      <c r="FH54">
        <v>57.276</v>
      </c>
      <c r="FI54">
        <v>30.957</v>
      </c>
      <c r="FJ54">
        <v>25.484</v>
      </c>
      <c r="FK54">
        <v>59.9534</v>
      </c>
      <c r="FL54">
        <v>22.2276</v>
      </c>
      <c r="FM54">
        <v>1</v>
      </c>
      <c r="FN54">
        <v>-0.0472688</v>
      </c>
      <c r="FO54">
        <v>1.92816</v>
      </c>
      <c r="FP54">
        <v>20.2323</v>
      </c>
      <c r="FQ54">
        <v>5.23885</v>
      </c>
      <c r="FR54">
        <v>11.986</v>
      </c>
      <c r="FS54">
        <v>4.9735</v>
      </c>
      <c r="FT54">
        <v>3.29708</v>
      </c>
      <c r="FU54">
        <v>166.5</v>
      </c>
      <c r="FV54">
        <v>9999</v>
      </c>
      <c r="FW54">
        <v>9999</v>
      </c>
      <c r="FX54">
        <v>7729</v>
      </c>
      <c r="FY54">
        <v>1.85589</v>
      </c>
      <c r="FZ54">
        <v>1.85413</v>
      </c>
      <c r="GA54">
        <v>1.85522</v>
      </c>
      <c r="GB54">
        <v>1.85952</v>
      </c>
      <c r="GC54">
        <v>1.8538</v>
      </c>
      <c r="GD54">
        <v>1.85822</v>
      </c>
      <c r="GE54">
        <v>1.85547</v>
      </c>
      <c r="GF54">
        <v>1.854</v>
      </c>
      <c r="GG54" t="s">
        <v>336</v>
      </c>
      <c r="GH54" t="s">
        <v>19</v>
      </c>
      <c r="GI54" t="s">
        <v>19</v>
      </c>
      <c r="GJ54" t="s">
        <v>19</v>
      </c>
      <c r="GK54" t="s">
        <v>337</v>
      </c>
      <c r="GL54" t="s">
        <v>338</v>
      </c>
      <c r="GM54" t="s">
        <v>339</v>
      </c>
      <c r="GN54" t="s">
        <v>339</v>
      </c>
      <c r="GO54" t="s">
        <v>339</v>
      </c>
      <c r="GP54" t="s">
        <v>339</v>
      </c>
      <c r="GQ54">
        <v>0</v>
      </c>
      <c r="GR54">
        <v>100</v>
      </c>
      <c r="GS54">
        <v>100</v>
      </c>
      <c r="GT54">
        <v>2.726</v>
      </c>
      <c r="GU54">
        <v>0.09</v>
      </c>
      <c r="GV54">
        <v>2</v>
      </c>
      <c r="GW54">
        <v>647.62</v>
      </c>
      <c r="GX54">
        <v>390.033</v>
      </c>
      <c r="GY54">
        <v>21.6103</v>
      </c>
      <c r="GZ54">
        <v>26.507</v>
      </c>
      <c r="HA54">
        <v>30.0001</v>
      </c>
      <c r="HB54">
        <v>26.3975</v>
      </c>
      <c r="HC54">
        <v>26.3881</v>
      </c>
      <c r="HD54">
        <v>39.3347</v>
      </c>
      <c r="HE54">
        <v>22.5657</v>
      </c>
      <c r="HF54">
        <v>33.8063</v>
      </c>
      <c r="HG54">
        <v>21.61</v>
      </c>
      <c r="HH54">
        <v>938.17</v>
      </c>
      <c r="HI54">
        <v>22.0328</v>
      </c>
      <c r="HJ54">
        <v>101.153</v>
      </c>
      <c r="HK54">
        <v>101.505</v>
      </c>
    </row>
    <row r="55" spans="1:219">
      <c r="A55">
        <v>39</v>
      </c>
      <c r="B55">
        <v>1554850436.1</v>
      </c>
      <c r="C55">
        <v>622.5</v>
      </c>
      <c r="D55" t="s">
        <v>453</v>
      </c>
      <c r="E55" t="s">
        <v>454</v>
      </c>
      <c r="H55">
        <v>1554850436.1</v>
      </c>
      <c r="I55">
        <f>BW55*AJ55*(BU55-BV55)/(100*BO55*(1000-AJ55*BU55))</f>
        <v>0</v>
      </c>
      <c r="J55">
        <f>BW55*AJ55*(BT55-BS55*(1000-AJ55*BV55)/(1000-AJ55*BU55))/(100*BO55)</f>
        <v>0</v>
      </c>
      <c r="K55">
        <f>BS55 - IF(AJ55&gt;1, J55*BO55*100.0/(AL55*CE55), 0)</f>
        <v>0</v>
      </c>
      <c r="L55">
        <f>((R55-I55/2)*K55-J55)/(R55+I55/2)</f>
        <v>0</v>
      </c>
      <c r="M55">
        <f>L55*(BX55+BY55)/1000.0</f>
        <v>0</v>
      </c>
      <c r="N55">
        <f>(BS55 - IF(AJ55&gt;1, J55*BO55*100.0/(AL55*CE55), 0))*(BX55+BY55)/1000.0</f>
        <v>0</v>
      </c>
      <c r="O55">
        <f>2.0/((1/Q55-1/P55)+SIGN(Q55)*SQRT((1/Q55-1/P55)*(1/Q55-1/P55) + 4*BP55/((BP55+1)*(BP55+1))*(2*1/Q55*1/P55-1/P55*1/P55)))</f>
        <v>0</v>
      </c>
      <c r="P55">
        <f>AG55+AF55*BO55+AE55*BO55*BO55</f>
        <v>0</v>
      </c>
      <c r="Q55">
        <f>I55*(1000-(1000*0.61365*exp(17.502*U55/(240.97+U55))/(BX55+BY55)+BU55)/2)/(1000*0.61365*exp(17.502*U55/(240.97+U55))/(BX55+BY55)-BU55)</f>
        <v>0</v>
      </c>
      <c r="R55">
        <f>1/((BP55+1)/(O55/1.6)+1/(P55/1.37)) + BP55/((BP55+1)/(O55/1.6) + BP55/(P55/1.37))</f>
        <v>0</v>
      </c>
      <c r="S55">
        <f>(BL55*BN55)</f>
        <v>0</v>
      </c>
      <c r="T55">
        <f>(BZ55+(S55+2*0.95*5.67E-8*(((BZ55+$B$7)+273)^4-(BZ55+273)^4)-44100*I55)/(1.84*29.3*P55+8*0.95*5.67E-8*(BZ55+273)^3))</f>
        <v>0</v>
      </c>
      <c r="U55">
        <f>($C$7*CA55+$D$7*CB55+$E$7*T55)</f>
        <v>0</v>
      </c>
      <c r="V55">
        <f>0.61365*exp(17.502*U55/(240.97+U55))</f>
        <v>0</v>
      </c>
      <c r="W55">
        <f>(X55/Y55*100)</f>
        <v>0</v>
      </c>
      <c r="X55">
        <f>BU55*(BX55+BY55)/1000</f>
        <v>0</v>
      </c>
      <c r="Y55">
        <f>0.61365*exp(17.502*BZ55/(240.97+BZ55))</f>
        <v>0</v>
      </c>
      <c r="Z55">
        <f>(V55-BU55*(BX55+BY55)/1000)</f>
        <v>0</v>
      </c>
      <c r="AA55">
        <f>(-I55*44100)</f>
        <v>0</v>
      </c>
      <c r="AB55">
        <f>2*29.3*P55*0.92*(BZ55-U55)</f>
        <v>0</v>
      </c>
      <c r="AC55">
        <f>2*0.95*5.67E-8*(((BZ55+$B$7)+273)^4-(U55+273)^4)</f>
        <v>0</v>
      </c>
      <c r="AD55">
        <f>S55+AC55+AA55+AB55</f>
        <v>0</v>
      </c>
      <c r="AE55">
        <v>-0.0419545158031483</v>
      </c>
      <c r="AF55">
        <v>0.0470976194064825</v>
      </c>
      <c r="AG55">
        <v>3.50624243158616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MAX(0,($B$13+$C$13*CE55)/(1+$D$13*CE55)*BX55/(BZ55+273)*$E$13)</f>
        <v>0</v>
      </c>
      <c r="AM55" t="s">
        <v>330</v>
      </c>
      <c r="AN55">
        <v>3.87508235294118</v>
      </c>
      <c r="AO55">
        <v>2.0364</v>
      </c>
      <c r="AP55">
        <f>AO55-AN55</f>
        <v>0</v>
      </c>
      <c r="AQ55">
        <f>AP55/AO55</f>
        <v>0</v>
      </c>
      <c r="AR55">
        <v>-0.829396894826422</v>
      </c>
      <c r="AS55" t="s">
        <v>455</v>
      </c>
      <c r="AT55">
        <v>1.32834705882353</v>
      </c>
      <c r="AU55">
        <v>1.3504</v>
      </c>
      <c r="AV55">
        <f>1-AT55/AU55</f>
        <v>0</v>
      </c>
      <c r="AW55">
        <v>0.5</v>
      </c>
      <c r="AX55">
        <f>BL55</f>
        <v>0</v>
      </c>
      <c r="AY55">
        <f>J55</f>
        <v>0</v>
      </c>
      <c r="AZ55">
        <f>AV55*AW55*AX55</f>
        <v>0</v>
      </c>
      <c r="BA55">
        <f>BF55/AU55</f>
        <v>0</v>
      </c>
      <c r="BB55">
        <f>(AY55-AR55)/AX55</f>
        <v>0</v>
      </c>
      <c r="BC55">
        <f>(AO55-AU55)/AU55</f>
        <v>0</v>
      </c>
      <c r="BD55" t="s">
        <v>332</v>
      </c>
      <c r="BE55">
        <v>0</v>
      </c>
      <c r="BF55">
        <f>AU55-BE55</f>
        <v>0</v>
      </c>
      <c r="BG55">
        <f>(AU55-AT55)/(AU55-BE55)</f>
        <v>0</v>
      </c>
      <c r="BH55">
        <f>(AO55-AU55)/(AO55-BE55)</f>
        <v>0</v>
      </c>
      <c r="BI55">
        <f>(AU55-AT55)/(AU55-AN55)</f>
        <v>0</v>
      </c>
      <c r="BJ55">
        <f>(AO55-AU55)/(AO55-AN55)</f>
        <v>0</v>
      </c>
      <c r="BK55">
        <f>$B$11*CF55+$C$11*CG55+$F$11*CT55</f>
        <v>0</v>
      </c>
      <c r="BL55">
        <f>BK55*BM55</f>
        <v>0</v>
      </c>
      <c r="BM55">
        <f>($B$11*$D$9+$C$11*$D$9+$F$11*((DG55+CY55)/MAX(DG55+CY55+DH55, 0.1)*$I$9+DH55/MAX(DG55+CY55+DH55, 0.1)*$J$9))/($B$11+$C$11+$F$11)</f>
        <v>0</v>
      </c>
      <c r="BN55">
        <f>($B$11*$K$9+$C$11*$K$9+$F$11*((DG55+CY55)/MAX(DG55+CY55+DH55, 0.1)*$P$9+DH55/MAX(DG55+CY55+DH55, 0.1)*$Q$9))/($B$11+$C$11+$F$11)</f>
        <v>0</v>
      </c>
      <c r="BO55">
        <v>6</v>
      </c>
      <c r="BP55">
        <v>0.5</v>
      </c>
      <c r="BQ55" t="s">
        <v>333</v>
      </c>
      <c r="BR55">
        <v>1554850436.1</v>
      </c>
      <c r="BS55">
        <v>1007.36</v>
      </c>
      <c r="BT55">
        <v>1009.97</v>
      </c>
      <c r="BU55">
        <v>22.0365</v>
      </c>
      <c r="BV55">
        <v>22.1474</v>
      </c>
      <c r="BW55">
        <v>599.969</v>
      </c>
      <c r="BX55">
        <v>101.144</v>
      </c>
      <c r="BY55">
        <v>0.0999524</v>
      </c>
      <c r="BZ55">
        <v>27.7363</v>
      </c>
      <c r="CA55">
        <v>30.2162</v>
      </c>
      <c r="CB55">
        <v>999.9</v>
      </c>
      <c r="CC55">
        <v>0</v>
      </c>
      <c r="CD55">
        <v>0</v>
      </c>
      <c r="CE55">
        <v>10003.1</v>
      </c>
      <c r="CF55">
        <v>0</v>
      </c>
      <c r="CG55">
        <v>0.00152894</v>
      </c>
      <c r="CH55">
        <v>-2.60815</v>
      </c>
      <c r="CI55">
        <v>1030.06</v>
      </c>
      <c r="CJ55">
        <v>1032.84</v>
      </c>
      <c r="CK55">
        <v>-0.110966</v>
      </c>
      <c r="CL55">
        <v>1004.63</v>
      </c>
      <c r="CM55">
        <v>1009.97</v>
      </c>
      <c r="CN55">
        <v>21.9465</v>
      </c>
      <c r="CO55">
        <v>22.1474</v>
      </c>
      <c r="CP55">
        <v>2.22885</v>
      </c>
      <c r="CQ55">
        <v>2.24007</v>
      </c>
      <c r="CR55">
        <v>19.1712</v>
      </c>
      <c r="CS55">
        <v>19.2518</v>
      </c>
      <c r="CT55">
        <v>1496.01</v>
      </c>
      <c r="CU55">
        <v>0.973002</v>
      </c>
      <c r="CV55">
        <v>0.0269976</v>
      </c>
      <c r="CW55">
        <v>0</v>
      </c>
      <c r="CX55">
        <v>0.626</v>
      </c>
      <c r="CY55">
        <v>0</v>
      </c>
      <c r="CZ55">
        <v>248.767</v>
      </c>
      <c r="DA55">
        <v>13087.1</v>
      </c>
      <c r="DB55">
        <v>51.125</v>
      </c>
      <c r="DC55">
        <v>48.562</v>
      </c>
      <c r="DD55">
        <v>49.687</v>
      </c>
      <c r="DE55">
        <v>46.062</v>
      </c>
      <c r="DF55">
        <v>49.062</v>
      </c>
      <c r="DG55">
        <v>1455.62</v>
      </c>
      <c r="DH55">
        <v>40.39</v>
      </c>
      <c r="DI55">
        <v>0</v>
      </c>
      <c r="DJ55">
        <v>3.20000004768372</v>
      </c>
      <c r="DK55">
        <v>1.32834705882353</v>
      </c>
      <c r="DL55">
        <v>2.17560134806216</v>
      </c>
      <c r="DM55">
        <v>-3222.7811594211</v>
      </c>
      <c r="DN55">
        <v>748.109882352941</v>
      </c>
      <c r="DO55">
        <v>10</v>
      </c>
      <c r="DP55">
        <v>1554846223.5</v>
      </c>
      <c r="DQ55" t="s">
        <v>334</v>
      </c>
      <c r="DR55">
        <v>14</v>
      </c>
      <c r="DS55">
        <v>2.726</v>
      </c>
      <c r="DT55">
        <v>0.09</v>
      </c>
      <c r="DU55">
        <v>400</v>
      </c>
      <c r="DV55">
        <v>19</v>
      </c>
      <c r="DW55">
        <v>0.32</v>
      </c>
      <c r="DX55">
        <v>0.14</v>
      </c>
      <c r="DY55">
        <v>999.24768852459</v>
      </c>
      <c r="DZ55">
        <v>70.4591281149471</v>
      </c>
      <c r="EA55">
        <v>10.6863313561672</v>
      </c>
      <c r="EB55">
        <v>0</v>
      </c>
      <c r="EC55">
        <v>989.737491803279</v>
      </c>
      <c r="ED55">
        <v>87.6654992698858</v>
      </c>
      <c r="EE55">
        <v>12.8645777292367</v>
      </c>
      <c r="EF55">
        <v>0</v>
      </c>
      <c r="EG55">
        <v>22.0061409836066</v>
      </c>
      <c r="EH55">
        <v>0.10450006366382</v>
      </c>
      <c r="EI55">
        <v>0.0153598409427512</v>
      </c>
      <c r="EJ55">
        <v>1</v>
      </c>
      <c r="EK55">
        <v>1</v>
      </c>
      <c r="EL55">
        <v>3</v>
      </c>
      <c r="EM55" t="s">
        <v>346</v>
      </c>
      <c r="EN55">
        <v>3.20844</v>
      </c>
      <c r="EO55">
        <v>2.67618</v>
      </c>
      <c r="EP55">
        <v>0.200024</v>
      </c>
      <c r="EQ55">
        <v>0.200141</v>
      </c>
      <c r="ER55">
        <v>0.109728</v>
      </c>
      <c r="ES55">
        <v>0.110238</v>
      </c>
      <c r="ET55">
        <v>24775.5</v>
      </c>
      <c r="EU55">
        <v>28391.1</v>
      </c>
      <c r="EV55">
        <v>30792.3</v>
      </c>
      <c r="EW55">
        <v>34148.1</v>
      </c>
      <c r="EX55">
        <v>37250.6</v>
      </c>
      <c r="EY55">
        <v>37625.8</v>
      </c>
      <c r="EZ55">
        <v>41986</v>
      </c>
      <c r="FA55">
        <v>42172.3</v>
      </c>
      <c r="FB55">
        <v>2.23528</v>
      </c>
      <c r="FC55">
        <v>1.89835</v>
      </c>
      <c r="FD55">
        <v>0.210386</v>
      </c>
      <c r="FE55">
        <v>0</v>
      </c>
      <c r="FF55">
        <v>26.784</v>
      </c>
      <c r="FG55">
        <v>999.9</v>
      </c>
      <c r="FH55">
        <v>57.52</v>
      </c>
      <c r="FI55">
        <v>30.957</v>
      </c>
      <c r="FJ55">
        <v>25.5926</v>
      </c>
      <c r="FK55">
        <v>60.2561</v>
      </c>
      <c r="FL55">
        <v>22.2676</v>
      </c>
      <c r="FM55">
        <v>1</v>
      </c>
      <c r="FN55">
        <v>-0.0466692</v>
      </c>
      <c r="FO55">
        <v>1.94854</v>
      </c>
      <c r="FP55">
        <v>20.2329</v>
      </c>
      <c r="FQ55">
        <v>5.24365</v>
      </c>
      <c r="FR55">
        <v>11.9861</v>
      </c>
      <c r="FS55">
        <v>4.97495</v>
      </c>
      <c r="FT55">
        <v>3.298</v>
      </c>
      <c r="FU55">
        <v>166.5</v>
      </c>
      <c r="FV55">
        <v>9999</v>
      </c>
      <c r="FW55">
        <v>9999</v>
      </c>
      <c r="FX55">
        <v>7730.4</v>
      </c>
      <c r="FY55">
        <v>1.85589</v>
      </c>
      <c r="FZ55">
        <v>1.85411</v>
      </c>
      <c r="GA55">
        <v>1.85519</v>
      </c>
      <c r="GB55">
        <v>1.85953</v>
      </c>
      <c r="GC55">
        <v>1.8538</v>
      </c>
      <c r="GD55">
        <v>1.85822</v>
      </c>
      <c r="GE55">
        <v>1.85545</v>
      </c>
      <c r="GF55">
        <v>1.85398</v>
      </c>
      <c r="GG55" t="s">
        <v>336</v>
      </c>
      <c r="GH55" t="s">
        <v>19</v>
      </c>
      <c r="GI55" t="s">
        <v>19</v>
      </c>
      <c r="GJ55" t="s">
        <v>19</v>
      </c>
      <c r="GK55" t="s">
        <v>337</v>
      </c>
      <c r="GL55" t="s">
        <v>338</v>
      </c>
      <c r="GM55" t="s">
        <v>339</v>
      </c>
      <c r="GN55" t="s">
        <v>339</v>
      </c>
      <c r="GO55" t="s">
        <v>339</v>
      </c>
      <c r="GP55" t="s">
        <v>339</v>
      </c>
      <c r="GQ55">
        <v>0</v>
      </c>
      <c r="GR55">
        <v>100</v>
      </c>
      <c r="GS55">
        <v>100</v>
      </c>
      <c r="GT55">
        <v>2.726</v>
      </c>
      <c r="GU55">
        <v>0.09</v>
      </c>
      <c r="GV55">
        <v>2</v>
      </c>
      <c r="GW55">
        <v>647.793</v>
      </c>
      <c r="GX55">
        <v>390.379</v>
      </c>
      <c r="GY55">
        <v>21.6104</v>
      </c>
      <c r="GZ55">
        <v>26.5092</v>
      </c>
      <c r="HA55">
        <v>30.0002</v>
      </c>
      <c r="HB55">
        <v>26.3975</v>
      </c>
      <c r="HC55">
        <v>26.3883</v>
      </c>
      <c r="HD55">
        <v>41.8292</v>
      </c>
      <c r="HE55">
        <v>22.29</v>
      </c>
      <c r="HF55">
        <v>36.0763</v>
      </c>
      <c r="HG55">
        <v>21.61</v>
      </c>
      <c r="HH55">
        <v>1010</v>
      </c>
      <c r="HI55">
        <v>22.2177</v>
      </c>
      <c r="HJ55">
        <v>101.152</v>
      </c>
      <c r="HK55">
        <v>101.503</v>
      </c>
    </row>
    <row r="56" spans="1:219">
      <c r="A56">
        <v>40</v>
      </c>
      <c r="B56">
        <v>1554850440.1</v>
      </c>
      <c r="C56">
        <v>626.5</v>
      </c>
      <c r="D56" t="s">
        <v>456</v>
      </c>
      <c r="E56" t="s">
        <v>457</v>
      </c>
      <c r="H56">
        <v>1554850440.1</v>
      </c>
      <c r="I56">
        <f>BW56*AJ56*(BU56-BV56)/(100*BO56*(1000-AJ56*BU56))</f>
        <v>0</v>
      </c>
      <c r="J56">
        <f>BW56*AJ56*(BT56-BS56*(1000-AJ56*BV56)/(1000-AJ56*BU56))/(100*BO56)</f>
        <v>0</v>
      </c>
      <c r="K56">
        <f>BS56 - IF(AJ56&gt;1, J56*BO56*100.0/(AL56*CE56), 0)</f>
        <v>0</v>
      </c>
      <c r="L56">
        <f>((R56-I56/2)*K56-J56)/(R56+I56/2)</f>
        <v>0</v>
      </c>
      <c r="M56">
        <f>L56*(BX56+BY56)/1000.0</f>
        <v>0</v>
      </c>
      <c r="N56">
        <f>(BS56 - IF(AJ56&gt;1, J56*BO56*100.0/(AL56*CE56), 0))*(BX56+BY56)/1000.0</f>
        <v>0</v>
      </c>
      <c r="O56">
        <f>2.0/((1/Q56-1/P56)+SIGN(Q56)*SQRT((1/Q56-1/P56)*(1/Q56-1/P56) + 4*BP56/((BP56+1)*(BP56+1))*(2*1/Q56*1/P56-1/P56*1/P56)))</f>
        <v>0</v>
      </c>
      <c r="P56">
        <f>AG56+AF56*BO56+AE56*BO56*BO56</f>
        <v>0</v>
      </c>
      <c r="Q56">
        <f>I56*(1000-(1000*0.61365*exp(17.502*U56/(240.97+U56))/(BX56+BY56)+BU56)/2)/(1000*0.61365*exp(17.502*U56/(240.97+U56))/(BX56+BY56)-BU56)</f>
        <v>0</v>
      </c>
      <c r="R56">
        <f>1/((BP56+1)/(O56/1.6)+1/(P56/1.37)) + BP56/((BP56+1)/(O56/1.6) + BP56/(P56/1.37))</f>
        <v>0</v>
      </c>
      <c r="S56">
        <f>(BL56*BN56)</f>
        <v>0</v>
      </c>
      <c r="T56">
        <f>(BZ56+(S56+2*0.95*5.67E-8*(((BZ56+$B$7)+273)^4-(BZ56+273)^4)-44100*I56)/(1.84*29.3*P56+8*0.95*5.67E-8*(BZ56+273)^3))</f>
        <v>0</v>
      </c>
      <c r="U56">
        <f>($C$7*CA56+$D$7*CB56+$E$7*T56)</f>
        <v>0</v>
      </c>
      <c r="V56">
        <f>0.61365*exp(17.502*U56/(240.97+U56))</f>
        <v>0</v>
      </c>
      <c r="W56">
        <f>(X56/Y56*100)</f>
        <v>0</v>
      </c>
      <c r="X56">
        <f>BU56*(BX56+BY56)/1000</f>
        <v>0</v>
      </c>
      <c r="Y56">
        <f>0.61365*exp(17.502*BZ56/(240.97+BZ56))</f>
        <v>0</v>
      </c>
      <c r="Z56">
        <f>(V56-BU56*(BX56+BY56)/1000)</f>
        <v>0</v>
      </c>
      <c r="AA56">
        <f>(-I56*44100)</f>
        <v>0</v>
      </c>
      <c r="AB56">
        <f>2*29.3*P56*0.92*(BZ56-U56)</f>
        <v>0</v>
      </c>
      <c r="AC56">
        <f>2*0.95*5.67E-8*(((BZ56+$B$7)+273)^4-(U56+273)^4)</f>
        <v>0</v>
      </c>
      <c r="AD56">
        <f>S56+AC56+AA56+AB56</f>
        <v>0</v>
      </c>
      <c r="AE56">
        <v>-0.0419410992625292</v>
      </c>
      <c r="AF56">
        <v>0.047082558164284</v>
      </c>
      <c r="AG56">
        <v>3.50535712863509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MAX(0,($B$13+$C$13*CE56)/(1+$D$13*CE56)*BX56/(BZ56+273)*$E$13)</f>
        <v>0</v>
      </c>
      <c r="AM56" t="s">
        <v>330</v>
      </c>
      <c r="AN56">
        <v>3.87508235294118</v>
      </c>
      <c r="AO56">
        <v>2.0364</v>
      </c>
      <c r="AP56">
        <f>AO56-AN56</f>
        <v>0</v>
      </c>
      <c r="AQ56">
        <f>AP56/AO56</f>
        <v>0</v>
      </c>
      <c r="AR56">
        <v>-0.829396894826422</v>
      </c>
      <c r="AS56" t="s">
        <v>458</v>
      </c>
      <c r="AT56">
        <v>1.28858529411765</v>
      </c>
      <c r="AU56">
        <v>1.6096</v>
      </c>
      <c r="AV56">
        <f>1-AT56/AU56</f>
        <v>0</v>
      </c>
      <c r="AW56">
        <v>0.5</v>
      </c>
      <c r="AX56">
        <f>BL56</f>
        <v>0</v>
      </c>
      <c r="AY56">
        <f>J56</f>
        <v>0</v>
      </c>
      <c r="AZ56">
        <f>AV56*AW56*AX56</f>
        <v>0</v>
      </c>
      <c r="BA56">
        <f>BF56/AU56</f>
        <v>0</v>
      </c>
      <c r="BB56">
        <f>(AY56-AR56)/AX56</f>
        <v>0</v>
      </c>
      <c r="BC56">
        <f>(AO56-AU56)/AU56</f>
        <v>0</v>
      </c>
      <c r="BD56" t="s">
        <v>332</v>
      </c>
      <c r="BE56">
        <v>0</v>
      </c>
      <c r="BF56">
        <f>AU56-BE56</f>
        <v>0</v>
      </c>
      <c r="BG56">
        <f>(AU56-AT56)/(AU56-BE56)</f>
        <v>0</v>
      </c>
      <c r="BH56">
        <f>(AO56-AU56)/(AO56-BE56)</f>
        <v>0</v>
      </c>
      <c r="BI56">
        <f>(AU56-AT56)/(AU56-AN56)</f>
        <v>0</v>
      </c>
      <c r="BJ56">
        <f>(AO56-AU56)/(AO56-AN56)</f>
        <v>0</v>
      </c>
      <c r="BK56">
        <f>$B$11*CF56+$C$11*CG56+$F$11*CT56</f>
        <v>0</v>
      </c>
      <c r="BL56">
        <f>BK56*BM56</f>
        <v>0</v>
      </c>
      <c r="BM56">
        <f>($B$11*$D$9+$C$11*$D$9+$F$11*((DG56+CY56)/MAX(DG56+CY56+DH56, 0.1)*$I$9+DH56/MAX(DG56+CY56+DH56, 0.1)*$J$9))/($B$11+$C$11+$F$11)</f>
        <v>0</v>
      </c>
      <c r="BN56">
        <f>($B$11*$K$9+$C$11*$K$9+$F$11*((DG56+CY56)/MAX(DG56+CY56+DH56, 0.1)*$P$9+DH56/MAX(DG56+CY56+DH56, 0.1)*$Q$9))/($B$11+$C$11+$F$11)</f>
        <v>0</v>
      </c>
      <c r="BO56">
        <v>6</v>
      </c>
      <c r="BP56">
        <v>0.5</v>
      </c>
      <c r="BQ56" t="s">
        <v>333</v>
      </c>
      <c r="BR56">
        <v>1554850440.1</v>
      </c>
      <c r="BS56">
        <v>1008.09</v>
      </c>
      <c r="BT56">
        <v>1010.05</v>
      </c>
      <c r="BU56">
        <v>22.0474</v>
      </c>
      <c r="BV56">
        <v>22.1811</v>
      </c>
      <c r="BW56">
        <v>599.971</v>
      </c>
      <c r="BX56">
        <v>101.143</v>
      </c>
      <c r="BY56">
        <v>0.100027</v>
      </c>
      <c r="BZ56">
        <v>27.743</v>
      </c>
      <c r="CA56">
        <v>30.2508</v>
      </c>
      <c r="CB56">
        <v>999.9</v>
      </c>
      <c r="CC56">
        <v>0</v>
      </c>
      <c r="CD56">
        <v>0</v>
      </c>
      <c r="CE56">
        <v>10000</v>
      </c>
      <c r="CF56">
        <v>0</v>
      </c>
      <c r="CG56">
        <v>0.00152894</v>
      </c>
      <c r="CH56">
        <v>-1.96509</v>
      </c>
      <c r="CI56">
        <v>1030.82</v>
      </c>
      <c r="CJ56">
        <v>1032.97</v>
      </c>
      <c r="CK56">
        <v>-0.133736</v>
      </c>
      <c r="CL56">
        <v>1005.36</v>
      </c>
      <c r="CM56">
        <v>1010.05</v>
      </c>
      <c r="CN56">
        <v>21.9574</v>
      </c>
      <c r="CO56">
        <v>22.1811</v>
      </c>
      <c r="CP56">
        <v>2.22993</v>
      </c>
      <c r="CQ56">
        <v>2.24345</v>
      </c>
      <c r="CR56">
        <v>19.1789</v>
      </c>
      <c r="CS56">
        <v>19.276</v>
      </c>
      <c r="CT56">
        <v>9155.18</v>
      </c>
      <c r="CU56">
        <v>0.995575</v>
      </c>
      <c r="CV56">
        <v>0.00442471</v>
      </c>
      <c r="CW56">
        <v>0</v>
      </c>
      <c r="CX56">
        <v>0.2884</v>
      </c>
      <c r="CY56">
        <v>0</v>
      </c>
      <c r="CZ56">
        <v>1473.31</v>
      </c>
      <c r="DA56">
        <v>80712</v>
      </c>
      <c r="DB56">
        <v>51.187</v>
      </c>
      <c r="DC56">
        <v>48.562</v>
      </c>
      <c r="DD56">
        <v>49.687</v>
      </c>
      <c r="DE56">
        <v>46.062</v>
      </c>
      <c r="DF56">
        <v>49.062</v>
      </c>
      <c r="DG56">
        <v>9114.67</v>
      </c>
      <c r="DH56">
        <v>40.51</v>
      </c>
      <c r="DI56">
        <v>0</v>
      </c>
      <c r="DJ56">
        <v>3.59999990463257</v>
      </c>
      <c r="DK56">
        <v>1.28858529411765</v>
      </c>
      <c r="DL56">
        <v>-0.663509903877307</v>
      </c>
      <c r="DM56">
        <v>165.609323564787</v>
      </c>
      <c r="DN56">
        <v>818.287529411765</v>
      </c>
      <c r="DO56">
        <v>10</v>
      </c>
      <c r="DP56">
        <v>1554846223.5</v>
      </c>
      <c r="DQ56" t="s">
        <v>334</v>
      </c>
      <c r="DR56">
        <v>14</v>
      </c>
      <c r="DS56">
        <v>2.726</v>
      </c>
      <c r="DT56">
        <v>0.09</v>
      </c>
      <c r="DU56">
        <v>400</v>
      </c>
      <c r="DV56">
        <v>19</v>
      </c>
      <c r="DW56">
        <v>0.32</v>
      </c>
      <c r="DX56">
        <v>0.14</v>
      </c>
      <c r="DY56">
        <v>1003.05608196721</v>
      </c>
      <c r="DZ56">
        <v>52.3291887890001</v>
      </c>
      <c r="EA56">
        <v>8.40613913111377</v>
      </c>
      <c r="EB56">
        <v>0</v>
      </c>
      <c r="EC56">
        <v>994.749770491803</v>
      </c>
      <c r="ED56">
        <v>75.4158751983065</v>
      </c>
      <c r="EE56">
        <v>11.3073743852545</v>
      </c>
      <c r="EF56">
        <v>0</v>
      </c>
      <c r="EG56">
        <v>22.0129803278689</v>
      </c>
      <c r="EH56">
        <v>0.113790586991013</v>
      </c>
      <c r="EI56">
        <v>0.0167512056788692</v>
      </c>
      <c r="EJ56">
        <v>1</v>
      </c>
      <c r="EK56">
        <v>1</v>
      </c>
      <c r="EL56">
        <v>3</v>
      </c>
      <c r="EM56" t="s">
        <v>346</v>
      </c>
      <c r="EN56">
        <v>3.20844</v>
      </c>
      <c r="EO56">
        <v>2.67621</v>
      </c>
      <c r="EP56">
        <v>0.200115</v>
      </c>
      <c r="EQ56">
        <v>0.200151</v>
      </c>
      <c r="ER56">
        <v>0.109765</v>
      </c>
      <c r="ES56">
        <v>0.110354</v>
      </c>
      <c r="ET56">
        <v>24772.1</v>
      </c>
      <c r="EU56">
        <v>28391.1</v>
      </c>
      <c r="EV56">
        <v>30791.6</v>
      </c>
      <c r="EW56">
        <v>34148.6</v>
      </c>
      <c r="EX56">
        <v>37248.4</v>
      </c>
      <c r="EY56">
        <v>37621.2</v>
      </c>
      <c r="EZ56">
        <v>41985.3</v>
      </c>
      <c r="FA56">
        <v>42172.7</v>
      </c>
      <c r="FB56">
        <v>2.23507</v>
      </c>
      <c r="FC56">
        <v>1.89852</v>
      </c>
      <c r="FD56">
        <v>0.212114</v>
      </c>
      <c r="FE56">
        <v>0</v>
      </c>
      <c r="FF56">
        <v>26.7908</v>
      </c>
      <c r="FG56">
        <v>999.9</v>
      </c>
      <c r="FH56">
        <v>57.52</v>
      </c>
      <c r="FI56">
        <v>30.968</v>
      </c>
      <c r="FJ56">
        <v>25.6097</v>
      </c>
      <c r="FK56">
        <v>60.3061</v>
      </c>
      <c r="FL56">
        <v>22.3838</v>
      </c>
      <c r="FM56">
        <v>1</v>
      </c>
      <c r="FN56">
        <v>-0.0468343</v>
      </c>
      <c r="FO56">
        <v>1.94955</v>
      </c>
      <c r="FP56">
        <v>20.2358</v>
      </c>
      <c r="FQ56">
        <v>5.24395</v>
      </c>
      <c r="FR56">
        <v>11.986</v>
      </c>
      <c r="FS56">
        <v>4.9751</v>
      </c>
      <c r="FT56">
        <v>3.298</v>
      </c>
      <c r="FU56">
        <v>166.5</v>
      </c>
      <c r="FV56">
        <v>9999</v>
      </c>
      <c r="FW56">
        <v>9999</v>
      </c>
      <c r="FX56">
        <v>7730.4</v>
      </c>
      <c r="FY56">
        <v>1.85589</v>
      </c>
      <c r="FZ56">
        <v>1.85412</v>
      </c>
      <c r="GA56">
        <v>1.85519</v>
      </c>
      <c r="GB56">
        <v>1.85952</v>
      </c>
      <c r="GC56">
        <v>1.8538</v>
      </c>
      <c r="GD56">
        <v>1.85821</v>
      </c>
      <c r="GE56">
        <v>1.85546</v>
      </c>
      <c r="GF56">
        <v>1.854</v>
      </c>
      <c r="GG56" t="s">
        <v>336</v>
      </c>
      <c r="GH56" t="s">
        <v>19</v>
      </c>
      <c r="GI56" t="s">
        <v>19</v>
      </c>
      <c r="GJ56" t="s">
        <v>19</v>
      </c>
      <c r="GK56" t="s">
        <v>337</v>
      </c>
      <c r="GL56" t="s">
        <v>338</v>
      </c>
      <c r="GM56" t="s">
        <v>339</v>
      </c>
      <c r="GN56" t="s">
        <v>339</v>
      </c>
      <c r="GO56" t="s">
        <v>339</v>
      </c>
      <c r="GP56" t="s">
        <v>339</v>
      </c>
      <c r="GQ56">
        <v>0</v>
      </c>
      <c r="GR56">
        <v>100</v>
      </c>
      <c r="GS56">
        <v>100</v>
      </c>
      <c r="GT56">
        <v>2.726</v>
      </c>
      <c r="GU56">
        <v>0.09</v>
      </c>
      <c r="GV56">
        <v>2</v>
      </c>
      <c r="GW56">
        <v>647.638</v>
      </c>
      <c r="GX56">
        <v>390.475</v>
      </c>
      <c r="GY56">
        <v>21.6103</v>
      </c>
      <c r="GZ56">
        <v>26.5092</v>
      </c>
      <c r="HA56">
        <v>30</v>
      </c>
      <c r="HB56">
        <v>26.3975</v>
      </c>
      <c r="HC56">
        <v>26.3883</v>
      </c>
      <c r="HD56">
        <v>41.8269</v>
      </c>
      <c r="HE56">
        <v>22.29</v>
      </c>
      <c r="HF56">
        <v>36.0763</v>
      </c>
      <c r="HG56">
        <v>21.61</v>
      </c>
      <c r="HH56">
        <v>1010</v>
      </c>
      <c r="HI56">
        <v>22.2179</v>
      </c>
      <c r="HJ56">
        <v>101.15</v>
      </c>
      <c r="HK56">
        <v>101.504</v>
      </c>
    </row>
    <row r="57" spans="1:219">
      <c r="A57">
        <v>41</v>
      </c>
      <c r="B57">
        <v>1554850444.6</v>
      </c>
      <c r="C57">
        <v>631</v>
      </c>
      <c r="D57" t="s">
        <v>459</v>
      </c>
      <c r="E57" t="s">
        <v>460</v>
      </c>
      <c r="H57">
        <v>1554850444.6</v>
      </c>
      <c r="I57">
        <f>BW57*AJ57*(BU57-BV57)/(100*BO57*(1000-AJ57*BU57))</f>
        <v>0</v>
      </c>
      <c r="J57">
        <f>BW57*AJ57*(BT57-BS57*(1000-AJ57*BV57)/(1000-AJ57*BU57))/(100*BO57)</f>
        <v>0</v>
      </c>
      <c r="K57">
        <f>BS57 - IF(AJ57&gt;1, J57*BO57*100.0/(AL57*CE57), 0)</f>
        <v>0</v>
      </c>
      <c r="L57">
        <f>((R57-I57/2)*K57-J57)/(R57+I57/2)</f>
        <v>0</v>
      </c>
      <c r="M57">
        <f>L57*(BX57+BY57)/1000.0</f>
        <v>0</v>
      </c>
      <c r="N57">
        <f>(BS57 - IF(AJ57&gt;1, J57*BO57*100.0/(AL57*CE57), 0))*(BX57+BY57)/1000.0</f>
        <v>0</v>
      </c>
      <c r="O57">
        <f>2.0/((1/Q57-1/P57)+SIGN(Q57)*SQRT((1/Q57-1/P57)*(1/Q57-1/P57) + 4*BP57/((BP57+1)*(BP57+1))*(2*1/Q57*1/P57-1/P57*1/P57)))</f>
        <v>0</v>
      </c>
      <c r="P57">
        <f>AG57+AF57*BO57+AE57*BO57*BO57</f>
        <v>0</v>
      </c>
      <c r="Q57">
        <f>I57*(1000-(1000*0.61365*exp(17.502*U57/(240.97+U57))/(BX57+BY57)+BU57)/2)/(1000*0.61365*exp(17.502*U57/(240.97+U57))/(BX57+BY57)-BU57)</f>
        <v>0</v>
      </c>
      <c r="R57">
        <f>1/((BP57+1)/(O57/1.6)+1/(P57/1.37)) + BP57/((BP57+1)/(O57/1.6) + BP57/(P57/1.37))</f>
        <v>0</v>
      </c>
      <c r="S57">
        <f>(BL57*BN57)</f>
        <v>0</v>
      </c>
      <c r="T57">
        <f>(BZ57+(S57+2*0.95*5.67E-8*(((BZ57+$B$7)+273)^4-(BZ57+273)^4)-44100*I57)/(1.84*29.3*P57+8*0.95*5.67E-8*(BZ57+273)^3))</f>
        <v>0</v>
      </c>
      <c r="U57">
        <f>($C$7*CA57+$D$7*CB57+$E$7*T57)</f>
        <v>0</v>
      </c>
      <c r="V57">
        <f>0.61365*exp(17.502*U57/(240.97+U57))</f>
        <v>0</v>
      </c>
      <c r="W57">
        <f>(X57/Y57*100)</f>
        <v>0</v>
      </c>
      <c r="X57">
        <f>BU57*(BX57+BY57)/1000</f>
        <v>0</v>
      </c>
      <c r="Y57">
        <f>0.61365*exp(17.502*BZ57/(240.97+BZ57))</f>
        <v>0</v>
      </c>
      <c r="Z57">
        <f>(V57-BU57*(BX57+BY57)/1000)</f>
        <v>0</v>
      </c>
      <c r="AA57">
        <f>(-I57*44100)</f>
        <v>0</v>
      </c>
      <c r="AB57">
        <f>2*29.3*P57*0.92*(BZ57-U57)</f>
        <v>0</v>
      </c>
      <c r="AC57">
        <f>2*0.95*5.67E-8*(((BZ57+$B$7)+273)^4-(U57+273)^4)</f>
        <v>0</v>
      </c>
      <c r="AD57">
        <f>S57+AC57+AA57+AB57</f>
        <v>0</v>
      </c>
      <c r="AE57">
        <v>-0.041899572419895</v>
      </c>
      <c r="AF57">
        <v>0.0470359406454759</v>
      </c>
      <c r="AG57">
        <v>3.50261630862215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MAX(0,($B$13+$C$13*CE57)/(1+$D$13*CE57)*BX57/(BZ57+273)*$E$13)</f>
        <v>0</v>
      </c>
      <c r="AM57" t="s">
        <v>330</v>
      </c>
      <c r="AN57">
        <v>3.87508235294118</v>
      </c>
      <c r="AO57">
        <v>2.0364</v>
      </c>
      <c r="AP57">
        <f>AO57-AN57</f>
        <v>0</v>
      </c>
      <c r="AQ57">
        <f>AP57/AO57</f>
        <v>0</v>
      </c>
      <c r="AR57">
        <v>-0.829396894826422</v>
      </c>
      <c r="AS57" t="s">
        <v>461</v>
      </c>
      <c r="AT57">
        <v>1.43903823529412</v>
      </c>
      <c r="AU57">
        <v>1.2012</v>
      </c>
      <c r="AV57">
        <f>1-AT57/AU57</f>
        <v>0</v>
      </c>
      <c r="AW57">
        <v>0.5</v>
      </c>
      <c r="AX57">
        <f>BL57</f>
        <v>0</v>
      </c>
      <c r="AY57">
        <f>J57</f>
        <v>0</v>
      </c>
      <c r="AZ57">
        <f>AV57*AW57*AX57</f>
        <v>0</v>
      </c>
      <c r="BA57">
        <f>BF57/AU57</f>
        <v>0</v>
      </c>
      <c r="BB57">
        <f>(AY57-AR57)/AX57</f>
        <v>0</v>
      </c>
      <c r="BC57">
        <f>(AO57-AU57)/AU57</f>
        <v>0</v>
      </c>
      <c r="BD57" t="s">
        <v>332</v>
      </c>
      <c r="BE57">
        <v>0</v>
      </c>
      <c r="BF57">
        <f>AU57-BE57</f>
        <v>0</v>
      </c>
      <c r="BG57">
        <f>(AU57-AT57)/(AU57-BE57)</f>
        <v>0</v>
      </c>
      <c r="BH57">
        <f>(AO57-AU57)/(AO57-BE57)</f>
        <v>0</v>
      </c>
      <c r="BI57">
        <f>(AU57-AT57)/(AU57-AN57)</f>
        <v>0</v>
      </c>
      <c r="BJ57">
        <f>(AO57-AU57)/(AO57-AN57)</f>
        <v>0</v>
      </c>
      <c r="BK57">
        <f>$B$11*CF57+$C$11*CG57+$F$11*CT57</f>
        <v>0</v>
      </c>
      <c r="BL57">
        <f>BK57*BM57</f>
        <v>0</v>
      </c>
      <c r="BM57">
        <f>($B$11*$D$9+$C$11*$D$9+$F$11*((DG57+CY57)/MAX(DG57+CY57+DH57, 0.1)*$I$9+DH57/MAX(DG57+CY57+DH57, 0.1)*$J$9))/($B$11+$C$11+$F$11)</f>
        <v>0</v>
      </c>
      <c r="BN57">
        <f>($B$11*$K$9+$C$11*$K$9+$F$11*((DG57+CY57)/MAX(DG57+CY57+DH57, 0.1)*$P$9+DH57/MAX(DG57+CY57+DH57, 0.1)*$Q$9))/($B$11+$C$11+$F$11)</f>
        <v>0</v>
      </c>
      <c r="BO57">
        <v>6</v>
      </c>
      <c r="BP57">
        <v>0.5</v>
      </c>
      <c r="BQ57" t="s">
        <v>333</v>
      </c>
      <c r="BR57">
        <v>1554850444.6</v>
      </c>
      <c r="BS57">
        <v>1008.54</v>
      </c>
      <c r="BT57">
        <v>1009.98</v>
      </c>
      <c r="BU57">
        <v>22.0679</v>
      </c>
      <c r="BV57">
        <v>22.2041</v>
      </c>
      <c r="BW57">
        <v>600.008</v>
      </c>
      <c r="BX57">
        <v>101.144</v>
      </c>
      <c r="BY57">
        <v>0.100355</v>
      </c>
      <c r="BZ57">
        <v>27.7397</v>
      </c>
      <c r="CA57">
        <v>30.089</v>
      </c>
      <c r="CB57">
        <v>999.9</v>
      </c>
      <c r="CC57">
        <v>0</v>
      </c>
      <c r="CD57">
        <v>0</v>
      </c>
      <c r="CE57">
        <v>9990</v>
      </c>
      <c r="CF57">
        <v>0</v>
      </c>
      <c r="CG57">
        <v>0.00152894</v>
      </c>
      <c r="CH57">
        <v>-1.44666</v>
      </c>
      <c r="CI57">
        <v>1031.3</v>
      </c>
      <c r="CJ57">
        <v>1032.92</v>
      </c>
      <c r="CK57">
        <v>-0.136229</v>
      </c>
      <c r="CL57">
        <v>1005.81</v>
      </c>
      <c r="CM57">
        <v>1009.98</v>
      </c>
      <c r="CN57">
        <v>21.9779</v>
      </c>
      <c r="CO57">
        <v>22.2041</v>
      </c>
      <c r="CP57">
        <v>2.23203</v>
      </c>
      <c r="CQ57">
        <v>2.24581</v>
      </c>
      <c r="CR57">
        <v>19.1941</v>
      </c>
      <c r="CS57">
        <v>19.2929</v>
      </c>
      <c r="CT57">
        <v>9184.38</v>
      </c>
      <c r="CU57">
        <v>0.995575</v>
      </c>
      <c r="CV57">
        <v>0.00442471</v>
      </c>
      <c r="CW57">
        <v>0</v>
      </c>
      <c r="CX57">
        <v>0.2884</v>
      </c>
      <c r="CY57">
        <v>0</v>
      </c>
      <c r="CZ57">
        <v>1452.31</v>
      </c>
      <c r="DA57">
        <v>80969.5</v>
      </c>
      <c r="DB57">
        <v>51.187</v>
      </c>
      <c r="DC57">
        <v>48.562</v>
      </c>
      <c r="DD57">
        <v>49.687</v>
      </c>
      <c r="DE57">
        <v>46.062</v>
      </c>
      <c r="DF57">
        <v>49.062</v>
      </c>
      <c r="DG57">
        <v>9143.74</v>
      </c>
      <c r="DH57">
        <v>40.64</v>
      </c>
      <c r="DI57">
        <v>0</v>
      </c>
      <c r="DJ57">
        <v>5.09999990463257</v>
      </c>
      <c r="DK57">
        <v>1.43903823529412</v>
      </c>
      <c r="DL57">
        <v>10.0634457737424</v>
      </c>
      <c r="DM57">
        <v>-3056.24674788167</v>
      </c>
      <c r="DN57">
        <v>816.843705882353</v>
      </c>
      <c r="DO57">
        <v>10</v>
      </c>
      <c r="DP57">
        <v>1554846223.5</v>
      </c>
      <c r="DQ57" t="s">
        <v>334</v>
      </c>
      <c r="DR57">
        <v>14</v>
      </c>
      <c r="DS57">
        <v>2.726</v>
      </c>
      <c r="DT57">
        <v>0.09</v>
      </c>
      <c r="DU57">
        <v>400</v>
      </c>
      <c r="DV57">
        <v>19</v>
      </c>
      <c r="DW57">
        <v>0.32</v>
      </c>
      <c r="DX57">
        <v>0.14</v>
      </c>
      <c r="DY57">
        <v>1006.6687704918</v>
      </c>
      <c r="DZ57">
        <v>29.2453072448447</v>
      </c>
      <c r="EA57">
        <v>5.24206695059678</v>
      </c>
      <c r="EB57">
        <v>0</v>
      </c>
      <c r="EC57">
        <v>999.976524590164</v>
      </c>
      <c r="ED57">
        <v>55.621015335803</v>
      </c>
      <c r="EE57">
        <v>8.63544201761318</v>
      </c>
      <c r="EF57">
        <v>0</v>
      </c>
      <c r="EG57">
        <v>22.0235639344262</v>
      </c>
      <c r="EH57">
        <v>0.132277313590695</v>
      </c>
      <c r="EI57">
        <v>0.0195807703660208</v>
      </c>
      <c r="EJ57">
        <v>1</v>
      </c>
      <c r="EK57">
        <v>1</v>
      </c>
      <c r="EL57">
        <v>3</v>
      </c>
      <c r="EM57" t="s">
        <v>346</v>
      </c>
      <c r="EN57">
        <v>3.20852</v>
      </c>
      <c r="EO57">
        <v>2.67646</v>
      </c>
      <c r="EP57">
        <v>0.200176</v>
      </c>
      <c r="EQ57">
        <v>0.200146</v>
      </c>
      <c r="ER57">
        <v>0.109839</v>
      </c>
      <c r="ES57">
        <v>0.110435</v>
      </c>
      <c r="ET57">
        <v>24770.7</v>
      </c>
      <c r="EU57">
        <v>28390.8</v>
      </c>
      <c r="EV57">
        <v>30792.2</v>
      </c>
      <c r="EW57">
        <v>34148</v>
      </c>
      <c r="EX57">
        <v>37246</v>
      </c>
      <c r="EY57">
        <v>37617.2</v>
      </c>
      <c r="EZ57">
        <v>41986.1</v>
      </c>
      <c r="FA57">
        <v>42172</v>
      </c>
      <c r="FB57">
        <v>2.23522</v>
      </c>
      <c r="FC57">
        <v>1.89843</v>
      </c>
      <c r="FD57">
        <v>0.201777</v>
      </c>
      <c r="FE57">
        <v>0</v>
      </c>
      <c r="FF57">
        <v>26.7973</v>
      </c>
      <c r="FG57">
        <v>999.9</v>
      </c>
      <c r="FH57">
        <v>57.545</v>
      </c>
      <c r="FI57">
        <v>30.968</v>
      </c>
      <c r="FJ57">
        <v>25.6171</v>
      </c>
      <c r="FK57">
        <v>59.8761</v>
      </c>
      <c r="FL57">
        <v>22.1715</v>
      </c>
      <c r="FM57">
        <v>1</v>
      </c>
      <c r="FN57">
        <v>-0.0468242</v>
      </c>
      <c r="FO57">
        <v>1.95031</v>
      </c>
      <c r="FP57">
        <v>20.247</v>
      </c>
      <c r="FQ57">
        <v>5.24439</v>
      </c>
      <c r="FR57">
        <v>11.986</v>
      </c>
      <c r="FS57">
        <v>4.97515</v>
      </c>
      <c r="FT57">
        <v>3.298</v>
      </c>
      <c r="FU57">
        <v>166.5</v>
      </c>
      <c r="FV57">
        <v>9999</v>
      </c>
      <c r="FW57">
        <v>9999</v>
      </c>
      <c r="FX57">
        <v>7730.4</v>
      </c>
      <c r="FY57">
        <v>1.85592</v>
      </c>
      <c r="FZ57">
        <v>1.85414</v>
      </c>
      <c r="GA57">
        <v>1.8552</v>
      </c>
      <c r="GB57">
        <v>1.85954</v>
      </c>
      <c r="GC57">
        <v>1.8538</v>
      </c>
      <c r="GD57">
        <v>1.85822</v>
      </c>
      <c r="GE57">
        <v>1.85546</v>
      </c>
      <c r="GF57">
        <v>1.85404</v>
      </c>
      <c r="GG57" t="s">
        <v>336</v>
      </c>
      <c r="GH57" t="s">
        <v>19</v>
      </c>
      <c r="GI57" t="s">
        <v>19</v>
      </c>
      <c r="GJ57" t="s">
        <v>19</v>
      </c>
      <c r="GK57" t="s">
        <v>337</v>
      </c>
      <c r="GL57" t="s">
        <v>338</v>
      </c>
      <c r="GM57" t="s">
        <v>339</v>
      </c>
      <c r="GN57" t="s">
        <v>339</v>
      </c>
      <c r="GO57" t="s">
        <v>339</v>
      </c>
      <c r="GP57" t="s">
        <v>339</v>
      </c>
      <c r="GQ57">
        <v>0</v>
      </c>
      <c r="GR57">
        <v>100</v>
      </c>
      <c r="GS57">
        <v>100</v>
      </c>
      <c r="GT57">
        <v>2.726</v>
      </c>
      <c r="GU57">
        <v>0.09</v>
      </c>
      <c r="GV57">
        <v>2</v>
      </c>
      <c r="GW57">
        <v>647.754</v>
      </c>
      <c r="GX57">
        <v>390.42</v>
      </c>
      <c r="GY57">
        <v>21.6102</v>
      </c>
      <c r="GZ57">
        <v>26.5092</v>
      </c>
      <c r="HA57">
        <v>30.0001</v>
      </c>
      <c r="HB57">
        <v>26.3975</v>
      </c>
      <c r="HC57">
        <v>26.3883</v>
      </c>
      <c r="HD57">
        <v>41.827</v>
      </c>
      <c r="HE57">
        <v>22.29</v>
      </c>
      <c r="HF57">
        <v>36.0763</v>
      </c>
      <c r="HG57">
        <v>21.61</v>
      </c>
      <c r="HH57">
        <v>1010</v>
      </c>
      <c r="HI57">
        <v>22.211</v>
      </c>
      <c r="HJ57">
        <v>101.152</v>
      </c>
      <c r="HK57">
        <v>101.502</v>
      </c>
    </row>
    <row r="58" spans="1:219">
      <c r="A58">
        <v>42</v>
      </c>
      <c r="B58">
        <v>1554850448.1</v>
      </c>
      <c r="C58">
        <v>634.5</v>
      </c>
      <c r="D58" t="s">
        <v>462</v>
      </c>
      <c r="E58" t="s">
        <v>463</v>
      </c>
      <c r="H58">
        <v>1554850448.1</v>
      </c>
      <c r="I58">
        <f>BW58*AJ58*(BU58-BV58)/(100*BO58*(1000-AJ58*BU58))</f>
        <v>0</v>
      </c>
      <c r="J58">
        <f>BW58*AJ58*(BT58-BS58*(1000-AJ58*BV58)/(1000-AJ58*BU58))/(100*BO58)</f>
        <v>0</v>
      </c>
      <c r="K58">
        <f>BS58 - IF(AJ58&gt;1, J58*BO58*100.0/(AL58*CE58), 0)</f>
        <v>0</v>
      </c>
      <c r="L58">
        <f>((R58-I58/2)*K58-J58)/(R58+I58/2)</f>
        <v>0</v>
      </c>
      <c r="M58">
        <f>L58*(BX58+BY58)/1000.0</f>
        <v>0</v>
      </c>
      <c r="N58">
        <f>(BS58 - IF(AJ58&gt;1, J58*BO58*100.0/(AL58*CE58), 0))*(BX58+BY58)/1000.0</f>
        <v>0</v>
      </c>
      <c r="O58">
        <f>2.0/((1/Q58-1/P58)+SIGN(Q58)*SQRT((1/Q58-1/P58)*(1/Q58-1/P58) + 4*BP58/((BP58+1)*(BP58+1))*(2*1/Q58*1/P58-1/P58*1/P58)))</f>
        <v>0</v>
      </c>
      <c r="P58">
        <f>AG58+AF58*BO58+AE58*BO58*BO58</f>
        <v>0</v>
      </c>
      <c r="Q58">
        <f>I58*(1000-(1000*0.61365*exp(17.502*U58/(240.97+U58))/(BX58+BY58)+BU58)/2)/(1000*0.61365*exp(17.502*U58/(240.97+U58))/(BX58+BY58)-BU58)</f>
        <v>0</v>
      </c>
      <c r="R58">
        <f>1/((BP58+1)/(O58/1.6)+1/(P58/1.37)) + BP58/((BP58+1)/(O58/1.6) + BP58/(P58/1.37))</f>
        <v>0</v>
      </c>
      <c r="S58">
        <f>(BL58*BN58)</f>
        <v>0</v>
      </c>
      <c r="T58">
        <f>(BZ58+(S58+2*0.95*5.67E-8*(((BZ58+$B$7)+273)^4-(BZ58+273)^4)-44100*I58)/(1.84*29.3*P58+8*0.95*5.67E-8*(BZ58+273)^3))</f>
        <v>0</v>
      </c>
      <c r="U58">
        <f>($C$7*CA58+$D$7*CB58+$E$7*T58)</f>
        <v>0</v>
      </c>
      <c r="V58">
        <f>0.61365*exp(17.502*U58/(240.97+U58))</f>
        <v>0</v>
      </c>
      <c r="W58">
        <f>(X58/Y58*100)</f>
        <v>0</v>
      </c>
      <c r="X58">
        <f>BU58*(BX58+BY58)/1000</f>
        <v>0</v>
      </c>
      <c r="Y58">
        <f>0.61365*exp(17.502*BZ58/(240.97+BZ58))</f>
        <v>0</v>
      </c>
      <c r="Z58">
        <f>(V58-BU58*(BX58+BY58)/1000)</f>
        <v>0</v>
      </c>
      <c r="AA58">
        <f>(-I58*44100)</f>
        <v>0</v>
      </c>
      <c r="AB58">
        <f>2*29.3*P58*0.92*(BZ58-U58)</f>
        <v>0</v>
      </c>
      <c r="AC58">
        <f>2*0.95*5.67E-8*(((BZ58+$B$7)+273)^4-(U58+273)^4)</f>
        <v>0</v>
      </c>
      <c r="AD58">
        <f>S58+AC58+AA58+AB58</f>
        <v>0</v>
      </c>
      <c r="AE58">
        <v>-0.0419415139338288</v>
      </c>
      <c r="AF58">
        <v>0.047083023669145</v>
      </c>
      <c r="AG58">
        <v>3.50538449260245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MAX(0,($B$13+$C$13*CE58)/(1+$D$13*CE58)*BX58/(BZ58+273)*$E$13)</f>
        <v>0</v>
      </c>
      <c r="AM58" t="s">
        <v>330</v>
      </c>
      <c r="AN58">
        <v>3.87508235294118</v>
      </c>
      <c r="AO58">
        <v>2.0364</v>
      </c>
      <c r="AP58">
        <f>AO58-AN58</f>
        <v>0</v>
      </c>
      <c r="AQ58">
        <f>AP58/AO58</f>
        <v>0</v>
      </c>
      <c r="AR58">
        <v>-0.829396894826422</v>
      </c>
      <c r="AS58" t="s">
        <v>464</v>
      </c>
      <c r="AT58">
        <v>1.77750588235294</v>
      </c>
      <c r="AU58">
        <v>1.344</v>
      </c>
      <c r="AV58">
        <f>1-AT58/AU58</f>
        <v>0</v>
      </c>
      <c r="AW58">
        <v>0.5</v>
      </c>
      <c r="AX58">
        <f>BL58</f>
        <v>0</v>
      </c>
      <c r="AY58">
        <f>J58</f>
        <v>0</v>
      </c>
      <c r="AZ58">
        <f>AV58*AW58*AX58</f>
        <v>0</v>
      </c>
      <c r="BA58">
        <f>BF58/AU58</f>
        <v>0</v>
      </c>
      <c r="BB58">
        <f>(AY58-AR58)/AX58</f>
        <v>0</v>
      </c>
      <c r="BC58">
        <f>(AO58-AU58)/AU58</f>
        <v>0</v>
      </c>
      <c r="BD58" t="s">
        <v>332</v>
      </c>
      <c r="BE58">
        <v>0</v>
      </c>
      <c r="BF58">
        <f>AU58-BE58</f>
        <v>0</v>
      </c>
      <c r="BG58">
        <f>(AU58-AT58)/(AU58-BE58)</f>
        <v>0</v>
      </c>
      <c r="BH58">
        <f>(AO58-AU58)/(AO58-BE58)</f>
        <v>0</v>
      </c>
      <c r="BI58">
        <f>(AU58-AT58)/(AU58-AN58)</f>
        <v>0</v>
      </c>
      <c r="BJ58">
        <f>(AO58-AU58)/(AO58-AN58)</f>
        <v>0</v>
      </c>
      <c r="BK58">
        <f>$B$11*CF58+$C$11*CG58+$F$11*CT58</f>
        <v>0</v>
      </c>
      <c r="BL58">
        <f>BK58*BM58</f>
        <v>0</v>
      </c>
      <c r="BM58">
        <f>($B$11*$D$9+$C$11*$D$9+$F$11*((DG58+CY58)/MAX(DG58+CY58+DH58, 0.1)*$I$9+DH58/MAX(DG58+CY58+DH58, 0.1)*$J$9))/($B$11+$C$11+$F$11)</f>
        <v>0</v>
      </c>
      <c r="BN58">
        <f>($B$11*$K$9+$C$11*$K$9+$F$11*((DG58+CY58)/MAX(DG58+CY58+DH58, 0.1)*$P$9+DH58/MAX(DG58+CY58+DH58, 0.1)*$Q$9))/($B$11+$C$11+$F$11)</f>
        <v>0</v>
      </c>
      <c r="BO58">
        <v>6</v>
      </c>
      <c r="BP58">
        <v>0.5</v>
      </c>
      <c r="BQ58" t="s">
        <v>333</v>
      </c>
      <c r="BR58">
        <v>1554850448.1</v>
      </c>
      <c r="BS58">
        <v>1008.69</v>
      </c>
      <c r="BT58">
        <v>1010.03</v>
      </c>
      <c r="BU58">
        <v>22.0743</v>
      </c>
      <c r="BV58">
        <v>22.2082</v>
      </c>
      <c r="BW58">
        <v>600.038</v>
      </c>
      <c r="BX58">
        <v>101.144</v>
      </c>
      <c r="BY58">
        <v>0.0999961</v>
      </c>
      <c r="BZ58">
        <v>27.6704</v>
      </c>
      <c r="CA58">
        <v>29.3844</v>
      </c>
      <c r="CB58">
        <v>999.9</v>
      </c>
      <c r="CC58">
        <v>0</v>
      </c>
      <c r="CD58">
        <v>0</v>
      </c>
      <c r="CE58">
        <v>10000</v>
      </c>
      <c r="CF58">
        <v>0</v>
      </c>
      <c r="CG58">
        <v>0.00152894</v>
      </c>
      <c r="CH58">
        <v>-1.34125</v>
      </c>
      <c r="CI58">
        <v>1031.45</v>
      </c>
      <c r="CJ58">
        <v>1032.97</v>
      </c>
      <c r="CK58">
        <v>-0.133957</v>
      </c>
      <c r="CL58">
        <v>1005.96</v>
      </c>
      <c r="CM58">
        <v>1010.03</v>
      </c>
      <c r="CN58">
        <v>21.9843</v>
      </c>
      <c r="CO58">
        <v>22.2082</v>
      </c>
      <c r="CP58">
        <v>2.23269</v>
      </c>
      <c r="CQ58">
        <v>2.24623</v>
      </c>
      <c r="CR58">
        <v>19.1988</v>
      </c>
      <c r="CS58">
        <v>19.2959</v>
      </c>
      <c r="CT58">
        <v>9166.2</v>
      </c>
      <c r="CU58">
        <v>0.995579</v>
      </c>
      <c r="CV58">
        <v>0.00442135</v>
      </c>
      <c r="CW58">
        <v>0</v>
      </c>
      <c r="CX58">
        <v>1.2856</v>
      </c>
      <c r="CY58">
        <v>0</v>
      </c>
      <c r="CZ58">
        <v>1466.95</v>
      </c>
      <c r="DA58">
        <v>80809.3</v>
      </c>
      <c r="DB58">
        <v>51.062</v>
      </c>
      <c r="DC58">
        <v>48.562</v>
      </c>
      <c r="DD58">
        <v>49.687</v>
      </c>
      <c r="DE58">
        <v>46.062</v>
      </c>
      <c r="DF58">
        <v>49.062</v>
      </c>
      <c r="DG58">
        <v>9125.68</v>
      </c>
      <c r="DH58">
        <v>40.53</v>
      </c>
      <c r="DI58">
        <v>0</v>
      </c>
      <c r="DJ58">
        <v>3.70000004768372</v>
      </c>
      <c r="DK58">
        <v>1.77750588235294</v>
      </c>
      <c r="DL58">
        <v>6.19352814584942</v>
      </c>
      <c r="DM58">
        <v>-2900.3832568651</v>
      </c>
      <c r="DN58">
        <v>744.775764705882</v>
      </c>
      <c r="DO58">
        <v>10</v>
      </c>
      <c r="DP58">
        <v>1554846223.5</v>
      </c>
      <c r="DQ58" t="s">
        <v>334</v>
      </c>
      <c r="DR58">
        <v>14</v>
      </c>
      <c r="DS58">
        <v>2.726</v>
      </c>
      <c r="DT58">
        <v>0.09</v>
      </c>
      <c r="DU58">
        <v>400</v>
      </c>
      <c r="DV58">
        <v>19</v>
      </c>
      <c r="DW58">
        <v>0.32</v>
      </c>
      <c r="DX58">
        <v>0.14</v>
      </c>
      <c r="DY58">
        <v>1008.1772295082</v>
      </c>
      <c r="DZ58">
        <v>17.2527128503438</v>
      </c>
      <c r="EA58">
        <v>3.44073609353562</v>
      </c>
      <c r="EB58">
        <v>0</v>
      </c>
      <c r="EC58">
        <v>1002.48354098361</v>
      </c>
      <c r="ED58">
        <v>43.002491803279</v>
      </c>
      <c r="EE58">
        <v>6.87932219682031</v>
      </c>
      <c r="EF58">
        <v>0</v>
      </c>
      <c r="EG58">
        <v>22.0310868852459</v>
      </c>
      <c r="EH58">
        <v>0.145630248545741</v>
      </c>
      <c r="EI58">
        <v>0.0216760612492654</v>
      </c>
      <c r="EJ58">
        <v>1</v>
      </c>
      <c r="EK58">
        <v>1</v>
      </c>
      <c r="EL58">
        <v>3</v>
      </c>
      <c r="EM58" t="s">
        <v>346</v>
      </c>
      <c r="EN58">
        <v>3.20859</v>
      </c>
      <c r="EO58">
        <v>2.67619</v>
      </c>
      <c r="EP58">
        <v>0.200195</v>
      </c>
      <c r="EQ58">
        <v>0.200152</v>
      </c>
      <c r="ER58">
        <v>0.109862</v>
      </c>
      <c r="ES58">
        <v>0.11045</v>
      </c>
      <c r="ET58">
        <v>24769.7</v>
      </c>
      <c r="EU58">
        <v>28390.7</v>
      </c>
      <c r="EV58">
        <v>30791.7</v>
      </c>
      <c r="EW58">
        <v>34148.1</v>
      </c>
      <c r="EX58">
        <v>37244.3</v>
      </c>
      <c r="EY58">
        <v>37617</v>
      </c>
      <c r="EZ58">
        <v>41985.3</v>
      </c>
      <c r="FA58">
        <v>42172.5</v>
      </c>
      <c r="FB58">
        <v>2.23533</v>
      </c>
      <c r="FC58">
        <v>1.89823</v>
      </c>
      <c r="FD58">
        <v>0.158161</v>
      </c>
      <c r="FE58">
        <v>0</v>
      </c>
      <c r="FF58">
        <v>26.8027</v>
      </c>
      <c r="FG58">
        <v>999.9</v>
      </c>
      <c r="FH58">
        <v>57.569</v>
      </c>
      <c r="FI58">
        <v>30.957</v>
      </c>
      <c r="FJ58">
        <v>25.6136</v>
      </c>
      <c r="FK58">
        <v>60.2261</v>
      </c>
      <c r="FL58">
        <v>22.2837</v>
      </c>
      <c r="FM58">
        <v>1</v>
      </c>
      <c r="FN58">
        <v>-0.0467226</v>
      </c>
      <c r="FO58">
        <v>1.95052</v>
      </c>
      <c r="FP58">
        <v>20.2384</v>
      </c>
      <c r="FQ58">
        <v>5.24439</v>
      </c>
      <c r="FR58">
        <v>11.986</v>
      </c>
      <c r="FS58">
        <v>4.9749</v>
      </c>
      <c r="FT58">
        <v>3.298</v>
      </c>
      <c r="FU58">
        <v>166.5</v>
      </c>
      <c r="FV58">
        <v>9999</v>
      </c>
      <c r="FW58">
        <v>9999</v>
      </c>
      <c r="FX58">
        <v>7730.6</v>
      </c>
      <c r="FY58">
        <v>1.85591</v>
      </c>
      <c r="FZ58">
        <v>1.85414</v>
      </c>
      <c r="GA58">
        <v>1.8552</v>
      </c>
      <c r="GB58">
        <v>1.85954</v>
      </c>
      <c r="GC58">
        <v>1.85382</v>
      </c>
      <c r="GD58">
        <v>1.85822</v>
      </c>
      <c r="GE58">
        <v>1.85545</v>
      </c>
      <c r="GF58">
        <v>1.85403</v>
      </c>
      <c r="GG58" t="s">
        <v>336</v>
      </c>
      <c r="GH58" t="s">
        <v>19</v>
      </c>
      <c r="GI58" t="s">
        <v>19</v>
      </c>
      <c r="GJ58" t="s">
        <v>19</v>
      </c>
      <c r="GK58" t="s">
        <v>337</v>
      </c>
      <c r="GL58" t="s">
        <v>338</v>
      </c>
      <c r="GM58" t="s">
        <v>339</v>
      </c>
      <c r="GN58" t="s">
        <v>339</v>
      </c>
      <c r="GO58" t="s">
        <v>339</v>
      </c>
      <c r="GP58" t="s">
        <v>339</v>
      </c>
      <c r="GQ58">
        <v>0</v>
      </c>
      <c r="GR58">
        <v>100</v>
      </c>
      <c r="GS58">
        <v>100</v>
      </c>
      <c r="GT58">
        <v>2.726</v>
      </c>
      <c r="GU58">
        <v>0.09</v>
      </c>
      <c r="GV58">
        <v>2</v>
      </c>
      <c r="GW58">
        <v>647.831</v>
      </c>
      <c r="GX58">
        <v>390.31</v>
      </c>
      <c r="GY58">
        <v>21.6102</v>
      </c>
      <c r="GZ58">
        <v>26.5092</v>
      </c>
      <c r="HA58">
        <v>30.0002</v>
      </c>
      <c r="HB58">
        <v>26.3975</v>
      </c>
      <c r="HC58">
        <v>26.3883</v>
      </c>
      <c r="HD58">
        <v>41.8264</v>
      </c>
      <c r="HE58">
        <v>22.29</v>
      </c>
      <c r="HF58">
        <v>36.4524</v>
      </c>
      <c r="HG58">
        <v>21.61</v>
      </c>
      <c r="HH58">
        <v>1010</v>
      </c>
      <c r="HI58">
        <v>22.2076</v>
      </c>
      <c r="HJ58">
        <v>101.15</v>
      </c>
      <c r="HK58">
        <v>101.503</v>
      </c>
    </row>
    <row r="59" spans="1:219">
      <c r="A59">
        <v>43</v>
      </c>
      <c r="B59">
        <v>1554850470.1</v>
      </c>
      <c r="C59">
        <v>656.5</v>
      </c>
      <c r="D59" t="s">
        <v>465</v>
      </c>
      <c r="E59" t="s">
        <v>466</v>
      </c>
      <c r="H59">
        <v>1554850470.1</v>
      </c>
      <c r="I59">
        <f>BW59*AJ59*(BU59-BV59)/(100*BO59*(1000-AJ59*BU59))</f>
        <v>0</v>
      </c>
      <c r="J59">
        <f>BW59*AJ59*(BT59-BS59*(1000-AJ59*BV59)/(1000-AJ59*BU59))/(100*BO59)</f>
        <v>0</v>
      </c>
      <c r="K59">
        <f>BS59 - IF(AJ59&gt;1, J59*BO59*100.0/(AL59*CE59), 0)</f>
        <v>0</v>
      </c>
      <c r="L59">
        <f>((R59-I59/2)*K59-J59)/(R59+I59/2)</f>
        <v>0</v>
      </c>
      <c r="M59">
        <f>L59*(BX59+BY59)/1000.0</f>
        <v>0</v>
      </c>
      <c r="N59">
        <f>(BS59 - IF(AJ59&gt;1, J59*BO59*100.0/(AL59*CE59), 0))*(BX59+BY59)/1000.0</f>
        <v>0</v>
      </c>
      <c r="O59">
        <f>2.0/((1/Q59-1/P59)+SIGN(Q59)*SQRT((1/Q59-1/P59)*(1/Q59-1/P59) + 4*BP59/((BP59+1)*(BP59+1))*(2*1/Q59*1/P59-1/P59*1/P59)))</f>
        <v>0</v>
      </c>
      <c r="P59">
        <f>AG59+AF59*BO59+AE59*BO59*BO59</f>
        <v>0</v>
      </c>
      <c r="Q59">
        <f>I59*(1000-(1000*0.61365*exp(17.502*U59/(240.97+U59))/(BX59+BY59)+BU59)/2)/(1000*0.61365*exp(17.502*U59/(240.97+U59))/(BX59+BY59)-BU59)</f>
        <v>0</v>
      </c>
      <c r="R59">
        <f>1/((BP59+1)/(O59/1.6)+1/(P59/1.37)) + BP59/((BP59+1)/(O59/1.6) + BP59/(P59/1.37))</f>
        <v>0</v>
      </c>
      <c r="S59">
        <f>(BL59*BN59)</f>
        <v>0</v>
      </c>
      <c r="T59">
        <f>(BZ59+(S59+2*0.95*5.67E-8*(((BZ59+$B$7)+273)^4-(BZ59+273)^4)-44100*I59)/(1.84*29.3*P59+8*0.95*5.67E-8*(BZ59+273)^3))</f>
        <v>0</v>
      </c>
      <c r="U59">
        <f>($C$7*CA59+$D$7*CB59+$E$7*T59)</f>
        <v>0</v>
      </c>
      <c r="V59">
        <f>0.61365*exp(17.502*U59/(240.97+U59))</f>
        <v>0</v>
      </c>
      <c r="W59">
        <f>(X59/Y59*100)</f>
        <v>0</v>
      </c>
      <c r="X59">
        <f>BU59*(BX59+BY59)/1000</f>
        <v>0</v>
      </c>
      <c r="Y59">
        <f>0.61365*exp(17.502*BZ59/(240.97+BZ59))</f>
        <v>0</v>
      </c>
      <c r="Z59">
        <f>(V59-BU59*(BX59+BY59)/1000)</f>
        <v>0</v>
      </c>
      <c r="AA59">
        <f>(-I59*44100)</f>
        <v>0</v>
      </c>
      <c r="AB59">
        <f>2*29.3*P59*0.92*(BZ59-U59)</f>
        <v>0</v>
      </c>
      <c r="AC59">
        <f>2*0.95*5.67E-8*(((BZ59+$B$7)+273)^4-(U59+273)^4)</f>
        <v>0</v>
      </c>
      <c r="AD59">
        <f>S59+AC59+AA59+AB59</f>
        <v>0</v>
      </c>
      <c r="AE59">
        <v>-0.0420094591864017</v>
      </c>
      <c r="AF59">
        <v>0.0471592981674891</v>
      </c>
      <c r="AG59">
        <v>3.50986688070673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MAX(0,($B$13+$C$13*CE59)/(1+$D$13*CE59)*BX59/(BZ59+273)*$E$13)</f>
        <v>0</v>
      </c>
      <c r="AM59" t="s">
        <v>330</v>
      </c>
      <c r="AN59">
        <v>3.87508235294118</v>
      </c>
      <c r="AO59">
        <v>2.0364</v>
      </c>
      <c r="AP59">
        <f>AO59-AN59</f>
        <v>0</v>
      </c>
      <c r="AQ59">
        <f>AP59/AO59</f>
        <v>0</v>
      </c>
      <c r="AR59">
        <v>-0.829396894826422</v>
      </c>
      <c r="AS59" t="s">
        <v>467</v>
      </c>
      <c r="AT59">
        <v>1.35551764705882</v>
      </c>
      <c r="AU59">
        <v>1.4564</v>
      </c>
      <c r="AV59">
        <f>1-AT59/AU59</f>
        <v>0</v>
      </c>
      <c r="AW59">
        <v>0.5</v>
      </c>
      <c r="AX59">
        <f>BL59</f>
        <v>0</v>
      </c>
      <c r="AY59">
        <f>J59</f>
        <v>0</v>
      </c>
      <c r="AZ59">
        <f>AV59*AW59*AX59</f>
        <v>0</v>
      </c>
      <c r="BA59">
        <f>BF59/AU59</f>
        <v>0</v>
      </c>
      <c r="BB59">
        <f>(AY59-AR59)/AX59</f>
        <v>0</v>
      </c>
      <c r="BC59">
        <f>(AO59-AU59)/AU59</f>
        <v>0</v>
      </c>
      <c r="BD59" t="s">
        <v>332</v>
      </c>
      <c r="BE59">
        <v>0</v>
      </c>
      <c r="BF59">
        <f>AU59-BE59</f>
        <v>0</v>
      </c>
      <c r="BG59">
        <f>(AU59-AT59)/(AU59-BE59)</f>
        <v>0</v>
      </c>
      <c r="BH59">
        <f>(AO59-AU59)/(AO59-BE59)</f>
        <v>0</v>
      </c>
      <c r="BI59">
        <f>(AU59-AT59)/(AU59-AN59)</f>
        <v>0</v>
      </c>
      <c r="BJ59">
        <f>(AO59-AU59)/(AO59-AN59)</f>
        <v>0</v>
      </c>
      <c r="BK59">
        <f>$B$11*CF59+$C$11*CG59+$F$11*CT59</f>
        <v>0</v>
      </c>
      <c r="BL59">
        <f>BK59*BM59</f>
        <v>0</v>
      </c>
      <c r="BM59">
        <f>($B$11*$D$9+$C$11*$D$9+$F$11*((DG59+CY59)/MAX(DG59+CY59+DH59, 0.1)*$I$9+DH59/MAX(DG59+CY59+DH59, 0.1)*$J$9))/($B$11+$C$11+$F$11)</f>
        <v>0</v>
      </c>
      <c r="BN59">
        <f>($B$11*$K$9+$C$11*$K$9+$F$11*((DG59+CY59)/MAX(DG59+CY59+DH59, 0.1)*$P$9+DH59/MAX(DG59+CY59+DH59, 0.1)*$Q$9))/($B$11+$C$11+$F$11)</f>
        <v>0</v>
      </c>
      <c r="BO59">
        <v>6</v>
      </c>
      <c r="BP59">
        <v>0.5</v>
      </c>
      <c r="BQ59" t="s">
        <v>333</v>
      </c>
      <c r="BR59">
        <v>1554850470.1</v>
      </c>
      <c r="BS59">
        <v>1008.83</v>
      </c>
      <c r="BT59">
        <v>1009.96</v>
      </c>
      <c r="BU59">
        <v>22.1456</v>
      </c>
      <c r="BV59">
        <v>22.2681</v>
      </c>
      <c r="BW59">
        <v>599.995</v>
      </c>
      <c r="BX59">
        <v>101.144</v>
      </c>
      <c r="BY59">
        <v>0.0998781</v>
      </c>
      <c r="BZ59">
        <v>27.7571</v>
      </c>
      <c r="CA59">
        <v>30.1101</v>
      </c>
      <c r="CB59">
        <v>999.9</v>
      </c>
      <c r="CC59">
        <v>0</v>
      </c>
      <c r="CD59">
        <v>0</v>
      </c>
      <c r="CE59">
        <v>10016.2</v>
      </c>
      <c r="CF59">
        <v>0</v>
      </c>
      <c r="CG59">
        <v>0.00152894</v>
      </c>
      <c r="CH59">
        <v>-1.12604</v>
      </c>
      <c r="CI59">
        <v>1031.68</v>
      </c>
      <c r="CJ59">
        <v>1032.96</v>
      </c>
      <c r="CK59">
        <v>-0.122423</v>
      </c>
      <c r="CL59">
        <v>1006.11</v>
      </c>
      <c r="CM59">
        <v>1009.96</v>
      </c>
      <c r="CN59">
        <v>22.0556</v>
      </c>
      <c r="CO59">
        <v>22.2681</v>
      </c>
      <c r="CP59">
        <v>2.23989</v>
      </c>
      <c r="CQ59">
        <v>2.25227</v>
      </c>
      <c r="CR59">
        <v>19.2505</v>
      </c>
      <c r="CS59">
        <v>19.339</v>
      </c>
      <c r="CT59">
        <v>1499.85</v>
      </c>
      <c r="CU59">
        <v>0.973007</v>
      </c>
      <c r="CV59">
        <v>0.0269931</v>
      </c>
      <c r="CW59">
        <v>0</v>
      </c>
      <c r="CX59">
        <v>2.45825</v>
      </c>
      <c r="CY59">
        <v>0</v>
      </c>
      <c r="CZ59">
        <v>242.82</v>
      </c>
      <c r="DA59">
        <v>13120.7</v>
      </c>
      <c r="DB59">
        <v>51.062</v>
      </c>
      <c r="DC59">
        <v>48.5</v>
      </c>
      <c r="DD59">
        <v>49.625</v>
      </c>
      <c r="DE59">
        <v>46.062</v>
      </c>
      <c r="DF59">
        <v>49</v>
      </c>
      <c r="DG59">
        <v>1459.36</v>
      </c>
      <c r="DH59">
        <v>40.49</v>
      </c>
      <c r="DI59">
        <v>0</v>
      </c>
      <c r="DJ59">
        <v>1.39999985694885</v>
      </c>
      <c r="DK59">
        <v>1.35551764705882</v>
      </c>
      <c r="DL59">
        <v>2.94826320983885</v>
      </c>
      <c r="DM59">
        <v>-2445.06677542521</v>
      </c>
      <c r="DN59">
        <v>960.389882352941</v>
      </c>
      <c r="DO59">
        <v>10</v>
      </c>
      <c r="DP59">
        <v>1554846223.5</v>
      </c>
      <c r="DQ59" t="s">
        <v>334</v>
      </c>
      <c r="DR59">
        <v>14</v>
      </c>
      <c r="DS59">
        <v>2.726</v>
      </c>
      <c r="DT59">
        <v>0.09</v>
      </c>
      <c r="DU59">
        <v>400</v>
      </c>
      <c r="DV59">
        <v>19</v>
      </c>
      <c r="DW59">
        <v>0.32</v>
      </c>
      <c r="DX59">
        <v>0.14</v>
      </c>
      <c r="DY59">
        <v>1009.98786885246</v>
      </c>
      <c r="DZ59">
        <v>-0.279534637758131</v>
      </c>
      <c r="EA59">
        <v>0.0636876279026188</v>
      </c>
      <c r="EB59">
        <v>1</v>
      </c>
      <c r="EC59">
        <v>1008.70475409836</v>
      </c>
      <c r="ED59">
        <v>1.33332628238995</v>
      </c>
      <c r="EE59">
        <v>0.235898050759344</v>
      </c>
      <c r="EF59">
        <v>0</v>
      </c>
      <c r="EG59">
        <v>22.0932131147541</v>
      </c>
      <c r="EH59">
        <v>0.191720148069778</v>
      </c>
      <c r="EI59">
        <v>0.0282595550381468</v>
      </c>
      <c r="EJ59">
        <v>1</v>
      </c>
      <c r="EK59">
        <v>2</v>
      </c>
      <c r="EL59">
        <v>3</v>
      </c>
      <c r="EM59" t="s">
        <v>335</v>
      </c>
      <c r="EN59">
        <v>3.20849</v>
      </c>
      <c r="EO59">
        <v>2.67621</v>
      </c>
      <c r="EP59">
        <v>0.200215</v>
      </c>
      <c r="EQ59">
        <v>0.200144</v>
      </c>
      <c r="ER59">
        <v>0.110113</v>
      </c>
      <c r="ES59">
        <v>0.110657</v>
      </c>
      <c r="ET59">
        <v>24769</v>
      </c>
      <c r="EU59">
        <v>28390.8</v>
      </c>
      <c r="EV59">
        <v>30791.6</v>
      </c>
      <c r="EW59">
        <v>34147.9</v>
      </c>
      <c r="EX59">
        <v>37233.7</v>
      </c>
      <c r="EY59">
        <v>37607.9</v>
      </c>
      <c r="EZ59">
        <v>41985.3</v>
      </c>
      <c r="FA59">
        <v>42172.1</v>
      </c>
      <c r="FB59">
        <v>2.23502</v>
      </c>
      <c r="FC59">
        <v>1.89893</v>
      </c>
      <c r="FD59">
        <v>0.203874</v>
      </c>
      <c r="FE59">
        <v>0</v>
      </c>
      <c r="FF59">
        <v>26.784</v>
      </c>
      <c r="FG59">
        <v>999.9</v>
      </c>
      <c r="FH59">
        <v>57.667</v>
      </c>
      <c r="FI59">
        <v>30.957</v>
      </c>
      <c r="FJ59">
        <v>25.6601</v>
      </c>
      <c r="FK59">
        <v>59.9461</v>
      </c>
      <c r="FL59">
        <v>22.1755</v>
      </c>
      <c r="FM59">
        <v>1</v>
      </c>
      <c r="FN59">
        <v>-0.0468699</v>
      </c>
      <c r="FO59">
        <v>1.95596</v>
      </c>
      <c r="FP59">
        <v>20.2329</v>
      </c>
      <c r="FQ59">
        <v>5.2438</v>
      </c>
      <c r="FR59">
        <v>11.9861</v>
      </c>
      <c r="FS59">
        <v>4.9748</v>
      </c>
      <c r="FT59">
        <v>3.298</v>
      </c>
      <c r="FU59">
        <v>166.5</v>
      </c>
      <c r="FV59">
        <v>9999</v>
      </c>
      <c r="FW59">
        <v>9999</v>
      </c>
      <c r="FX59">
        <v>7731.1</v>
      </c>
      <c r="FY59">
        <v>1.85589</v>
      </c>
      <c r="FZ59">
        <v>1.85413</v>
      </c>
      <c r="GA59">
        <v>1.85521</v>
      </c>
      <c r="GB59">
        <v>1.85951</v>
      </c>
      <c r="GC59">
        <v>1.8538</v>
      </c>
      <c r="GD59">
        <v>1.85822</v>
      </c>
      <c r="GE59">
        <v>1.85542</v>
      </c>
      <c r="GF59">
        <v>1.85399</v>
      </c>
      <c r="GG59" t="s">
        <v>336</v>
      </c>
      <c r="GH59" t="s">
        <v>19</v>
      </c>
      <c r="GI59" t="s">
        <v>19</v>
      </c>
      <c r="GJ59" t="s">
        <v>19</v>
      </c>
      <c r="GK59" t="s">
        <v>337</v>
      </c>
      <c r="GL59" t="s">
        <v>338</v>
      </c>
      <c r="GM59" t="s">
        <v>339</v>
      </c>
      <c r="GN59" t="s">
        <v>339</v>
      </c>
      <c r="GO59" t="s">
        <v>339</v>
      </c>
      <c r="GP59" t="s">
        <v>339</v>
      </c>
      <c r="GQ59">
        <v>0</v>
      </c>
      <c r="GR59">
        <v>100</v>
      </c>
      <c r="GS59">
        <v>100</v>
      </c>
      <c r="GT59">
        <v>2.726</v>
      </c>
      <c r="GU59">
        <v>0.09</v>
      </c>
      <c r="GV59">
        <v>2</v>
      </c>
      <c r="GW59">
        <v>647.6</v>
      </c>
      <c r="GX59">
        <v>390.696</v>
      </c>
      <c r="GY59">
        <v>21.6103</v>
      </c>
      <c r="GZ59">
        <v>26.5114</v>
      </c>
      <c r="HA59">
        <v>30</v>
      </c>
      <c r="HB59">
        <v>26.3975</v>
      </c>
      <c r="HC59">
        <v>26.3883</v>
      </c>
      <c r="HD59">
        <v>41.8343</v>
      </c>
      <c r="HE59">
        <v>22.29</v>
      </c>
      <c r="HF59">
        <v>36.8246</v>
      </c>
      <c r="HG59">
        <v>21.61</v>
      </c>
      <c r="HH59">
        <v>1010</v>
      </c>
      <c r="HI59">
        <v>22.1952</v>
      </c>
      <c r="HJ59">
        <v>101.15</v>
      </c>
      <c r="HK59">
        <v>101.502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2019-04-09T15:54:45Z</dcterms:created>
  <dcterms:modified xsi:type="dcterms:W3CDTF">2019-04-09T15:54:45Z</dcterms:modified>
</cp:coreProperties>
</file>