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ge\Desktop\"/>
    </mc:Choice>
  </mc:AlternateContent>
  <bookViews>
    <workbookView xWindow="0" yWindow="0" windowWidth="23895" windowHeight="12660" activeTab="2"/>
  </bookViews>
  <sheets>
    <sheet name="Sheet1" sheetId="1" r:id="rId1"/>
    <sheet name="Sheet2" sheetId="2" r:id="rId2"/>
    <sheet name="examine the stdev calc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4" l="1"/>
  <c r="A29" i="4"/>
  <c r="BZ53" i="4"/>
  <c r="BZ59" i="4" s="1"/>
  <c r="BY53" i="4"/>
  <c r="BY65" i="4" s="1"/>
  <c r="BX53" i="4"/>
  <c r="BX65" i="4" s="1"/>
  <c r="BW53" i="4"/>
  <c r="BW65" i="4" s="1"/>
  <c r="BS53" i="4"/>
  <c r="BS65" i="4" s="1"/>
  <c r="BR53" i="4"/>
  <c r="BR65" i="4" s="1"/>
  <c r="BQ53" i="4"/>
  <c r="BQ65" i="4" s="1"/>
  <c r="BP53" i="4"/>
  <c r="BP59" i="4" s="1"/>
  <c r="BO53" i="4"/>
  <c r="BO59" i="4" s="1"/>
  <c r="BK53" i="4"/>
  <c r="BK59" i="4" s="1"/>
  <c r="BJ53" i="4"/>
  <c r="BJ65" i="4" s="1"/>
  <c r="BI53" i="4"/>
  <c r="BI65" i="4" s="1"/>
  <c r="BH53" i="4"/>
  <c r="BH65" i="4" s="1"/>
  <c r="BG53" i="4"/>
  <c r="BG65" i="4" s="1"/>
  <c r="BC53" i="4"/>
  <c r="BC65" i="4" s="1"/>
  <c r="BB53" i="4"/>
  <c r="BB59" i="4" s="1"/>
  <c r="BA53" i="4"/>
  <c r="BA65" i="4" s="1"/>
  <c r="AZ53" i="4"/>
  <c r="AZ65" i="4" s="1"/>
  <c r="AY53" i="4"/>
  <c r="AY65" i="4" s="1"/>
  <c r="AU53" i="4"/>
  <c r="AU59" i="4" s="1"/>
  <c r="AT53" i="4"/>
  <c r="AT65" i="4" s="1"/>
  <c r="AS53" i="4"/>
  <c r="AS65" i="4" s="1"/>
  <c r="AR53" i="4"/>
  <c r="AR65" i="4" s="1"/>
  <c r="AQ53" i="4"/>
  <c r="AQ59" i="4" s="1"/>
  <c r="AM53" i="4"/>
  <c r="AM65" i="4" s="1"/>
  <c r="AL53" i="4"/>
  <c r="AL65" i="4" s="1"/>
  <c r="AK53" i="4"/>
  <c r="AK59" i="4" s="1"/>
  <c r="AJ53" i="4"/>
  <c r="AJ65" i="4" s="1"/>
  <c r="AI53" i="4"/>
  <c r="AI65" i="4" s="1"/>
  <c r="AE53" i="4"/>
  <c r="AE65" i="4" s="1"/>
  <c r="AD53" i="4"/>
  <c r="AD59" i="4" s="1"/>
  <c r="AC53" i="4"/>
  <c r="AC65" i="4" s="1"/>
  <c r="AB53" i="4"/>
  <c r="AB65" i="4" s="1"/>
  <c r="AA53" i="4"/>
  <c r="AA59" i="4" s="1"/>
  <c r="W53" i="4"/>
  <c r="W59" i="4" s="1"/>
  <c r="V53" i="4"/>
  <c r="V65" i="4" s="1"/>
  <c r="U53" i="4"/>
  <c r="U65" i="4" s="1"/>
  <c r="T53" i="4"/>
  <c r="T59" i="4" s="1"/>
  <c r="S53" i="4"/>
  <c r="S59" i="4" s="1"/>
  <c r="O53" i="4"/>
  <c r="O65" i="4" s="1"/>
  <c r="N53" i="4"/>
  <c r="N59" i="4" s="1"/>
  <c r="M53" i="4"/>
  <c r="M59" i="4" s="1"/>
  <c r="L53" i="4"/>
  <c r="L65" i="4" s="1"/>
  <c r="K53" i="4"/>
  <c r="K65" i="4" s="1"/>
  <c r="G53" i="4"/>
  <c r="G65" i="4" s="1"/>
  <c r="F53" i="4"/>
  <c r="F59" i="4" s="1"/>
  <c r="E53" i="4"/>
  <c r="E65" i="4" s="1"/>
  <c r="D53" i="4"/>
  <c r="D65" i="4" s="1"/>
  <c r="C53" i="4"/>
  <c r="C65" i="4" s="1"/>
  <c r="BZ50" i="4"/>
  <c r="BY50" i="4"/>
  <c r="BX50" i="4"/>
  <c r="BW50" i="4"/>
  <c r="BV50" i="4"/>
  <c r="BV53" i="4" s="1"/>
  <c r="BU50" i="4"/>
  <c r="BU53" i="4" s="1"/>
  <c r="BT50" i="4"/>
  <c r="BT53" i="4" s="1"/>
  <c r="BS50" i="4"/>
  <c r="BR50" i="4"/>
  <c r="BQ50" i="4"/>
  <c r="BP50" i="4"/>
  <c r="BO50" i="4"/>
  <c r="BN50" i="4"/>
  <c r="BN53" i="4" s="1"/>
  <c r="BM50" i="4"/>
  <c r="BM53" i="4" s="1"/>
  <c r="BL50" i="4"/>
  <c r="BL53" i="4" s="1"/>
  <c r="BK50" i="4"/>
  <c r="BJ50" i="4"/>
  <c r="BI50" i="4"/>
  <c r="BH50" i="4"/>
  <c r="BG50" i="4"/>
  <c r="BF50" i="4"/>
  <c r="BF53" i="4" s="1"/>
  <c r="BE50" i="4"/>
  <c r="BE53" i="4" s="1"/>
  <c r="BD50" i="4"/>
  <c r="BD53" i="4" s="1"/>
  <c r="BC50" i="4"/>
  <c r="BB50" i="4"/>
  <c r="BA50" i="4"/>
  <c r="AZ50" i="4"/>
  <c r="AY50" i="4"/>
  <c r="AX50" i="4"/>
  <c r="AX53" i="4" s="1"/>
  <c r="AW50" i="4"/>
  <c r="AW53" i="4" s="1"/>
  <c r="AV50" i="4"/>
  <c r="AV53" i="4" s="1"/>
  <c r="AU50" i="4"/>
  <c r="AT50" i="4"/>
  <c r="AS50" i="4"/>
  <c r="AR50" i="4"/>
  <c r="AQ50" i="4"/>
  <c r="AP50" i="4"/>
  <c r="AP53" i="4" s="1"/>
  <c r="AO50" i="4"/>
  <c r="AO53" i="4" s="1"/>
  <c r="AN50" i="4"/>
  <c r="AN53" i="4" s="1"/>
  <c r="AM50" i="4"/>
  <c r="AL50" i="4"/>
  <c r="AK50" i="4"/>
  <c r="AJ50" i="4"/>
  <c r="AI50" i="4"/>
  <c r="AH50" i="4"/>
  <c r="AH53" i="4" s="1"/>
  <c r="AG50" i="4"/>
  <c r="AG53" i="4" s="1"/>
  <c r="AF50" i="4"/>
  <c r="AF53" i="4" s="1"/>
  <c r="AE50" i="4"/>
  <c r="AD50" i="4"/>
  <c r="AC50" i="4"/>
  <c r="AB50" i="4"/>
  <c r="AA50" i="4"/>
  <c r="Z50" i="4"/>
  <c r="Z53" i="4" s="1"/>
  <c r="Y50" i="4"/>
  <c r="Y53" i="4" s="1"/>
  <c r="X50" i="4"/>
  <c r="X53" i="4" s="1"/>
  <c r="W50" i="4"/>
  <c r="V50" i="4"/>
  <c r="U50" i="4"/>
  <c r="T50" i="4"/>
  <c r="S50" i="4"/>
  <c r="R50" i="4"/>
  <c r="R53" i="4" s="1"/>
  <c r="Q50" i="4"/>
  <c r="Q53" i="4" s="1"/>
  <c r="P50" i="4"/>
  <c r="P53" i="4" s="1"/>
  <c r="O50" i="4"/>
  <c r="N50" i="4"/>
  <c r="M50" i="4"/>
  <c r="L50" i="4"/>
  <c r="K50" i="4"/>
  <c r="J50" i="4"/>
  <c r="J53" i="4" s="1"/>
  <c r="I50" i="4"/>
  <c r="I53" i="4" s="1"/>
  <c r="H50" i="4"/>
  <c r="H53" i="4" s="1"/>
  <c r="G50" i="4"/>
  <c r="F50" i="4"/>
  <c r="E50" i="4"/>
  <c r="D50" i="4"/>
  <c r="C50" i="4"/>
  <c r="B50" i="4"/>
  <c r="B53" i="4" s="1"/>
  <c r="A50" i="4"/>
  <c r="A53" i="4" s="1"/>
  <c r="B47" i="4"/>
  <c r="A30" i="4"/>
  <c r="A33" i="4"/>
  <c r="A28" i="4"/>
  <c r="AF27" i="4"/>
  <c r="B27" i="4"/>
  <c r="C27" i="4"/>
  <c r="D27" i="4"/>
  <c r="E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A27" i="4"/>
  <c r="B24" i="4"/>
  <c r="A21" i="4"/>
  <c r="B22" i="4"/>
  <c r="B18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17" i="4" s="1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A15" i="4"/>
  <c r="A13" i="4"/>
  <c r="B9" i="4"/>
  <c r="G17" i="1"/>
  <c r="E17" i="1"/>
  <c r="E8" i="1"/>
  <c r="C17" i="1"/>
  <c r="P65" i="4" l="1"/>
  <c r="P59" i="4"/>
  <c r="AN65" i="4"/>
  <c r="AN59" i="4"/>
  <c r="BL65" i="4"/>
  <c r="BL59" i="4"/>
  <c r="I65" i="4"/>
  <c r="I59" i="4"/>
  <c r="AG65" i="4"/>
  <c r="AG59" i="4"/>
  <c r="BE65" i="4"/>
  <c r="BE59" i="4"/>
  <c r="B65" i="4"/>
  <c r="B59" i="4"/>
  <c r="Z65" i="4"/>
  <c r="Z59" i="4"/>
  <c r="BN65" i="4"/>
  <c r="BN59" i="4"/>
  <c r="X65" i="4"/>
  <c r="X59" i="4"/>
  <c r="BD65" i="4"/>
  <c r="BD59" i="4"/>
  <c r="A71" i="4"/>
  <c r="A65" i="4"/>
  <c r="A59" i="4"/>
  <c r="B55" i="4"/>
  <c r="A67" i="4"/>
  <c r="Q65" i="4"/>
  <c r="Q59" i="4"/>
  <c r="AW65" i="4"/>
  <c r="AW59" i="4"/>
  <c r="BU65" i="4"/>
  <c r="BU59" i="4"/>
  <c r="R65" i="4"/>
  <c r="R59" i="4"/>
  <c r="AP65" i="4"/>
  <c r="AP59" i="4"/>
  <c r="BF65" i="4"/>
  <c r="BF59" i="4"/>
  <c r="H65" i="4"/>
  <c r="H59" i="4"/>
  <c r="AF65" i="4"/>
  <c r="AF59" i="4"/>
  <c r="B56" i="4"/>
  <c r="AV65" i="4"/>
  <c r="AV59" i="4"/>
  <c r="BT65" i="4"/>
  <c r="BT59" i="4"/>
  <c r="Y65" i="4"/>
  <c r="Y59" i="4"/>
  <c r="AO65" i="4"/>
  <c r="AO59" i="4"/>
  <c r="BM65" i="4"/>
  <c r="BM59" i="4"/>
  <c r="J65" i="4"/>
  <c r="J59" i="4"/>
  <c r="AH65" i="4"/>
  <c r="AH59" i="4"/>
  <c r="AX65" i="4"/>
  <c r="AX59" i="4"/>
  <c r="BV65" i="4"/>
  <c r="BV59" i="4"/>
  <c r="C59" i="4"/>
  <c r="AI59" i="4"/>
  <c r="BG59" i="4"/>
  <c r="AA65" i="4"/>
  <c r="BO65" i="4"/>
  <c r="D59" i="4"/>
  <c r="AB59" i="4"/>
  <c r="AZ59" i="4"/>
  <c r="BX59" i="4"/>
  <c r="T65" i="4"/>
  <c r="BP65" i="4"/>
  <c r="U59" i="4"/>
  <c r="AS59" i="4"/>
  <c r="BQ59" i="4"/>
  <c r="M65" i="4"/>
  <c r="AK65" i="4"/>
  <c r="V59" i="4"/>
  <c r="AT59" i="4"/>
  <c r="BR59" i="4"/>
  <c r="N65" i="4"/>
  <c r="AD65" i="4"/>
  <c r="BB65" i="4"/>
  <c r="O59" i="4"/>
  <c r="AM59" i="4"/>
  <c r="BC59" i="4"/>
  <c r="BS59" i="4"/>
  <c r="A51" i="4"/>
  <c r="K59" i="4"/>
  <c r="AY59" i="4"/>
  <c r="BW59" i="4"/>
  <c r="S65" i="4"/>
  <c r="AQ65" i="4"/>
  <c r="L59" i="4"/>
  <c r="AJ59" i="4"/>
  <c r="BH59" i="4"/>
  <c r="BI59" i="4"/>
  <c r="BY59" i="4"/>
  <c r="AL59" i="4"/>
  <c r="BJ59" i="4"/>
  <c r="F65" i="4"/>
  <c r="BZ65" i="4"/>
  <c r="AE59" i="4"/>
  <c r="W65" i="4"/>
  <c r="AU65" i="4"/>
  <c r="BK65" i="4"/>
  <c r="AR59" i="4"/>
  <c r="E59" i="4"/>
  <c r="AC59" i="4"/>
  <c r="BA59" i="4"/>
  <c r="G59" i="4"/>
  <c r="N6" i="2"/>
  <c r="N5" i="2"/>
  <c r="C43" i="1"/>
  <c r="D9" i="1"/>
  <c r="D13" i="1"/>
  <c r="D14" i="1"/>
  <c r="D15" i="1"/>
  <c r="D16" i="1"/>
  <c r="D8" i="1"/>
  <c r="C19" i="1"/>
  <c r="G41" i="1"/>
  <c r="E41" i="1"/>
  <c r="C41" i="1"/>
  <c r="E35" i="1"/>
  <c r="E36" i="1"/>
  <c r="E37" i="1"/>
  <c r="E38" i="1"/>
  <c r="E39" i="1"/>
  <c r="E40" i="1"/>
  <c r="E9" i="1"/>
  <c r="B22" i="1" s="1"/>
  <c r="E13" i="1"/>
  <c r="E14" i="1"/>
  <c r="E15" i="1"/>
  <c r="E16" i="1"/>
  <c r="C15" i="1"/>
  <c r="C16" i="1"/>
  <c r="C14" i="1"/>
  <c r="C13" i="1"/>
  <c r="C9" i="1"/>
  <c r="C8" i="1"/>
  <c r="A66" i="4" l="1"/>
  <c r="A68" i="4" s="1"/>
  <c r="B60" i="4"/>
  <c r="B62" i="4" s="1"/>
  <c r="I21" i="4" l="1"/>
  <c r="BU21" i="4"/>
  <c r="BY21" i="4"/>
  <c r="AI12" i="4"/>
  <c r="Y12" i="4"/>
  <c r="BU12" i="4"/>
  <c r="T12" i="4"/>
  <c r="BM12" i="4"/>
  <c r="AJ21" i="4"/>
  <c r="AD12" i="4"/>
  <c r="AC12" i="4"/>
  <c r="U12" i="4"/>
  <c r="BB12" i="4"/>
  <c r="BK12" i="4"/>
  <c r="AB12" i="4"/>
  <c r="AH12" i="4"/>
  <c r="BQ12" i="4"/>
  <c r="I12" i="4"/>
  <c r="G12" i="4"/>
  <c r="B12" i="4"/>
  <c r="E12" i="4"/>
  <c r="Q12" i="4"/>
  <c r="BV12" i="4"/>
  <c r="BO12" i="4"/>
  <c r="X12" i="4"/>
  <c r="AY12" i="4"/>
  <c r="AN12" i="4"/>
  <c r="BG12" i="4"/>
  <c r="Z12" i="4"/>
  <c r="BT12" i="4"/>
  <c r="W12" i="4"/>
  <c r="BC21" i="4"/>
  <c r="AL12" i="4"/>
  <c r="R12" i="4"/>
  <c r="C12" i="4"/>
  <c r="AP12" i="4"/>
  <c r="AU12" i="4"/>
  <c r="H12" i="4"/>
  <c r="BE12" i="4"/>
  <c r="M12" i="4"/>
  <c r="W21" i="4"/>
  <c r="L12" i="4"/>
  <c r="BY12" i="4"/>
  <c r="AO12" i="4"/>
  <c r="AY21" i="4"/>
  <c r="BW12" i="4"/>
  <c r="AT12" i="4"/>
  <c r="N12" i="4"/>
  <c r="V12" i="4"/>
  <c r="P12" i="4"/>
  <c r="BA12" i="4"/>
  <c r="AE12" i="4"/>
  <c r="AR12" i="4"/>
  <c r="AW12" i="4"/>
  <c r="AA12" i="4"/>
  <c r="S12" i="4"/>
  <c r="AK12" i="4"/>
  <c r="AG12" i="4"/>
  <c r="BL12" i="4"/>
  <c r="BF12" i="4"/>
  <c r="D12" i="4"/>
  <c r="K12" i="4"/>
  <c r="BH12" i="4"/>
  <c r="BI12" i="4"/>
  <c r="BZ12" i="4"/>
  <c r="AS12" i="4"/>
  <c r="BS12" i="4"/>
  <c r="BJ12" i="4"/>
  <c r="F12" i="4"/>
  <c r="BP12" i="4"/>
  <c r="BA21" i="4"/>
  <c r="AQ12" i="4"/>
  <c r="BN12" i="4"/>
  <c r="BD12" i="4"/>
  <c r="BR12" i="4"/>
  <c r="AV12" i="4"/>
  <c r="AM12" i="4"/>
  <c r="AX12" i="4"/>
  <c r="O12" i="4"/>
  <c r="AF12" i="4"/>
  <c r="J12" i="4"/>
  <c r="BC12" i="4"/>
  <c r="BX12" i="4"/>
  <c r="BF21" i="4"/>
  <c r="AJ12" i="4"/>
  <c r="AZ12" i="4"/>
  <c r="P21" i="4"/>
  <c r="Q21" i="4"/>
  <c r="B21" i="4"/>
  <c r="BN21" i="4"/>
  <c r="N21" i="4"/>
  <c r="BS21" i="4"/>
  <c r="BG21" i="4"/>
  <c r="AR21" i="4"/>
  <c r="BQ21" i="4"/>
  <c r="AM21" i="4"/>
  <c r="AV21" i="4"/>
  <c r="Y21" i="4"/>
  <c r="J21" i="4"/>
  <c r="BV21" i="4"/>
  <c r="AD21" i="4"/>
  <c r="C21" i="4"/>
  <c r="BO21" i="4"/>
  <c r="AZ21" i="4"/>
  <c r="F21" i="4"/>
  <c r="AU21" i="4"/>
  <c r="AG21" i="4"/>
  <c r="R21" i="4"/>
  <c r="BX21" i="4"/>
  <c r="AT21" i="4"/>
  <c r="K21" i="4"/>
  <c r="BW21" i="4"/>
  <c r="BH21" i="4"/>
  <c r="V21" i="4"/>
  <c r="BK21" i="4"/>
  <c r="AF21" i="4"/>
  <c r="BD21" i="4"/>
  <c r="AO21" i="4"/>
  <c r="Z21" i="4"/>
  <c r="M21" i="4"/>
  <c r="BJ21" i="4"/>
  <c r="S21" i="4"/>
  <c r="D21" i="4"/>
  <c r="BP21" i="4"/>
  <c r="AL21" i="4"/>
  <c r="AW21" i="4"/>
  <c r="AH21" i="4"/>
  <c r="U21" i="4"/>
  <c r="BZ21" i="4"/>
  <c r="AA21" i="4"/>
  <c r="L21" i="4"/>
  <c r="E21" i="4"/>
  <c r="BB21" i="4"/>
  <c r="BE21" i="4"/>
  <c r="AI21" i="4"/>
  <c r="H21" i="4"/>
  <c r="BM21" i="4"/>
  <c r="AQ21" i="4"/>
  <c r="BT21" i="4"/>
  <c r="AP21" i="4"/>
  <c r="T21" i="4"/>
  <c r="X21" i="4"/>
  <c r="AN21" i="4"/>
  <c r="BR21" i="4"/>
  <c r="AE21" i="4"/>
  <c r="AX21" i="4"/>
  <c r="AB21" i="4"/>
  <c r="AK21" i="4"/>
  <c r="AC21" i="4"/>
  <c r="BI21" i="4"/>
  <c r="AS21" i="4"/>
  <c r="O21" i="4"/>
  <c r="G21" i="4"/>
  <c r="A12" i="4"/>
  <c r="BL21" i="4"/>
</calcChain>
</file>

<file path=xl/sharedStrings.xml><?xml version="1.0" encoding="utf-8"?>
<sst xmlns="http://schemas.openxmlformats.org/spreadsheetml/2006/main" count="109" uniqueCount="31">
  <si>
    <t>centroid</t>
  </si>
  <si>
    <t>z</t>
  </si>
  <si>
    <t>fm</t>
  </si>
  <si>
    <t>fm_top</t>
  </si>
  <si>
    <t>Z centroid</t>
  </si>
  <si>
    <t>fm centroid</t>
  </si>
  <si>
    <t>z centroid</t>
  </si>
  <si>
    <t>sum of fm</t>
  </si>
  <si>
    <t>fm * z</t>
  </si>
  <si>
    <t>added</t>
  </si>
  <si>
    <t>to</t>
  </si>
  <si>
    <t>pixel</t>
  </si>
  <si>
    <t>=</t>
  </si>
  <si>
    <t>image_no</t>
  </si>
  <si>
    <t>now</t>
  </si>
  <si>
    <t xml:space="preserve"> curve_stdev = 65.9847</t>
  </si>
  <si>
    <t xml:space="preserve"> alpha = 0.0082005</t>
  </si>
  <si>
    <t xml:space="preserve"> curve_stdev = 37.4003</t>
  </si>
  <si>
    <t xml:space="preserve"> alpha = 0.0250909</t>
  </si>
  <si>
    <t>sum top</t>
  </si>
  <si>
    <t>mean top</t>
  </si>
  <si>
    <t>z values</t>
  </si>
  <si>
    <t>inertia</t>
  </si>
  <si>
    <t xml:space="preserve">z_step = </t>
  </si>
  <si>
    <t>sum of inertia =</t>
  </si>
  <si>
    <t xml:space="preserve">Z Centroid = </t>
  </si>
  <si>
    <t>top_fm_vector</t>
  </si>
  <si>
    <t>fm_vector_norm</t>
  </si>
  <si>
    <t>fm_vector</t>
  </si>
  <si>
    <t>fm_val_max</t>
  </si>
  <si>
    <t>mean fm value of top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</si>
</sst>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16</c:v>
                </c:pt>
                <c:pt idx="6">
                  <c:v>24</c:v>
                </c:pt>
                <c:pt idx="7">
                  <c:v>24</c:v>
                </c:pt>
                <c:pt idx="8">
                  <c:v>16</c:v>
                </c:pt>
                <c:pt idx="9">
                  <c:v>4</c:v>
                </c:pt>
                <c:pt idx="10">
                  <c:v>14</c:v>
                </c:pt>
                <c:pt idx="11">
                  <c:v>30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(Sheet1!$A$8:$A$9,Sheet1!$A$13:$A$16)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6">
                  <c:v>24</c:v>
                </c:pt>
                <c:pt idx="7">
                  <c:v>24</c:v>
                </c:pt>
                <c:pt idx="11">
                  <c:v>30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Sheet1!$B$22</c:f>
              <c:numCache>
                <c:formatCode>General</c:formatCode>
                <c:ptCount val="1"/>
                <c:pt idx="0">
                  <c:v>0.120625</c:v>
                </c:pt>
              </c:numCache>
            </c:numRef>
          </c:xVal>
          <c:yVal>
            <c:numRef>
              <c:f>Sheet1!$B$23</c:f>
              <c:numCache>
                <c:formatCode>General</c:formatCode>
                <c:ptCount val="1"/>
                <c:pt idx="0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65712"/>
        <c:axId val="563666104"/>
      </c:scatterChart>
      <c:valAx>
        <c:axId val="56366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6104"/>
        <c:crosses val="autoZero"/>
        <c:crossBetween val="midCat"/>
      </c:valAx>
      <c:valAx>
        <c:axId val="56366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Sheet1!$A$26:$A$40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Sheet1!$B$26:$B$40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6</c:v>
                </c:pt>
                <c:pt idx="6">
                  <c:v>16</c:v>
                </c:pt>
                <c:pt idx="7">
                  <c:v>30</c:v>
                </c:pt>
                <c:pt idx="8">
                  <c:v>50</c:v>
                </c:pt>
                <c:pt idx="9">
                  <c:v>68</c:v>
                </c:pt>
                <c:pt idx="10">
                  <c:v>86</c:v>
                </c:pt>
                <c:pt idx="11">
                  <c:v>106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66888"/>
        <c:axId val="563667280"/>
      </c:scatterChart>
      <c:valAx>
        <c:axId val="56366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7280"/>
        <c:crosses val="autoZero"/>
        <c:crossBetween val="midCat"/>
      </c:valAx>
      <c:valAx>
        <c:axId val="5636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'examine the stdev calc'!$2:$2</c:f>
              <c:numCache>
                <c:formatCode>General</c:formatCode>
                <c:ptCount val="1638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</c:numCache>
            </c:numRef>
          </c:xVal>
          <c:yVal>
            <c:numRef>
              <c:f>'examine the stdev calc'!$A$7:$CA$7</c:f>
              <c:numCache>
                <c:formatCode>General</c:formatCode>
                <c:ptCount val="79"/>
                <c:pt idx="0">
                  <c:v>1.1927999999999999E-3</c:v>
                </c:pt>
                <c:pt idx="1">
                  <c:v>7.4549999999999996E-4</c:v>
                </c:pt>
                <c:pt idx="2">
                  <c:v>7.4549999999999996E-4</c:v>
                </c:pt>
                <c:pt idx="3">
                  <c:v>5.9639999999999997E-4</c:v>
                </c:pt>
                <c:pt idx="4">
                  <c:v>1.4909999999999999E-3</c:v>
                </c:pt>
                <c:pt idx="5">
                  <c:v>1.4909999999999999E-3</c:v>
                </c:pt>
                <c:pt idx="6">
                  <c:v>1.4909999999999999E-3</c:v>
                </c:pt>
                <c:pt idx="7">
                  <c:v>2.3855999999999999E-3</c:v>
                </c:pt>
                <c:pt idx="8">
                  <c:v>1.1927999999999999E-3</c:v>
                </c:pt>
                <c:pt idx="9">
                  <c:v>1.1927999999999999E-3</c:v>
                </c:pt>
                <c:pt idx="10">
                  <c:v>1.9383E-3</c:v>
                </c:pt>
                <c:pt idx="11">
                  <c:v>1.4909999999999999E-3</c:v>
                </c:pt>
                <c:pt idx="12">
                  <c:v>1.7891999999999999E-3</c:v>
                </c:pt>
                <c:pt idx="13">
                  <c:v>5.9639999999999997E-4</c:v>
                </c:pt>
                <c:pt idx="14">
                  <c:v>1.1927999999999999E-3</c:v>
                </c:pt>
                <c:pt idx="15">
                  <c:v>7.4549999999999996E-4</c:v>
                </c:pt>
                <c:pt idx="16">
                  <c:v>1.4909999999999999E-3</c:v>
                </c:pt>
                <c:pt idx="17">
                  <c:v>1.1927999999999999E-3</c:v>
                </c:pt>
                <c:pt idx="18">
                  <c:v>5.9639999999999997E-4</c:v>
                </c:pt>
                <c:pt idx="19">
                  <c:v>7.4549999999999996E-4</c:v>
                </c:pt>
                <c:pt idx="20">
                  <c:v>1.3419E-3</c:v>
                </c:pt>
                <c:pt idx="21">
                  <c:v>7.4549999999999996E-4</c:v>
                </c:pt>
                <c:pt idx="22">
                  <c:v>0</c:v>
                </c:pt>
                <c:pt idx="23">
                  <c:v>0</c:v>
                </c:pt>
                <c:pt idx="24">
                  <c:v>2.9819999999999998E-4</c:v>
                </c:pt>
                <c:pt idx="25">
                  <c:v>1.1927999999999999E-3</c:v>
                </c:pt>
                <c:pt idx="26">
                  <c:v>1.6401E-3</c:v>
                </c:pt>
                <c:pt idx="27">
                  <c:v>2.0874000000000001E-3</c:v>
                </c:pt>
                <c:pt idx="28">
                  <c:v>2.5347E-3</c:v>
                </c:pt>
                <c:pt idx="29">
                  <c:v>5.2284100000000002E-3</c:v>
                </c:pt>
                <c:pt idx="30">
                  <c:v>6.2242900000000004E-3</c:v>
                </c:pt>
                <c:pt idx="31">
                  <c:v>8.4650400000000001E-3</c:v>
                </c:pt>
                <c:pt idx="32">
                  <c:v>6.4732699999999997E-3</c:v>
                </c:pt>
                <c:pt idx="33">
                  <c:v>9.9588699999999999E-3</c:v>
                </c:pt>
                <c:pt idx="34">
                  <c:v>1.07058E-2</c:v>
                </c:pt>
                <c:pt idx="35">
                  <c:v>9.7099000000000005E-3</c:v>
                </c:pt>
                <c:pt idx="36">
                  <c:v>1.21996E-2</c:v>
                </c:pt>
                <c:pt idx="37">
                  <c:v>1.36934E-2</c:v>
                </c:pt>
                <c:pt idx="38">
                  <c:v>1.26976E-2</c:v>
                </c:pt>
                <c:pt idx="39">
                  <c:v>1.07058E-2</c:v>
                </c:pt>
                <c:pt idx="40">
                  <c:v>1.29465E-2</c:v>
                </c:pt>
                <c:pt idx="41">
                  <c:v>1.3195500000000001E-2</c:v>
                </c:pt>
                <c:pt idx="42">
                  <c:v>8.9629800000000006E-3</c:v>
                </c:pt>
                <c:pt idx="43">
                  <c:v>1.2448600000000001E-2</c:v>
                </c:pt>
                <c:pt idx="44">
                  <c:v>1.02078E-2</c:v>
                </c:pt>
                <c:pt idx="45">
                  <c:v>7.7181200000000002E-3</c:v>
                </c:pt>
                <c:pt idx="46">
                  <c:v>8.4650400000000001E-3</c:v>
                </c:pt>
                <c:pt idx="47">
                  <c:v>6.4732699999999997E-3</c:v>
                </c:pt>
                <c:pt idx="48">
                  <c:v>5.2284100000000002E-3</c:v>
                </c:pt>
                <c:pt idx="49">
                  <c:v>4.4814900000000003E-3</c:v>
                </c:pt>
                <c:pt idx="50">
                  <c:v>2.9876600000000001E-3</c:v>
                </c:pt>
                <c:pt idx="51">
                  <c:v>3.2366299999999999E-3</c:v>
                </c:pt>
                <c:pt idx="52">
                  <c:v>3.2366299999999999E-3</c:v>
                </c:pt>
                <c:pt idx="53">
                  <c:v>4.23252E-3</c:v>
                </c:pt>
                <c:pt idx="54">
                  <c:v>2.7386899999999998E-3</c:v>
                </c:pt>
                <c:pt idx="55">
                  <c:v>1.9917699999999999E-3</c:v>
                </c:pt>
                <c:pt idx="56">
                  <c:v>1.9917699999999999E-3</c:v>
                </c:pt>
                <c:pt idx="57">
                  <c:v>6.4296300000000004E-3</c:v>
                </c:pt>
                <c:pt idx="58">
                  <c:v>2.9225599999999998E-3</c:v>
                </c:pt>
                <c:pt idx="59">
                  <c:v>2.9225599999999998E-3</c:v>
                </c:pt>
                <c:pt idx="60">
                  <c:v>4.6760899999999999E-3</c:v>
                </c:pt>
                <c:pt idx="61">
                  <c:v>2.9225599999999998E-3</c:v>
                </c:pt>
                <c:pt idx="62">
                  <c:v>5.2606099999999998E-3</c:v>
                </c:pt>
                <c:pt idx="63">
                  <c:v>2.9225599999999998E-3</c:v>
                </c:pt>
                <c:pt idx="64">
                  <c:v>4.6760899999999999E-3</c:v>
                </c:pt>
                <c:pt idx="65">
                  <c:v>4.09158E-3</c:v>
                </c:pt>
                <c:pt idx="66">
                  <c:v>4.09158E-3</c:v>
                </c:pt>
                <c:pt idx="67">
                  <c:v>1.16902E-3</c:v>
                </c:pt>
                <c:pt idx="68">
                  <c:v>1.16902E-3</c:v>
                </c:pt>
                <c:pt idx="69">
                  <c:v>5.8451200000000003E-4</c:v>
                </c:pt>
                <c:pt idx="70">
                  <c:v>1.75354E-3</c:v>
                </c:pt>
                <c:pt idx="71">
                  <c:v>1.16902E-3</c:v>
                </c:pt>
                <c:pt idx="72">
                  <c:v>0</c:v>
                </c:pt>
                <c:pt idx="73">
                  <c:v>0</c:v>
                </c:pt>
                <c:pt idx="74">
                  <c:v>1.16902E-3</c:v>
                </c:pt>
                <c:pt idx="75">
                  <c:v>5.8451200000000003E-4</c:v>
                </c:pt>
                <c:pt idx="76">
                  <c:v>1.75354E-3</c:v>
                </c:pt>
                <c:pt idx="77">
                  <c:v>3.5070700000000002E-3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993840"/>
        <c:axId val="688993448"/>
      </c:scatterChart>
      <c:valAx>
        <c:axId val="68899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93448"/>
        <c:crosses val="autoZero"/>
        <c:crossBetween val="midCat"/>
      </c:valAx>
      <c:valAx>
        <c:axId val="68899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9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328612</xdr:colOff>
      <xdr:row>5</xdr:row>
      <xdr:rowOff>57150</xdr:rowOff>
    </xdr:from>
    <xdr:to>
      <xdr:col>16</xdr:col>
      <xdr:colOff>23812</xdr:colOff>
      <xdr:row>19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23</xdr:row>
      <xdr:rowOff>95250</xdr:rowOff>
    </xdr:from>
    <xdr:to>
      <xdr:col>15</xdr:col>
      <xdr:colOff>600075</xdr:colOff>
      <xdr:row>37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333375</xdr:colOff>
      <xdr:row>71</xdr:row>
      <xdr:rowOff>57150</xdr:rowOff>
    </xdr:from>
    <xdr:to>
      <xdr:col>33</xdr:col>
      <xdr:colOff>160803</xdr:colOff>
      <xdr:row>93</xdr:row>
      <xdr:rowOff>85198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13582650"/>
          <a:ext cx="8971428" cy="4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71</xdr:row>
      <xdr:rowOff>38100</xdr:rowOff>
    </xdr:from>
    <xdr:to>
      <xdr:col>18</xdr:col>
      <xdr:colOff>170326</xdr:colOff>
      <xdr:row>93</xdr:row>
      <xdr:rowOff>75671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13563600"/>
          <a:ext cx="8990476" cy="4228571"/>
        </a:xfrm>
        <a:prstGeom prst="rect">
          <a:avLst/>
        </a:prstGeom>
      </xdr:spPr>
    </xdr:pic>
    <xdr:clientData/>
  </xdr:twoCellAnchor>
  <xdr:twoCellAnchor>
    <xdr:from>
      <xdr:col>17</xdr:col>
      <xdr:colOff>352425</xdr:colOff>
      <xdr:row>28</xdr:row>
      <xdr:rowOff>28575</xdr:rowOff>
    </xdr:from>
    <xdr:to>
      <xdr:col>25</xdr:col>
      <xdr:colOff>47625</xdr:colOff>
      <xdr:row>42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G17" sqref="G17"/>
    </sheetView>
  </sheetViews>
  <sheetFormatPr defaultRowHeight="15" x14ac:dyDescent="0.25"/>
  <cols>
    <col min="1" max="1" width="11.28515625" bestFit="1" customWidth="1"/>
    <col min="2" max="2" width="13.2851562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3</v>
      </c>
    </row>
    <row r="2" spans="1:5" x14ac:dyDescent="0.25">
      <c r="A2">
        <v>0.01</v>
      </c>
      <c r="B2">
        <v>0</v>
      </c>
    </row>
    <row r="3" spans="1:5" x14ac:dyDescent="0.25">
      <c r="A3">
        <v>0.02</v>
      </c>
      <c r="B3">
        <v>0</v>
      </c>
    </row>
    <row r="4" spans="1:5" x14ac:dyDescent="0.25">
      <c r="A4">
        <v>0.03</v>
      </c>
      <c r="B4">
        <v>0</v>
      </c>
    </row>
    <row r="5" spans="1:5" x14ac:dyDescent="0.25">
      <c r="A5">
        <v>0.04</v>
      </c>
      <c r="B5">
        <v>2</v>
      </c>
    </row>
    <row r="6" spans="1:5" x14ac:dyDescent="0.25">
      <c r="A6">
        <v>0.05</v>
      </c>
      <c r="B6">
        <v>6</v>
      </c>
    </row>
    <row r="7" spans="1:5" x14ac:dyDescent="0.25">
      <c r="A7">
        <v>0.06</v>
      </c>
      <c r="B7">
        <v>16</v>
      </c>
    </row>
    <row r="8" spans="1:5" x14ac:dyDescent="0.25">
      <c r="A8">
        <v>7.0000000000000007E-2</v>
      </c>
      <c r="B8">
        <v>24</v>
      </c>
      <c r="C8">
        <f>B8</f>
        <v>24</v>
      </c>
      <c r="D8">
        <f>C8/38</f>
        <v>0.63157894736842102</v>
      </c>
      <c r="E8">
        <f>(C8)*A8</f>
        <v>1.6800000000000002</v>
      </c>
    </row>
    <row r="9" spans="1:5" x14ac:dyDescent="0.25">
      <c r="A9">
        <v>0.08</v>
      </c>
      <c r="B9">
        <v>24</v>
      </c>
      <c r="C9">
        <f>B9</f>
        <v>24</v>
      </c>
      <c r="D9">
        <f t="shared" ref="D9:D16" si="0">C9/38</f>
        <v>0.63157894736842102</v>
      </c>
      <c r="E9">
        <f t="shared" ref="E9:E16" si="1">(C9)*A9</f>
        <v>1.92</v>
      </c>
    </row>
    <row r="10" spans="1:5" x14ac:dyDescent="0.25">
      <c r="A10">
        <v>0.09</v>
      </c>
      <c r="B10">
        <v>16</v>
      </c>
    </row>
    <row r="11" spans="1:5" x14ac:dyDescent="0.25">
      <c r="A11">
        <v>0.1</v>
      </c>
      <c r="B11">
        <v>4</v>
      </c>
    </row>
    <row r="12" spans="1:5" x14ac:dyDescent="0.25">
      <c r="A12">
        <v>0.11</v>
      </c>
      <c r="B12">
        <v>14</v>
      </c>
    </row>
    <row r="13" spans="1:5" x14ac:dyDescent="0.25">
      <c r="A13">
        <v>0.12</v>
      </c>
      <c r="B13">
        <v>30</v>
      </c>
      <c r="C13">
        <f>B13</f>
        <v>30</v>
      </c>
      <c r="D13">
        <f t="shared" si="0"/>
        <v>0.78947368421052633</v>
      </c>
      <c r="E13">
        <f t="shared" si="1"/>
        <v>3.5999999999999996</v>
      </c>
    </row>
    <row r="14" spans="1:5" x14ac:dyDescent="0.25">
      <c r="A14">
        <v>0.13</v>
      </c>
      <c r="B14">
        <v>38</v>
      </c>
      <c r="C14">
        <f>B14</f>
        <v>38</v>
      </c>
      <c r="D14">
        <f t="shared" si="0"/>
        <v>1</v>
      </c>
      <c r="E14">
        <f t="shared" si="1"/>
        <v>4.9400000000000004</v>
      </c>
    </row>
    <row r="15" spans="1:5" x14ac:dyDescent="0.25">
      <c r="A15">
        <v>0.14000000000000001</v>
      </c>
      <c r="B15">
        <v>38</v>
      </c>
      <c r="C15">
        <f>B15</f>
        <v>38</v>
      </c>
      <c r="D15">
        <f t="shared" si="0"/>
        <v>1</v>
      </c>
      <c r="E15">
        <f t="shared" si="1"/>
        <v>5.32</v>
      </c>
    </row>
    <row r="16" spans="1:5" x14ac:dyDescent="0.25">
      <c r="A16">
        <v>0.15</v>
      </c>
      <c r="B16">
        <v>38</v>
      </c>
      <c r="C16">
        <f>B16</f>
        <v>38</v>
      </c>
      <c r="D16">
        <f t="shared" si="0"/>
        <v>1</v>
      </c>
      <c r="E16">
        <f t="shared" si="1"/>
        <v>5.7</v>
      </c>
    </row>
    <row r="17" spans="1:7" x14ac:dyDescent="0.25">
      <c r="B17" t="s">
        <v>7</v>
      </c>
      <c r="C17">
        <f>SUM(C8:C16)</f>
        <v>192</v>
      </c>
      <c r="D17" t="s">
        <v>8</v>
      </c>
      <c r="E17">
        <f>SUM(E8:E16)</f>
        <v>23.16</v>
      </c>
      <c r="F17" t="s">
        <v>6</v>
      </c>
      <c r="G17">
        <f>E17/C17</f>
        <v>0.120625</v>
      </c>
    </row>
    <row r="19" spans="1:7" x14ac:dyDescent="0.25">
      <c r="C19">
        <f>_xlfn.STDEV.S(C13:C16,C8:C9)</f>
        <v>6.9282032302755088</v>
      </c>
    </row>
    <row r="21" spans="1:7" x14ac:dyDescent="0.25">
      <c r="B21" t="s">
        <v>0</v>
      </c>
    </row>
    <row r="22" spans="1:7" x14ac:dyDescent="0.25">
      <c r="A22" t="s">
        <v>4</v>
      </c>
      <c r="B22">
        <f>G17</f>
        <v>0.120625</v>
      </c>
    </row>
    <row r="23" spans="1:7" x14ac:dyDescent="0.25">
      <c r="A23" t="s">
        <v>5</v>
      </c>
      <c r="B23">
        <v>16</v>
      </c>
    </row>
    <row r="26" spans="1:7" x14ac:dyDescent="0.25">
      <c r="A26">
        <v>1</v>
      </c>
      <c r="B26">
        <v>2</v>
      </c>
    </row>
    <row r="27" spans="1:7" x14ac:dyDescent="0.25">
      <c r="A27">
        <v>2</v>
      </c>
      <c r="B27">
        <v>0</v>
      </c>
    </row>
    <row r="28" spans="1:7" x14ac:dyDescent="0.25">
      <c r="A28">
        <v>3</v>
      </c>
      <c r="B28">
        <v>0</v>
      </c>
    </row>
    <row r="29" spans="1:7" x14ac:dyDescent="0.25">
      <c r="A29">
        <v>4</v>
      </c>
      <c r="B29">
        <v>0</v>
      </c>
    </row>
    <row r="30" spans="1:7" x14ac:dyDescent="0.25">
      <c r="A30">
        <v>5</v>
      </c>
      <c r="B30">
        <v>2</v>
      </c>
    </row>
    <row r="31" spans="1:7" x14ac:dyDescent="0.25">
      <c r="A31">
        <v>6</v>
      </c>
      <c r="B31">
        <v>6</v>
      </c>
    </row>
    <row r="32" spans="1:7" x14ac:dyDescent="0.25">
      <c r="A32">
        <v>7</v>
      </c>
      <c r="B32">
        <v>16</v>
      </c>
    </row>
    <row r="33" spans="1:7" x14ac:dyDescent="0.25">
      <c r="A33">
        <v>8</v>
      </c>
      <c r="B33">
        <v>30</v>
      </c>
    </row>
    <row r="34" spans="1:7" x14ac:dyDescent="0.25">
      <c r="A34">
        <v>9</v>
      </c>
      <c r="B34">
        <v>50</v>
      </c>
    </row>
    <row r="35" spans="1:7" x14ac:dyDescent="0.25">
      <c r="A35">
        <v>10</v>
      </c>
      <c r="B35">
        <v>68</v>
      </c>
      <c r="C35">
        <v>68</v>
      </c>
      <c r="E35">
        <f>(C35)*A35</f>
        <v>680</v>
      </c>
    </row>
    <row r="36" spans="1:7" x14ac:dyDescent="0.25">
      <c r="A36">
        <v>11</v>
      </c>
      <c r="B36">
        <v>86</v>
      </c>
      <c r="C36">
        <v>86</v>
      </c>
      <c r="E36">
        <f t="shared" ref="E36:E39" si="2">(C36)*A36</f>
        <v>946</v>
      </c>
    </row>
    <row r="37" spans="1:7" x14ac:dyDescent="0.25">
      <c r="A37">
        <v>12</v>
      </c>
      <c r="B37">
        <v>106</v>
      </c>
      <c r="C37">
        <v>106</v>
      </c>
      <c r="E37">
        <f t="shared" si="2"/>
        <v>1272</v>
      </c>
    </row>
    <row r="38" spans="1:7" x14ac:dyDescent="0.25">
      <c r="A38">
        <v>13</v>
      </c>
      <c r="B38">
        <v>110</v>
      </c>
      <c r="C38">
        <v>110</v>
      </c>
      <c r="E38">
        <f t="shared" si="2"/>
        <v>1430</v>
      </c>
    </row>
    <row r="39" spans="1:7" x14ac:dyDescent="0.25">
      <c r="A39">
        <v>14</v>
      </c>
      <c r="B39">
        <v>110</v>
      </c>
      <c r="C39">
        <v>110</v>
      </c>
      <c r="E39">
        <f t="shared" si="2"/>
        <v>1540</v>
      </c>
    </row>
    <row r="40" spans="1:7" x14ac:dyDescent="0.25">
      <c r="A40">
        <v>15</v>
      </c>
      <c r="B40">
        <v>110</v>
      </c>
      <c r="C40">
        <v>110</v>
      </c>
      <c r="E40">
        <f>(C40)*A40</f>
        <v>1650</v>
      </c>
    </row>
    <row r="41" spans="1:7" x14ac:dyDescent="0.25">
      <c r="B41" t="s">
        <v>7</v>
      </c>
      <c r="C41">
        <f>SUM(C35:C40)</f>
        <v>590</v>
      </c>
      <c r="D41" t="s">
        <v>8</v>
      </c>
      <c r="E41">
        <f>SUM(E35:E40)</f>
        <v>7518</v>
      </c>
      <c r="F41" t="s">
        <v>6</v>
      </c>
      <c r="G41">
        <f>E41/C41</f>
        <v>12.742372881355932</v>
      </c>
    </row>
    <row r="43" spans="1:7" x14ac:dyDescent="0.25">
      <c r="C43">
        <f>_xlfn.STDEV.S(C35:C40)</f>
        <v>17.546129677700069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7" sqref="N7"/>
    </sheetView>
  </sheetViews>
  <sheetFormatPr defaultRowHeight="15" x14ac:dyDescent="0.25"/>
  <sheetData>
    <row r="1" spans="1:14" x14ac:dyDescent="0.25">
      <c r="A1" t="s">
        <v>9</v>
      </c>
      <c r="B1">
        <v>0</v>
      </c>
      <c r="C1" t="s">
        <v>10</v>
      </c>
      <c r="D1" t="s">
        <v>11</v>
      </c>
      <c r="E1" t="s">
        <v>12</v>
      </c>
      <c r="F1">
        <v>0</v>
      </c>
      <c r="G1">
        <v>0</v>
      </c>
      <c r="H1" t="s">
        <v>13</v>
      </c>
      <c r="I1">
        <v>0</v>
      </c>
      <c r="J1" t="s">
        <v>11</v>
      </c>
      <c r="K1" t="s">
        <v>14</v>
      </c>
      <c r="L1" t="s">
        <v>12</v>
      </c>
      <c r="M1">
        <v>0</v>
      </c>
    </row>
    <row r="2" spans="1:14" x14ac:dyDescent="0.25">
      <c r="A2" t="s">
        <v>9</v>
      </c>
      <c r="B2">
        <v>0</v>
      </c>
      <c r="C2" t="s">
        <v>10</v>
      </c>
      <c r="D2" t="s">
        <v>11</v>
      </c>
      <c r="E2" t="s">
        <v>12</v>
      </c>
      <c r="F2">
        <v>0</v>
      </c>
      <c r="G2">
        <v>0</v>
      </c>
      <c r="H2" t="s">
        <v>13</v>
      </c>
      <c r="I2">
        <v>1</v>
      </c>
      <c r="J2" t="s">
        <v>11</v>
      </c>
      <c r="K2" t="s">
        <v>14</v>
      </c>
      <c r="L2" t="s">
        <v>12</v>
      </c>
      <c r="M2">
        <v>0</v>
      </c>
    </row>
    <row r="3" spans="1:14" x14ac:dyDescent="0.25">
      <c r="A3" t="s">
        <v>9</v>
      </c>
      <c r="B3">
        <v>0</v>
      </c>
      <c r="C3" t="s">
        <v>10</v>
      </c>
      <c r="D3" t="s">
        <v>11</v>
      </c>
      <c r="E3" t="s">
        <v>12</v>
      </c>
      <c r="F3">
        <v>0</v>
      </c>
      <c r="G3">
        <v>0</v>
      </c>
      <c r="H3" t="s">
        <v>13</v>
      </c>
      <c r="I3">
        <v>2</v>
      </c>
      <c r="J3" t="s">
        <v>11</v>
      </c>
      <c r="K3" t="s">
        <v>14</v>
      </c>
      <c r="L3" t="s">
        <v>12</v>
      </c>
      <c r="M3">
        <v>0</v>
      </c>
    </row>
    <row r="4" spans="1:14" x14ac:dyDescent="0.25">
      <c r="A4" t="s">
        <v>9</v>
      </c>
      <c r="B4">
        <v>4.5047400000000001E-2</v>
      </c>
      <c r="C4" t="s">
        <v>10</v>
      </c>
      <c r="D4" t="s">
        <v>11</v>
      </c>
      <c r="E4" t="s">
        <v>12</v>
      </c>
      <c r="F4">
        <v>0</v>
      </c>
      <c r="G4">
        <v>0</v>
      </c>
      <c r="H4" t="s">
        <v>13</v>
      </c>
      <c r="I4">
        <v>3</v>
      </c>
      <c r="J4" t="s">
        <v>11</v>
      </c>
      <c r="K4" t="s">
        <v>14</v>
      </c>
      <c r="L4" t="s">
        <v>12</v>
      </c>
      <c r="M4">
        <v>4.5047400000000001E-2</v>
      </c>
    </row>
    <row r="5" spans="1:14" x14ac:dyDescent="0.25">
      <c r="A5" t="s">
        <v>9</v>
      </c>
      <c r="B5">
        <v>0.13514200000000001</v>
      </c>
      <c r="C5" t="s">
        <v>10</v>
      </c>
      <c r="D5" t="s">
        <v>11</v>
      </c>
      <c r="E5" t="s">
        <v>12</v>
      </c>
      <c r="F5">
        <v>0</v>
      </c>
      <c r="G5">
        <v>0</v>
      </c>
      <c r="H5" t="s">
        <v>13</v>
      </c>
      <c r="I5">
        <v>4</v>
      </c>
      <c r="J5" t="s">
        <v>11</v>
      </c>
      <c r="K5" t="s">
        <v>14</v>
      </c>
      <c r="L5" t="s">
        <v>12</v>
      </c>
      <c r="M5">
        <v>0.18018899999999999</v>
      </c>
      <c r="N5">
        <f>B5+B4</f>
        <v>0.1801894</v>
      </c>
    </row>
    <row r="6" spans="1:14" x14ac:dyDescent="0.25">
      <c r="A6" t="s">
        <v>9</v>
      </c>
      <c r="B6">
        <v>0.360379</v>
      </c>
      <c r="C6" t="s">
        <v>10</v>
      </c>
      <c r="D6" t="s">
        <v>11</v>
      </c>
      <c r="E6" t="s">
        <v>12</v>
      </c>
      <c r="F6">
        <v>0</v>
      </c>
      <c r="G6">
        <v>0</v>
      </c>
      <c r="H6" t="s">
        <v>13</v>
      </c>
      <c r="I6">
        <v>5</v>
      </c>
      <c r="J6" t="s">
        <v>11</v>
      </c>
      <c r="K6" t="s">
        <v>14</v>
      </c>
      <c r="L6" t="s">
        <v>12</v>
      </c>
      <c r="M6">
        <v>0.54056800000000005</v>
      </c>
      <c r="N6">
        <f>B6+B5+B4</f>
        <v>0.54056839999999995</v>
      </c>
    </row>
    <row r="7" spans="1:14" x14ac:dyDescent="0.25">
      <c r="A7" t="s">
        <v>9</v>
      </c>
      <c r="B7">
        <v>0.54056800000000005</v>
      </c>
      <c r="C7" t="s">
        <v>10</v>
      </c>
      <c r="D7" t="s">
        <v>11</v>
      </c>
      <c r="E7" t="s">
        <v>12</v>
      </c>
      <c r="F7">
        <v>0</v>
      </c>
      <c r="G7">
        <v>0</v>
      </c>
      <c r="H7" t="s">
        <v>13</v>
      </c>
      <c r="I7">
        <v>6</v>
      </c>
      <c r="J7" t="s">
        <v>11</v>
      </c>
      <c r="K7" t="s">
        <v>14</v>
      </c>
      <c r="L7" t="s">
        <v>12</v>
      </c>
      <c r="M7">
        <v>1.08114</v>
      </c>
    </row>
    <row r="8" spans="1:14" x14ac:dyDescent="0.25">
      <c r="A8" t="s">
        <v>9</v>
      </c>
      <c r="B8">
        <v>0.54056800000000005</v>
      </c>
      <c r="C8" t="s">
        <v>10</v>
      </c>
      <c r="D8" t="s">
        <v>11</v>
      </c>
      <c r="E8" t="s">
        <v>12</v>
      </c>
      <c r="F8">
        <v>0</v>
      </c>
      <c r="G8">
        <v>0</v>
      </c>
      <c r="H8" t="s">
        <v>13</v>
      </c>
      <c r="I8">
        <v>7</v>
      </c>
      <c r="J8" t="s">
        <v>11</v>
      </c>
      <c r="K8" t="s">
        <v>14</v>
      </c>
      <c r="L8" t="s">
        <v>12</v>
      </c>
      <c r="M8">
        <v>1.6216999999999999</v>
      </c>
    </row>
    <row r="9" spans="1:14" x14ac:dyDescent="0.25">
      <c r="A9" t="s">
        <v>9</v>
      </c>
      <c r="B9">
        <v>0.360379</v>
      </c>
      <c r="C9" t="s">
        <v>10</v>
      </c>
      <c r="D9" t="s">
        <v>11</v>
      </c>
      <c r="E9" t="s">
        <v>12</v>
      </c>
      <c r="F9">
        <v>0</v>
      </c>
      <c r="G9">
        <v>0</v>
      </c>
      <c r="H9" t="s">
        <v>13</v>
      </c>
      <c r="I9">
        <v>8</v>
      </c>
      <c r="J9" t="s">
        <v>11</v>
      </c>
      <c r="K9" t="s">
        <v>14</v>
      </c>
      <c r="L9" t="s">
        <v>12</v>
      </c>
      <c r="M9">
        <v>1.9820800000000001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1"/>
  <sheetViews>
    <sheetView tabSelected="1" topLeftCell="A26" workbookViewId="0">
      <selection activeCell="A30" sqref="A30"/>
    </sheetView>
  </sheetViews>
  <sheetFormatPr defaultRowHeight="15" x14ac:dyDescent="0.25"/>
  <cols>
    <col min="1" max="1" width="14.85546875" bestFit="1" customWidth="1"/>
  </cols>
  <sheetData>
    <row r="1" spans="1:78" x14ac:dyDescent="0.25">
      <c r="A1" t="s">
        <v>21</v>
      </c>
    </row>
    <row r="2" spans="1:78" x14ac:dyDescent="0.25">
      <c r="A2">
        <v>0.01</v>
      </c>
      <c r="B2">
        <v>0.02</v>
      </c>
      <c r="C2">
        <v>0.03</v>
      </c>
      <c r="D2">
        <v>0.04</v>
      </c>
      <c r="E2">
        <v>0.05</v>
      </c>
      <c r="F2">
        <v>0.06</v>
      </c>
      <c r="G2">
        <v>7.0000000000000007E-2</v>
      </c>
      <c r="H2">
        <v>0.08</v>
      </c>
      <c r="I2">
        <v>0.09</v>
      </c>
      <c r="J2">
        <v>0.1</v>
      </c>
      <c r="K2">
        <v>0.11</v>
      </c>
      <c r="L2">
        <v>0.12</v>
      </c>
      <c r="M2">
        <v>0.13</v>
      </c>
      <c r="N2">
        <v>0.14000000000000001</v>
      </c>
      <c r="O2">
        <v>0.15</v>
      </c>
      <c r="P2">
        <v>0.16</v>
      </c>
      <c r="Q2">
        <v>0.17</v>
      </c>
      <c r="R2">
        <v>0.18</v>
      </c>
      <c r="S2">
        <v>0.19</v>
      </c>
      <c r="T2">
        <v>0.2</v>
      </c>
      <c r="U2">
        <v>0.21</v>
      </c>
      <c r="V2">
        <v>0.22</v>
      </c>
      <c r="W2">
        <v>0.23</v>
      </c>
      <c r="X2">
        <v>0.24</v>
      </c>
      <c r="Y2">
        <v>0.25</v>
      </c>
      <c r="Z2">
        <v>0.26</v>
      </c>
      <c r="AA2">
        <v>0.27</v>
      </c>
      <c r="AB2">
        <v>0.28000000000000003</v>
      </c>
      <c r="AC2">
        <v>0.28999999999999998</v>
      </c>
      <c r="AD2">
        <v>0.3</v>
      </c>
      <c r="AE2">
        <v>0.31</v>
      </c>
      <c r="AF2">
        <v>0.32</v>
      </c>
      <c r="AG2">
        <v>0.33</v>
      </c>
      <c r="AH2">
        <v>0.34</v>
      </c>
      <c r="AI2">
        <v>0.35</v>
      </c>
      <c r="AJ2">
        <v>0.36</v>
      </c>
      <c r="AK2">
        <v>0.37</v>
      </c>
      <c r="AL2">
        <v>0.38</v>
      </c>
      <c r="AM2">
        <v>0.39</v>
      </c>
      <c r="AN2">
        <v>0.4</v>
      </c>
      <c r="AO2">
        <v>0.41</v>
      </c>
      <c r="AP2">
        <v>0.42</v>
      </c>
      <c r="AQ2">
        <v>0.43</v>
      </c>
      <c r="AR2">
        <v>0.44</v>
      </c>
      <c r="AS2">
        <v>0.45</v>
      </c>
      <c r="AT2">
        <v>0.46</v>
      </c>
      <c r="AU2">
        <v>0.47</v>
      </c>
      <c r="AV2">
        <v>0.48</v>
      </c>
      <c r="AW2">
        <v>0.49</v>
      </c>
      <c r="AX2">
        <v>0.5</v>
      </c>
      <c r="AY2">
        <v>0.51</v>
      </c>
      <c r="AZ2">
        <v>0.52</v>
      </c>
      <c r="BA2">
        <v>0.53</v>
      </c>
      <c r="BB2">
        <v>0.54</v>
      </c>
      <c r="BC2">
        <v>0.55000000000000004</v>
      </c>
      <c r="BD2">
        <v>0.56000000000000005</v>
      </c>
      <c r="BE2">
        <v>0.56999999999999995</v>
      </c>
      <c r="BF2">
        <v>0.57999999999999996</v>
      </c>
      <c r="BG2">
        <v>0.59</v>
      </c>
      <c r="BH2">
        <v>0.6</v>
      </c>
      <c r="BI2">
        <v>0.61</v>
      </c>
      <c r="BJ2">
        <v>0.62</v>
      </c>
      <c r="BK2">
        <v>0.63</v>
      </c>
      <c r="BL2">
        <v>0.64</v>
      </c>
      <c r="BM2">
        <v>0.65</v>
      </c>
      <c r="BN2">
        <v>0.66</v>
      </c>
      <c r="BO2">
        <v>0.67</v>
      </c>
      <c r="BP2">
        <v>0.68</v>
      </c>
      <c r="BQ2">
        <v>0.69</v>
      </c>
      <c r="BR2">
        <v>0.7</v>
      </c>
      <c r="BS2">
        <v>0.71</v>
      </c>
      <c r="BT2">
        <v>0.72</v>
      </c>
      <c r="BU2">
        <v>0.73</v>
      </c>
      <c r="BV2">
        <v>0.74</v>
      </c>
      <c r="BW2">
        <v>0.75</v>
      </c>
      <c r="BX2">
        <v>0.76</v>
      </c>
      <c r="BY2">
        <v>0.77</v>
      </c>
      <c r="BZ2">
        <v>0.78</v>
      </c>
    </row>
    <row r="4" spans="1:78" x14ac:dyDescent="0.25">
      <c r="A4" t="s">
        <v>23</v>
      </c>
      <c r="B4">
        <v>0.01</v>
      </c>
    </row>
    <row r="5" spans="1:78" x14ac:dyDescent="0.25">
      <c r="A5">
        <v>452</v>
      </c>
      <c r="B5">
        <v>216</v>
      </c>
      <c r="C5" t="s">
        <v>15</v>
      </c>
      <c r="G5" t="s">
        <v>16</v>
      </c>
    </row>
    <row r="6" spans="1:78" x14ac:dyDescent="0.25">
      <c r="A6" t="s">
        <v>28</v>
      </c>
    </row>
    <row r="7" spans="1:78" x14ac:dyDescent="0.25">
      <c r="A7">
        <v>1.1927999999999999E-3</v>
      </c>
      <c r="B7">
        <v>7.4549999999999996E-4</v>
      </c>
      <c r="C7">
        <v>7.4549999999999996E-4</v>
      </c>
      <c r="D7">
        <v>5.9639999999999997E-4</v>
      </c>
      <c r="E7">
        <v>1.4909999999999999E-3</v>
      </c>
      <c r="F7">
        <v>1.4909999999999999E-3</v>
      </c>
      <c r="G7">
        <v>1.4909999999999999E-3</v>
      </c>
      <c r="H7">
        <v>2.3855999999999999E-3</v>
      </c>
      <c r="I7">
        <v>1.1927999999999999E-3</v>
      </c>
      <c r="J7">
        <v>1.1927999999999999E-3</v>
      </c>
      <c r="K7">
        <v>1.9383E-3</v>
      </c>
      <c r="L7">
        <v>1.4909999999999999E-3</v>
      </c>
      <c r="M7">
        <v>1.7891999999999999E-3</v>
      </c>
      <c r="N7">
        <v>5.9639999999999997E-4</v>
      </c>
      <c r="O7">
        <v>1.1927999999999999E-3</v>
      </c>
      <c r="P7">
        <v>7.4549999999999996E-4</v>
      </c>
      <c r="Q7">
        <v>1.4909999999999999E-3</v>
      </c>
      <c r="R7">
        <v>1.1927999999999999E-3</v>
      </c>
      <c r="S7">
        <v>5.9639999999999997E-4</v>
      </c>
      <c r="T7">
        <v>7.4549999999999996E-4</v>
      </c>
      <c r="U7">
        <v>1.3419E-3</v>
      </c>
      <c r="V7">
        <v>7.4549999999999996E-4</v>
      </c>
      <c r="W7">
        <v>0</v>
      </c>
      <c r="X7">
        <v>0</v>
      </c>
      <c r="Y7">
        <v>2.9819999999999998E-4</v>
      </c>
      <c r="Z7">
        <v>1.1927999999999999E-3</v>
      </c>
      <c r="AA7">
        <v>1.6401E-3</v>
      </c>
      <c r="AB7">
        <v>2.0874000000000001E-3</v>
      </c>
      <c r="AC7">
        <v>2.5347E-3</v>
      </c>
      <c r="AD7">
        <v>5.2284100000000002E-3</v>
      </c>
      <c r="AE7">
        <v>6.2242900000000004E-3</v>
      </c>
      <c r="AF7">
        <v>8.4650400000000001E-3</v>
      </c>
      <c r="AG7">
        <v>6.4732699999999997E-3</v>
      </c>
      <c r="AH7">
        <v>9.9588699999999999E-3</v>
      </c>
      <c r="AI7">
        <v>1.07058E-2</v>
      </c>
      <c r="AJ7">
        <v>9.7099000000000005E-3</v>
      </c>
      <c r="AK7">
        <v>1.21996E-2</v>
      </c>
      <c r="AL7">
        <v>1.36934E-2</v>
      </c>
      <c r="AM7">
        <v>1.26976E-2</v>
      </c>
      <c r="AN7">
        <v>1.07058E-2</v>
      </c>
      <c r="AO7">
        <v>1.29465E-2</v>
      </c>
      <c r="AP7">
        <v>1.3195500000000001E-2</v>
      </c>
      <c r="AQ7">
        <v>8.9629800000000006E-3</v>
      </c>
      <c r="AR7">
        <v>1.2448600000000001E-2</v>
      </c>
      <c r="AS7">
        <v>1.02078E-2</v>
      </c>
      <c r="AT7">
        <v>7.7181200000000002E-3</v>
      </c>
      <c r="AU7">
        <v>8.4650400000000001E-3</v>
      </c>
      <c r="AV7">
        <v>6.4732699999999997E-3</v>
      </c>
      <c r="AW7">
        <v>5.2284100000000002E-3</v>
      </c>
      <c r="AX7">
        <v>4.4814900000000003E-3</v>
      </c>
      <c r="AY7">
        <v>2.9876600000000001E-3</v>
      </c>
      <c r="AZ7">
        <v>3.2366299999999999E-3</v>
      </c>
      <c r="BA7">
        <v>3.2366299999999999E-3</v>
      </c>
      <c r="BB7">
        <v>4.23252E-3</v>
      </c>
      <c r="BC7">
        <v>2.7386899999999998E-3</v>
      </c>
      <c r="BD7">
        <v>1.9917699999999999E-3</v>
      </c>
      <c r="BE7">
        <v>1.9917699999999999E-3</v>
      </c>
      <c r="BF7">
        <v>6.4296300000000004E-3</v>
      </c>
      <c r="BG7">
        <v>2.9225599999999998E-3</v>
      </c>
      <c r="BH7">
        <v>2.9225599999999998E-3</v>
      </c>
      <c r="BI7">
        <v>4.6760899999999999E-3</v>
      </c>
      <c r="BJ7">
        <v>2.9225599999999998E-3</v>
      </c>
      <c r="BK7">
        <v>5.2606099999999998E-3</v>
      </c>
      <c r="BL7">
        <v>2.9225599999999998E-3</v>
      </c>
      <c r="BM7">
        <v>4.6760899999999999E-3</v>
      </c>
      <c r="BN7">
        <v>4.09158E-3</v>
      </c>
      <c r="BO7">
        <v>4.09158E-3</v>
      </c>
      <c r="BP7">
        <v>1.16902E-3</v>
      </c>
      <c r="BQ7">
        <v>1.16902E-3</v>
      </c>
      <c r="BR7">
        <v>5.8451200000000003E-4</v>
      </c>
      <c r="BS7">
        <v>1.75354E-3</v>
      </c>
      <c r="BT7">
        <v>1.16902E-3</v>
      </c>
      <c r="BU7">
        <v>0</v>
      </c>
      <c r="BV7">
        <v>0</v>
      </c>
      <c r="BW7">
        <v>1.16902E-3</v>
      </c>
      <c r="BX7">
        <v>5.8451200000000003E-4</v>
      </c>
      <c r="BY7">
        <v>1.75354E-3</v>
      </c>
      <c r="BZ7">
        <v>3.5070700000000002E-3</v>
      </c>
    </row>
    <row r="9" spans="1:78" x14ac:dyDescent="0.25">
      <c r="A9" t="s">
        <v>29</v>
      </c>
      <c r="B9">
        <f>MAX(7:7)</f>
        <v>1.36934E-2</v>
      </c>
    </row>
    <row r="11" spans="1:78" x14ac:dyDescent="0.25">
      <c r="A11" t="s">
        <v>27</v>
      </c>
    </row>
    <row r="12" spans="1:78" x14ac:dyDescent="0.25">
      <c r="A12">
        <f>A7/$B$9</f>
        <v>8.7107657703711275E-2</v>
      </c>
      <c r="B12">
        <f>B7/$B$9</f>
        <v>5.4442286064819545E-2</v>
      </c>
      <c r="C12">
        <f>C7/$B$9</f>
        <v>5.4442286064819545E-2</v>
      </c>
      <c r="D12">
        <f>D7/$B$9</f>
        <v>4.3553828851855637E-2</v>
      </c>
      <c r="E12">
        <f>E7/$B$9</f>
        <v>0.10888457212963909</v>
      </c>
      <c r="F12">
        <f>F7/$B$9</f>
        <v>0.10888457212963909</v>
      </c>
      <c r="G12">
        <f>G7/$B$9</f>
        <v>0.10888457212963909</v>
      </c>
      <c r="H12">
        <f>H7/$B$9</f>
        <v>0.17421531540742255</v>
      </c>
      <c r="I12">
        <f>I7/$B$9</f>
        <v>8.7107657703711275E-2</v>
      </c>
      <c r="J12">
        <f>J7/$B$9</f>
        <v>8.7107657703711275E-2</v>
      </c>
      <c r="K12">
        <f>K7/$B$9</f>
        <v>0.14154994376853083</v>
      </c>
      <c r="L12">
        <f>L7/$B$9</f>
        <v>0.10888457212963909</v>
      </c>
      <c r="M12">
        <f>M7/$B$9</f>
        <v>0.13066148655556692</v>
      </c>
      <c r="N12">
        <f>N7/$B$9</f>
        <v>4.3553828851855637E-2</v>
      </c>
      <c r="O12">
        <f>O7/$B$9</f>
        <v>8.7107657703711275E-2</v>
      </c>
      <c r="P12">
        <f>P7/$B$9</f>
        <v>5.4442286064819545E-2</v>
      </c>
      <c r="Q12">
        <f>Q7/$B$9</f>
        <v>0.10888457212963909</v>
      </c>
      <c r="R12">
        <f>R7/$B$9</f>
        <v>8.7107657703711275E-2</v>
      </c>
      <c r="S12">
        <f>S7/$B$9</f>
        <v>4.3553828851855637E-2</v>
      </c>
      <c r="T12">
        <f>T7/$B$9</f>
        <v>5.4442286064819545E-2</v>
      </c>
      <c r="U12">
        <f>U7/$B$9</f>
        <v>9.7996114916675189E-2</v>
      </c>
      <c r="V12">
        <f>V7/$B$9</f>
        <v>5.4442286064819545E-2</v>
      </c>
      <c r="W12">
        <f>W7/$B$9</f>
        <v>0</v>
      </c>
      <c r="X12">
        <f>X7/$B$9</f>
        <v>0</v>
      </c>
      <c r="Y12">
        <f>Y7/$B$9</f>
        <v>2.1776914425927819E-2</v>
      </c>
      <c r="Z12">
        <f>Z7/$B$9</f>
        <v>8.7107657703711275E-2</v>
      </c>
      <c r="AA12">
        <f>AA7/$B$9</f>
        <v>0.119773029342603</v>
      </c>
      <c r="AB12">
        <f>AB7/$B$9</f>
        <v>0.15243840098149475</v>
      </c>
      <c r="AC12">
        <f>AC7/$B$9</f>
        <v>0.18510377262038646</v>
      </c>
      <c r="AD12">
        <f>AD7/$B$9</f>
        <v>0.38181970876480642</v>
      </c>
      <c r="AE12">
        <f>AE7/$B$9</f>
        <v>0.45454671593614449</v>
      </c>
      <c r="AF12">
        <f>AF7/$B$9</f>
        <v>0.61818394262929588</v>
      </c>
      <c r="AG12">
        <f>AG7/$B$9</f>
        <v>0.47272919800779939</v>
      </c>
      <c r="AH12">
        <f>AH7/$B$9</f>
        <v>0.72727518366512334</v>
      </c>
      <c r="AI12">
        <f>AI7/$B$9</f>
        <v>0.7818218996012678</v>
      </c>
      <c r="AJ12">
        <f>AJ7/$B$9</f>
        <v>0.7090934318722889</v>
      </c>
      <c r="AK12">
        <f>AK7/$B$9</f>
        <v>0.8909109498006339</v>
      </c>
      <c r="AL12">
        <f>AL7/$B$9</f>
        <v>1</v>
      </c>
      <c r="AM12">
        <f>AM7/$B$9</f>
        <v>0.92727883505922559</v>
      </c>
      <c r="AN12">
        <f>AN7/$B$9</f>
        <v>0.7818218996012678</v>
      </c>
      <c r="AO12">
        <f>AO7/$B$9</f>
        <v>0.94545547490031689</v>
      </c>
      <c r="AP12">
        <f>AP7/$B$9</f>
        <v>0.96363941752961291</v>
      </c>
      <c r="AQ12">
        <f>AQ7/$B$9</f>
        <v>0.65454744621496497</v>
      </c>
      <c r="AR12">
        <f>AR7/$B$9</f>
        <v>0.9090948924299298</v>
      </c>
      <c r="AS12">
        <f>AS7/$B$9</f>
        <v>0.745454014342676</v>
      </c>
      <c r="AT12">
        <f>AT7/$B$9</f>
        <v>0.56363795697197194</v>
      </c>
      <c r="AU12">
        <f>AU7/$B$9</f>
        <v>0.61818394262929588</v>
      </c>
      <c r="AV12">
        <f>AV7/$B$9</f>
        <v>0.47272919800779939</v>
      </c>
      <c r="AW12">
        <f>AW7/$B$9</f>
        <v>0.38181970876480642</v>
      </c>
      <c r="AX12">
        <f>AX7/$B$9</f>
        <v>0.32727372310748248</v>
      </c>
      <c r="AY12">
        <f>AY7/$B$9</f>
        <v>0.21818248207165497</v>
      </c>
      <c r="AZ12">
        <f>AZ7/$B$9</f>
        <v>0.23636423386448946</v>
      </c>
      <c r="BA12">
        <f>BA7/$B$9</f>
        <v>0.23636423386448946</v>
      </c>
      <c r="BB12">
        <f>BB7/$B$9</f>
        <v>0.30909197131464794</v>
      </c>
      <c r="BC12">
        <f>BC7/$B$9</f>
        <v>0.20000073027882045</v>
      </c>
      <c r="BD12">
        <f>BD7/$B$9</f>
        <v>0.14545474462149649</v>
      </c>
      <c r="BE12">
        <f>BE7/$B$9</f>
        <v>0.14545474462149649</v>
      </c>
      <c r="BF12">
        <f>BF7/$B$9</f>
        <v>0.46954226123533971</v>
      </c>
      <c r="BG12">
        <f>BG7/$B$9</f>
        <v>0.21342836695050169</v>
      </c>
      <c r="BH12">
        <f>BH7/$B$9</f>
        <v>0.21342836695050169</v>
      </c>
      <c r="BI12">
        <f>BI7/$B$9</f>
        <v>0.34148494895351045</v>
      </c>
      <c r="BJ12">
        <f>BJ7/$B$9</f>
        <v>0.21342836695050169</v>
      </c>
      <c r="BK12">
        <f>BK7/$B$9</f>
        <v>0.38417120656666714</v>
      </c>
      <c r="BL12">
        <f>BL7/$B$9</f>
        <v>0.21342836695050169</v>
      </c>
      <c r="BM12">
        <f>BM7/$B$9</f>
        <v>0.34148494895351045</v>
      </c>
      <c r="BN12">
        <f>BN7/$B$9</f>
        <v>0.29879942161917422</v>
      </c>
      <c r="BO12">
        <f>BO7/$B$9</f>
        <v>0.29879942161917422</v>
      </c>
      <c r="BP12">
        <f>BP7/$B$9</f>
        <v>8.5371054668672508E-2</v>
      </c>
      <c r="BQ12">
        <f>BQ7/$B$9</f>
        <v>8.5371054668672508E-2</v>
      </c>
      <c r="BR12">
        <f>BR7/$B$9</f>
        <v>4.2685673390100341E-2</v>
      </c>
      <c r="BS12">
        <f>BS7/$B$9</f>
        <v>0.12805731228182921</v>
      </c>
      <c r="BT12">
        <f>BT7/$B$9</f>
        <v>8.5371054668672508E-2</v>
      </c>
      <c r="BU12">
        <f>BU7/$B$9</f>
        <v>0</v>
      </c>
      <c r="BV12">
        <f>BV7/$B$9</f>
        <v>0</v>
      </c>
      <c r="BW12">
        <f>BW7/$B$9</f>
        <v>8.5371054668672508E-2</v>
      </c>
      <c r="BX12">
        <f>BX7/$B$9</f>
        <v>4.2685673390100341E-2</v>
      </c>
      <c r="BY12">
        <f>BY7/$B$9</f>
        <v>0.12805731228182921</v>
      </c>
      <c r="BZ12">
        <f>BZ7/$B$9</f>
        <v>0.256113894284838</v>
      </c>
    </row>
    <row r="13" spans="1:78" x14ac:dyDescent="0.25">
      <c r="A13">
        <f>MAX(12:12)</f>
        <v>1</v>
      </c>
    </row>
    <row r="14" spans="1:78" x14ac:dyDescent="0.25">
      <c r="A14" t="s">
        <v>26</v>
      </c>
    </row>
    <row r="15" spans="1:78" x14ac:dyDescent="0.25">
      <c r="A15" t="b">
        <f>IF(A12&gt;$A$13/2,A12)</f>
        <v>0</v>
      </c>
      <c r="B15" t="b">
        <f t="shared" ref="B15:BM15" si="0">IF(B12&gt;$A$13/2,B12)</f>
        <v>0</v>
      </c>
      <c r="C15" t="b">
        <f t="shared" si="0"/>
        <v>0</v>
      </c>
      <c r="D15" t="b">
        <f t="shared" si="0"/>
        <v>0</v>
      </c>
      <c r="E15" t="b">
        <f t="shared" si="0"/>
        <v>0</v>
      </c>
      <c r="F15" t="b">
        <f t="shared" si="0"/>
        <v>0</v>
      </c>
      <c r="G15" t="b">
        <f t="shared" si="0"/>
        <v>0</v>
      </c>
      <c r="H15" t="b">
        <f t="shared" si="0"/>
        <v>0</v>
      </c>
      <c r="I15" t="b">
        <f t="shared" si="0"/>
        <v>0</v>
      </c>
      <c r="J15" t="b">
        <f t="shared" si="0"/>
        <v>0</v>
      </c>
      <c r="K15" t="b">
        <f t="shared" si="0"/>
        <v>0</v>
      </c>
      <c r="L15" t="b">
        <f t="shared" si="0"/>
        <v>0</v>
      </c>
      <c r="M15" t="b">
        <f t="shared" si="0"/>
        <v>0</v>
      </c>
      <c r="N15" t="b">
        <f t="shared" si="0"/>
        <v>0</v>
      </c>
      <c r="O15" t="b">
        <f t="shared" si="0"/>
        <v>0</v>
      </c>
      <c r="P15" t="b">
        <f t="shared" si="0"/>
        <v>0</v>
      </c>
      <c r="Q15" t="b">
        <f t="shared" si="0"/>
        <v>0</v>
      </c>
      <c r="R15" t="b">
        <f t="shared" si="0"/>
        <v>0</v>
      </c>
      <c r="S15" t="b">
        <f t="shared" si="0"/>
        <v>0</v>
      </c>
      <c r="T15" t="b">
        <f t="shared" si="0"/>
        <v>0</v>
      </c>
      <c r="U15" t="b">
        <f t="shared" si="0"/>
        <v>0</v>
      </c>
      <c r="V15" t="b">
        <f t="shared" si="0"/>
        <v>0</v>
      </c>
      <c r="W15" t="b">
        <f t="shared" si="0"/>
        <v>0</v>
      </c>
      <c r="X15" t="b">
        <f t="shared" si="0"/>
        <v>0</v>
      </c>
      <c r="Y15" t="b">
        <f t="shared" si="0"/>
        <v>0</v>
      </c>
      <c r="Z15" t="b">
        <f t="shared" si="0"/>
        <v>0</v>
      </c>
      <c r="AA15" t="b">
        <f t="shared" si="0"/>
        <v>0</v>
      </c>
      <c r="AB15" t="b">
        <f t="shared" si="0"/>
        <v>0</v>
      </c>
      <c r="AC15" t="b">
        <f t="shared" si="0"/>
        <v>0</v>
      </c>
      <c r="AD15" t="b">
        <f t="shared" si="0"/>
        <v>0</v>
      </c>
      <c r="AE15" t="b">
        <f t="shared" si="0"/>
        <v>0</v>
      </c>
      <c r="AF15">
        <f t="shared" si="0"/>
        <v>0.61818394262929588</v>
      </c>
      <c r="AG15" t="b">
        <f t="shared" si="0"/>
        <v>0</v>
      </c>
      <c r="AH15">
        <f t="shared" si="0"/>
        <v>0.72727518366512334</v>
      </c>
      <c r="AI15">
        <f t="shared" si="0"/>
        <v>0.7818218996012678</v>
      </c>
      <c r="AJ15">
        <f t="shared" si="0"/>
        <v>0.7090934318722889</v>
      </c>
      <c r="AK15">
        <f t="shared" si="0"/>
        <v>0.8909109498006339</v>
      </c>
      <c r="AL15">
        <f t="shared" si="0"/>
        <v>1</v>
      </c>
      <c r="AM15">
        <f t="shared" si="0"/>
        <v>0.92727883505922559</v>
      </c>
      <c r="AN15">
        <f t="shared" si="0"/>
        <v>0.7818218996012678</v>
      </c>
      <c r="AO15">
        <f t="shared" si="0"/>
        <v>0.94545547490031689</v>
      </c>
      <c r="AP15">
        <f t="shared" si="0"/>
        <v>0.96363941752961291</v>
      </c>
      <c r="AQ15">
        <f t="shared" si="0"/>
        <v>0.65454744621496497</v>
      </c>
      <c r="AR15">
        <f t="shared" si="0"/>
        <v>0.9090948924299298</v>
      </c>
      <c r="AS15">
        <f t="shared" si="0"/>
        <v>0.745454014342676</v>
      </c>
      <c r="AT15">
        <f t="shared" si="0"/>
        <v>0.56363795697197194</v>
      </c>
      <c r="AU15">
        <f t="shared" si="0"/>
        <v>0.61818394262929588</v>
      </c>
      <c r="AV15" t="b">
        <f t="shared" si="0"/>
        <v>0</v>
      </c>
      <c r="AW15" t="b">
        <f t="shared" si="0"/>
        <v>0</v>
      </c>
      <c r="AX15" t="b">
        <f t="shared" si="0"/>
        <v>0</v>
      </c>
      <c r="AY15" t="b">
        <f t="shared" si="0"/>
        <v>0</v>
      </c>
      <c r="AZ15" t="b">
        <f t="shared" si="0"/>
        <v>0</v>
      </c>
      <c r="BA15" t="b">
        <f t="shared" si="0"/>
        <v>0</v>
      </c>
      <c r="BB15" t="b">
        <f t="shared" si="0"/>
        <v>0</v>
      </c>
      <c r="BC15" t="b">
        <f t="shared" si="0"/>
        <v>0</v>
      </c>
      <c r="BD15" t="b">
        <f t="shared" si="0"/>
        <v>0</v>
      </c>
      <c r="BE15" t="b">
        <f t="shared" si="0"/>
        <v>0</v>
      </c>
      <c r="BF15" t="b">
        <f t="shared" si="0"/>
        <v>0</v>
      </c>
      <c r="BG15" t="b">
        <f t="shared" si="0"/>
        <v>0</v>
      </c>
      <c r="BH15" t="b">
        <f t="shared" si="0"/>
        <v>0</v>
      </c>
      <c r="BI15" t="b">
        <f t="shared" si="0"/>
        <v>0</v>
      </c>
      <c r="BJ15" t="b">
        <f t="shared" si="0"/>
        <v>0</v>
      </c>
      <c r="BK15" t="b">
        <f t="shared" si="0"/>
        <v>0</v>
      </c>
      <c r="BL15" t="b">
        <f t="shared" si="0"/>
        <v>0</v>
      </c>
      <c r="BM15" t="b">
        <f t="shared" si="0"/>
        <v>0</v>
      </c>
      <c r="BN15" t="b">
        <f t="shared" ref="BN15:BZ15" si="1">IF(BN12&gt;$A$13/2,BN12)</f>
        <v>0</v>
      </c>
      <c r="BO15" t="b">
        <f t="shared" si="1"/>
        <v>0</v>
      </c>
      <c r="BP15" t="b">
        <f t="shared" si="1"/>
        <v>0</v>
      </c>
      <c r="BQ15" t="b">
        <f t="shared" si="1"/>
        <v>0</v>
      </c>
      <c r="BR15" t="b">
        <f t="shared" si="1"/>
        <v>0</v>
      </c>
      <c r="BS15" t="b">
        <f t="shared" si="1"/>
        <v>0</v>
      </c>
      <c r="BT15" t="b">
        <f t="shared" si="1"/>
        <v>0</v>
      </c>
      <c r="BU15" t="b">
        <f t="shared" si="1"/>
        <v>0</v>
      </c>
      <c r="BV15" t="b">
        <f t="shared" si="1"/>
        <v>0</v>
      </c>
      <c r="BW15" t="b">
        <f t="shared" si="1"/>
        <v>0</v>
      </c>
      <c r="BX15" t="b">
        <f t="shared" si="1"/>
        <v>0</v>
      </c>
      <c r="BY15" t="b">
        <f t="shared" si="1"/>
        <v>0</v>
      </c>
      <c r="BZ15" t="b">
        <f t="shared" si="1"/>
        <v>0</v>
      </c>
    </row>
    <row r="17" spans="1:78" x14ac:dyDescent="0.25">
      <c r="A17" t="s">
        <v>19</v>
      </c>
      <c r="B17">
        <f>SUM(15:15)</f>
        <v>11.836399287247872</v>
      </c>
    </row>
    <row r="18" spans="1:78" x14ac:dyDescent="0.25">
      <c r="A18" t="s">
        <v>20</v>
      </c>
      <c r="B18">
        <f>AVERAGE(AF15,AH15:AU15)</f>
        <v>0.78909328581652483</v>
      </c>
      <c r="D18" t="s">
        <v>30</v>
      </c>
    </row>
    <row r="20" spans="1:78" x14ac:dyDescent="0.25">
      <c r="A20" t="s">
        <v>22</v>
      </c>
    </row>
    <row r="21" spans="1:78" x14ac:dyDescent="0.25">
      <c r="A21">
        <f>$B$4*A2*A15</f>
        <v>0</v>
      </c>
      <c r="B21">
        <f t="shared" ref="B21:BM21" si="2">$B$4*B2*B15</f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0</v>
      </c>
      <c r="S21">
        <f t="shared" si="2"/>
        <v>0</v>
      </c>
      <c r="T21">
        <f t="shared" si="2"/>
        <v>0</v>
      </c>
      <c r="U21">
        <f t="shared" si="2"/>
        <v>0</v>
      </c>
      <c r="V21">
        <f t="shared" si="2"/>
        <v>0</v>
      </c>
      <c r="W21">
        <f t="shared" si="2"/>
        <v>0</v>
      </c>
      <c r="X21">
        <f t="shared" si="2"/>
        <v>0</v>
      </c>
      <c r="Y21">
        <f t="shared" si="2"/>
        <v>0</v>
      </c>
      <c r="Z21">
        <f t="shared" si="2"/>
        <v>0</v>
      </c>
      <c r="AA21">
        <f t="shared" si="2"/>
        <v>0</v>
      </c>
      <c r="AB21">
        <f t="shared" si="2"/>
        <v>0</v>
      </c>
      <c r="AC21">
        <f t="shared" si="2"/>
        <v>0</v>
      </c>
      <c r="AD21">
        <f t="shared" si="2"/>
        <v>0</v>
      </c>
      <c r="AE21">
        <f t="shared" si="2"/>
        <v>0</v>
      </c>
      <c r="AF21">
        <f t="shared" si="2"/>
        <v>1.978188616413747E-3</v>
      </c>
      <c r="AG21">
        <f t="shared" si="2"/>
        <v>0</v>
      </c>
      <c r="AH21">
        <f t="shared" si="2"/>
        <v>2.4727356244614194E-3</v>
      </c>
      <c r="AI21">
        <f t="shared" si="2"/>
        <v>2.7363766486044371E-3</v>
      </c>
      <c r="AJ21">
        <f t="shared" si="2"/>
        <v>2.5527363547402401E-3</v>
      </c>
      <c r="AK21">
        <f t="shared" si="2"/>
        <v>3.2963705142623457E-3</v>
      </c>
      <c r="AL21">
        <f t="shared" si="2"/>
        <v>3.8E-3</v>
      </c>
      <c r="AM21">
        <f t="shared" si="2"/>
        <v>3.6163874567309798E-3</v>
      </c>
      <c r="AN21">
        <f t="shared" si="2"/>
        <v>3.1272875984050715E-3</v>
      </c>
      <c r="AO21">
        <f t="shared" si="2"/>
        <v>3.8763674470912988E-3</v>
      </c>
      <c r="AP21">
        <f t="shared" si="2"/>
        <v>4.0472855536243741E-3</v>
      </c>
      <c r="AQ21">
        <f t="shared" si="2"/>
        <v>2.8145540187243493E-3</v>
      </c>
      <c r="AR21">
        <f t="shared" si="2"/>
        <v>4.0000175266916909E-3</v>
      </c>
      <c r="AS21">
        <f t="shared" si="2"/>
        <v>3.3545430645420425E-3</v>
      </c>
      <c r="AT21">
        <f t="shared" si="2"/>
        <v>2.5927346020710707E-3</v>
      </c>
      <c r="AU21">
        <f t="shared" si="2"/>
        <v>2.9054645303576909E-3</v>
      </c>
      <c r="AV21">
        <f t="shared" si="2"/>
        <v>0</v>
      </c>
      <c r="AW21">
        <f t="shared" si="2"/>
        <v>0</v>
      </c>
      <c r="AX21">
        <f t="shared" si="2"/>
        <v>0</v>
      </c>
      <c r="AY21">
        <f t="shared" si="2"/>
        <v>0</v>
      </c>
      <c r="AZ21">
        <f t="shared" si="2"/>
        <v>0</v>
      </c>
      <c r="BA21">
        <f t="shared" si="2"/>
        <v>0</v>
      </c>
      <c r="BB21">
        <f t="shared" si="2"/>
        <v>0</v>
      </c>
      <c r="BC21">
        <f t="shared" si="2"/>
        <v>0</v>
      </c>
      <c r="BD21">
        <f t="shared" si="2"/>
        <v>0</v>
      </c>
      <c r="BE21">
        <f t="shared" si="2"/>
        <v>0</v>
      </c>
      <c r="BF21">
        <f t="shared" si="2"/>
        <v>0</v>
      </c>
      <c r="BG21">
        <f t="shared" si="2"/>
        <v>0</v>
      </c>
      <c r="BH21">
        <f t="shared" si="2"/>
        <v>0</v>
      </c>
      <c r="BI21">
        <f t="shared" si="2"/>
        <v>0</v>
      </c>
      <c r="BJ21">
        <f t="shared" si="2"/>
        <v>0</v>
      </c>
      <c r="BK21">
        <f t="shared" si="2"/>
        <v>0</v>
      </c>
      <c r="BL21">
        <f t="shared" si="2"/>
        <v>0</v>
      </c>
      <c r="BM21">
        <f t="shared" si="2"/>
        <v>0</v>
      </c>
      <c r="BN21">
        <f t="shared" ref="BN21:BZ21" si="3">$B$4*BN2*BN15</f>
        <v>0</v>
      </c>
      <c r="BO21">
        <f t="shared" si="3"/>
        <v>0</v>
      </c>
      <c r="BP21">
        <f t="shared" si="3"/>
        <v>0</v>
      </c>
      <c r="BQ21">
        <f t="shared" si="3"/>
        <v>0</v>
      </c>
      <c r="BR21">
        <f t="shared" si="3"/>
        <v>0</v>
      </c>
      <c r="BS21">
        <f t="shared" si="3"/>
        <v>0</v>
      </c>
      <c r="BT21">
        <f t="shared" si="3"/>
        <v>0</v>
      </c>
      <c r="BU21">
        <f t="shared" si="3"/>
        <v>0</v>
      </c>
      <c r="BV21">
        <f t="shared" si="3"/>
        <v>0</v>
      </c>
      <c r="BW21">
        <f t="shared" si="3"/>
        <v>0</v>
      </c>
      <c r="BX21">
        <f t="shared" si="3"/>
        <v>0</v>
      </c>
      <c r="BY21">
        <f t="shared" si="3"/>
        <v>0</v>
      </c>
      <c r="BZ21">
        <f t="shared" si="3"/>
        <v>0</v>
      </c>
    </row>
    <row r="22" spans="1:78" x14ac:dyDescent="0.25">
      <c r="A22" t="s">
        <v>24</v>
      </c>
      <c r="B22">
        <f>SUM(21:21)</f>
        <v>4.7171049556720766E-2</v>
      </c>
    </row>
    <row r="24" spans="1:78" x14ac:dyDescent="0.25">
      <c r="A24" t="s">
        <v>25</v>
      </c>
      <c r="B24">
        <f>B22/(B17*B4)</f>
        <v>0.39852533200313062</v>
      </c>
    </row>
    <row r="27" spans="1:78" x14ac:dyDescent="0.25">
      <c r="A27">
        <f>((A2-$B$24)^2)*A15</f>
        <v>0</v>
      </c>
      <c r="B27">
        <f t="shared" ref="B27:BM27" si="4">((B2-$B$24)^2)*B15</f>
        <v>0</v>
      </c>
      <c r="C27">
        <f t="shared" si="4"/>
        <v>0</v>
      </c>
      <c r="D27">
        <f t="shared" si="4"/>
        <v>0</v>
      </c>
      <c r="E27">
        <f t="shared" si="4"/>
        <v>0</v>
      </c>
      <c r="F27">
        <f>((F2-$B$24)^2)*F15</f>
        <v>0</v>
      </c>
      <c r="G27">
        <f t="shared" si="4"/>
        <v>0</v>
      </c>
      <c r="H27">
        <f t="shared" si="4"/>
        <v>0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0</v>
      </c>
      <c r="Q27">
        <f t="shared" si="4"/>
        <v>0</v>
      </c>
      <c r="R27">
        <f t="shared" si="4"/>
        <v>0</v>
      </c>
      <c r="S27">
        <f t="shared" si="4"/>
        <v>0</v>
      </c>
      <c r="T27">
        <f t="shared" si="4"/>
        <v>0</v>
      </c>
      <c r="U27">
        <f t="shared" si="4"/>
        <v>0</v>
      </c>
      <c r="V27">
        <f t="shared" si="4"/>
        <v>0</v>
      </c>
      <c r="W27">
        <f t="shared" si="4"/>
        <v>0</v>
      </c>
      <c r="X27">
        <f t="shared" si="4"/>
        <v>0</v>
      </c>
      <c r="Y27">
        <f t="shared" si="4"/>
        <v>0</v>
      </c>
      <c r="Z27">
        <f t="shared" si="4"/>
        <v>0</v>
      </c>
      <c r="AA27">
        <f t="shared" si="4"/>
        <v>0</v>
      </c>
      <c r="AB27">
        <f t="shared" si="4"/>
        <v>0</v>
      </c>
      <c r="AC27">
        <f t="shared" si="4"/>
        <v>0</v>
      </c>
      <c r="AD27">
        <f t="shared" si="4"/>
        <v>0</v>
      </c>
      <c r="AE27">
        <f t="shared" si="4"/>
        <v>0</v>
      </c>
      <c r="AF27">
        <f>((AF2-$B$24)^2)*AF15</f>
        <v>3.8118629916609192E-3</v>
      </c>
      <c r="AG27">
        <f t="shared" si="4"/>
        <v>0</v>
      </c>
      <c r="AH27">
        <f t="shared" si="4"/>
        <v>2.4910734944538454E-3</v>
      </c>
      <c r="AI27">
        <f t="shared" si="4"/>
        <v>1.8409621611767176E-3</v>
      </c>
      <c r="AJ27">
        <f t="shared" si="4"/>
        <v>1.0524373267170972E-3</v>
      </c>
      <c r="AK27">
        <f t="shared" si="4"/>
        <v>7.249293985436302E-4</v>
      </c>
      <c r="AL27">
        <f t="shared" si="4"/>
        <v>3.4318792582621529E-4</v>
      </c>
      <c r="AM27">
        <f t="shared" si="4"/>
        <v>6.7395817993480339E-5</v>
      </c>
      <c r="AN27">
        <f t="shared" si="4"/>
        <v>1.7001856329083774E-6</v>
      </c>
      <c r="AO27">
        <f t="shared" si="4"/>
        <v>1.2448623680001014E-4</v>
      </c>
      <c r="AP27">
        <f t="shared" si="4"/>
        <v>4.4439326971059149E-4</v>
      </c>
      <c r="AQ27">
        <f t="shared" si="4"/>
        <v>6.4843052066542166E-4</v>
      </c>
      <c r="AR27">
        <f t="shared" si="4"/>
        <v>1.5637778387062097E-3</v>
      </c>
      <c r="AS27">
        <f t="shared" si="4"/>
        <v>1.9751858520331632E-3</v>
      </c>
      <c r="AT27">
        <f t="shared" si="4"/>
        <v>2.130063820795234E-3</v>
      </c>
      <c r="AU27">
        <f t="shared" si="4"/>
        <v>3.1580719006291625E-3</v>
      </c>
      <c r="AV27">
        <f t="shared" si="4"/>
        <v>0</v>
      </c>
      <c r="AW27">
        <f t="shared" si="4"/>
        <v>0</v>
      </c>
      <c r="AX27">
        <f t="shared" si="4"/>
        <v>0</v>
      </c>
      <c r="AY27">
        <f t="shared" si="4"/>
        <v>0</v>
      </c>
      <c r="AZ27">
        <f t="shared" si="4"/>
        <v>0</v>
      </c>
      <c r="BA27">
        <f t="shared" si="4"/>
        <v>0</v>
      </c>
      <c r="BB27">
        <f t="shared" si="4"/>
        <v>0</v>
      </c>
      <c r="BC27">
        <f t="shared" si="4"/>
        <v>0</v>
      </c>
      <c r="BD27">
        <f t="shared" si="4"/>
        <v>0</v>
      </c>
      <c r="BE27">
        <f t="shared" si="4"/>
        <v>0</v>
      </c>
      <c r="BF27">
        <f t="shared" si="4"/>
        <v>0</v>
      </c>
      <c r="BG27">
        <f t="shared" si="4"/>
        <v>0</v>
      </c>
      <c r="BH27">
        <f t="shared" si="4"/>
        <v>0</v>
      </c>
      <c r="BI27">
        <f t="shared" si="4"/>
        <v>0</v>
      </c>
      <c r="BJ27">
        <f t="shared" si="4"/>
        <v>0</v>
      </c>
      <c r="BK27">
        <f t="shared" si="4"/>
        <v>0</v>
      </c>
      <c r="BL27">
        <f t="shared" si="4"/>
        <v>0</v>
      </c>
      <c r="BM27">
        <f t="shared" si="4"/>
        <v>0</v>
      </c>
      <c r="BN27">
        <f t="shared" ref="BN27:BZ27" si="5">((BN2-$B$24)^2)*BN15</f>
        <v>0</v>
      </c>
      <c r="BO27">
        <f t="shared" si="5"/>
        <v>0</v>
      </c>
      <c r="BP27">
        <f t="shared" si="5"/>
        <v>0</v>
      </c>
      <c r="BQ27">
        <f t="shared" si="5"/>
        <v>0</v>
      </c>
      <c r="BR27">
        <f t="shared" si="5"/>
        <v>0</v>
      </c>
      <c r="BS27">
        <f t="shared" si="5"/>
        <v>0</v>
      </c>
      <c r="BT27">
        <f t="shared" si="5"/>
        <v>0</v>
      </c>
      <c r="BU27">
        <f t="shared" si="5"/>
        <v>0</v>
      </c>
      <c r="BV27">
        <f t="shared" si="5"/>
        <v>0</v>
      </c>
      <c r="BW27">
        <f t="shared" si="5"/>
        <v>0</v>
      </c>
      <c r="BX27">
        <f t="shared" si="5"/>
        <v>0</v>
      </c>
      <c r="BY27">
        <f t="shared" si="5"/>
        <v>0</v>
      </c>
      <c r="BZ27">
        <f t="shared" si="5"/>
        <v>0</v>
      </c>
    </row>
    <row r="28" spans="1:78" x14ac:dyDescent="0.25">
      <c r="A28">
        <f>SQRT(SUM(27:27))</f>
        <v>0.14275138787887356</v>
      </c>
    </row>
    <row r="29" spans="1:78" x14ac:dyDescent="0.25">
      <c r="A29">
        <f>1/SQRT((SUM(15:15)*$B$4))</f>
        <v>2.9066329764610348</v>
      </c>
    </row>
    <row r="30" spans="1:78" x14ac:dyDescent="0.25">
      <c r="A30">
        <f>A29*A28</f>
        <v>0.41492589144431397</v>
      </c>
    </row>
    <row r="33" spans="1:78" x14ac:dyDescent="0.25">
      <c r="A33">
        <f>_xlfn.STDEV.P(15:15)</f>
        <v>0.13731809266991732</v>
      </c>
    </row>
    <row r="44" spans="1:78" x14ac:dyDescent="0.25">
      <c r="A44">
        <v>532</v>
      </c>
      <c r="B44">
        <v>59</v>
      </c>
      <c r="C44" t="s">
        <v>17</v>
      </c>
      <c r="G44" t="s">
        <v>18</v>
      </c>
    </row>
    <row r="45" spans="1:78" x14ac:dyDescent="0.25">
      <c r="A45">
        <v>0</v>
      </c>
      <c r="B45">
        <v>1.43377E-2</v>
      </c>
      <c r="C45">
        <v>7.1688400000000001E-3</v>
      </c>
      <c r="D45">
        <v>1.07533E-2</v>
      </c>
      <c r="E45">
        <v>0</v>
      </c>
      <c r="F45">
        <v>3.5844200000000001E-3</v>
      </c>
      <c r="G45">
        <v>1.07533E-2</v>
      </c>
      <c r="H45">
        <v>1.07533E-2</v>
      </c>
      <c r="I45">
        <v>1.43377E-2</v>
      </c>
      <c r="J45">
        <v>7.1688400000000001E-3</v>
      </c>
      <c r="K45">
        <v>3.5844200000000001E-3</v>
      </c>
      <c r="L45">
        <v>3.5844200000000001E-3</v>
      </c>
      <c r="M45">
        <v>7.1688400000000001E-3</v>
      </c>
      <c r="N45">
        <v>3.5844200000000001E-3</v>
      </c>
      <c r="O45">
        <v>7.1688400000000001E-3</v>
      </c>
      <c r="P45">
        <v>2.5090899999999999E-2</v>
      </c>
      <c r="Q45">
        <v>0</v>
      </c>
      <c r="R45">
        <v>1.43377E-2</v>
      </c>
      <c r="S45">
        <v>1.79221E-2</v>
      </c>
      <c r="T45">
        <v>0</v>
      </c>
      <c r="U45">
        <v>1.79221E-2</v>
      </c>
      <c r="V45">
        <v>0</v>
      </c>
      <c r="W45">
        <v>3.5844200000000001E-3</v>
      </c>
      <c r="X45">
        <v>3.5844200000000001E-3</v>
      </c>
      <c r="Y45">
        <v>7.1688400000000001E-3</v>
      </c>
      <c r="Z45">
        <v>3.5844200000000001E-3</v>
      </c>
      <c r="AA45">
        <v>7.1688400000000001E-3</v>
      </c>
      <c r="AB45">
        <v>1.79221E-2</v>
      </c>
      <c r="AC45">
        <v>0</v>
      </c>
      <c r="AD45">
        <v>3.5844200000000001E-3</v>
      </c>
      <c r="AE45">
        <v>7.1688400000000001E-3</v>
      </c>
      <c r="AF45">
        <v>3.5844200000000001E-3</v>
      </c>
      <c r="AG45">
        <v>1.79221E-2</v>
      </c>
      <c r="AH45">
        <v>3.5844200000000001E-3</v>
      </c>
      <c r="AI45">
        <v>1.07533E-2</v>
      </c>
      <c r="AJ45">
        <v>0</v>
      </c>
      <c r="AK45">
        <v>1.43377E-2</v>
      </c>
      <c r="AL45">
        <v>3.5844200000000001E-3</v>
      </c>
      <c r="AM45">
        <v>3.5844200000000001E-3</v>
      </c>
      <c r="AN45">
        <v>0</v>
      </c>
      <c r="AO45">
        <v>7.1688400000000001E-3</v>
      </c>
      <c r="AP45">
        <v>3.5844200000000001E-3</v>
      </c>
      <c r="AQ45">
        <v>3.5844200000000001E-3</v>
      </c>
      <c r="AR45">
        <v>1.07533E-2</v>
      </c>
      <c r="AS45">
        <v>7.1688400000000001E-3</v>
      </c>
      <c r="AT45">
        <v>7.1688400000000001E-3</v>
      </c>
      <c r="AU45">
        <v>3.5844200000000001E-3</v>
      </c>
      <c r="AV45">
        <v>1.79221E-2</v>
      </c>
      <c r="AW45">
        <v>1.79221E-2</v>
      </c>
      <c r="AX45">
        <v>1.79221E-2</v>
      </c>
      <c r="AY45">
        <v>7.1688400000000001E-3</v>
      </c>
      <c r="AZ45">
        <v>3.5844200000000001E-3</v>
      </c>
      <c r="BA45">
        <v>3.5844200000000001E-3</v>
      </c>
      <c r="BB45">
        <v>3.5844200000000001E-3</v>
      </c>
      <c r="BC45">
        <v>3.5844200000000001E-3</v>
      </c>
      <c r="BD45">
        <v>1.07533E-2</v>
      </c>
      <c r="BE45">
        <v>7.1688400000000001E-3</v>
      </c>
      <c r="BF45">
        <v>7.1688400000000001E-3</v>
      </c>
      <c r="BG45">
        <v>1.43377E-2</v>
      </c>
      <c r="BH45">
        <v>3.5844200000000001E-3</v>
      </c>
      <c r="BI45">
        <v>7.1688400000000001E-3</v>
      </c>
      <c r="BJ45">
        <v>1.43377E-2</v>
      </c>
      <c r="BK45">
        <v>3.5844200000000001E-3</v>
      </c>
      <c r="BL45">
        <v>1.79221E-2</v>
      </c>
      <c r="BM45">
        <v>0</v>
      </c>
      <c r="BN45">
        <v>7.1688400000000001E-3</v>
      </c>
      <c r="BO45">
        <v>7.1688400000000001E-3</v>
      </c>
      <c r="BP45">
        <v>2.5090899999999999E-2</v>
      </c>
      <c r="BQ45">
        <v>1.07533E-2</v>
      </c>
      <c r="BR45">
        <v>3.5844200000000001E-3</v>
      </c>
      <c r="BS45">
        <v>3.5844200000000001E-3</v>
      </c>
      <c r="BT45">
        <v>3.5844200000000001E-3</v>
      </c>
      <c r="BU45">
        <v>0</v>
      </c>
      <c r="BV45">
        <v>3.5844200000000001E-3</v>
      </c>
      <c r="BW45">
        <v>7.1688400000000001E-3</v>
      </c>
      <c r="BX45">
        <v>7.1688400000000001E-3</v>
      </c>
      <c r="BY45">
        <v>7.1688400000000001E-3</v>
      </c>
      <c r="BZ45">
        <v>7.1688400000000001E-3</v>
      </c>
    </row>
    <row r="47" spans="1:78" x14ac:dyDescent="0.25">
      <c r="A47" t="s">
        <v>29</v>
      </c>
      <c r="B47">
        <f>MAX(45:45)</f>
        <v>2.5090899999999999E-2</v>
      </c>
    </row>
    <row r="49" spans="1:78" x14ac:dyDescent="0.25">
      <c r="A49" t="s">
        <v>27</v>
      </c>
    </row>
    <row r="50" spans="1:78" x14ac:dyDescent="0.25">
      <c r="A50">
        <f>A45/$B$9</f>
        <v>0</v>
      </c>
      <c r="B50">
        <f>B45/$B$9</f>
        <v>1.0470518644018287</v>
      </c>
      <c r="C50">
        <f>C45/$B$9</f>
        <v>0.52352520192209384</v>
      </c>
      <c r="D50">
        <f>D45/$B$9</f>
        <v>0.78529072399842259</v>
      </c>
      <c r="E50">
        <f>E45/$B$9</f>
        <v>0</v>
      </c>
      <c r="F50">
        <f>F45/$B$9</f>
        <v>0.26176260096104692</v>
      </c>
      <c r="G50">
        <f>G45/$B$9</f>
        <v>0.78529072399842259</v>
      </c>
      <c r="H50">
        <f>H45/$B$9</f>
        <v>0.78529072399842259</v>
      </c>
      <c r="I50">
        <f>I45/$B$9</f>
        <v>1.0470518644018287</v>
      </c>
      <c r="J50">
        <f>J45/$B$9</f>
        <v>0.52352520192209384</v>
      </c>
      <c r="K50">
        <f>K45/$B$9</f>
        <v>0.26176260096104692</v>
      </c>
      <c r="L50">
        <f>L45/$B$9</f>
        <v>0.26176260096104692</v>
      </c>
      <c r="M50">
        <f>M45/$B$9</f>
        <v>0.52352520192209384</v>
      </c>
      <c r="N50">
        <f>N45/$B$9</f>
        <v>0.26176260096104692</v>
      </c>
      <c r="O50">
        <f>O45/$B$9</f>
        <v>0.52352520192209384</v>
      </c>
      <c r="P50">
        <f>P45/$B$9</f>
        <v>1.8323352856120467</v>
      </c>
      <c r="Q50">
        <f>Q45/$B$9</f>
        <v>0</v>
      </c>
      <c r="R50">
        <f>R45/$B$9</f>
        <v>1.0470518644018287</v>
      </c>
      <c r="S50">
        <f>S45/$B$9</f>
        <v>1.3088130048052347</v>
      </c>
      <c r="T50">
        <f>T45/$B$9</f>
        <v>0</v>
      </c>
      <c r="U50">
        <f>U45/$B$9</f>
        <v>1.3088130048052347</v>
      </c>
      <c r="V50">
        <f>V45/$B$9</f>
        <v>0</v>
      </c>
      <c r="W50">
        <f>W45/$B$9</f>
        <v>0.26176260096104692</v>
      </c>
      <c r="X50">
        <f>X45/$B$9</f>
        <v>0.26176260096104692</v>
      </c>
      <c r="Y50">
        <f>Y45/$B$9</f>
        <v>0.52352520192209384</v>
      </c>
      <c r="Z50">
        <f>Z45/$B$9</f>
        <v>0.26176260096104692</v>
      </c>
      <c r="AA50">
        <f>AA45/$B$9</f>
        <v>0.52352520192209384</v>
      </c>
      <c r="AB50">
        <f>AB45/$B$9</f>
        <v>1.3088130048052347</v>
      </c>
      <c r="AC50">
        <f>AC45/$B$9</f>
        <v>0</v>
      </c>
      <c r="AD50">
        <f>AD45/$B$9</f>
        <v>0.26176260096104692</v>
      </c>
      <c r="AE50">
        <f>AE45/$B$9</f>
        <v>0.52352520192209384</v>
      </c>
      <c r="AF50">
        <f>AF45/$B$9</f>
        <v>0.26176260096104692</v>
      </c>
      <c r="AG50">
        <f>AG45/$B$9</f>
        <v>1.3088130048052347</v>
      </c>
      <c r="AH50">
        <f>AH45/$B$9</f>
        <v>0.26176260096104692</v>
      </c>
      <c r="AI50">
        <f>AI45/$B$9</f>
        <v>0.78529072399842259</v>
      </c>
      <c r="AJ50">
        <f>AJ45/$B$9</f>
        <v>0</v>
      </c>
      <c r="AK50">
        <f>AK45/$B$9</f>
        <v>1.0470518644018287</v>
      </c>
      <c r="AL50">
        <f>AL45/$B$9</f>
        <v>0.26176260096104692</v>
      </c>
      <c r="AM50">
        <f>AM45/$B$9</f>
        <v>0.26176260096104692</v>
      </c>
      <c r="AN50">
        <f>AN45/$B$9</f>
        <v>0</v>
      </c>
      <c r="AO50">
        <f>AO45/$B$9</f>
        <v>0.52352520192209384</v>
      </c>
      <c r="AP50">
        <f>AP45/$B$9</f>
        <v>0.26176260096104692</v>
      </c>
      <c r="AQ50">
        <f>AQ45/$B$9</f>
        <v>0.26176260096104692</v>
      </c>
      <c r="AR50">
        <f>AR45/$B$9</f>
        <v>0.78529072399842259</v>
      </c>
      <c r="AS50">
        <f>AS45/$B$9</f>
        <v>0.52352520192209384</v>
      </c>
      <c r="AT50">
        <f>AT45/$B$9</f>
        <v>0.52352520192209384</v>
      </c>
      <c r="AU50">
        <f>AU45/$B$9</f>
        <v>0.26176260096104692</v>
      </c>
      <c r="AV50">
        <f>AV45/$B$9</f>
        <v>1.3088130048052347</v>
      </c>
      <c r="AW50">
        <f>AW45/$B$9</f>
        <v>1.3088130048052347</v>
      </c>
      <c r="AX50">
        <f>AX45/$B$9</f>
        <v>1.3088130048052347</v>
      </c>
      <c r="AY50">
        <f>AY45/$B$9</f>
        <v>0.52352520192209384</v>
      </c>
      <c r="AZ50">
        <f>AZ45/$B$9</f>
        <v>0.26176260096104692</v>
      </c>
      <c r="BA50">
        <f>BA45/$B$9</f>
        <v>0.26176260096104692</v>
      </c>
      <c r="BB50">
        <f>BB45/$B$9</f>
        <v>0.26176260096104692</v>
      </c>
      <c r="BC50">
        <f>BC45/$B$9</f>
        <v>0.26176260096104692</v>
      </c>
      <c r="BD50">
        <f>BD45/$B$9</f>
        <v>0.78529072399842259</v>
      </c>
      <c r="BE50">
        <f>BE45/$B$9</f>
        <v>0.52352520192209384</v>
      </c>
      <c r="BF50">
        <f>BF45/$B$9</f>
        <v>0.52352520192209384</v>
      </c>
      <c r="BG50">
        <f>BG45/$B$9</f>
        <v>1.0470518644018287</v>
      </c>
      <c r="BH50">
        <f>BH45/$B$9</f>
        <v>0.26176260096104692</v>
      </c>
      <c r="BI50">
        <f>BI45/$B$9</f>
        <v>0.52352520192209384</v>
      </c>
      <c r="BJ50">
        <f>BJ45/$B$9</f>
        <v>1.0470518644018287</v>
      </c>
      <c r="BK50">
        <f>BK45/$B$9</f>
        <v>0.26176260096104692</v>
      </c>
      <c r="BL50">
        <f>BL45/$B$9</f>
        <v>1.3088130048052347</v>
      </c>
      <c r="BM50">
        <f>BM45/$B$9</f>
        <v>0</v>
      </c>
      <c r="BN50">
        <f>BN45/$B$9</f>
        <v>0.52352520192209384</v>
      </c>
      <c r="BO50">
        <f>BO45/$B$9</f>
        <v>0.52352520192209384</v>
      </c>
      <c r="BP50">
        <f>BP45/$B$9</f>
        <v>1.8323352856120467</v>
      </c>
      <c r="BQ50">
        <f>BQ45/$B$9</f>
        <v>0.78529072399842259</v>
      </c>
      <c r="BR50">
        <f>BR45/$B$9</f>
        <v>0.26176260096104692</v>
      </c>
      <c r="BS50">
        <f>BS45/$B$9</f>
        <v>0.26176260096104692</v>
      </c>
      <c r="BT50">
        <f>BT45/$B$9</f>
        <v>0.26176260096104692</v>
      </c>
      <c r="BU50">
        <f>BU45/$B$9</f>
        <v>0</v>
      </c>
      <c r="BV50">
        <f>BV45/$B$9</f>
        <v>0.26176260096104692</v>
      </c>
      <c r="BW50">
        <f>BW45/$B$9</f>
        <v>0.52352520192209384</v>
      </c>
      <c r="BX50">
        <f>BX45/$B$9</f>
        <v>0.52352520192209384</v>
      </c>
      <c r="BY50">
        <f>BY45/$B$9</f>
        <v>0.52352520192209384</v>
      </c>
      <c r="BZ50">
        <f>BZ45/$B$9</f>
        <v>0.52352520192209384</v>
      </c>
    </row>
    <row r="51" spans="1:78" x14ac:dyDescent="0.25">
      <c r="A51">
        <f>MAX(50:50)</f>
        <v>1.8323352856120467</v>
      </c>
    </row>
    <row r="52" spans="1:78" x14ac:dyDescent="0.25">
      <c r="A52" t="s">
        <v>26</v>
      </c>
    </row>
    <row r="53" spans="1:78" x14ac:dyDescent="0.25">
      <c r="A53" t="b">
        <f>IF(A50&gt;$A$13/2,A50)</f>
        <v>0</v>
      </c>
      <c r="B53">
        <f t="shared" ref="B53:BM53" si="6">IF(B50&gt;$A$13/2,B50)</f>
        <v>1.0470518644018287</v>
      </c>
      <c r="C53">
        <f t="shared" si="6"/>
        <v>0.52352520192209384</v>
      </c>
      <c r="D53">
        <f t="shared" si="6"/>
        <v>0.78529072399842259</v>
      </c>
      <c r="E53" t="b">
        <f t="shared" si="6"/>
        <v>0</v>
      </c>
      <c r="F53" t="b">
        <f t="shared" si="6"/>
        <v>0</v>
      </c>
      <c r="G53">
        <f t="shared" si="6"/>
        <v>0.78529072399842259</v>
      </c>
      <c r="H53">
        <f t="shared" si="6"/>
        <v>0.78529072399842259</v>
      </c>
      <c r="I53">
        <f t="shared" si="6"/>
        <v>1.0470518644018287</v>
      </c>
      <c r="J53">
        <f t="shared" si="6"/>
        <v>0.52352520192209384</v>
      </c>
      <c r="K53" t="b">
        <f t="shared" si="6"/>
        <v>0</v>
      </c>
      <c r="L53" t="b">
        <f t="shared" si="6"/>
        <v>0</v>
      </c>
      <c r="M53">
        <f t="shared" si="6"/>
        <v>0.52352520192209384</v>
      </c>
      <c r="N53" t="b">
        <f t="shared" si="6"/>
        <v>0</v>
      </c>
      <c r="O53">
        <f t="shared" si="6"/>
        <v>0.52352520192209384</v>
      </c>
      <c r="P53">
        <f t="shared" si="6"/>
        <v>1.8323352856120467</v>
      </c>
      <c r="Q53" t="b">
        <f t="shared" si="6"/>
        <v>0</v>
      </c>
      <c r="R53">
        <f t="shared" si="6"/>
        <v>1.0470518644018287</v>
      </c>
      <c r="S53">
        <f t="shared" si="6"/>
        <v>1.3088130048052347</v>
      </c>
      <c r="T53" t="b">
        <f t="shared" si="6"/>
        <v>0</v>
      </c>
      <c r="U53">
        <f t="shared" si="6"/>
        <v>1.3088130048052347</v>
      </c>
      <c r="V53" t="b">
        <f t="shared" si="6"/>
        <v>0</v>
      </c>
      <c r="W53" t="b">
        <f t="shared" si="6"/>
        <v>0</v>
      </c>
      <c r="X53" t="b">
        <f t="shared" si="6"/>
        <v>0</v>
      </c>
      <c r="Y53">
        <f t="shared" si="6"/>
        <v>0.52352520192209384</v>
      </c>
      <c r="Z53" t="b">
        <f t="shared" si="6"/>
        <v>0</v>
      </c>
      <c r="AA53">
        <f t="shared" si="6"/>
        <v>0.52352520192209384</v>
      </c>
      <c r="AB53">
        <f t="shared" si="6"/>
        <v>1.3088130048052347</v>
      </c>
      <c r="AC53" t="b">
        <f t="shared" si="6"/>
        <v>0</v>
      </c>
      <c r="AD53" t="b">
        <f t="shared" si="6"/>
        <v>0</v>
      </c>
      <c r="AE53">
        <f t="shared" si="6"/>
        <v>0.52352520192209384</v>
      </c>
      <c r="AF53" t="b">
        <f t="shared" si="6"/>
        <v>0</v>
      </c>
      <c r="AG53">
        <f t="shared" si="6"/>
        <v>1.3088130048052347</v>
      </c>
      <c r="AH53" t="b">
        <f t="shared" si="6"/>
        <v>0</v>
      </c>
      <c r="AI53">
        <f t="shared" si="6"/>
        <v>0.78529072399842259</v>
      </c>
      <c r="AJ53" t="b">
        <f t="shared" si="6"/>
        <v>0</v>
      </c>
      <c r="AK53">
        <f t="shared" si="6"/>
        <v>1.0470518644018287</v>
      </c>
      <c r="AL53" t="b">
        <f t="shared" si="6"/>
        <v>0</v>
      </c>
      <c r="AM53" t="b">
        <f t="shared" si="6"/>
        <v>0</v>
      </c>
      <c r="AN53" t="b">
        <f t="shared" si="6"/>
        <v>0</v>
      </c>
      <c r="AO53">
        <f t="shared" si="6"/>
        <v>0.52352520192209384</v>
      </c>
      <c r="AP53" t="b">
        <f t="shared" si="6"/>
        <v>0</v>
      </c>
      <c r="AQ53" t="b">
        <f t="shared" si="6"/>
        <v>0</v>
      </c>
      <c r="AR53">
        <f t="shared" si="6"/>
        <v>0.78529072399842259</v>
      </c>
      <c r="AS53">
        <f t="shared" si="6"/>
        <v>0.52352520192209384</v>
      </c>
      <c r="AT53">
        <f t="shared" si="6"/>
        <v>0.52352520192209384</v>
      </c>
      <c r="AU53" t="b">
        <f t="shared" si="6"/>
        <v>0</v>
      </c>
      <c r="AV53">
        <f t="shared" si="6"/>
        <v>1.3088130048052347</v>
      </c>
      <c r="AW53">
        <f t="shared" si="6"/>
        <v>1.3088130048052347</v>
      </c>
      <c r="AX53">
        <f t="shared" si="6"/>
        <v>1.3088130048052347</v>
      </c>
      <c r="AY53">
        <f t="shared" si="6"/>
        <v>0.52352520192209384</v>
      </c>
      <c r="AZ53" t="b">
        <f t="shared" si="6"/>
        <v>0</v>
      </c>
      <c r="BA53" t="b">
        <f t="shared" si="6"/>
        <v>0</v>
      </c>
      <c r="BB53" t="b">
        <f t="shared" si="6"/>
        <v>0</v>
      </c>
      <c r="BC53" t="b">
        <f t="shared" si="6"/>
        <v>0</v>
      </c>
      <c r="BD53">
        <f t="shared" si="6"/>
        <v>0.78529072399842259</v>
      </c>
      <c r="BE53">
        <f t="shared" si="6"/>
        <v>0.52352520192209384</v>
      </c>
      <c r="BF53">
        <f t="shared" si="6"/>
        <v>0.52352520192209384</v>
      </c>
      <c r="BG53">
        <f t="shared" si="6"/>
        <v>1.0470518644018287</v>
      </c>
      <c r="BH53" t="b">
        <f t="shared" si="6"/>
        <v>0</v>
      </c>
      <c r="BI53">
        <f t="shared" si="6"/>
        <v>0.52352520192209384</v>
      </c>
      <c r="BJ53">
        <f t="shared" si="6"/>
        <v>1.0470518644018287</v>
      </c>
      <c r="BK53" t="b">
        <f t="shared" si="6"/>
        <v>0</v>
      </c>
      <c r="BL53">
        <f t="shared" si="6"/>
        <v>1.3088130048052347</v>
      </c>
      <c r="BM53" t="b">
        <f t="shared" si="6"/>
        <v>0</v>
      </c>
      <c r="BN53">
        <f t="shared" ref="BN53:BZ53" si="7">IF(BN50&gt;$A$13/2,BN50)</f>
        <v>0.52352520192209384</v>
      </c>
      <c r="BO53">
        <f t="shared" si="7"/>
        <v>0.52352520192209384</v>
      </c>
      <c r="BP53">
        <f t="shared" si="7"/>
        <v>1.8323352856120467</v>
      </c>
      <c r="BQ53">
        <f t="shared" si="7"/>
        <v>0.78529072399842259</v>
      </c>
      <c r="BR53" t="b">
        <f t="shared" si="7"/>
        <v>0</v>
      </c>
      <c r="BS53" t="b">
        <f t="shared" si="7"/>
        <v>0</v>
      </c>
      <c r="BT53" t="b">
        <f t="shared" si="7"/>
        <v>0</v>
      </c>
      <c r="BU53" t="b">
        <f t="shared" si="7"/>
        <v>0</v>
      </c>
      <c r="BV53" t="b">
        <f t="shared" si="7"/>
        <v>0</v>
      </c>
      <c r="BW53">
        <f t="shared" si="7"/>
        <v>0.52352520192209384</v>
      </c>
      <c r="BX53">
        <f t="shared" si="7"/>
        <v>0.52352520192209384</v>
      </c>
      <c r="BY53">
        <f t="shared" si="7"/>
        <v>0.52352520192209384</v>
      </c>
      <c r="BZ53">
        <f t="shared" si="7"/>
        <v>0.52352520192209384</v>
      </c>
    </row>
    <row r="55" spans="1:78" x14ac:dyDescent="0.25">
      <c r="A55" t="s">
        <v>19</v>
      </c>
      <c r="B55">
        <f>SUM(53:53)</f>
        <v>36.385024902507773</v>
      </c>
    </row>
    <row r="56" spans="1:78" x14ac:dyDescent="0.25">
      <c r="A56" t="s">
        <v>20</v>
      </c>
      <c r="B56">
        <f>AVERAGE(AF53,AH53:AU53)</f>
        <v>0.69803481969415937</v>
      </c>
      <c r="D56" t="s">
        <v>30</v>
      </c>
    </row>
    <row r="58" spans="1:78" x14ac:dyDescent="0.25">
      <c r="A58" t="s">
        <v>22</v>
      </c>
    </row>
    <row r="59" spans="1:78" x14ac:dyDescent="0.25">
      <c r="A59">
        <f>$B$4*A40*A53</f>
        <v>0</v>
      </c>
      <c r="B59">
        <f t="shared" ref="B59:BM59" si="8">$B$4*B40*B53</f>
        <v>0</v>
      </c>
      <c r="C59">
        <f t="shared" si="8"/>
        <v>0</v>
      </c>
      <c r="D59">
        <f t="shared" si="8"/>
        <v>0</v>
      </c>
      <c r="E59">
        <f t="shared" si="8"/>
        <v>0</v>
      </c>
      <c r="F59">
        <f t="shared" si="8"/>
        <v>0</v>
      </c>
      <c r="G59">
        <f t="shared" si="8"/>
        <v>0</v>
      </c>
      <c r="H59">
        <f t="shared" si="8"/>
        <v>0</v>
      </c>
      <c r="I59">
        <f t="shared" si="8"/>
        <v>0</v>
      </c>
      <c r="J59">
        <f t="shared" si="8"/>
        <v>0</v>
      </c>
      <c r="K59">
        <f t="shared" si="8"/>
        <v>0</v>
      </c>
      <c r="L59">
        <f t="shared" si="8"/>
        <v>0</v>
      </c>
      <c r="M59">
        <f t="shared" si="8"/>
        <v>0</v>
      </c>
      <c r="N59">
        <f t="shared" si="8"/>
        <v>0</v>
      </c>
      <c r="O59">
        <f t="shared" si="8"/>
        <v>0</v>
      </c>
      <c r="P59">
        <f t="shared" si="8"/>
        <v>0</v>
      </c>
      <c r="Q59">
        <f t="shared" si="8"/>
        <v>0</v>
      </c>
      <c r="R59">
        <f t="shared" si="8"/>
        <v>0</v>
      </c>
      <c r="S59">
        <f t="shared" si="8"/>
        <v>0</v>
      </c>
      <c r="T59">
        <f t="shared" si="8"/>
        <v>0</v>
      </c>
      <c r="U59">
        <f t="shared" si="8"/>
        <v>0</v>
      </c>
      <c r="V59">
        <f t="shared" si="8"/>
        <v>0</v>
      </c>
      <c r="W59">
        <f t="shared" si="8"/>
        <v>0</v>
      </c>
      <c r="X59">
        <f t="shared" si="8"/>
        <v>0</v>
      </c>
      <c r="Y59">
        <f t="shared" si="8"/>
        <v>0</v>
      </c>
      <c r="Z59">
        <f t="shared" si="8"/>
        <v>0</v>
      </c>
      <c r="AA59">
        <f t="shared" si="8"/>
        <v>0</v>
      </c>
      <c r="AB59">
        <f t="shared" si="8"/>
        <v>0</v>
      </c>
      <c r="AC59">
        <f t="shared" si="8"/>
        <v>0</v>
      </c>
      <c r="AD59">
        <f t="shared" si="8"/>
        <v>0</v>
      </c>
      <c r="AE59">
        <f t="shared" si="8"/>
        <v>0</v>
      </c>
      <c r="AF59">
        <f t="shared" si="8"/>
        <v>0</v>
      </c>
      <c r="AG59">
        <f t="shared" si="8"/>
        <v>0</v>
      </c>
      <c r="AH59">
        <f t="shared" si="8"/>
        <v>0</v>
      </c>
      <c r="AI59">
        <f t="shared" si="8"/>
        <v>0</v>
      </c>
      <c r="AJ59">
        <f t="shared" si="8"/>
        <v>0</v>
      </c>
      <c r="AK59">
        <f t="shared" si="8"/>
        <v>0</v>
      </c>
      <c r="AL59">
        <f t="shared" si="8"/>
        <v>0</v>
      </c>
      <c r="AM59">
        <f t="shared" si="8"/>
        <v>0</v>
      </c>
      <c r="AN59">
        <f t="shared" si="8"/>
        <v>0</v>
      </c>
      <c r="AO59">
        <f t="shared" si="8"/>
        <v>0</v>
      </c>
      <c r="AP59">
        <f t="shared" si="8"/>
        <v>0</v>
      </c>
      <c r="AQ59">
        <f t="shared" si="8"/>
        <v>0</v>
      </c>
      <c r="AR59">
        <f t="shared" si="8"/>
        <v>0</v>
      </c>
      <c r="AS59">
        <f t="shared" si="8"/>
        <v>0</v>
      </c>
      <c r="AT59">
        <f t="shared" si="8"/>
        <v>0</v>
      </c>
      <c r="AU59">
        <f t="shared" si="8"/>
        <v>0</v>
      </c>
      <c r="AV59">
        <f t="shared" si="8"/>
        <v>0</v>
      </c>
      <c r="AW59">
        <f t="shared" si="8"/>
        <v>0</v>
      </c>
      <c r="AX59">
        <f t="shared" si="8"/>
        <v>0</v>
      </c>
      <c r="AY59">
        <f t="shared" si="8"/>
        <v>0</v>
      </c>
      <c r="AZ59">
        <f t="shared" si="8"/>
        <v>0</v>
      </c>
      <c r="BA59">
        <f t="shared" si="8"/>
        <v>0</v>
      </c>
      <c r="BB59">
        <f t="shared" si="8"/>
        <v>0</v>
      </c>
      <c r="BC59">
        <f t="shared" si="8"/>
        <v>0</v>
      </c>
      <c r="BD59">
        <f t="shared" si="8"/>
        <v>0</v>
      </c>
      <c r="BE59">
        <f t="shared" si="8"/>
        <v>0</v>
      </c>
      <c r="BF59">
        <f t="shared" si="8"/>
        <v>0</v>
      </c>
      <c r="BG59">
        <f t="shared" si="8"/>
        <v>0</v>
      </c>
      <c r="BH59">
        <f t="shared" si="8"/>
        <v>0</v>
      </c>
      <c r="BI59">
        <f t="shared" si="8"/>
        <v>0</v>
      </c>
      <c r="BJ59">
        <f t="shared" si="8"/>
        <v>0</v>
      </c>
      <c r="BK59">
        <f t="shared" si="8"/>
        <v>0</v>
      </c>
      <c r="BL59">
        <f t="shared" si="8"/>
        <v>0</v>
      </c>
      <c r="BM59">
        <f t="shared" si="8"/>
        <v>0</v>
      </c>
      <c r="BN59">
        <f t="shared" ref="BN59:BZ59" si="9">$B$4*BN40*BN53</f>
        <v>0</v>
      </c>
      <c r="BO59">
        <f t="shared" si="9"/>
        <v>0</v>
      </c>
      <c r="BP59">
        <f t="shared" si="9"/>
        <v>0</v>
      </c>
      <c r="BQ59">
        <f t="shared" si="9"/>
        <v>0</v>
      </c>
      <c r="BR59">
        <f t="shared" si="9"/>
        <v>0</v>
      </c>
      <c r="BS59">
        <f t="shared" si="9"/>
        <v>0</v>
      </c>
      <c r="BT59">
        <f t="shared" si="9"/>
        <v>0</v>
      </c>
      <c r="BU59">
        <f t="shared" si="9"/>
        <v>0</v>
      </c>
      <c r="BV59">
        <f t="shared" si="9"/>
        <v>0</v>
      </c>
      <c r="BW59">
        <f t="shared" si="9"/>
        <v>0</v>
      </c>
      <c r="BX59">
        <f t="shared" si="9"/>
        <v>0</v>
      </c>
      <c r="BY59">
        <f t="shared" si="9"/>
        <v>0</v>
      </c>
      <c r="BZ59">
        <f t="shared" si="9"/>
        <v>0</v>
      </c>
    </row>
    <row r="60" spans="1:78" x14ac:dyDescent="0.25">
      <c r="A60" t="s">
        <v>24</v>
      </c>
      <c r="B60">
        <f>SUM(59:59)</f>
        <v>0</v>
      </c>
    </row>
    <row r="62" spans="1:78" x14ac:dyDescent="0.25">
      <c r="A62" t="s">
        <v>25</v>
      </c>
      <c r="B62" t="e">
        <f>B60/(B55*B42)</f>
        <v>#DIV/0!</v>
      </c>
    </row>
    <row r="65" spans="1:78" x14ac:dyDescent="0.25">
      <c r="A65">
        <f>((A40-$B$24)^2)*A53</f>
        <v>0</v>
      </c>
      <c r="B65">
        <f t="shared" ref="B65:BM65" si="10">((B40-$B$24)^2)*B53</f>
        <v>0.16629533217073161</v>
      </c>
      <c r="C65">
        <f t="shared" si="10"/>
        <v>8.3147550100701462E-2</v>
      </c>
      <c r="D65">
        <f t="shared" si="10"/>
        <v>0.1247217890897095</v>
      </c>
      <c r="E65">
        <f t="shared" si="10"/>
        <v>0</v>
      </c>
      <c r="F65">
        <f t="shared" si="10"/>
        <v>0</v>
      </c>
      <c r="G65">
        <f t="shared" si="10"/>
        <v>0.1247217890897095</v>
      </c>
      <c r="H65">
        <f t="shared" si="10"/>
        <v>0.1247217890897095</v>
      </c>
      <c r="I65">
        <f t="shared" si="10"/>
        <v>0.16629533217073161</v>
      </c>
      <c r="J65">
        <f t="shared" si="10"/>
        <v>8.3147550100701462E-2</v>
      </c>
      <c r="K65">
        <f t="shared" si="10"/>
        <v>0</v>
      </c>
      <c r="L65">
        <f t="shared" si="10"/>
        <v>0</v>
      </c>
      <c r="M65">
        <f t="shared" si="10"/>
        <v>8.3147550100701462E-2</v>
      </c>
      <c r="N65">
        <f t="shared" si="10"/>
        <v>0</v>
      </c>
      <c r="O65">
        <f t="shared" si="10"/>
        <v>8.3147550100701462E-2</v>
      </c>
      <c r="P65">
        <f t="shared" si="10"/>
        <v>0.29101596141379782</v>
      </c>
      <c r="Q65">
        <f t="shared" si="10"/>
        <v>0</v>
      </c>
      <c r="R65">
        <f t="shared" si="10"/>
        <v>0.16629533217073161</v>
      </c>
      <c r="S65">
        <f t="shared" si="10"/>
        <v>0.20786887525175368</v>
      </c>
      <c r="T65">
        <f t="shared" si="10"/>
        <v>0</v>
      </c>
      <c r="U65">
        <f t="shared" si="10"/>
        <v>0.20786887525175368</v>
      </c>
      <c r="V65">
        <f t="shared" si="10"/>
        <v>0</v>
      </c>
      <c r="W65">
        <f t="shared" si="10"/>
        <v>0</v>
      </c>
      <c r="X65">
        <f t="shared" si="10"/>
        <v>0</v>
      </c>
      <c r="Y65">
        <f t="shared" si="10"/>
        <v>8.3147550100701462E-2</v>
      </c>
      <c r="Z65">
        <f t="shared" si="10"/>
        <v>0</v>
      </c>
      <c r="AA65">
        <f t="shared" si="10"/>
        <v>8.3147550100701462E-2</v>
      </c>
      <c r="AB65">
        <f t="shared" si="10"/>
        <v>0.20786887525175368</v>
      </c>
      <c r="AC65">
        <f t="shared" si="10"/>
        <v>0</v>
      </c>
      <c r="AD65">
        <f t="shared" si="10"/>
        <v>0</v>
      </c>
      <c r="AE65">
        <f t="shared" si="10"/>
        <v>8.3147550100701462E-2</v>
      </c>
      <c r="AF65">
        <f>((AF40-$B$24)^2)*AF53</f>
        <v>0</v>
      </c>
      <c r="AG65">
        <f t="shared" ref="AG65:CR65" si="11">((AG40-$B$24)^2)*AG53</f>
        <v>0.20786887525175368</v>
      </c>
      <c r="AH65">
        <f t="shared" si="11"/>
        <v>0</v>
      </c>
      <c r="AI65">
        <f t="shared" si="11"/>
        <v>0.1247217890897095</v>
      </c>
      <c r="AJ65">
        <f t="shared" si="11"/>
        <v>0</v>
      </c>
      <c r="AK65">
        <f t="shared" si="11"/>
        <v>0.16629533217073161</v>
      </c>
      <c r="AL65">
        <f t="shared" si="11"/>
        <v>0</v>
      </c>
      <c r="AM65">
        <f t="shared" si="11"/>
        <v>0</v>
      </c>
      <c r="AN65">
        <f t="shared" si="11"/>
        <v>0</v>
      </c>
      <c r="AO65">
        <f t="shared" si="11"/>
        <v>8.3147550100701462E-2</v>
      </c>
      <c r="AP65">
        <f t="shared" si="11"/>
        <v>0</v>
      </c>
      <c r="AQ65">
        <f t="shared" si="11"/>
        <v>0</v>
      </c>
      <c r="AR65">
        <f t="shared" si="11"/>
        <v>0.1247217890897095</v>
      </c>
      <c r="AS65">
        <f t="shared" si="11"/>
        <v>8.3147550100701462E-2</v>
      </c>
      <c r="AT65">
        <f t="shared" si="11"/>
        <v>8.3147550100701462E-2</v>
      </c>
      <c r="AU65">
        <f t="shared" si="11"/>
        <v>0</v>
      </c>
      <c r="AV65">
        <f t="shared" si="11"/>
        <v>0.20786887525175368</v>
      </c>
      <c r="AW65">
        <f t="shared" si="11"/>
        <v>0.20786887525175368</v>
      </c>
      <c r="AX65">
        <f t="shared" si="11"/>
        <v>0.20786887525175368</v>
      </c>
      <c r="AY65">
        <f t="shared" si="11"/>
        <v>8.3147550100701462E-2</v>
      </c>
      <c r="AZ65">
        <f t="shared" si="11"/>
        <v>0</v>
      </c>
      <c r="BA65">
        <f t="shared" si="11"/>
        <v>0</v>
      </c>
      <c r="BB65">
        <f t="shared" si="11"/>
        <v>0</v>
      </c>
      <c r="BC65">
        <f t="shared" si="11"/>
        <v>0</v>
      </c>
      <c r="BD65">
        <f t="shared" si="11"/>
        <v>0.1247217890897095</v>
      </c>
      <c r="BE65">
        <f t="shared" si="11"/>
        <v>8.3147550100701462E-2</v>
      </c>
      <c r="BF65">
        <f t="shared" si="11"/>
        <v>8.3147550100701462E-2</v>
      </c>
      <c r="BG65">
        <f t="shared" si="11"/>
        <v>0.16629533217073161</v>
      </c>
      <c r="BH65">
        <f t="shared" si="11"/>
        <v>0</v>
      </c>
      <c r="BI65">
        <f t="shared" si="11"/>
        <v>8.3147550100701462E-2</v>
      </c>
      <c r="BJ65">
        <f t="shared" si="11"/>
        <v>0.16629533217073161</v>
      </c>
      <c r="BK65">
        <f t="shared" si="11"/>
        <v>0</v>
      </c>
      <c r="BL65">
        <f t="shared" si="11"/>
        <v>0.20786887525175368</v>
      </c>
      <c r="BM65">
        <f t="shared" si="11"/>
        <v>0</v>
      </c>
      <c r="BN65">
        <f t="shared" si="11"/>
        <v>8.3147550100701462E-2</v>
      </c>
      <c r="BO65">
        <f t="shared" si="11"/>
        <v>8.3147550100701462E-2</v>
      </c>
      <c r="BP65">
        <f t="shared" si="11"/>
        <v>0.29101596141379782</v>
      </c>
      <c r="BQ65">
        <f t="shared" si="11"/>
        <v>0.1247217890897095</v>
      </c>
      <c r="BR65">
        <f t="shared" si="11"/>
        <v>0</v>
      </c>
      <c r="BS65">
        <f t="shared" si="11"/>
        <v>0</v>
      </c>
      <c r="BT65">
        <f t="shared" si="11"/>
        <v>0</v>
      </c>
      <c r="BU65">
        <f t="shared" si="11"/>
        <v>0</v>
      </c>
      <c r="BV65">
        <f t="shared" si="11"/>
        <v>0</v>
      </c>
      <c r="BW65">
        <f t="shared" si="11"/>
        <v>8.3147550100701462E-2</v>
      </c>
      <c r="BX65">
        <f t="shared" si="11"/>
        <v>8.3147550100701462E-2</v>
      </c>
      <c r="BY65">
        <f t="shared" si="11"/>
        <v>8.3147550100701462E-2</v>
      </c>
      <c r="BZ65">
        <f t="shared" si="11"/>
        <v>8.3147550100701462E-2</v>
      </c>
    </row>
    <row r="66" spans="1:78" x14ac:dyDescent="0.25">
      <c r="A66">
        <f>SQRT(SUM(65:65))</f>
        <v>2.4039048324565617</v>
      </c>
    </row>
    <row r="67" spans="1:78" x14ac:dyDescent="0.25">
      <c r="A67">
        <f>1/SQRT((SUM(53:53)*$B$4))</f>
        <v>1.6578249131263474</v>
      </c>
    </row>
    <row r="68" spans="1:78" x14ac:dyDescent="0.25">
      <c r="A68">
        <f>A67*A66</f>
        <v>3.9852533200313061</v>
      </c>
    </row>
    <row r="71" spans="1:78" x14ac:dyDescent="0.25">
      <c r="A71">
        <f>_xlfn.STDEV.P(53:53)</f>
        <v>0.37377430067371548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examine the stdev calc</vt:lpstr>
    </vt:vector>
  </TitlesOfParts>
  <Company>ANCA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Gertsch</dc:creator>
  <cp:lastModifiedBy>Jacob Gertsch</cp:lastModifiedBy>
  <dcterms:created xsi:type="dcterms:W3CDTF">2017-11-22T05:38:29Z</dcterms:created>
  <dcterms:modified xsi:type="dcterms:W3CDTF">2018-03-23T06:34:35Z</dcterms:modified>
</cp:coreProperties>
</file>